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E:\Easy Publish Prime(To_Be_Live)\"/>
    </mc:Choice>
  </mc:AlternateContent>
  <xr:revisionPtr revIDLastSave="0" documentId="13_ncr:1_{B71F176B-B996-44B5-8770-73F86C94F30D}" xr6:coauthVersionLast="47" xr6:coauthVersionMax="47" xr10:uidLastSave="{00000000-0000-0000-0000-000000000000}"/>
  <bookViews>
    <workbookView xWindow="-120" yWindow="-120" windowWidth="20730" windowHeight="11760" tabRatio="825" xr2:uid="{D83DFF1F-FB81-4E5D-984A-FE2ACF6F37A9}"/>
  </bookViews>
  <sheets>
    <sheet name="Form Item List" sheetId="62" r:id="rId1"/>
    <sheet name="Final" sheetId="3" r:id="rId2"/>
    <sheet name="VSUPdate" sheetId="51" r:id="rId3"/>
    <sheet name="DayBook" sheetId="29" r:id="rId4"/>
    <sheet name="Table List" sheetId="30" r:id="rId5"/>
    <sheet name="List" sheetId="43" r:id="rId6"/>
    <sheet name="EASYPUBLISH" sheetId="49" r:id="rId7"/>
    <sheet name="SARAL" sheetId="50" r:id="rId8"/>
    <sheet name="MISSING" sheetId="48" r:id="rId9"/>
    <sheet name="TC" sheetId="47" r:id="rId10"/>
    <sheet name="PM" sheetId="46" r:id="rId11"/>
    <sheet name="VSM" sheetId="45" r:id="rId12"/>
    <sheet name="EM" sheetId="44" r:id="rId13"/>
    <sheet name="FINISHSIZEGROUP" sheetId="41" r:id="rId14"/>
    <sheet name="SIZEGROUP" sheetId="40" r:id="rId15"/>
    <sheet name="BR" sheetId="39" r:id="rId16"/>
    <sheet name="TM" sheetId="38" r:id="rId17"/>
    <sheet name="Sheet4" sheetId="52" r:id="rId18"/>
    <sheet name="GM" sheetId="37" r:id="rId19"/>
    <sheet name="BM" sheetId="58" r:id="rId20"/>
    <sheet name="Child01" sheetId="61" r:id="rId21"/>
    <sheet name="Child05" sheetId="59" r:id="rId22"/>
    <sheet name="Child06" sheetId="60" r:id="rId23"/>
    <sheet name="State" sheetId="54" r:id="rId24"/>
    <sheet name="AM" sheetId="31" r:id="rId25"/>
    <sheet name="EiasePrint" sheetId="24" r:id="rId26"/>
    <sheet name="Terms Conditions Vch" sheetId="25" r:id="rId27"/>
    <sheet name="ReportCode" sheetId="6" r:id="rId28"/>
    <sheet name="Rate" sheetId="27" r:id="rId29"/>
    <sheet name="StockReport" sheetId="28" r:id="rId30"/>
    <sheet name="RefCodeQuery" sheetId="5" state="hidden" r:id="rId31"/>
    <sheet name="Sheet2" sheetId="4" state="hidden" r:id="rId32"/>
    <sheet name="UOM" sheetId="10" r:id="rId33"/>
    <sheet name="Sheet3" sheetId="26" r:id="rId34"/>
    <sheet name="CompChild" sheetId="32" r:id="rId35"/>
    <sheet name="UserModule" sheetId="53" r:id="rId36"/>
    <sheet name="Master1" sheetId="55" r:id="rId37"/>
    <sheet name="MasterAddressInfo" sheetId="56" r:id="rId38"/>
    <sheet name="Sheet8" sheetId="57" r:id="rId39"/>
    <sheet name="Sheet1 (2)" sheetId="2" state="hidden" r:id="rId40"/>
    <sheet name="Sheet1" sheetId="1" state="hidden" r:id="rId41"/>
    <sheet name="Sheet5" sheetId="7" state="hidden" r:id="rId42"/>
  </sheets>
  <externalReferences>
    <externalReference r:id="rId43"/>
  </externalReferences>
  <definedNames>
    <definedName name="_xlnm._FilterDatabase" localSheetId="24" hidden="1">AM!$A$3:$X$59</definedName>
    <definedName name="_xlnm._FilterDatabase" localSheetId="15" hidden="1">BR!$A$3:$N$6</definedName>
    <definedName name="_xlnm._FilterDatabase" localSheetId="20" hidden="1">Child01!$A$5:$CV$5</definedName>
    <definedName name="_xlnm._FilterDatabase" localSheetId="21" hidden="1">Child05!$A$5:$CV$5</definedName>
    <definedName name="_xlnm._FilterDatabase" localSheetId="22" hidden="1">Child06!$A$5:$CV$5</definedName>
    <definedName name="_xlnm._FilterDatabase" localSheetId="3" hidden="1">DayBook!$A$3:$K$60</definedName>
    <definedName name="_xlnm._FilterDatabase" localSheetId="6" hidden="1">EASYPUBLISH!$A$35:$I$184</definedName>
    <definedName name="_xlnm._FilterDatabase" localSheetId="25" hidden="1">EiasePrint!$E$2:$G$2</definedName>
    <definedName name="_xlnm._FilterDatabase" localSheetId="12" hidden="1">EM!$A$3:$AQ$32</definedName>
    <definedName name="_xlnm._FilterDatabase" localSheetId="13" hidden="1">FINISHSIZEGROUP!$A$3:$P$68</definedName>
    <definedName name="_xlnm._FilterDatabase" localSheetId="18" hidden="1">GM!$A$4:$DA$4</definedName>
    <definedName name="_xlnm._FilterDatabase" localSheetId="5" hidden="1">List!$A$1:$AJ$74</definedName>
    <definedName name="_xlnm._FilterDatabase" localSheetId="36" hidden="1">Master1!$A$1:$EV$1</definedName>
    <definedName name="_xlnm._FilterDatabase" localSheetId="8" hidden="1">MISSING!$A$1:$E$30</definedName>
    <definedName name="_xlnm._FilterDatabase" localSheetId="10" hidden="1">PM!$A$3:$AA$45</definedName>
    <definedName name="_xlnm._FilterDatabase" localSheetId="30" hidden="1">RefCodeQuery!$C$2:$E$56</definedName>
    <definedName name="_xlnm._FilterDatabase" localSheetId="27" hidden="1">ReportCode!$A$2:$X$2</definedName>
    <definedName name="_xlnm._FilterDatabase" localSheetId="7" hidden="1">SARAL!$A$176:$I$351</definedName>
    <definedName name="_xlnm._FilterDatabase" localSheetId="31" hidden="1">Sheet2!$A$2:$T$2</definedName>
    <definedName name="_xlnm._FilterDatabase" localSheetId="33" hidden="1">Sheet3!$XEH$1:$XER$395</definedName>
    <definedName name="_xlnm._FilterDatabase" localSheetId="17" hidden="1">Sheet4!$G$1:$P$148</definedName>
    <definedName name="_xlnm._FilterDatabase" localSheetId="38" hidden="1">Sheet8!$A$1:$N$576</definedName>
    <definedName name="_xlnm._FilterDatabase" localSheetId="14" hidden="1">SIZEGROUP!$C$3:$N$3</definedName>
    <definedName name="_xlnm._FilterDatabase" localSheetId="23" hidden="1">State!$A$1:$D$40</definedName>
    <definedName name="_xlnm._FilterDatabase" localSheetId="29" hidden="1">StockReport!$A$2:$G$40</definedName>
    <definedName name="_xlnm._FilterDatabase" localSheetId="4" hidden="1">'Table List'!$A$1:$V$80</definedName>
    <definedName name="_xlnm._FilterDatabase" localSheetId="9" hidden="1">TC!$A$3:$AB$3</definedName>
    <definedName name="_xlnm._FilterDatabase" localSheetId="26" hidden="1">'Terms Conditions Vch'!$Q$1:$V$67</definedName>
    <definedName name="_xlnm._FilterDatabase" localSheetId="16" hidden="1">TM!$A$3:$AU$3</definedName>
    <definedName name="_xlnm._FilterDatabase" localSheetId="32" hidden="1">UOM!$A$1:$C$1</definedName>
    <definedName name="_xlnm._FilterDatabase" localSheetId="11" hidden="1">VSM!$A$3:$AC$47</definedName>
    <definedName name="_xlnm._FilterDatabase" localSheetId="2" hidden="1">VSUPdate!$A$3:$AB$3</definedName>
  </definedNames>
  <calcPr calcId="181029"/>
  <pivotCaches>
    <pivotCache cacheId="0" r:id="rId44"/>
    <pivotCache cacheId="1" r:id="rId45"/>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D674" i="61" l="1"/>
  <c r="AD673" i="61"/>
  <c r="AD672" i="61"/>
  <c r="AD671" i="61"/>
  <c r="AD670" i="61"/>
  <c r="AD669" i="61"/>
  <c r="AD668" i="61"/>
  <c r="AD667" i="61"/>
  <c r="AD666" i="61"/>
  <c r="AD665" i="61"/>
  <c r="AD664" i="61"/>
  <c r="AD663" i="61"/>
  <c r="AD662" i="61"/>
  <c r="AD661" i="61"/>
  <c r="AD660" i="61"/>
  <c r="AD659" i="61"/>
  <c r="AD658" i="61"/>
  <c r="AD657" i="61"/>
  <c r="AD656" i="61"/>
  <c r="AD655" i="61"/>
  <c r="AD654" i="61"/>
  <c r="AD653" i="61"/>
  <c r="AD652" i="61"/>
  <c r="AD651" i="61"/>
  <c r="AD650" i="61"/>
  <c r="AD649" i="61"/>
  <c r="AD648" i="61"/>
  <c r="AD647" i="61"/>
  <c r="AD646" i="61"/>
  <c r="AD645" i="61"/>
  <c r="AD644" i="61"/>
  <c r="AD643" i="61"/>
  <c r="AD642" i="61"/>
  <c r="AD641" i="61"/>
  <c r="AD640" i="61"/>
  <c r="AD639" i="61"/>
  <c r="AD638" i="61"/>
  <c r="AD637" i="61"/>
  <c r="AD636" i="61"/>
  <c r="AD635" i="61"/>
  <c r="AD634" i="61"/>
  <c r="AD633" i="61"/>
  <c r="AD632" i="61"/>
  <c r="AD631" i="61"/>
  <c r="AD630" i="61"/>
  <c r="AD628" i="61"/>
  <c r="AD625" i="61"/>
  <c r="AD624" i="61"/>
  <c r="AD623" i="61"/>
  <c r="AD622" i="61"/>
  <c r="AD621" i="61"/>
  <c r="AD620" i="61"/>
  <c r="AD619" i="61"/>
  <c r="AD618" i="61"/>
  <c r="AD617" i="61"/>
  <c r="AD616" i="61"/>
  <c r="AD615" i="61"/>
  <c r="AD614" i="61"/>
  <c r="AD613" i="61"/>
  <c r="AD612" i="61"/>
  <c r="AD611" i="61"/>
  <c r="AD610" i="61"/>
  <c r="AD609" i="61"/>
  <c r="AD608" i="61"/>
  <c r="AD607" i="61"/>
  <c r="AD606" i="61"/>
  <c r="AD605" i="61"/>
  <c r="AD604" i="61"/>
  <c r="AD603" i="61"/>
  <c r="AD602" i="61"/>
  <c r="AD601" i="61"/>
  <c r="AD600" i="61"/>
  <c r="AD599" i="61"/>
  <c r="AD598" i="61"/>
  <c r="AD597" i="61"/>
  <c r="AD596" i="61"/>
  <c r="AD595" i="61"/>
  <c r="AD594" i="61"/>
  <c r="AD593" i="61"/>
  <c r="AD592" i="61"/>
  <c r="AD591" i="61"/>
  <c r="AD590" i="61"/>
  <c r="AD589" i="61"/>
  <c r="AD588" i="61"/>
  <c r="AD587" i="61"/>
  <c r="AD586" i="61"/>
  <c r="AD585" i="61"/>
  <c r="AD584" i="61"/>
  <c r="AD583" i="61"/>
  <c r="AD582" i="61"/>
  <c r="AD581" i="61"/>
  <c r="AD580" i="61"/>
  <c r="AD579" i="61"/>
  <c r="AD578" i="61"/>
  <c r="AD577" i="61"/>
  <c r="AD576" i="61"/>
  <c r="AD575" i="61"/>
  <c r="AD574" i="61"/>
  <c r="AD573" i="61"/>
  <c r="AD572" i="61"/>
  <c r="AD571" i="61"/>
  <c r="AD570" i="61"/>
  <c r="AD569" i="61"/>
  <c r="AD568" i="61"/>
  <c r="AD567" i="61"/>
  <c r="AD566" i="61"/>
  <c r="AD565" i="61"/>
  <c r="AD564" i="61"/>
  <c r="AD563" i="61"/>
  <c r="AD562" i="61"/>
  <c r="AD561" i="61"/>
  <c r="AD560" i="61"/>
  <c r="AD559" i="61"/>
  <c r="AD558" i="61"/>
  <c r="AD557" i="61"/>
  <c r="AD556" i="61"/>
  <c r="AD555" i="61"/>
  <c r="AD554" i="61"/>
  <c r="AD553" i="61"/>
  <c r="AD552" i="61"/>
  <c r="AD551" i="61"/>
  <c r="AD550" i="61"/>
  <c r="AD549" i="61"/>
  <c r="AD548" i="61"/>
  <c r="AD547" i="61"/>
  <c r="AD546" i="61"/>
  <c r="AD545" i="61"/>
  <c r="AD544" i="61"/>
  <c r="AD543" i="61"/>
  <c r="AD542" i="61"/>
  <c r="AD541" i="61"/>
  <c r="AD540" i="61"/>
  <c r="AD539" i="61"/>
  <c r="AD538" i="61"/>
  <c r="AD537" i="61"/>
  <c r="AD536" i="61"/>
  <c r="AD535" i="61"/>
  <c r="AD534" i="61"/>
  <c r="AD533" i="61"/>
  <c r="AD532" i="61"/>
  <c r="AD531" i="61"/>
  <c r="AD530" i="61"/>
  <c r="AD529" i="61"/>
  <c r="AD528" i="61"/>
  <c r="AD527" i="61"/>
  <c r="AD526" i="61"/>
  <c r="AD525" i="61"/>
  <c r="AD524" i="61"/>
  <c r="AD523" i="61"/>
  <c r="AD522" i="61"/>
  <c r="AD521" i="61"/>
  <c r="AD520" i="61"/>
  <c r="AD519" i="61"/>
  <c r="AD518" i="61"/>
  <c r="AD517" i="61"/>
  <c r="AD516" i="61"/>
  <c r="AD515" i="61"/>
  <c r="AD514" i="61"/>
  <c r="AD513" i="61"/>
  <c r="AD512" i="61"/>
  <c r="AD511" i="61"/>
  <c r="AD510" i="61"/>
  <c r="AD509" i="61"/>
  <c r="AD508" i="61"/>
  <c r="AD507" i="61"/>
  <c r="AD506" i="61"/>
  <c r="AD505" i="61"/>
  <c r="AD504" i="61"/>
  <c r="AD503" i="61"/>
  <c r="AD502" i="61"/>
  <c r="AD501" i="61"/>
  <c r="AD500" i="61"/>
  <c r="AD499" i="61"/>
  <c r="AD498" i="61"/>
  <c r="AD497" i="61"/>
  <c r="AD496" i="61"/>
  <c r="AD495" i="61"/>
  <c r="AD494" i="61"/>
  <c r="AD493" i="61"/>
  <c r="AD492" i="61"/>
  <c r="AD491" i="61"/>
  <c r="AD490" i="61"/>
  <c r="AD489" i="61"/>
  <c r="AD488" i="61"/>
  <c r="AD487" i="61"/>
  <c r="AD486" i="61"/>
  <c r="AD485" i="61"/>
  <c r="AD484" i="61"/>
  <c r="AD483" i="61"/>
  <c r="AD482" i="61"/>
  <c r="AD481" i="61"/>
  <c r="AD480" i="61"/>
  <c r="AD479" i="61"/>
  <c r="AD478" i="61"/>
  <c r="AD477" i="61"/>
  <c r="AD476" i="61"/>
  <c r="AD475" i="61"/>
  <c r="AD474" i="61"/>
  <c r="AD473" i="61"/>
  <c r="AD472" i="61"/>
  <c r="AD471" i="61"/>
  <c r="AD470" i="61"/>
  <c r="AD469" i="61"/>
  <c r="AD468" i="61"/>
  <c r="AD467" i="61"/>
  <c r="AD466" i="61"/>
  <c r="AD465" i="61"/>
  <c r="AD464" i="61"/>
  <c r="AD463" i="61"/>
  <c r="AD462" i="61"/>
  <c r="AD461" i="61"/>
  <c r="AD460" i="61"/>
  <c r="AD459" i="61"/>
  <c r="AD458" i="61"/>
  <c r="AD457" i="61"/>
  <c r="AD456" i="61"/>
  <c r="AD455" i="61"/>
  <c r="AD454" i="61"/>
  <c r="AD453" i="61"/>
  <c r="AD452" i="61"/>
  <c r="AD451" i="61"/>
  <c r="AD450" i="61"/>
  <c r="AD449" i="61"/>
  <c r="AD448" i="61"/>
  <c r="AD447" i="61"/>
  <c r="AD446" i="61"/>
  <c r="AD445" i="61"/>
  <c r="AD444" i="61"/>
  <c r="AD443" i="61"/>
  <c r="AD442" i="61"/>
  <c r="AD441" i="61"/>
  <c r="AD440" i="61"/>
  <c r="AD439" i="61"/>
  <c r="AD438" i="61"/>
  <c r="AD437" i="61"/>
  <c r="AD435" i="61"/>
  <c r="AD430" i="61"/>
  <c r="AD428" i="61"/>
  <c r="AD426" i="61"/>
  <c r="AD424" i="61"/>
  <c r="AD422" i="61"/>
  <c r="AD420" i="61"/>
  <c r="AD419" i="61"/>
  <c r="AD417" i="61"/>
  <c r="AD416" i="61"/>
  <c r="AD415" i="61"/>
  <c r="AD414" i="61"/>
  <c r="AD413" i="61"/>
  <c r="AD412" i="61"/>
  <c r="AD411" i="61"/>
  <c r="AD410" i="61"/>
  <c r="AD409" i="61"/>
  <c r="AD408" i="61"/>
  <c r="AD407" i="61"/>
  <c r="AD406" i="61"/>
  <c r="AD405" i="61"/>
  <c r="AD404" i="61"/>
  <c r="AD403" i="61"/>
  <c r="AD402" i="61"/>
  <c r="AD401" i="61"/>
  <c r="AD400" i="61"/>
  <c r="AD399" i="61"/>
  <c r="AD398" i="61"/>
  <c r="AD397" i="61"/>
  <c r="AD396" i="61"/>
  <c r="AD395" i="61"/>
  <c r="AD394" i="61"/>
  <c r="AD393" i="61"/>
  <c r="AD392" i="61"/>
  <c r="AD391" i="61"/>
  <c r="AD390" i="61"/>
  <c r="AD389" i="61"/>
  <c r="AD388" i="61"/>
  <c r="AD387" i="61"/>
  <c r="AD386" i="61"/>
  <c r="AD385" i="61"/>
  <c r="AD384" i="61"/>
  <c r="AD383" i="61"/>
  <c r="AD382" i="61"/>
  <c r="AD381" i="61"/>
  <c r="AD380" i="61"/>
  <c r="AD379" i="61"/>
  <c r="AD378" i="61"/>
  <c r="AD377" i="61"/>
  <c r="AD376" i="61"/>
  <c r="AD375" i="61"/>
  <c r="AD374" i="61"/>
  <c r="AD373" i="61"/>
  <c r="AD372" i="61"/>
  <c r="AD371" i="61"/>
  <c r="AD370" i="61"/>
  <c r="AD369" i="61"/>
  <c r="AD368" i="61"/>
  <c r="AD367" i="61"/>
  <c r="AD366" i="61"/>
  <c r="AD365" i="61"/>
  <c r="AD364" i="61"/>
  <c r="AD363" i="61"/>
  <c r="AD362" i="61"/>
  <c r="AD361" i="61"/>
  <c r="AD360" i="61"/>
  <c r="AD359" i="61"/>
  <c r="AD358" i="61"/>
  <c r="AD357" i="61"/>
  <c r="AD356" i="61"/>
  <c r="AD355" i="61"/>
  <c r="AD354" i="61"/>
  <c r="AD353" i="61"/>
  <c r="AD352" i="61"/>
  <c r="AD351" i="61"/>
  <c r="AD350" i="61"/>
  <c r="AD349" i="61"/>
  <c r="AD348" i="61"/>
  <c r="AD347" i="61"/>
  <c r="AD346" i="61"/>
  <c r="AD345" i="61"/>
  <c r="AD344" i="61"/>
  <c r="AD343" i="61"/>
  <c r="AD342" i="61"/>
  <c r="AD341" i="61"/>
  <c r="AD340" i="61"/>
  <c r="AD339" i="61"/>
  <c r="AD338" i="61"/>
  <c r="AD337" i="61"/>
  <c r="AD336" i="61"/>
  <c r="AD335" i="61"/>
  <c r="AD334" i="61"/>
  <c r="AD333" i="61"/>
  <c r="AD332" i="61"/>
  <c r="AD331" i="61"/>
  <c r="AD330" i="61"/>
  <c r="AD329" i="61"/>
  <c r="AD328" i="61"/>
  <c r="AD327" i="61"/>
  <c r="AD326" i="61"/>
  <c r="AD325" i="61"/>
  <c r="AD324" i="61"/>
  <c r="AD323" i="61"/>
  <c r="AD322" i="61"/>
  <c r="AD321" i="61"/>
  <c r="AD320" i="61"/>
  <c r="AD319" i="61"/>
  <c r="AD318" i="61"/>
  <c r="AD317" i="61"/>
  <c r="AD316" i="61"/>
  <c r="AD315" i="61"/>
  <c r="AD314" i="61"/>
  <c r="AD313" i="61"/>
  <c r="AD312" i="61"/>
  <c r="AD311" i="61"/>
  <c r="AD310" i="61"/>
  <c r="AD309" i="61"/>
  <c r="AD308" i="61"/>
  <c r="AD307" i="61"/>
  <c r="AD306" i="61"/>
  <c r="AD305" i="61"/>
  <c r="AD304" i="61"/>
  <c r="AD303" i="61"/>
  <c r="AD302" i="61"/>
  <c r="AD301" i="61"/>
  <c r="AD300" i="61"/>
  <c r="AD299" i="61"/>
  <c r="AD298" i="61"/>
  <c r="AD297" i="61"/>
  <c r="AD296" i="61"/>
  <c r="AD295" i="61"/>
  <c r="AD294" i="61"/>
  <c r="AD293" i="61"/>
  <c r="AD292" i="61"/>
  <c r="AD291" i="61"/>
  <c r="AD290" i="61"/>
  <c r="AD289" i="61"/>
  <c r="AD288" i="61"/>
  <c r="AD287" i="61"/>
  <c r="AD286" i="61"/>
  <c r="AD285" i="61"/>
  <c r="AD284" i="61"/>
  <c r="AD283" i="61"/>
  <c r="AD282" i="61"/>
  <c r="AD281" i="61"/>
  <c r="AD280" i="61"/>
  <c r="AD279" i="61"/>
  <c r="AD278" i="61"/>
  <c r="AD277" i="61"/>
  <c r="AD276" i="61"/>
  <c r="AD275" i="61"/>
  <c r="AD274" i="61"/>
  <c r="AD273" i="61"/>
  <c r="AD272" i="61"/>
  <c r="AD271" i="61"/>
  <c r="AD270" i="61"/>
  <c r="AD269" i="61"/>
  <c r="AD268" i="61"/>
  <c r="AD267" i="61"/>
  <c r="AD266" i="61"/>
  <c r="AD265" i="61"/>
  <c r="AD264" i="61"/>
  <c r="AD263" i="61"/>
  <c r="AD262" i="61"/>
  <c r="AD261" i="61"/>
  <c r="AD260" i="61"/>
  <c r="AD259" i="61"/>
  <c r="AD258" i="61"/>
  <c r="AD257" i="61"/>
  <c r="AD256" i="61"/>
  <c r="AD255" i="61"/>
  <c r="AD254" i="61"/>
  <c r="AD253" i="61"/>
  <c r="AD252" i="61"/>
  <c r="AD251" i="61"/>
  <c r="AD250" i="61"/>
  <c r="AD249" i="61"/>
  <c r="AD248" i="61"/>
  <c r="AD247" i="61"/>
  <c r="AD246" i="61"/>
  <c r="AD245" i="61"/>
  <c r="AD244" i="61"/>
  <c r="AD243" i="61"/>
  <c r="AD242" i="61"/>
  <c r="AD241" i="61"/>
  <c r="AD240" i="61"/>
  <c r="AD239" i="61"/>
  <c r="AD238" i="61"/>
  <c r="AD237" i="61"/>
  <c r="AD235" i="61"/>
  <c r="AD195" i="61"/>
  <c r="AD194" i="61"/>
  <c r="AD193" i="61"/>
  <c r="AD192" i="61"/>
  <c r="AD191" i="61"/>
  <c r="AD190" i="61"/>
  <c r="AD189" i="61"/>
  <c r="AD188" i="61"/>
  <c r="AD187" i="61"/>
  <c r="AD186" i="61"/>
  <c r="AD185" i="61"/>
  <c r="AD184" i="61"/>
  <c r="AD183" i="61"/>
  <c r="AD182" i="61"/>
  <c r="AD181" i="61"/>
  <c r="AD180" i="61"/>
  <c r="AD179" i="61"/>
  <c r="AD178" i="61"/>
  <c r="AD177" i="61"/>
  <c r="AD176" i="61"/>
  <c r="AD175" i="61"/>
  <c r="AD174" i="61"/>
  <c r="AD173" i="61"/>
  <c r="AD172" i="61"/>
  <c r="AD171" i="61"/>
  <c r="AD170" i="61"/>
  <c r="AD169" i="61"/>
  <c r="AD168" i="61"/>
  <c r="AD167" i="61"/>
  <c r="AD166" i="61"/>
  <c r="AD165" i="61"/>
  <c r="AD164" i="61"/>
  <c r="AD163" i="61"/>
  <c r="AD162" i="61"/>
  <c r="AD161" i="61"/>
  <c r="AD160" i="61"/>
  <c r="AD159" i="61"/>
  <c r="AD158" i="61"/>
  <c r="AD157" i="61"/>
  <c r="AD156" i="61"/>
  <c r="AD155" i="61"/>
  <c r="AD154" i="61"/>
  <c r="AD153" i="61"/>
  <c r="AD152" i="61"/>
  <c r="AD151" i="61"/>
  <c r="AD150" i="61"/>
  <c r="AD149" i="61"/>
  <c r="AD148" i="61"/>
  <c r="AD147" i="61"/>
  <c r="AD146" i="61"/>
  <c r="AD145" i="61"/>
  <c r="AD144" i="61"/>
  <c r="AD143" i="61"/>
  <c r="AD142" i="61"/>
  <c r="AD141" i="61"/>
  <c r="AD140" i="61"/>
  <c r="AD139" i="61"/>
  <c r="AD138" i="61"/>
  <c r="AD137" i="61"/>
  <c r="AD136" i="61"/>
  <c r="AD135" i="61"/>
  <c r="AD134" i="61"/>
  <c r="AD133" i="61"/>
  <c r="AD132" i="61"/>
  <c r="AD131" i="61"/>
  <c r="AD130" i="61"/>
  <c r="AD129" i="61"/>
  <c r="AD128" i="61"/>
  <c r="AD127" i="61"/>
  <c r="AD126" i="61"/>
  <c r="AD125" i="61"/>
  <c r="AD124" i="61"/>
  <c r="AD123" i="61"/>
  <c r="AD122" i="61"/>
  <c r="AD121" i="61"/>
  <c r="AD120" i="61"/>
  <c r="AD119" i="61"/>
  <c r="AD118" i="61"/>
  <c r="AD117" i="61"/>
  <c r="AD116" i="61"/>
  <c r="AD115" i="61"/>
  <c r="AD114" i="61"/>
  <c r="AD113" i="61"/>
  <c r="AD112" i="61"/>
  <c r="AD111" i="61"/>
  <c r="AD110" i="61"/>
  <c r="AD109" i="61"/>
  <c r="AD108" i="61"/>
  <c r="AD107" i="61"/>
  <c r="AD106" i="61"/>
  <c r="AD105" i="61"/>
  <c r="AD104" i="61"/>
  <c r="AD103" i="61"/>
  <c r="AD102" i="61"/>
  <c r="AD101" i="61"/>
  <c r="AD100" i="61"/>
  <c r="AD99" i="61"/>
  <c r="AD98" i="61"/>
  <c r="AD97" i="61"/>
  <c r="AD96" i="61"/>
  <c r="AD95" i="61"/>
  <c r="AD94" i="61"/>
  <c r="AD93" i="61"/>
  <c r="AD92" i="61"/>
  <c r="AD91" i="61"/>
  <c r="AD90" i="61"/>
  <c r="AD89" i="61"/>
  <c r="AD88" i="61"/>
  <c r="AD87" i="61"/>
  <c r="AD86" i="61"/>
  <c r="AD85" i="61"/>
  <c r="AD84" i="61"/>
  <c r="AD83" i="61"/>
  <c r="AD82" i="61"/>
  <c r="AD81" i="61"/>
  <c r="AD80" i="61"/>
  <c r="AD79" i="61"/>
  <c r="AD78" i="61"/>
  <c r="AD77" i="61"/>
  <c r="AD76" i="61"/>
  <c r="AD75" i="61"/>
  <c r="AD74" i="61"/>
  <c r="AD73" i="61"/>
  <c r="AD72" i="61"/>
  <c r="AD71" i="61"/>
  <c r="AD70" i="61"/>
  <c r="AD69" i="61"/>
  <c r="AD68" i="61"/>
  <c r="AD67" i="61"/>
  <c r="AD66" i="61"/>
  <c r="AD65" i="61"/>
  <c r="AD64" i="61"/>
  <c r="AD63" i="61"/>
  <c r="AD62" i="61"/>
  <c r="AD61" i="61"/>
  <c r="AD60" i="61"/>
  <c r="AD59" i="61"/>
  <c r="AD58" i="61"/>
  <c r="AD57" i="61"/>
  <c r="AD56" i="61"/>
  <c r="AD55" i="61"/>
  <c r="AD54" i="61"/>
  <c r="AD53" i="61"/>
  <c r="AD52" i="61"/>
  <c r="AD51" i="61"/>
  <c r="AD50" i="61"/>
  <c r="AD49" i="61"/>
  <c r="AD48" i="61"/>
  <c r="AD47" i="61"/>
  <c r="AD46" i="61"/>
  <c r="AD45" i="61"/>
  <c r="AD44" i="61"/>
  <c r="AD43" i="61"/>
  <c r="AD42" i="61"/>
  <c r="AD41" i="61"/>
  <c r="AD40" i="61"/>
  <c r="AD39" i="61"/>
  <c r="AD38" i="61"/>
  <c r="AD37" i="61"/>
  <c r="AD36" i="61"/>
  <c r="AD35" i="61"/>
  <c r="AD34" i="61"/>
  <c r="AD33" i="61"/>
  <c r="AD32" i="61"/>
  <c r="AD31" i="61"/>
  <c r="AD30" i="61"/>
  <c r="AD29" i="61"/>
  <c r="AD28" i="61"/>
  <c r="AD27" i="61"/>
  <c r="AD26" i="61"/>
  <c r="AD25" i="61"/>
  <c r="AD24" i="61"/>
  <c r="AD23" i="61"/>
  <c r="AD22" i="61"/>
  <c r="AD21" i="61"/>
  <c r="AD20" i="61"/>
  <c r="AD19" i="61"/>
  <c r="AD18" i="61"/>
  <c r="AD17" i="61"/>
  <c r="AD16" i="61"/>
  <c r="AD15" i="61"/>
  <c r="AD14" i="61"/>
  <c r="AD13" i="61"/>
  <c r="AD12" i="61"/>
  <c r="AD11" i="61"/>
  <c r="AD10" i="61"/>
  <c r="AD9" i="61"/>
  <c r="AD8" i="61"/>
  <c r="AD7" i="61"/>
  <c r="AD429" i="61" l="1"/>
  <c r="AD423" i="61"/>
  <c r="AD427" i="61"/>
  <c r="AD431" i="61"/>
  <c r="AD421" i="61"/>
  <c r="AD425" i="61"/>
  <c r="W162" i="37" l="1"/>
  <c r="W161" i="37"/>
  <c r="W160" i="37"/>
  <c r="W159" i="37"/>
  <c r="W158" i="37"/>
  <c r="W157" i="37"/>
  <c r="AB91" i="46"/>
  <c r="P47" i="45"/>
  <c r="P46" i="45"/>
  <c r="P45" i="45"/>
  <c r="P44" i="45"/>
  <c r="P43" i="45"/>
  <c r="P42" i="45"/>
  <c r="P41" i="45"/>
  <c r="P40" i="45"/>
  <c r="P39" i="45"/>
  <c r="P38" i="45"/>
  <c r="P37" i="45"/>
  <c r="P36" i="45"/>
  <c r="P35" i="45"/>
  <c r="P34" i="45"/>
  <c r="P33" i="45"/>
  <c r="P32" i="45"/>
  <c r="P31" i="45"/>
  <c r="P30" i="45"/>
  <c r="P29" i="45"/>
  <c r="P28" i="45"/>
  <c r="P27" i="45"/>
  <c r="P26" i="45"/>
  <c r="P25" i="45"/>
  <c r="P24" i="45"/>
  <c r="P23" i="45"/>
  <c r="P22" i="45"/>
  <c r="P21" i="45"/>
  <c r="P20" i="45"/>
  <c r="P19" i="45"/>
  <c r="P18" i="45"/>
  <c r="P17" i="45"/>
  <c r="P16" i="45"/>
  <c r="P15" i="45"/>
  <c r="P14" i="45"/>
  <c r="P13" i="45"/>
  <c r="P12" i="45"/>
  <c r="P11" i="45"/>
  <c r="P10" i="45"/>
  <c r="P9" i="45"/>
  <c r="P8" i="45"/>
  <c r="P7" i="45"/>
  <c r="P6" i="45"/>
  <c r="P5" i="45"/>
  <c r="P4" i="45"/>
  <c r="AD197" i="61"/>
  <c r="AD3" i="61" l="1"/>
  <c r="AD2" i="61"/>
  <c r="AD1" i="61"/>
  <c r="M128" i="60"/>
  <c r="J128" i="60"/>
  <c r="I128" i="60"/>
  <c r="G128" i="60"/>
  <c r="M127" i="60"/>
  <c r="J127" i="60"/>
  <c r="I127" i="60"/>
  <c r="G127" i="60"/>
  <c r="M126" i="60"/>
  <c r="J126" i="60"/>
  <c r="I126" i="60"/>
  <c r="G126" i="60"/>
  <c r="M125" i="60"/>
  <c r="J125" i="60"/>
  <c r="I125" i="60"/>
  <c r="G125" i="60"/>
  <c r="M124" i="60"/>
  <c r="J124" i="60"/>
  <c r="I124" i="60"/>
  <c r="G124" i="60"/>
  <c r="M123" i="60"/>
  <c r="J123" i="60"/>
  <c r="I123" i="60"/>
  <c r="G123" i="60"/>
  <c r="M122" i="60"/>
  <c r="J122" i="60"/>
  <c r="I122" i="60"/>
  <c r="G122" i="60"/>
  <c r="M121" i="60"/>
  <c r="J121" i="60"/>
  <c r="I121" i="60"/>
  <c r="G121" i="60"/>
  <c r="M120" i="60"/>
  <c r="J120" i="60"/>
  <c r="I120" i="60"/>
  <c r="G120" i="60"/>
  <c r="M119" i="60"/>
  <c r="J119" i="60"/>
  <c r="I119" i="60"/>
  <c r="G119" i="60"/>
  <c r="M118" i="60"/>
  <c r="J118" i="60"/>
  <c r="I118" i="60"/>
  <c r="G118" i="60"/>
  <c r="M117" i="60"/>
  <c r="J117" i="60"/>
  <c r="I117" i="60"/>
  <c r="G117" i="60"/>
  <c r="M116" i="60"/>
  <c r="J116" i="60"/>
  <c r="I116" i="60"/>
  <c r="G116" i="60"/>
  <c r="M115" i="60"/>
  <c r="J115" i="60"/>
  <c r="I115" i="60"/>
  <c r="G115" i="60"/>
  <c r="M114" i="60"/>
  <c r="J114" i="60"/>
  <c r="I114" i="60"/>
  <c r="G114" i="60"/>
  <c r="M113" i="60"/>
  <c r="J113" i="60"/>
  <c r="I113" i="60"/>
  <c r="G113" i="60"/>
  <c r="M112" i="60"/>
  <c r="J112" i="60"/>
  <c r="I112" i="60"/>
  <c r="G112" i="60"/>
  <c r="M111" i="60"/>
  <c r="J111" i="60"/>
  <c r="I111" i="60"/>
  <c r="G111" i="60"/>
  <c r="M110" i="60"/>
  <c r="J110" i="60"/>
  <c r="I110" i="60"/>
  <c r="G110" i="60"/>
  <c r="M109" i="60"/>
  <c r="J109" i="60"/>
  <c r="I109" i="60"/>
  <c r="G109" i="60"/>
  <c r="M108" i="60"/>
  <c r="J108" i="60"/>
  <c r="I108" i="60"/>
  <c r="G108" i="60"/>
  <c r="M107" i="60"/>
  <c r="J107" i="60"/>
  <c r="I107" i="60"/>
  <c r="G107" i="60"/>
  <c r="M106" i="60"/>
  <c r="J106" i="60"/>
  <c r="I106" i="60"/>
  <c r="G106" i="60"/>
  <c r="M105" i="60"/>
  <c r="J105" i="60"/>
  <c r="I105" i="60"/>
  <c r="G105" i="60"/>
  <c r="M104" i="60"/>
  <c r="J104" i="60"/>
  <c r="I104" i="60"/>
  <c r="G104" i="60"/>
  <c r="M103" i="60"/>
  <c r="J103" i="60"/>
  <c r="I103" i="60"/>
  <c r="G103" i="60"/>
  <c r="M102" i="60"/>
  <c r="J102" i="60"/>
  <c r="I102" i="60"/>
  <c r="G102" i="60"/>
  <c r="M101" i="60"/>
  <c r="J101" i="60"/>
  <c r="I101" i="60"/>
  <c r="G101" i="60"/>
  <c r="M100" i="60"/>
  <c r="J100" i="60"/>
  <c r="I100" i="60"/>
  <c r="G100" i="60"/>
  <c r="M99" i="60"/>
  <c r="J99" i="60"/>
  <c r="I99" i="60"/>
  <c r="G99" i="60"/>
  <c r="M98" i="60"/>
  <c r="J98" i="60"/>
  <c r="I98" i="60"/>
  <c r="G98" i="60"/>
  <c r="M97" i="60"/>
  <c r="J97" i="60"/>
  <c r="I97" i="60"/>
  <c r="G97" i="60"/>
  <c r="M96" i="60"/>
  <c r="J96" i="60"/>
  <c r="I96" i="60"/>
  <c r="G96" i="60"/>
  <c r="M95" i="60"/>
  <c r="J95" i="60"/>
  <c r="I95" i="60"/>
  <c r="G95" i="60"/>
  <c r="M94" i="60"/>
  <c r="J94" i="60"/>
  <c r="I94" i="60"/>
  <c r="G94" i="60"/>
  <c r="M93" i="60"/>
  <c r="J93" i="60"/>
  <c r="I93" i="60"/>
  <c r="G93" i="60"/>
  <c r="M92" i="60"/>
  <c r="J92" i="60"/>
  <c r="I92" i="60"/>
  <c r="G92" i="60"/>
  <c r="M91" i="60"/>
  <c r="J91" i="60"/>
  <c r="I91" i="60"/>
  <c r="G91" i="60"/>
  <c r="M90" i="60"/>
  <c r="J90" i="60"/>
  <c r="I90" i="60"/>
  <c r="G90" i="60"/>
  <c r="M89" i="60"/>
  <c r="J89" i="60"/>
  <c r="I89" i="60"/>
  <c r="G89" i="60"/>
  <c r="M88" i="60"/>
  <c r="J88" i="60"/>
  <c r="I88" i="60"/>
  <c r="G88" i="60"/>
  <c r="M87" i="60"/>
  <c r="J87" i="60"/>
  <c r="I87" i="60"/>
  <c r="G87" i="60"/>
  <c r="M86" i="60"/>
  <c r="J86" i="60"/>
  <c r="I86" i="60"/>
  <c r="G86" i="60"/>
  <c r="M85" i="60"/>
  <c r="J85" i="60"/>
  <c r="I85" i="60"/>
  <c r="G85" i="60"/>
  <c r="M84" i="60"/>
  <c r="J84" i="60"/>
  <c r="I84" i="60"/>
  <c r="G84" i="60"/>
  <c r="M83" i="60"/>
  <c r="J83" i="60"/>
  <c r="I83" i="60"/>
  <c r="G83" i="60"/>
  <c r="M82" i="60"/>
  <c r="J82" i="60"/>
  <c r="I82" i="60"/>
  <c r="G82" i="60"/>
  <c r="M81" i="60"/>
  <c r="J81" i="60"/>
  <c r="I81" i="60"/>
  <c r="G81" i="60"/>
  <c r="M80" i="60"/>
  <c r="J80" i="60"/>
  <c r="I80" i="60"/>
  <c r="G80" i="60"/>
  <c r="M79" i="60"/>
  <c r="J79" i="60"/>
  <c r="I79" i="60"/>
  <c r="G79" i="60"/>
  <c r="M78" i="60"/>
  <c r="J78" i="60"/>
  <c r="I78" i="60"/>
  <c r="G78" i="60"/>
  <c r="M77" i="60"/>
  <c r="J77" i="60"/>
  <c r="I77" i="60"/>
  <c r="G77" i="60"/>
  <c r="M76" i="60"/>
  <c r="J76" i="60"/>
  <c r="I76" i="60"/>
  <c r="G76" i="60"/>
  <c r="M75" i="60"/>
  <c r="J75" i="60"/>
  <c r="I75" i="60"/>
  <c r="G75" i="60"/>
  <c r="M74" i="60"/>
  <c r="J74" i="60"/>
  <c r="I74" i="60"/>
  <c r="G74" i="60"/>
  <c r="M73" i="60"/>
  <c r="J73" i="60"/>
  <c r="I73" i="60"/>
  <c r="G73" i="60"/>
  <c r="M72" i="60"/>
  <c r="J72" i="60"/>
  <c r="I72" i="60"/>
  <c r="G72" i="60"/>
  <c r="M71" i="60"/>
  <c r="J71" i="60"/>
  <c r="I71" i="60"/>
  <c r="G71" i="60"/>
  <c r="M70" i="60"/>
  <c r="J70" i="60"/>
  <c r="I70" i="60"/>
  <c r="G70" i="60"/>
  <c r="M69" i="60"/>
  <c r="J69" i="60"/>
  <c r="I69" i="60"/>
  <c r="G69" i="60"/>
  <c r="M68" i="60"/>
  <c r="J68" i="60"/>
  <c r="I68" i="60"/>
  <c r="G68" i="60"/>
  <c r="M67" i="60"/>
  <c r="J67" i="60"/>
  <c r="I67" i="60"/>
  <c r="G67" i="60"/>
  <c r="M66" i="60"/>
  <c r="J66" i="60"/>
  <c r="I66" i="60"/>
  <c r="G66" i="60"/>
  <c r="M65" i="60"/>
  <c r="J65" i="60"/>
  <c r="I65" i="60"/>
  <c r="G65" i="60"/>
  <c r="M64" i="60"/>
  <c r="J64" i="60"/>
  <c r="I64" i="60"/>
  <c r="G64" i="60"/>
  <c r="M63" i="60"/>
  <c r="J63" i="60"/>
  <c r="I63" i="60"/>
  <c r="G63" i="60"/>
  <c r="M62" i="60"/>
  <c r="J62" i="60"/>
  <c r="I62" i="60"/>
  <c r="G62" i="60"/>
  <c r="M61" i="60"/>
  <c r="J61" i="60"/>
  <c r="I61" i="60"/>
  <c r="G61" i="60"/>
  <c r="M60" i="60"/>
  <c r="J60" i="60"/>
  <c r="I60" i="60"/>
  <c r="G60" i="60"/>
  <c r="M59" i="60"/>
  <c r="J59" i="60"/>
  <c r="I59" i="60"/>
  <c r="G59" i="60"/>
  <c r="M58" i="60"/>
  <c r="J58" i="60"/>
  <c r="I58" i="60"/>
  <c r="G58" i="60"/>
  <c r="M57" i="60"/>
  <c r="J57" i="60"/>
  <c r="I57" i="60"/>
  <c r="G57" i="60"/>
  <c r="M56" i="60"/>
  <c r="J56" i="60"/>
  <c r="I56" i="60"/>
  <c r="G56" i="60"/>
  <c r="M55" i="60"/>
  <c r="J55" i="60"/>
  <c r="I55" i="60"/>
  <c r="G55" i="60"/>
  <c r="M54" i="60"/>
  <c r="J54" i="60"/>
  <c r="I54" i="60"/>
  <c r="G54" i="60"/>
  <c r="M53" i="60"/>
  <c r="J53" i="60"/>
  <c r="I53" i="60"/>
  <c r="G53" i="60"/>
  <c r="M52" i="60"/>
  <c r="J52" i="60"/>
  <c r="I52" i="60"/>
  <c r="G52" i="60"/>
  <c r="M51" i="60"/>
  <c r="J51" i="60"/>
  <c r="I51" i="60"/>
  <c r="G51" i="60"/>
  <c r="M50" i="60"/>
  <c r="J50" i="60"/>
  <c r="I50" i="60"/>
  <c r="G50" i="60"/>
  <c r="M49" i="60"/>
  <c r="J49" i="60"/>
  <c r="I49" i="60"/>
  <c r="G49" i="60"/>
  <c r="M48" i="60"/>
  <c r="J48" i="60"/>
  <c r="I48" i="60"/>
  <c r="G48" i="60"/>
  <c r="M47" i="60"/>
  <c r="J47" i="60"/>
  <c r="I47" i="60"/>
  <c r="G47" i="60"/>
  <c r="M46" i="60"/>
  <c r="J46" i="60"/>
  <c r="I46" i="60"/>
  <c r="G46" i="60"/>
  <c r="M45" i="60"/>
  <c r="J45" i="60"/>
  <c r="I45" i="60"/>
  <c r="G45" i="60"/>
  <c r="M44" i="60"/>
  <c r="J44" i="60"/>
  <c r="I44" i="60"/>
  <c r="G44" i="60"/>
  <c r="M43" i="60"/>
  <c r="J43" i="60"/>
  <c r="I43" i="60"/>
  <c r="G43" i="60"/>
  <c r="M42" i="60"/>
  <c r="J42" i="60"/>
  <c r="I42" i="60"/>
  <c r="G42" i="60"/>
  <c r="M41" i="60"/>
  <c r="J41" i="60"/>
  <c r="I41" i="60"/>
  <c r="G41" i="60"/>
  <c r="M40" i="60"/>
  <c r="J40" i="60"/>
  <c r="I40" i="60"/>
  <c r="G40" i="60"/>
  <c r="M39" i="60"/>
  <c r="J39" i="60"/>
  <c r="I39" i="60"/>
  <c r="G39" i="60"/>
  <c r="M38" i="60"/>
  <c r="J38" i="60"/>
  <c r="I38" i="60"/>
  <c r="G38" i="60"/>
  <c r="M37" i="60"/>
  <c r="J37" i="60"/>
  <c r="I37" i="60"/>
  <c r="G37" i="60"/>
  <c r="M36" i="60"/>
  <c r="J36" i="60"/>
  <c r="I36" i="60"/>
  <c r="G36" i="60"/>
  <c r="M35" i="60"/>
  <c r="J35" i="60"/>
  <c r="I35" i="60"/>
  <c r="G35" i="60"/>
  <c r="M34" i="60"/>
  <c r="J34" i="60"/>
  <c r="I34" i="60"/>
  <c r="G34" i="60"/>
  <c r="M33" i="60"/>
  <c r="J33" i="60"/>
  <c r="I33" i="60"/>
  <c r="G33" i="60"/>
  <c r="M32" i="60"/>
  <c r="J32" i="60"/>
  <c r="I32" i="60"/>
  <c r="G32" i="60"/>
  <c r="M31" i="60"/>
  <c r="J31" i="60"/>
  <c r="I31" i="60"/>
  <c r="G31" i="60"/>
  <c r="M30" i="60"/>
  <c r="J30" i="60"/>
  <c r="I30" i="60"/>
  <c r="G30" i="60"/>
  <c r="M29" i="60"/>
  <c r="J29" i="60"/>
  <c r="I29" i="60"/>
  <c r="G29" i="60"/>
  <c r="M28" i="60"/>
  <c r="J28" i="60"/>
  <c r="I28" i="60"/>
  <c r="G28" i="60"/>
  <c r="M27" i="60"/>
  <c r="J27" i="60"/>
  <c r="I27" i="60"/>
  <c r="G27" i="60"/>
  <c r="M26" i="60"/>
  <c r="J26" i="60"/>
  <c r="I26" i="60"/>
  <c r="G26" i="60"/>
  <c r="M25" i="60"/>
  <c r="J25" i="60"/>
  <c r="I25" i="60"/>
  <c r="G25" i="60"/>
  <c r="M24" i="60"/>
  <c r="J24" i="60"/>
  <c r="I24" i="60"/>
  <c r="G24" i="60"/>
  <c r="M23" i="60"/>
  <c r="J23" i="60"/>
  <c r="I23" i="60"/>
  <c r="G23" i="60"/>
  <c r="M22" i="60"/>
  <c r="J22" i="60"/>
  <c r="I22" i="60"/>
  <c r="G22" i="60"/>
  <c r="M21" i="60"/>
  <c r="J21" i="60"/>
  <c r="I21" i="60"/>
  <c r="G21" i="60"/>
  <c r="M20" i="60"/>
  <c r="J20" i="60"/>
  <c r="I20" i="60"/>
  <c r="G20" i="60"/>
  <c r="M19" i="60"/>
  <c r="J19" i="60"/>
  <c r="I19" i="60"/>
  <c r="G19" i="60"/>
  <c r="M18" i="60"/>
  <c r="J18" i="60"/>
  <c r="I18" i="60"/>
  <c r="G18" i="60"/>
  <c r="M17" i="60"/>
  <c r="J17" i="60"/>
  <c r="I17" i="60"/>
  <c r="G17" i="60"/>
  <c r="M16" i="60"/>
  <c r="J16" i="60"/>
  <c r="I16" i="60"/>
  <c r="G16" i="60"/>
  <c r="M15" i="60"/>
  <c r="J15" i="60"/>
  <c r="I15" i="60"/>
  <c r="G15" i="60"/>
  <c r="M14" i="60"/>
  <c r="J14" i="60"/>
  <c r="I14" i="60"/>
  <c r="G14" i="60"/>
  <c r="M13" i="60"/>
  <c r="J13" i="60"/>
  <c r="I13" i="60"/>
  <c r="G13" i="60"/>
  <c r="M12" i="60"/>
  <c r="J12" i="60"/>
  <c r="I12" i="60"/>
  <c r="G12" i="60"/>
  <c r="M11" i="60"/>
  <c r="J11" i="60"/>
  <c r="I11" i="60"/>
  <c r="G11" i="60"/>
  <c r="M10" i="60"/>
  <c r="J10" i="60"/>
  <c r="I10" i="60"/>
  <c r="G10" i="60"/>
  <c r="M9" i="60"/>
  <c r="J9" i="60"/>
  <c r="I9" i="60"/>
  <c r="G9" i="60"/>
  <c r="M8" i="60"/>
  <c r="J8" i="60"/>
  <c r="I8" i="60"/>
  <c r="G8" i="60"/>
  <c r="M7" i="60"/>
  <c r="J7" i="60"/>
  <c r="I7" i="60"/>
  <c r="G7" i="60"/>
  <c r="M6" i="60"/>
  <c r="J6" i="60"/>
  <c r="I6" i="60"/>
  <c r="G6" i="60"/>
  <c r="L108" i="37"/>
  <c r="L107" i="37"/>
  <c r="L106" i="37"/>
  <c r="L105" i="37"/>
  <c r="L104" i="37"/>
  <c r="L103" i="37"/>
  <c r="L102" i="37"/>
  <c r="L101" i="37"/>
  <c r="L100" i="37"/>
  <c r="L99" i="37"/>
  <c r="L98" i="37"/>
  <c r="L97" i="37"/>
  <c r="L96" i="37"/>
  <c r="L95" i="37"/>
  <c r="AD432" i="61" l="1"/>
  <c r="AD231" i="61"/>
  <c r="AD227" i="61"/>
  <c r="AD223" i="61"/>
  <c r="AD219" i="61"/>
  <c r="AD215" i="61"/>
  <c r="AD211" i="61"/>
  <c r="AD207" i="61"/>
  <c r="AD203" i="61"/>
  <c r="AD199" i="61"/>
  <c r="AD236" i="61"/>
  <c r="AD230" i="61"/>
  <c r="AD225" i="61"/>
  <c r="AD220" i="61"/>
  <c r="AD214" i="61"/>
  <c r="AD209" i="61"/>
  <c r="AD204" i="61"/>
  <c r="AD198" i="61"/>
  <c r="AD233" i="61"/>
  <c r="AD222" i="61"/>
  <c r="AD212" i="61"/>
  <c r="AD201" i="61"/>
  <c r="AD226" i="61"/>
  <c r="AD216" i="61"/>
  <c r="AD205" i="61"/>
  <c r="AD629" i="61"/>
  <c r="AD229" i="61"/>
  <c r="AD224" i="61"/>
  <c r="AD218" i="61"/>
  <c r="AD213" i="61"/>
  <c r="AD208" i="61"/>
  <c r="AD202" i="61"/>
  <c r="AD436" i="61"/>
  <c r="AD228" i="61"/>
  <c r="AD217" i="61"/>
  <c r="AD206" i="61"/>
  <c r="AD232" i="61"/>
  <c r="AD221" i="61"/>
  <c r="AD210" i="61"/>
  <c r="AD200" i="61"/>
  <c r="AD6" i="61"/>
  <c r="AD3" i="60"/>
  <c r="AD2" i="60"/>
  <c r="AD1" i="60"/>
  <c r="L112" i="37"/>
  <c r="AD35" i="59"/>
  <c r="AD34" i="59"/>
  <c r="AD33" i="59"/>
  <c r="AD32" i="59"/>
  <c r="AD31" i="59"/>
  <c r="AD30" i="59"/>
  <c r="AD29" i="59"/>
  <c r="AD28" i="59"/>
  <c r="AD27" i="59"/>
  <c r="AD26" i="59"/>
  <c r="AD25" i="59"/>
  <c r="AD24" i="59"/>
  <c r="AD23" i="59"/>
  <c r="AD22" i="59"/>
  <c r="AD21" i="59"/>
  <c r="AD20" i="59"/>
  <c r="AD19" i="59"/>
  <c r="AD18" i="59"/>
  <c r="AD17" i="59"/>
  <c r="AD16" i="59"/>
  <c r="AD15" i="59"/>
  <c r="AD14" i="59"/>
  <c r="AD13" i="59"/>
  <c r="AD12" i="59"/>
  <c r="AD11" i="59"/>
  <c r="AD10" i="59"/>
  <c r="AD9" i="59"/>
  <c r="AD8" i="59"/>
  <c r="AD7" i="59"/>
  <c r="AD6" i="59"/>
  <c r="T40" i="59"/>
  <c r="S40" i="59"/>
  <c r="R40" i="59"/>
  <c r="Q40" i="59"/>
  <c r="P40" i="59"/>
  <c r="O40" i="59"/>
  <c r="N40" i="59"/>
  <c r="M40" i="59"/>
  <c r="L40" i="59"/>
  <c r="K40" i="59"/>
  <c r="J40" i="59"/>
  <c r="I40" i="59"/>
  <c r="H40" i="59"/>
  <c r="G40" i="59"/>
  <c r="F40" i="59"/>
  <c r="E40" i="59"/>
  <c r="D40" i="59"/>
  <c r="B40" i="59"/>
  <c r="A40" i="59"/>
  <c r="C40" i="59"/>
  <c r="AD3" i="59"/>
  <c r="AD2" i="59"/>
  <c r="AD1" i="59"/>
  <c r="L596" i="37"/>
  <c r="L94" i="37"/>
  <c r="L93" i="37"/>
  <c r="L92" i="37"/>
  <c r="L91" i="37"/>
  <c r="L90" i="37"/>
  <c r="L89" i="37"/>
  <c r="L88" i="37"/>
  <c r="L87" i="37"/>
  <c r="L86" i="37"/>
  <c r="L85" i="37"/>
  <c r="L84" i="37"/>
  <c r="L83" i="37"/>
  <c r="W2" i="44"/>
  <c r="W1" i="44"/>
  <c r="X49" i="44"/>
  <c r="AD3" i="58"/>
  <c r="AD2" i="58"/>
  <c r="AD1" i="58"/>
  <c r="L190" i="37"/>
  <c r="AB1" i="46"/>
  <c r="V1" i="46"/>
  <c r="L250" i="37"/>
  <c r="L249" i="37"/>
  <c r="L248" i="37"/>
  <c r="L247" i="37"/>
  <c r="L189" i="37"/>
  <c r="L188" i="37"/>
  <c r="L187" i="37"/>
  <c r="L186" i="37"/>
  <c r="L185" i="37"/>
  <c r="L184" i="37"/>
  <c r="W3" i="37"/>
  <c r="W2" i="37"/>
  <c r="W1" i="37"/>
  <c r="L500" i="37"/>
  <c r="L403" i="37"/>
  <c r="L404" i="37"/>
  <c r="L405" i="37"/>
  <c r="L406" i="37"/>
  <c r="L407" i="37"/>
  <c r="L408" i="37"/>
  <c r="L409" i="37"/>
  <c r="L410" i="37"/>
  <c r="L411" i="37"/>
  <c r="L412" i="37"/>
  <c r="L413" i="37"/>
  <c r="L414" i="37"/>
  <c r="L402" i="37"/>
  <c r="L606" i="37"/>
  <c r="EV73" i="55"/>
  <c r="EV72" i="55"/>
  <c r="EV71" i="55"/>
  <c r="EV279" i="55"/>
  <c r="EV278" i="55"/>
  <c r="EV277" i="55"/>
  <c r="EV70" i="55"/>
  <c r="EV291" i="55"/>
  <c r="EV290" i="55"/>
  <c r="EV289" i="55"/>
  <c r="EV288" i="55"/>
  <c r="EV287" i="55"/>
  <c r="EV286" i="55"/>
  <c r="EV285" i="55"/>
  <c r="EV74" i="55"/>
  <c r="EV276" i="55"/>
  <c r="EV275" i="55"/>
  <c r="EV69" i="55"/>
  <c r="EV284" i="55"/>
  <c r="EV283" i="55"/>
  <c r="EV282" i="55"/>
  <c r="EV281" i="55"/>
  <c r="EV280" i="55"/>
  <c r="EV68" i="55"/>
  <c r="EV274" i="55"/>
  <c r="EV273" i="55"/>
  <c r="EV272" i="55"/>
  <c r="EV271" i="55"/>
  <c r="EV270" i="55"/>
  <c r="EV269" i="55"/>
  <c r="EV67" i="55"/>
  <c r="EV66" i="55"/>
  <c r="EV65" i="55"/>
  <c r="EV64" i="55"/>
  <c r="EV268" i="55"/>
  <c r="EV267" i="55"/>
  <c r="EV266" i="55"/>
  <c r="EV265" i="55"/>
  <c r="EV264" i="55"/>
  <c r="EV263" i="55"/>
  <c r="EV262" i="55"/>
  <c r="EV261" i="55"/>
  <c r="EV260" i="55"/>
  <c r="EV259" i="55"/>
  <c r="EV258" i="55"/>
  <c r="EV257" i="55"/>
  <c r="EV256" i="55"/>
  <c r="EV255" i="55"/>
  <c r="EV254" i="55"/>
  <c r="EV253" i="55"/>
  <c r="EV252" i="55"/>
  <c r="EV251" i="55"/>
  <c r="EV250" i="55"/>
  <c r="EV249" i="55"/>
  <c r="EV248" i="55"/>
  <c r="EV247" i="55"/>
  <c r="EV246" i="55"/>
  <c r="EV245" i="55"/>
  <c r="EV244" i="55"/>
  <c r="EV243" i="55"/>
  <c r="EV242" i="55"/>
  <c r="EV241" i="55"/>
  <c r="EV240" i="55"/>
  <c r="EV239" i="55"/>
  <c r="EV238" i="55"/>
  <c r="EV237" i="55"/>
  <c r="EV236" i="55"/>
  <c r="EV235" i="55"/>
  <c r="EV234" i="55"/>
  <c r="EV233" i="55"/>
  <c r="EV232" i="55"/>
  <c r="EV63" i="55"/>
  <c r="EV231" i="55"/>
  <c r="EV230" i="55"/>
  <c r="EV229" i="55"/>
  <c r="EV228" i="55"/>
  <c r="EV227" i="55"/>
  <c r="EV226" i="55"/>
  <c r="EV225" i="55"/>
  <c r="EV224" i="55"/>
  <c r="EV223" i="55"/>
  <c r="EV222" i="55"/>
  <c r="EV221" i="55"/>
  <c r="EV220" i="55"/>
  <c r="EV219" i="55"/>
  <c r="EV218" i="55"/>
  <c r="EV217" i="55"/>
  <c r="EV216" i="55"/>
  <c r="EV215" i="55"/>
  <c r="EV214" i="55"/>
  <c r="EV213" i="55"/>
  <c r="EV62" i="55"/>
  <c r="EV79" i="55"/>
  <c r="EV108" i="55"/>
  <c r="EV107" i="55"/>
  <c r="EV106" i="55"/>
  <c r="EV105" i="55"/>
  <c r="EV104" i="55"/>
  <c r="EV103" i="55"/>
  <c r="EV102" i="55"/>
  <c r="EV101" i="55"/>
  <c r="EV100" i="55"/>
  <c r="EV99" i="55"/>
  <c r="EV98" i="55"/>
  <c r="EV97" i="55"/>
  <c r="EV96" i="55"/>
  <c r="EV95" i="55"/>
  <c r="EV94" i="55"/>
  <c r="EV93" i="55"/>
  <c r="EV92" i="55"/>
  <c r="EV91" i="55"/>
  <c r="EV90" i="55"/>
  <c r="EV89" i="55"/>
  <c r="EV88" i="55"/>
  <c r="EV87" i="55"/>
  <c r="EV86" i="55"/>
  <c r="EV85" i="55"/>
  <c r="EV84" i="55"/>
  <c r="EV83" i="55"/>
  <c r="EV82" i="55"/>
  <c r="EV294" i="55"/>
  <c r="EV293" i="55"/>
  <c r="EV292" i="55"/>
  <c r="EV81" i="55"/>
  <c r="EV78" i="55"/>
  <c r="EV200" i="55"/>
  <c r="EV199" i="55"/>
  <c r="EV198" i="55"/>
  <c r="EV197" i="55"/>
  <c r="EV196" i="55"/>
  <c r="EV77" i="55"/>
  <c r="EV209" i="55"/>
  <c r="EV208" i="55"/>
  <c r="EV207" i="55"/>
  <c r="EV206" i="55"/>
  <c r="EV205" i="55"/>
  <c r="EV204" i="55"/>
  <c r="EV203" i="55"/>
  <c r="EV202" i="55"/>
  <c r="EV201" i="55"/>
  <c r="EV61" i="55"/>
  <c r="EV60" i="55"/>
  <c r="EV59" i="55"/>
  <c r="EV58" i="55"/>
  <c r="EV57" i="55"/>
  <c r="EV56" i="55"/>
  <c r="EV55" i="55"/>
  <c r="EV54" i="55"/>
  <c r="EV53" i="55"/>
  <c r="EV52" i="55"/>
  <c r="EV51" i="55"/>
  <c r="EV50" i="55"/>
  <c r="EV49" i="55"/>
  <c r="EV48" i="55"/>
  <c r="EV47" i="55"/>
  <c r="EV46" i="55"/>
  <c r="EV45" i="55"/>
  <c r="EV44" i="55"/>
  <c r="EV43" i="55"/>
  <c r="EV42" i="55"/>
  <c r="EV41" i="55"/>
  <c r="EV40" i="55"/>
  <c r="EV39" i="55"/>
  <c r="EV38" i="55"/>
  <c r="EV37" i="55"/>
  <c r="EV167" i="55"/>
  <c r="EV166" i="55"/>
  <c r="EV165" i="55"/>
  <c r="EV191" i="55"/>
  <c r="EV190" i="55"/>
  <c r="EV189" i="55"/>
  <c r="EV188" i="55"/>
  <c r="EV187" i="55"/>
  <c r="EV195" i="55"/>
  <c r="EV194" i="55"/>
  <c r="EV193" i="55"/>
  <c r="EV192" i="55"/>
  <c r="EV186" i="55"/>
  <c r="EV185" i="55"/>
  <c r="EV184" i="55"/>
  <c r="EV183" i="55"/>
  <c r="EV182" i="55"/>
  <c r="EV181" i="55"/>
  <c r="EV180" i="55"/>
  <c r="EV36" i="55"/>
  <c r="EV179" i="55"/>
  <c r="EV178" i="55"/>
  <c r="EV177" i="55"/>
  <c r="EV176" i="55"/>
  <c r="EV175" i="55"/>
  <c r="EV174" i="55"/>
  <c r="EV173" i="55"/>
  <c r="EV172" i="55"/>
  <c r="EV171" i="55"/>
  <c r="EV170" i="55"/>
  <c r="EV169" i="55"/>
  <c r="EV168" i="55"/>
  <c r="EV164" i="55"/>
  <c r="EV163" i="55"/>
  <c r="EV162" i="55"/>
  <c r="EV161" i="55"/>
  <c r="EV160" i="55"/>
  <c r="EV159" i="55"/>
  <c r="EV80" i="55"/>
  <c r="EV212" i="55"/>
  <c r="EV211" i="55"/>
  <c r="EV210" i="55"/>
  <c r="EV299" i="55"/>
  <c r="EV298" i="55"/>
  <c r="EV297" i="55"/>
  <c r="EV296" i="55"/>
  <c r="EV75" i="55"/>
  <c r="EV76" i="55"/>
  <c r="EV303" i="55"/>
  <c r="EV302" i="55"/>
  <c r="EV301" i="55"/>
  <c r="EV300" i="55"/>
  <c r="EV295" i="55"/>
  <c r="EV158" i="55"/>
  <c r="EV157" i="55"/>
  <c r="EV156" i="55"/>
  <c r="EV155" i="55"/>
  <c r="EV154" i="55"/>
  <c r="EV153" i="55"/>
  <c r="EV152" i="55"/>
  <c r="EV151" i="55"/>
  <c r="EV150" i="55"/>
  <c r="EV149" i="55"/>
  <c r="EV148" i="55"/>
  <c r="EV147" i="55"/>
  <c r="EV146" i="55"/>
  <c r="EV145" i="55"/>
  <c r="EV144" i="55"/>
  <c r="EV143" i="55"/>
  <c r="EV142" i="55"/>
  <c r="EV141" i="55"/>
  <c r="EV140" i="55"/>
  <c r="EV139" i="55"/>
  <c r="EV138" i="55"/>
  <c r="EV137" i="55"/>
  <c r="EV136" i="55"/>
  <c r="EV135" i="55"/>
  <c r="EV134" i="55"/>
  <c r="EV133" i="55"/>
  <c r="EV132" i="55"/>
  <c r="EV131" i="55"/>
  <c r="EV130" i="55"/>
  <c r="EV129" i="55"/>
  <c r="EV128" i="55"/>
  <c r="EV127" i="55"/>
  <c r="EV126" i="55"/>
  <c r="EV125" i="55"/>
  <c r="EV124" i="55"/>
  <c r="EV123" i="55"/>
  <c r="EV122" i="55"/>
  <c r="EV121" i="55"/>
  <c r="EV120" i="55"/>
  <c r="EV119" i="55"/>
  <c r="EV118" i="55"/>
  <c r="EV117" i="55"/>
  <c r="EV116" i="55"/>
  <c r="EV115" i="55"/>
  <c r="EV114" i="55"/>
  <c r="EV113" i="55"/>
  <c r="EV112" i="55"/>
  <c r="EV111" i="55"/>
  <c r="EV110" i="55"/>
  <c r="EV109" i="55"/>
  <c r="EV6" i="55"/>
  <c r="EV5" i="55"/>
  <c r="EV4" i="55"/>
  <c r="EV3" i="55"/>
  <c r="EV2" i="55"/>
  <c r="EV35" i="55"/>
  <c r="EV34" i="55"/>
  <c r="EV33" i="55"/>
  <c r="EV32" i="55"/>
  <c r="EV31" i="55"/>
  <c r="EV30" i="55"/>
  <c r="EV29" i="55"/>
  <c r="EV28" i="55"/>
  <c r="EV27" i="55"/>
  <c r="EV26" i="55"/>
  <c r="EV25" i="55"/>
  <c r="EV24" i="55"/>
  <c r="EV23" i="55"/>
  <c r="EV22" i="55"/>
  <c r="EV21" i="55"/>
  <c r="EV20" i="55"/>
  <c r="EV19" i="55"/>
  <c r="EV18" i="55"/>
  <c r="EV17" i="55"/>
  <c r="EV16" i="55"/>
  <c r="EV15" i="55"/>
  <c r="EV14" i="55"/>
  <c r="EV13" i="55"/>
  <c r="EV12" i="55"/>
  <c r="EV11" i="55"/>
  <c r="EV10" i="55"/>
  <c r="EV9" i="55"/>
  <c r="EV8" i="55"/>
  <c r="EV7" i="55"/>
  <c r="W156" i="37" l="1"/>
  <c r="AB87" i="46"/>
  <c r="AB86" i="46"/>
  <c r="AB82" i="46"/>
  <c r="AB78" i="46"/>
  <c r="AB74" i="46"/>
  <c r="AB89" i="46"/>
  <c r="AB85" i="46"/>
  <c r="AB81" i="46"/>
  <c r="AB77" i="46"/>
  <c r="AB88" i="46"/>
  <c r="AB80" i="46"/>
  <c r="AB76" i="46"/>
  <c r="AB84" i="46"/>
  <c r="AB83" i="46"/>
  <c r="AB79" i="46"/>
  <c r="AB75" i="46"/>
  <c r="AD79" i="58"/>
  <c r="AD35" i="58"/>
  <c r="AD19" i="58"/>
  <c r="AD190" i="58"/>
  <c r="AD150" i="58"/>
  <c r="AD126" i="58"/>
  <c r="AD110" i="58"/>
  <c r="AD94" i="58"/>
  <c r="AD70" i="58"/>
  <c r="AD54" i="58"/>
  <c r="AD38" i="58"/>
  <c r="AD22" i="58"/>
  <c r="AD194" i="58"/>
  <c r="AD178" i="58"/>
  <c r="AD174" i="58"/>
  <c r="AD170" i="58"/>
  <c r="AD166" i="58"/>
  <c r="AD162" i="58"/>
  <c r="AD158" i="58"/>
  <c r="AD154" i="58"/>
  <c r="AD138" i="58"/>
  <c r="AD134" i="58"/>
  <c r="AD118" i="58"/>
  <c r="AD102" i="58"/>
  <c r="AD82" i="58"/>
  <c r="AD66" i="58"/>
  <c r="AD50" i="58"/>
  <c r="AD34" i="58"/>
  <c r="AD18" i="58"/>
  <c r="AD193" i="58"/>
  <c r="AD189" i="58"/>
  <c r="AD185" i="58"/>
  <c r="AD181" i="58"/>
  <c r="AD177" i="58"/>
  <c r="AD173" i="58"/>
  <c r="AD169" i="58"/>
  <c r="AD165" i="58"/>
  <c r="AD161" i="58"/>
  <c r="AD157" i="58"/>
  <c r="AD153" i="58"/>
  <c r="AD149" i="58"/>
  <c r="AD145" i="58"/>
  <c r="AD141" i="58"/>
  <c r="AD137" i="58"/>
  <c r="AD133" i="58"/>
  <c r="AD129" i="58"/>
  <c r="AD125" i="58"/>
  <c r="AD121" i="58"/>
  <c r="AD117" i="58"/>
  <c r="AD113" i="58"/>
  <c r="AD109" i="58"/>
  <c r="AD105" i="58"/>
  <c r="AD101" i="58"/>
  <c r="AD97" i="58"/>
  <c r="AD93" i="58"/>
  <c r="AD89" i="58"/>
  <c r="AD85" i="58"/>
  <c r="AD81" i="58"/>
  <c r="AD77" i="58"/>
  <c r="AD73" i="58"/>
  <c r="AD69" i="58"/>
  <c r="AD65" i="58"/>
  <c r="AD61" i="58"/>
  <c r="AD57" i="58"/>
  <c r="AD53" i="58"/>
  <c r="AD49" i="58"/>
  <c r="AD45" i="58"/>
  <c r="AD41" i="58"/>
  <c r="AD37" i="58"/>
  <c r="AD33" i="58"/>
  <c r="AD29" i="58"/>
  <c r="AD25" i="58"/>
  <c r="AD21" i="58"/>
  <c r="AD17" i="58"/>
  <c r="AD13" i="58"/>
  <c r="AD9" i="58"/>
  <c r="AD195" i="58"/>
  <c r="AD187" i="58"/>
  <c r="AD179" i="58"/>
  <c r="AD171" i="58"/>
  <c r="AD163" i="58"/>
  <c r="AD155" i="58"/>
  <c r="AD147" i="58"/>
  <c r="AD139" i="58"/>
  <c r="AD127" i="58"/>
  <c r="AD119" i="58"/>
  <c r="AD111" i="58"/>
  <c r="AD103" i="58"/>
  <c r="AD99" i="58"/>
  <c r="AD91" i="58"/>
  <c r="AD83" i="58"/>
  <c r="AD71" i="58"/>
  <c r="AD63" i="58"/>
  <c r="AD55" i="58"/>
  <c r="AD47" i="58"/>
  <c r="AD39" i="58"/>
  <c r="AD27" i="58"/>
  <c r="AD15" i="58"/>
  <c r="AD7" i="58"/>
  <c r="AD182" i="58"/>
  <c r="AD146" i="58"/>
  <c r="AD122" i="58"/>
  <c r="AD106" i="58"/>
  <c r="AD90" i="58"/>
  <c r="AD78" i="58"/>
  <c r="AD58" i="58"/>
  <c r="AD42" i="58"/>
  <c r="AD26" i="58"/>
  <c r="AD10" i="58"/>
  <c r="AD192" i="58"/>
  <c r="AD188" i="58"/>
  <c r="AD184" i="58"/>
  <c r="AD180" i="58"/>
  <c r="AD176" i="58"/>
  <c r="AD172" i="58"/>
  <c r="AD168" i="58"/>
  <c r="AD164" i="58"/>
  <c r="AD160" i="58"/>
  <c r="AD156" i="58"/>
  <c r="AD152" i="58"/>
  <c r="AD148" i="58"/>
  <c r="AD144" i="58"/>
  <c r="AD140" i="58"/>
  <c r="AD136" i="58"/>
  <c r="AD132" i="58"/>
  <c r="AD128" i="58"/>
  <c r="AD124" i="58"/>
  <c r="AD120" i="58"/>
  <c r="AD116" i="58"/>
  <c r="AD112" i="58"/>
  <c r="AD108" i="58"/>
  <c r="AD104" i="58"/>
  <c r="AD100" i="58"/>
  <c r="AD96" i="58"/>
  <c r="AD92" i="58"/>
  <c r="AD88" i="58"/>
  <c r="AD84" i="58"/>
  <c r="AD80" i="58"/>
  <c r="AD76" i="58"/>
  <c r="AD72" i="58"/>
  <c r="AD68" i="58"/>
  <c r="AD64" i="58"/>
  <c r="AD60" i="58"/>
  <c r="AD56" i="58"/>
  <c r="AD52" i="58"/>
  <c r="AD48" i="58"/>
  <c r="AD44" i="58"/>
  <c r="AD40" i="58"/>
  <c r="AD36" i="58"/>
  <c r="AD32" i="58"/>
  <c r="AD28" i="58"/>
  <c r="AD24" i="58"/>
  <c r="AD20" i="58"/>
  <c r="AD16" i="58"/>
  <c r="AD12" i="58"/>
  <c r="AD8" i="58"/>
  <c r="AD191" i="58"/>
  <c r="AD183" i="58"/>
  <c r="AD175" i="58"/>
  <c r="AD167" i="58"/>
  <c r="AD159" i="58"/>
  <c r="AD151" i="58"/>
  <c r="AD143" i="58"/>
  <c r="AD135" i="58"/>
  <c r="AD131" i="58"/>
  <c r="AD123" i="58"/>
  <c r="AD115" i="58"/>
  <c r="AD107" i="58"/>
  <c r="AD95" i="58"/>
  <c r="AD87" i="58"/>
  <c r="AD75" i="58"/>
  <c r="AD67" i="58"/>
  <c r="AD59" i="58"/>
  <c r="AD51" i="58"/>
  <c r="AD43" i="58"/>
  <c r="AD31" i="58"/>
  <c r="AD23" i="58"/>
  <c r="AD11" i="58"/>
  <c r="AD186" i="58"/>
  <c r="AD142" i="58"/>
  <c r="AD130" i="58"/>
  <c r="AD114" i="58"/>
  <c r="AD98" i="58"/>
  <c r="AD86" i="58"/>
  <c r="AD74" i="58"/>
  <c r="AD62" i="58"/>
  <c r="AD46" i="58"/>
  <c r="AD30" i="58"/>
  <c r="AD14" i="58"/>
  <c r="AD6" i="58"/>
  <c r="AB63" i="46"/>
  <c r="AB66" i="46"/>
  <c r="AB68" i="46"/>
  <c r="AB71" i="46"/>
  <c r="AB55" i="46"/>
  <c r="AB59" i="46"/>
  <c r="AB64" i="46"/>
  <c r="AB69" i="46"/>
  <c r="AB72" i="46"/>
  <c r="AB56" i="46"/>
  <c r="AB60" i="46"/>
  <c r="AB54" i="46"/>
  <c r="AB62" i="46"/>
  <c r="AB65" i="46"/>
  <c r="AB67" i="46"/>
  <c r="AB57" i="46"/>
  <c r="AB61" i="46"/>
  <c r="AB70" i="46"/>
  <c r="AB58" i="46"/>
  <c r="W106" i="37"/>
  <c r="W102" i="37"/>
  <c r="W98" i="37"/>
  <c r="W94" i="37"/>
  <c r="W90" i="37"/>
  <c r="W86" i="37"/>
  <c r="W112" i="37"/>
  <c r="W105" i="37"/>
  <c r="W101" i="37"/>
  <c r="W97" i="37"/>
  <c r="W93" i="37"/>
  <c r="W89" i="37"/>
  <c r="W85" i="37"/>
  <c r="W155" i="37"/>
  <c r="W108" i="37"/>
  <c r="W104" i="37"/>
  <c r="W100" i="37"/>
  <c r="W96" i="37"/>
  <c r="W92" i="37"/>
  <c r="W88" i="37"/>
  <c r="W84" i="37"/>
  <c r="W107" i="37"/>
  <c r="W103" i="37"/>
  <c r="W99" i="37"/>
  <c r="W95" i="37"/>
  <c r="W91" i="37"/>
  <c r="W87" i="37"/>
  <c r="W83" i="37"/>
  <c r="W596" i="37"/>
  <c r="W249" i="37"/>
  <c r="W190" i="37"/>
  <c r="X59" i="44"/>
  <c r="X60" i="44"/>
  <c r="X58" i="44"/>
  <c r="X53" i="44"/>
  <c r="X55" i="44"/>
  <c r="X48" i="44"/>
  <c r="X56" i="44"/>
  <c r="X51" i="44"/>
  <c r="X47" i="44"/>
  <c r="X52" i="44"/>
  <c r="X57" i="44"/>
  <c r="X50" i="44"/>
  <c r="X54" i="44"/>
  <c r="W143" i="37"/>
  <c r="W147" i="37"/>
  <c r="W152" i="37"/>
  <c r="W141" i="37"/>
  <c r="W145" i="37"/>
  <c r="W149" i="37"/>
  <c r="W153" i="37"/>
  <c r="W151" i="37"/>
  <c r="W144" i="37"/>
  <c r="W148" i="37"/>
  <c r="W142" i="37"/>
  <c r="W146" i="37"/>
  <c r="W150" i="37"/>
  <c r="W154" i="37"/>
  <c r="W250" i="37"/>
  <c r="W247" i="37"/>
  <c r="W248" i="37"/>
  <c r="W140" i="37"/>
  <c r="W186" i="37"/>
  <c r="W116" i="37"/>
  <c r="W187" i="37"/>
  <c r="W184" i="37"/>
  <c r="W188" i="37"/>
  <c r="W185" i="37"/>
  <c r="W189" i="37"/>
  <c r="W119" i="37"/>
  <c r="W500" i="37"/>
  <c r="W414" i="37"/>
  <c r="W410" i="37"/>
  <c r="W406" i="37"/>
  <c r="W413" i="37"/>
  <c r="W409" i="37"/>
  <c r="W405" i="37"/>
  <c r="W412" i="37"/>
  <c r="W404" i="37"/>
  <c r="W408" i="37"/>
  <c r="W402" i="37"/>
  <c r="W411" i="37"/>
  <c r="W407" i="37"/>
  <c r="W403" i="37"/>
  <c r="X43" i="44"/>
  <c r="X44" i="44"/>
  <c r="X45" i="44"/>
  <c r="BA301" i="37"/>
  <c r="BA300" i="37"/>
  <c r="BA299" i="37"/>
  <c r="BA298" i="37"/>
  <c r="BA297" i="37"/>
  <c r="BA296" i="37"/>
  <c r="BA295" i="37"/>
  <c r="BA294" i="37"/>
  <c r="BA293" i="37"/>
  <c r="BA292" i="37"/>
  <c r="BA291" i="37"/>
  <c r="BA290" i="37"/>
  <c r="BA289" i="37"/>
  <c r="BA288" i="37"/>
  <c r="BA287" i="37"/>
  <c r="BA286" i="37"/>
  <c r="BA285" i="37"/>
  <c r="BA284" i="37"/>
  <c r="BA283" i="37"/>
  <c r="BA282" i="37"/>
  <c r="BA281" i="37"/>
  <c r="BA280" i="37"/>
  <c r="BA279" i="37"/>
  <c r="X42" i="44"/>
  <c r="X41" i="44"/>
  <c r="A101" i="45"/>
  <c r="A100" i="45"/>
  <c r="A99" i="45"/>
  <c r="A98" i="45"/>
  <c r="P98" i="45" s="1"/>
  <c r="A97" i="45"/>
  <c r="A96" i="45"/>
  <c r="P96" i="45" s="1"/>
  <c r="A95" i="45"/>
  <c r="P95" i="45" s="1"/>
  <c r="A94" i="45"/>
  <c r="P94" i="45" s="1"/>
  <c r="A93" i="45"/>
  <c r="A92" i="45"/>
  <c r="A91" i="45"/>
  <c r="P91" i="45" s="1"/>
  <c r="A90" i="45"/>
  <c r="P90" i="45" s="1"/>
  <c r="A89" i="45"/>
  <c r="A88" i="45"/>
  <c r="P88" i="45" s="1"/>
  <c r="A87" i="45"/>
  <c r="P87" i="45" s="1"/>
  <c r="A86" i="45"/>
  <c r="P86" i="45" s="1"/>
  <c r="A85" i="45"/>
  <c r="A84" i="45"/>
  <c r="P84" i="45" s="1"/>
  <c r="A83" i="45"/>
  <c r="P83" i="45" s="1"/>
  <c r="A82" i="45"/>
  <c r="P82" i="45" s="1"/>
  <c r="A81" i="45"/>
  <c r="A80" i="45"/>
  <c r="P80" i="45" s="1"/>
  <c r="A79" i="45"/>
  <c r="P79" i="45" s="1"/>
  <c r="A78" i="45"/>
  <c r="P78" i="45" s="1"/>
  <c r="A77" i="45"/>
  <c r="A76" i="45"/>
  <c r="A75" i="45"/>
  <c r="P75" i="45" s="1"/>
  <c r="A74" i="45"/>
  <c r="P74" i="45" s="1"/>
  <c r="A73" i="45"/>
  <c r="A72" i="45"/>
  <c r="P72" i="45" s="1"/>
  <c r="A71" i="45"/>
  <c r="P71" i="45" s="1"/>
  <c r="A70" i="45"/>
  <c r="P70" i="45" s="1"/>
  <c r="A69" i="45"/>
  <c r="A68" i="45"/>
  <c r="A67" i="45"/>
  <c r="P67" i="45" s="1"/>
  <c r="A66" i="45"/>
  <c r="P66" i="45" s="1"/>
  <c r="A65" i="45"/>
  <c r="A64" i="45"/>
  <c r="P64" i="45" s="1"/>
  <c r="A63" i="45"/>
  <c r="P63" i="45" s="1"/>
  <c r="A62" i="45"/>
  <c r="P62" i="45" s="1"/>
  <c r="A61" i="45"/>
  <c r="A60" i="45"/>
  <c r="A59" i="45"/>
  <c r="P59" i="45" s="1"/>
  <c r="A58" i="45"/>
  <c r="P58" i="45" s="1"/>
  <c r="P101" i="45"/>
  <c r="P100" i="45"/>
  <c r="P99" i="45"/>
  <c r="P97" i="45"/>
  <c r="P93" i="45"/>
  <c r="P92" i="45"/>
  <c r="P89" i="45"/>
  <c r="P85" i="45"/>
  <c r="P81" i="45"/>
  <c r="P77" i="45"/>
  <c r="P76" i="45"/>
  <c r="P73" i="45"/>
  <c r="P69" i="45"/>
  <c r="P68" i="45"/>
  <c r="P65" i="45"/>
  <c r="P61" i="45"/>
  <c r="P60" i="45"/>
  <c r="J101" i="45"/>
  <c r="I101" i="45"/>
  <c r="J100" i="45"/>
  <c r="I100" i="45"/>
  <c r="J99" i="45"/>
  <c r="I99" i="45"/>
  <c r="J98" i="45"/>
  <c r="I98" i="45"/>
  <c r="J97" i="45"/>
  <c r="I97" i="45"/>
  <c r="J96" i="45"/>
  <c r="I96" i="45"/>
  <c r="J95" i="45"/>
  <c r="I95" i="45"/>
  <c r="J94" i="45"/>
  <c r="I94" i="45"/>
  <c r="J93" i="45"/>
  <c r="I93" i="45"/>
  <c r="J92" i="45"/>
  <c r="I92" i="45"/>
  <c r="J91" i="45"/>
  <c r="I91" i="45"/>
  <c r="J90" i="45"/>
  <c r="I90" i="45"/>
  <c r="J89" i="45"/>
  <c r="I89" i="45"/>
  <c r="J88" i="45"/>
  <c r="I88" i="45"/>
  <c r="J87" i="45"/>
  <c r="I87" i="45"/>
  <c r="J86" i="45"/>
  <c r="I86" i="45"/>
  <c r="J85" i="45"/>
  <c r="I85" i="45"/>
  <c r="J84" i="45"/>
  <c r="I84" i="45"/>
  <c r="J83" i="45"/>
  <c r="I83" i="45"/>
  <c r="J82" i="45"/>
  <c r="I82" i="45"/>
  <c r="J81" i="45"/>
  <c r="I81" i="45"/>
  <c r="J80" i="45"/>
  <c r="I80" i="45"/>
  <c r="J79" i="45"/>
  <c r="I79" i="45"/>
  <c r="J78" i="45"/>
  <c r="I78" i="45"/>
  <c r="J77" i="45"/>
  <c r="I77" i="45"/>
  <c r="J76" i="45"/>
  <c r="I76" i="45"/>
  <c r="J75" i="45"/>
  <c r="I75" i="45"/>
  <c r="J74" i="45"/>
  <c r="I74" i="45"/>
  <c r="J73" i="45"/>
  <c r="I73" i="45"/>
  <c r="J72" i="45"/>
  <c r="I72" i="45"/>
  <c r="J71" i="45"/>
  <c r="I71" i="45"/>
  <c r="J70" i="45"/>
  <c r="I70" i="45"/>
  <c r="J69" i="45"/>
  <c r="I69" i="45"/>
  <c r="J68" i="45"/>
  <c r="I68" i="45"/>
  <c r="J67" i="45"/>
  <c r="I67" i="45"/>
  <c r="J66" i="45"/>
  <c r="I66" i="45"/>
  <c r="J65" i="45"/>
  <c r="I65" i="45"/>
  <c r="J64" i="45"/>
  <c r="I64" i="45"/>
  <c r="J63" i="45"/>
  <c r="I63" i="45"/>
  <c r="J62" i="45"/>
  <c r="I62" i="45"/>
  <c r="J61" i="45"/>
  <c r="I61" i="45"/>
  <c r="J60" i="45"/>
  <c r="I60" i="45"/>
  <c r="J59" i="45"/>
  <c r="I59" i="45"/>
  <c r="J58" i="45"/>
  <c r="I58" i="45"/>
  <c r="L540" i="37"/>
  <c r="W540" i="37" s="1"/>
  <c r="L618" i="37"/>
  <c r="W618" i="37" s="1"/>
  <c r="L657" i="37"/>
  <c r="W657" i="37" s="1"/>
  <c r="L656" i="37"/>
  <c r="W656" i="37" s="1"/>
  <c r="L655" i="37"/>
  <c r="W655" i="37" s="1"/>
  <c r="L654" i="37"/>
  <c r="W654" i="37" s="1"/>
  <c r="L653" i="37"/>
  <c r="W653" i="37" s="1"/>
  <c r="L652" i="37"/>
  <c r="W652" i="37" s="1"/>
  <c r="L651" i="37"/>
  <c r="W651" i="37" s="1"/>
  <c r="L650" i="37"/>
  <c r="W650" i="37" s="1"/>
  <c r="L649" i="37"/>
  <c r="W649" i="37" s="1"/>
  <c r="L648" i="37"/>
  <c r="W648" i="37" s="1"/>
  <c r="L647" i="37"/>
  <c r="W647" i="37" s="1"/>
  <c r="L646" i="37"/>
  <c r="W646" i="37" s="1"/>
  <c r="L645" i="37"/>
  <c r="W645" i="37" s="1"/>
  <c r="L644" i="37"/>
  <c r="W644" i="37" s="1"/>
  <c r="L643" i="37"/>
  <c r="W643" i="37" s="1"/>
  <c r="L642" i="37"/>
  <c r="W642" i="37" s="1"/>
  <c r="L641" i="37"/>
  <c r="W641" i="37" s="1"/>
  <c r="L640" i="37"/>
  <c r="W640" i="37" s="1"/>
  <c r="L639" i="37"/>
  <c r="W639" i="37" s="1"/>
  <c r="L638" i="37"/>
  <c r="W638" i="37" s="1"/>
  <c r="L637" i="37"/>
  <c r="W637" i="37" s="1"/>
  <c r="L636" i="37"/>
  <c r="W636" i="37" s="1"/>
  <c r="L635" i="37"/>
  <c r="W635" i="37" s="1"/>
  <c r="L634" i="37"/>
  <c r="W634" i="37" s="1"/>
  <c r="L633" i="37"/>
  <c r="W633" i="37" s="1"/>
  <c r="L632" i="37"/>
  <c r="W632" i="37" s="1"/>
  <c r="L631" i="37"/>
  <c r="W631" i="37" s="1"/>
  <c r="L630" i="37"/>
  <c r="W630" i="37" s="1"/>
  <c r="L629" i="37"/>
  <c r="W629" i="37" s="1"/>
  <c r="L628" i="37"/>
  <c r="W628" i="37" s="1"/>
  <c r="L627" i="37"/>
  <c r="W627" i="37" s="1"/>
  <c r="L626" i="37"/>
  <c r="W626" i="37" s="1"/>
  <c r="L625" i="37"/>
  <c r="W625" i="37" s="1"/>
  <c r="L624" i="37"/>
  <c r="W624" i="37" s="1"/>
  <c r="L623" i="37"/>
  <c r="W623" i="37" s="1"/>
  <c r="L622" i="37"/>
  <c r="W622" i="37" s="1"/>
  <c r="L621" i="37"/>
  <c r="W621" i="37" s="1"/>
  <c r="L620" i="37"/>
  <c r="W620" i="37" s="1"/>
  <c r="L619" i="37"/>
  <c r="W619" i="37" s="1"/>
  <c r="AU10" i="38"/>
  <c r="AU9" i="38"/>
  <c r="AU8" i="38"/>
  <c r="AU7" i="38"/>
  <c r="AU6" i="38"/>
  <c r="AU5" i="38"/>
  <c r="AU4" i="38"/>
  <c r="AU11" i="38"/>
  <c r="F40" i="48"/>
  <c r="E40" i="48"/>
  <c r="F39" i="48"/>
  <c r="E39" i="48"/>
  <c r="F38" i="48"/>
  <c r="E38" i="48"/>
  <c r="F37" i="48"/>
  <c r="E37" i="48"/>
  <c r="F36" i="48"/>
  <c r="E36" i="48"/>
  <c r="F35" i="48"/>
  <c r="E35" i="48"/>
  <c r="F34" i="48"/>
  <c r="E34" i="48"/>
  <c r="F33" i="48"/>
  <c r="E33" i="48"/>
  <c r="G3" i="53"/>
  <c r="X40" i="44"/>
  <c r="X39" i="44"/>
  <c r="X38" i="44"/>
  <c r="BX300" i="37"/>
  <c r="BW300" i="37"/>
  <c r="L300" i="37"/>
  <c r="W300" i="37" s="1"/>
  <c r="BX301" i="37"/>
  <c r="BX299" i="37"/>
  <c r="BX298" i="37"/>
  <c r="BX297" i="37"/>
  <c r="BX296" i="37"/>
  <c r="BX295" i="37"/>
  <c r="BX294" i="37"/>
  <c r="BX293" i="37"/>
  <c r="BX292" i="37"/>
  <c r="BX291" i="37"/>
  <c r="BX290" i="37"/>
  <c r="BX289" i="37"/>
  <c r="BX288" i="37"/>
  <c r="BX287" i="37"/>
  <c r="BX286" i="37"/>
  <c r="BX285" i="37"/>
  <c r="BX284" i="37"/>
  <c r="BX283" i="37"/>
  <c r="BX282" i="37"/>
  <c r="BX281" i="37"/>
  <c r="BX280" i="37"/>
  <c r="BX279" i="37"/>
  <c r="BW301" i="37"/>
  <c r="BW299" i="37"/>
  <c r="BW298" i="37"/>
  <c r="BW297" i="37"/>
  <c r="BW296" i="37"/>
  <c r="BW295" i="37"/>
  <c r="BW294" i="37"/>
  <c r="BW293" i="37"/>
  <c r="BW292" i="37"/>
  <c r="BW291" i="37"/>
  <c r="BW290" i="37"/>
  <c r="BW289" i="37"/>
  <c r="BW288" i="37"/>
  <c r="BW287" i="37"/>
  <c r="BW286" i="37"/>
  <c r="BW285" i="37"/>
  <c r="BW284" i="37"/>
  <c r="BW283" i="37"/>
  <c r="BW282" i="37"/>
  <c r="BW281" i="37"/>
  <c r="BW280" i="37"/>
  <c r="BW279" i="37"/>
  <c r="D43" i="48"/>
  <c r="D42" i="48"/>
  <c r="L398" i="37"/>
  <c r="W398" i="37" s="1"/>
  <c r="X37" i="44"/>
  <c r="X36" i="44"/>
  <c r="X35" i="44"/>
  <c r="X34" i="44"/>
  <c r="X33" i="44"/>
  <c r="BA513" i="37"/>
  <c r="L513" i="37"/>
  <c r="W513" i="37" s="1"/>
  <c r="BA512" i="37"/>
  <c r="L512" i="37"/>
  <c r="W512" i="37" s="1"/>
  <c r="L246" i="37"/>
  <c r="W246" i="37" s="1"/>
  <c r="L245" i="37"/>
  <c r="W245" i="37" s="1"/>
  <c r="L244" i="37"/>
  <c r="W244" i="37" s="1"/>
  <c r="L243" i="37"/>
  <c r="W243" i="37" s="1"/>
  <c r="L242" i="37"/>
  <c r="W242" i="37" s="1"/>
  <c r="L241" i="37"/>
  <c r="W241" i="37" s="1"/>
  <c r="L240" i="37"/>
  <c r="W240" i="37" s="1"/>
  <c r="BA239" i="37"/>
  <c r="L239" i="37"/>
  <c r="W239" i="37" s="1"/>
  <c r="C180" i="52"/>
  <c r="C179" i="52"/>
  <c r="C178" i="52"/>
  <c r="C177" i="52"/>
  <c r="C176" i="52"/>
  <c r="C175" i="52"/>
  <c r="C174" i="52"/>
  <c r="C173" i="52"/>
  <c r="C172" i="52"/>
  <c r="C171" i="52"/>
  <c r="C170" i="52"/>
  <c r="C169" i="52"/>
  <c r="C168" i="52"/>
  <c r="C167" i="52"/>
  <c r="C166" i="52"/>
  <c r="C165" i="52"/>
  <c r="C164" i="52"/>
  <c r="C163" i="52"/>
  <c r="C162" i="52"/>
  <c r="C161" i="52"/>
  <c r="C160" i="52"/>
  <c r="C159" i="52"/>
  <c r="C158" i="52"/>
  <c r="C157" i="52"/>
  <c r="C156" i="52"/>
  <c r="C155" i="52"/>
  <c r="C154" i="52"/>
  <c r="C153" i="52"/>
  <c r="C152" i="52"/>
  <c r="C151" i="52"/>
  <c r="C150" i="52"/>
  <c r="C149" i="52"/>
  <c r="C148" i="52"/>
  <c r="C147" i="52"/>
  <c r="C146" i="52"/>
  <c r="C145" i="52"/>
  <c r="C144" i="52"/>
  <c r="C143" i="52"/>
  <c r="C142" i="52"/>
  <c r="C141" i="52"/>
  <c r="C140" i="52"/>
  <c r="C139" i="52"/>
  <c r="C138" i="52"/>
  <c r="C137" i="52"/>
  <c r="C136" i="52"/>
  <c r="C135" i="52"/>
  <c r="C134" i="52"/>
  <c r="C133" i="52"/>
  <c r="C132" i="52"/>
  <c r="C131" i="52"/>
  <c r="C130" i="52"/>
  <c r="C129" i="52"/>
  <c r="C128" i="52"/>
  <c r="C127" i="52"/>
  <c r="C126" i="52"/>
  <c r="C125" i="52"/>
  <c r="C124" i="52"/>
  <c r="C123" i="52"/>
  <c r="C122" i="52"/>
  <c r="C121" i="52"/>
  <c r="C120" i="52"/>
  <c r="C119" i="52"/>
  <c r="C118" i="52"/>
  <c r="C117" i="52"/>
  <c r="C116" i="52"/>
  <c r="C115" i="52"/>
  <c r="C114" i="52"/>
  <c r="C113" i="52"/>
  <c r="C112" i="52"/>
  <c r="C111" i="52"/>
  <c r="C110" i="52"/>
  <c r="C109" i="52"/>
  <c r="C108" i="52"/>
  <c r="C107" i="52"/>
  <c r="C106" i="52"/>
  <c r="C105" i="52"/>
  <c r="C104" i="52"/>
  <c r="C103" i="52"/>
  <c r="C102" i="52"/>
  <c r="C101" i="52"/>
  <c r="C100" i="52"/>
  <c r="C99" i="52"/>
  <c r="C98" i="52"/>
  <c r="C97" i="52"/>
  <c r="C96" i="52"/>
  <c r="C95" i="52"/>
  <c r="C94" i="52"/>
  <c r="C93" i="52"/>
  <c r="C92" i="52"/>
  <c r="C91" i="52"/>
  <c r="C90" i="52"/>
  <c r="C89" i="52"/>
  <c r="C88" i="52"/>
  <c r="C87" i="52"/>
  <c r="C86" i="52"/>
  <c r="C85" i="52"/>
  <c r="C84" i="52"/>
  <c r="C83" i="52"/>
  <c r="C82" i="52"/>
  <c r="C81" i="52"/>
  <c r="C80" i="52"/>
  <c r="C79" i="52"/>
  <c r="C78" i="52"/>
  <c r="C77" i="52"/>
  <c r="C76" i="52"/>
  <c r="C75" i="52"/>
  <c r="C74" i="52"/>
  <c r="C73" i="52"/>
  <c r="C72" i="52"/>
  <c r="C71" i="52"/>
  <c r="C70" i="52"/>
  <c r="C69" i="52"/>
  <c r="C68" i="52"/>
  <c r="C67" i="52"/>
  <c r="C66" i="52"/>
  <c r="C65" i="52"/>
  <c r="C64" i="52"/>
  <c r="C63" i="52"/>
  <c r="C62" i="52"/>
  <c r="C61" i="52"/>
  <c r="C60" i="52"/>
  <c r="C59" i="52"/>
  <c r="C58" i="52"/>
  <c r="C57" i="52"/>
  <c r="C56" i="52"/>
  <c r="C55" i="52"/>
  <c r="C54" i="52"/>
  <c r="C53" i="52"/>
  <c r="C52" i="52"/>
  <c r="C51" i="52"/>
  <c r="C50" i="52"/>
  <c r="C49" i="52"/>
  <c r="C48" i="52"/>
  <c r="C47" i="52"/>
  <c r="C46" i="52"/>
  <c r="C45" i="52"/>
  <c r="C44" i="52"/>
  <c r="C43" i="52"/>
  <c r="C42" i="52"/>
  <c r="C41" i="52"/>
  <c r="C40" i="52"/>
  <c r="C39" i="52"/>
  <c r="C38" i="52"/>
  <c r="C37" i="52"/>
  <c r="C36" i="52"/>
  <c r="C35" i="52"/>
  <c r="C34" i="52"/>
  <c r="C33" i="52"/>
  <c r="C32" i="52"/>
  <c r="C31" i="52"/>
  <c r="C30" i="52"/>
  <c r="C29" i="52"/>
  <c r="C28" i="52"/>
  <c r="C27" i="52"/>
  <c r="C26" i="52"/>
  <c r="C25" i="52"/>
  <c r="C24" i="52"/>
  <c r="C23" i="52"/>
  <c r="C22" i="52"/>
  <c r="C21" i="52"/>
  <c r="C20" i="52"/>
  <c r="C19" i="52"/>
  <c r="C18" i="52"/>
  <c r="C17" i="52"/>
  <c r="C16" i="52"/>
  <c r="C15" i="52"/>
  <c r="C14" i="52"/>
  <c r="C13" i="52"/>
  <c r="C12" i="52"/>
  <c r="C11" i="52"/>
  <c r="C10" i="52"/>
  <c r="C9" i="52"/>
  <c r="C8" i="52"/>
  <c r="C7" i="52"/>
  <c r="C6" i="52"/>
  <c r="C5" i="52"/>
  <c r="C4" i="52"/>
  <c r="C3" i="52"/>
  <c r="C2" i="52"/>
  <c r="AA51" i="46"/>
  <c r="J51" i="46"/>
  <c r="Z51" i="46" s="1"/>
  <c r="G51" i="46"/>
  <c r="F51" i="46"/>
  <c r="E51" i="46"/>
  <c r="AA50" i="46"/>
  <c r="J50" i="46"/>
  <c r="Z50" i="46" s="1"/>
  <c r="G50" i="46"/>
  <c r="F50" i="46"/>
  <c r="E50" i="46"/>
  <c r="AA49" i="46"/>
  <c r="J49" i="46"/>
  <c r="N49" i="46" s="1"/>
  <c r="G49" i="46"/>
  <c r="F49" i="46"/>
  <c r="E49" i="46"/>
  <c r="AA48" i="46"/>
  <c r="J48" i="46"/>
  <c r="Z48" i="46" s="1"/>
  <c r="G48" i="46"/>
  <c r="F48" i="46"/>
  <c r="E48" i="46"/>
  <c r="AA47" i="46"/>
  <c r="J47" i="46"/>
  <c r="N47" i="46" s="1"/>
  <c r="G47" i="46"/>
  <c r="F47" i="46"/>
  <c r="E47" i="46"/>
  <c r="AA46" i="46"/>
  <c r="J46" i="46"/>
  <c r="Z46" i="46" s="1"/>
  <c r="G46" i="46"/>
  <c r="F46" i="46"/>
  <c r="E46" i="46"/>
  <c r="L396" i="37"/>
  <c r="W396" i="37" s="1"/>
  <c r="L397" i="37"/>
  <c r="W397" i="37" s="1"/>
  <c r="L79" i="37"/>
  <c r="W79" i="37" s="1"/>
  <c r="L78" i="37"/>
  <c r="W78" i="37" s="1"/>
  <c r="L301" i="37"/>
  <c r="W301" i="37" s="1"/>
  <c r="BA511" i="37"/>
  <c r="L511" i="37"/>
  <c r="W511" i="37" s="1"/>
  <c r="BA510" i="37"/>
  <c r="L510" i="37"/>
  <c r="W510" i="37" s="1"/>
  <c r="BA236" i="37"/>
  <c r="L236" i="37"/>
  <c r="W236" i="37" s="1"/>
  <c r="BA237" i="37"/>
  <c r="L237" i="37"/>
  <c r="W237" i="37" s="1"/>
  <c r="BA238" i="37"/>
  <c r="L238" i="37"/>
  <c r="W238" i="37" s="1"/>
  <c r="C49" i="46" l="1"/>
  <c r="Z49" i="46"/>
  <c r="AB53" i="46"/>
  <c r="N51" i="46"/>
  <c r="C51" i="46" s="1"/>
  <c r="O49" i="46"/>
  <c r="B49" i="46"/>
  <c r="AB49" i="46" s="1"/>
  <c r="N50" i="46"/>
  <c r="C47" i="46"/>
  <c r="Z47" i="46"/>
  <c r="N46" i="46"/>
  <c r="O46" i="46" s="1"/>
  <c r="O47" i="46"/>
  <c r="B47" i="46"/>
  <c r="N48" i="46"/>
  <c r="L587" i="37"/>
  <c r="W587" i="37" s="1"/>
  <c r="BA509" i="37"/>
  <c r="L509" i="37"/>
  <c r="W509" i="37" s="1"/>
  <c r="L234" i="37"/>
  <c r="W234" i="37" s="1"/>
  <c r="L235" i="37"/>
  <c r="W235" i="37" s="1"/>
  <c r="L233" i="37"/>
  <c r="W233" i="37" s="1"/>
  <c r="W426" i="37"/>
  <c r="L595" i="37"/>
  <c r="W595" i="37" s="1"/>
  <c r="L594" i="37"/>
  <c r="W594" i="37" s="1"/>
  <c r="L593" i="37"/>
  <c r="W593" i="37" s="1"/>
  <c r="L592" i="37"/>
  <c r="W592" i="37" s="1"/>
  <c r="DA195" i="37"/>
  <c r="DA194" i="37"/>
  <c r="BA508" i="37"/>
  <c r="BA507" i="37"/>
  <c r="BA506" i="37"/>
  <c r="BA505" i="37"/>
  <c r="BA504" i="37"/>
  <c r="BA232" i="37"/>
  <c r="BA231" i="37"/>
  <c r="BA230" i="37"/>
  <c r="BA229" i="37"/>
  <c r="BA228" i="37"/>
  <c r="BA227" i="37"/>
  <c r="BA226" i="37"/>
  <c r="BA225" i="37"/>
  <c r="BA224" i="37"/>
  <c r="BA223" i="37"/>
  <c r="BA222" i="37"/>
  <c r="BA221" i="37"/>
  <c r="BA220" i="37"/>
  <c r="BA219" i="37"/>
  <c r="BA218" i="37"/>
  <c r="BA217" i="37"/>
  <c r="BA216" i="37"/>
  <c r="BA215" i="37"/>
  <c r="BA214" i="37"/>
  <c r="BA213" i="37"/>
  <c r="BA212" i="37"/>
  <c r="BA211" i="37"/>
  <c r="BA210" i="37"/>
  <c r="BA209" i="37"/>
  <c r="BA208" i="37"/>
  <c r="BA207" i="37"/>
  <c r="BA206" i="37"/>
  <c r="BA205" i="37"/>
  <c r="BA204" i="37"/>
  <c r="BA203" i="37"/>
  <c r="BA202" i="37"/>
  <c r="BA201" i="37"/>
  <c r="BA200" i="37"/>
  <c r="BA199" i="37"/>
  <c r="BA198" i="37"/>
  <c r="BA197" i="37"/>
  <c r="BA196" i="37"/>
  <c r="BA195" i="37"/>
  <c r="BA194" i="37"/>
  <c r="L232" i="37"/>
  <c r="W232" i="37" s="1"/>
  <c r="L230" i="37"/>
  <c r="W230" i="37" s="1"/>
  <c r="L229" i="37"/>
  <c r="W229" i="37" s="1"/>
  <c r="L231" i="37"/>
  <c r="W231" i="37" s="1"/>
  <c r="AU47" i="45"/>
  <c r="AU46" i="45"/>
  <c r="AU45" i="45"/>
  <c r="AU44" i="45"/>
  <c r="AU43" i="45"/>
  <c r="AU42" i="45"/>
  <c r="AU41" i="45"/>
  <c r="AU40" i="45"/>
  <c r="AU39" i="45"/>
  <c r="AU38" i="45"/>
  <c r="AU37" i="45"/>
  <c r="AU36" i="45"/>
  <c r="AU35" i="45"/>
  <c r="AU33" i="45"/>
  <c r="AU32" i="45"/>
  <c r="AU31" i="45"/>
  <c r="AU30" i="45"/>
  <c r="AU29" i="45"/>
  <c r="AU28" i="45"/>
  <c r="AU27" i="45"/>
  <c r="AU26" i="45"/>
  <c r="AU25" i="45"/>
  <c r="AU24" i="45"/>
  <c r="AU23" i="45"/>
  <c r="AU22" i="45"/>
  <c r="AU21" i="45"/>
  <c r="AU20" i="45"/>
  <c r="AU19" i="45"/>
  <c r="AU18" i="45"/>
  <c r="AU17" i="45"/>
  <c r="AU16" i="45"/>
  <c r="AU15" i="45"/>
  <c r="AU14" i="45"/>
  <c r="AU13" i="45"/>
  <c r="AU12" i="45"/>
  <c r="AU11" i="45"/>
  <c r="AU10" i="45"/>
  <c r="AU9" i="45"/>
  <c r="AU8" i="45"/>
  <c r="AU7" i="45"/>
  <c r="AU6" i="45"/>
  <c r="AU5" i="45"/>
  <c r="AU4" i="45"/>
  <c r="AU34" i="45"/>
  <c r="L445" i="37"/>
  <c r="W445" i="37" s="1"/>
  <c r="L444" i="37"/>
  <c r="W444" i="37" s="1"/>
  <c r="L443" i="37"/>
  <c r="W443" i="37" s="1"/>
  <c r="BW478" i="37"/>
  <c r="BW477" i="37"/>
  <c r="BW476" i="37"/>
  <c r="BW475" i="37"/>
  <c r="BW474" i="37"/>
  <c r="BW473" i="37"/>
  <c r="BW472" i="37"/>
  <c r="BW471" i="37"/>
  <c r="BW470" i="37"/>
  <c r="BW469" i="37"/>
  <c r="AC41" i="45"/>
  <c r="AC40" i="45"/>
  <c r="AC39" i="45"/>
  <c r="AC38" i="45"/>
  <c r="AC37" i="45"/>
  <c r="AC36" i="45"/>
  <c r="AC35" i="45"/>
  <c r="AC34" i="45"/>
  <c r="J47" i="45"/>
  <c r="I47" i="45"/>
  <c r="J46" i="45"/>
  <c r="I46" i="45"/>
  <c r="J45" i="45"/>
  <c r="I45" i="45"/>
  <c r="J44" i="45"/>
  <c r="I44" i="45"/>
  <c r="J43" i="45"/>
  <c r="I43" i="45"/>
  <c r="J42" i="45"/>
  <c r="I42" i="45"/>
  <c r="J41" i="45"/>
  <c r="I41" i="45"/>
  <c r="J40" i="45"/>
  <c r="I40" i="45"/>
  <c r="J39" i="45"/>
  <c r="I39" i="45"/>
  <c r="J38" i="45"/>
  <c r="I38" i="45"/>
  <c r="J37" i="45"/>
  <c r="I37" i="45"/>
  <c r="J36" i="45"/>
  <c r="I36" i="45"/>
  <c r="J35" i="45"/>
  <c r="I35" i="45"/>
  <c r="J34" i="45"/>
  <c r="I34" i="45"/>
  <c r="J33" i="45"/>
  <c r="I33" i="45"/>
  <c r="J32" i="45"/>
  <c r="I32" i="45"/>
  <c r="J31" i="45"/>
  <c r="I31" i="45"/>
  <c r="J30" i="45"/>
  <c r="I30" i="45"/>
  <c r="J29" i="45"/>
  <c r="I29" i="45"/>
  <c r="J28" i="45"/>
  <c r="I28" i="45"/>
  <c r="J27" i="45"/>
  <c r="I27" i="45"/>
  <c r="J26" i="45"/>
  <c r="I26" i="45"/>
  <c r="J25" i="45"/>
  <c r="I25" i="45"/>
  <c r="J24" i="45"/>
  <c r="I24" i="45"/>
  <c r="J23" i="45"/>
  <c r="I23" i="45"/>
  <c r="J22" i="45"/>
  <c r="I22" i="45"/>
  <c r="J21" i="45"/>
  <c r="I21" i="45"/>
  <c r="J20" i="45"/>
  <c r="I20" i="45"/>
  <c r="J19" i="45"/>
  <c r="I19" i="45"/>
  <c r="J18" i="45"/>
  <c r="I18" i="45"/>
  <c r="J17" i="45"/>
  <c r="I17" i="45"/>
  <c r="J16" i="45"/>
  <c r="I16" i="45"/>
  <c r="J15" i="45"/>
  <c r="I15" i="45"/>
  <c r="J14" i="45"/>
  <c r="I14" i="45"/>
  <c r="J13" i="45"/>
  <c r="I13" i="45"/>
  <c r="J12" i="45"/>
  <c r="I12" i="45"/>
  <c r="J11" i="45"/>
  <c r="I11" i="45"/>
  <c r="J10" i="45"/>
  <c r="I10" i="45"/>
  <c r="J9" i="45"/>
  <c r="I9" i="45"/>
  <c r="J8" i="45"/>
  <c r="I8" i="45"/>
  <c r="J7" i="45"/>
  <c r="I7" i="45"/>
  <c r="J6" i="45"/>
  <c r="I6" i="45"/>
  <c r="J5" i="45"/>
  <c r="I5" i="45"/>
  <c r="J4" i="45"/>
  <c r="I4" i="45"/>
  <c r="K47" i="51"/>
  <c r="K46" i="51"/>
  <c r="K45" i="51"/>
  <c r="K44" i="51"/>
  <c r="K43" i="51"/>
  <c r="K42" i="51"/>
  <c r="K41" i="51"/>
  <c r="K40" i="51"/>
  <c r="K39" i="51"/>
  <c r="K38" i="51"/>
  <c r="K37" i="51"/>
  <c r="K36" i="51"/>
  <c r="K35" i="51"/>
  <c r="K34" i="51"/>
  <c r="K33" i="51"/>
  <c r="K32" i="51"/>
  <c r="K31" i="51"/>
  <c r="K30" i="51"/>
  <c r="K29" i="51"/>
  <c r="K28" i="51"/>
  <c r="K27" i="51"/>
  <c r="K26" i="51"/>
  <c r="K25" i="51"/>
  <c r="K24" i="51"/>
  <c r="K23" i="51"/>
  <c r="K22" i="51"/>
  <c r="K21" i="51"/>
  <c r="K20" i="51"/>
  <c r="K19" i="51"/>
  <c r="K18" i="51"/>
  <c r="K17" i="51"/>
  <c r="K16" i="51"/>
  <c r="K15" i="51"/>
  <c r="K14" i="51"/>
  <c r="K13" i="51"/>
  <c r="K12" i="51"/>
  <c r="K11" i="51"/>
  <c r="K10" i="51"/>
  <c r="K9" i="51"/>
  <c r="K8" i="51"/>
  <c r="K7" i="51"/>
  <c r="K6" i="51"/>
  <c r="K5" i="51"/>
  <c r="K4" i="51"/>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4" i="3"/>
  <c r="G23" i="3"/>
  <c r="G22" i="3"/>
  <c r="G21" i="3"/>
  <c r="G20" i="3"/>
  <c r="G19" i="3"/>
  <c r="G18" i="3"/>
  <c r="G25" i="3"/>
  <c r="W8" i="39"/>
  <c r="W7" i="39"/>
  <c r="AB47" i="51"/>
  <c r="AB46" i="51"/>
  <c r="AB45" i="51"/>
  <c r="AB44" i="51"/>
  <c r="AB43" i="51"/>
  <c r="AB42" i="51"/>
  <c r="AB41" i="51"/>
  <c r="AB40" i="51"/>
  <c r="AB39" i="51"/>
  <c r="AB38" i="51"/>
  <c r="AB37" i="51"/>
  <c r="AB36" i="51"/>
  <c r="AB35" i="51"/>
  <c r="AB34" i="51"/>
  <c r="AB33" i="51"/>
  <c r="AB32" i="51"/>
  <c r="AB31" i="51"/>
  <c r="AB30" i="51"/>
  <c r="AB29" i="51"/>
  <c r="AB28" i="51"/>
  <c r="AB27" i="51"/>
  <c r="AB26" i="51"/>
  <c r="AB25" i="51"/>
  <c r="AB24" i="51"/>
  <c r="AB23" i="51"/>
  <c r="AB22" i="51"/>
  <c r="AB21" i="51"/>
  <c r="AB20" i="51"/>
  <c r="AB19" i="51"/>
  <c r="AB18" i="51"/>
  <c r="AB17" i="51"/>
  <c r="AB16" i="51"/>
  <c r="AB15" i="51"/>
  <c r="AB14" i="51"/>
  <c r="AB13" i="51"/>
  <c r="AB12" i="51"/>
  <c r="AB11" i="51"/>
  <c r="AB10" i="51"/>
  <c r="AB9" i="51"/>
  <c r="AB8" i="51"/>
  <c r="AB7" i="51"/>
  <c r="AB6" i="51"/>
  <c r="AB5" i="51"/>
  <c r="AB4" i="51"/>
  <c r="L605" i="37"/>
  <c r="W605" i="37" s="1"/>
  <c r="L604" i="37"/>
  <c r="W604" i="37" s="1"/>
  <c r="L603" i="37"/>
  <c r="W603" i="37" s="1"/>
  <c r="L602" i="37"/>
  <c r="W602" i="37" s="1"/>
  <c r="L591" i="37"/>
  <c r="W591" i="37" s="1"/>
  <c r="L590" i="37"/>
  <c r="W590" i="37" s="1"/>
  <c r="L589" i="37"/>
  <c r="W589" i="37" s="1"/>
  <c r="L588" i="37"/>
  <c r="W588" i="37" s="1"/>
  <c r="C102" i="50"/>
  <c r="C101" i="50"/>
  <c r="C100" i="50"/>
  <c r="C99" i="50"/>
  <c r="C98" i="50"/>
  <c r="C97" i="50"/>
  <c r="C96" i="50"/>
  <c r="C95" i="50"/>
  <c r="C94" i="50"/>
  <c r="C93" i="50"/>
  <c r="C92" i="50"/>
  <c r="C91" i="50"/>
  <c r="C90" i="50"/>
  <c r="C89" i="50"/>
  <c r="C88" i="50"/>
  <c r="C87" i="50"/>
  <c r="C86" i="50"/>
  <c r="C85" i="50"/>
  <c r="C84" i="50"/>
  <c r="C83" i="50"/>
  <c r="C82" i="50"/>
  <c r="C81" i="50"/>
  <c r="C80" i="50"/>
  <c r="C79" i="50"/>
  <c r="C78" i="50"/>
  <c r="C77" i="50"/>
  <c r="C76" i="50"/>
  <c r="C75" i="50"/>
  <c r="C74" i="50"/>
  <c r="C73" i="50"/>
  <c r="C72" i="50"/>
  <c r="C71" i="50"/>
  <c r="C70" i="50"/>
  <c r="C69" i="50"/>
  <c r="C68" i="50"/>
  <c r="C67" i="50"/>
  <c r="C66" i="50"/>
  <c r="C65" i="50"/>
  <c r="C64" i="50"/>
  <c r="C63" i="50"/>
  <c r="C62" i="50"/>
  <c r="C61" i="50"/>
  <c r="C60" i="50"/>
  <c r="C59" i="50"/>
  <c r="C58" i="50"/>
  <c r="C57" i="50"/>
  <c r="C56" i="50"/>
  <c r="C55" i="50"/>
  <c r="C54" i="50"/>
  <c r="C53" i="50"/>
  <c r="C52" i="50"/>
  <c r="C51" i="50"/>
  <c r="C50" i="50"/>
  <c r="C49" i="50"/>
  <c r="C48" i="50"/>
  <c r="C47" i="50"/>
  <c r="C46" i="50"/>
  <c r="C45" i="50"/>
  <c r="C44" i="50"/>
  <c r="C43" i="50"/>
  <c r="C42" i="50"/>
  <c r="C41" i="50"/>
  <c r="C40" i="50"/>
  <c r="C39" i="50"/>
  <c r="C38" i="50"/>
  <c r="C37" i="50"/>
  <c r="C36" i="50"/>
  <c r="C17" i="50"/>
  <c r="C16" i="50"/>
  <c r="C15" i="50"/>
  <c r="C14" i="50"/>
  <c r="C13" i="50"/>
  <c r="C12" i="50"/>
  <c r="C11" i="50"/>
  <c r="C184" i="49"/>
  <c r="C183" i="49"/>
  <c r="C182" i="49"/>
  <c r="C181" i="49"/>
  <c r="C180" i="49"/>
  <c r="C179" i="49"/>
  <c r="C178" i="49"/>
  <c r="C177" i="49"/>
  <c r="C176" i="49"/>
  <c r="C175" i="49"/>
  <c r="C174" i="49"/>
  <c r="C173" i="49"/>
  <c r="C172" i="49"/>
  <c r="C171" i="49"/>
  <c r="C170" i="49"/>
  <c r="C169" i="49"/>
  <c r="C168" i="49"/>
  <c r="C167" i="49"/>
  <c r="C166" i="49"/>
  <c r="C165" i="49"/>
  <c r="C164" i="49"/>
  <c r="C163" i="49"/>
  <c r="C162" i="49"/>
  <c r="C161" i="49"/>
  <c r="C160" i="49"/>
  <c r="C159" i="49"/>
  <c r="C158" i="49"/>
  <c r="C157" i="49"/>
  <c r="C156" i="49"/>
  <c r="C155" i="49"/>
  <c r="C154" i="49"/>
  <c r="C153" i="49"/>
  <c r="C152" i="49"/>
  <c r="C151" i="49"/>
  <c r="C150" i="49"/>
  <c r="C149" i="49"/>
  <c r="C148" i="49"/>
  <c r="C147" i="49"/>
  <c r="C146" i="49"/>
  <c r="C145" i="49"/>
  <c r="C144" i="49"/>
  <c r="C143" i="49"/>
  <c r="C142" i="49"/>
  <c r="C141" i="49"/>
  <c r="C140" i="49"/>
  <c r="C139" i="49"/>
  <c r="C138" i="49"/>
  <c r="C137" i="49"/>
  <c r="C136" i="49"/>
  <c r="C135" i="49"/>
  <c r="C134" i="49"/>
  <c r="C133" i="49"/>
  <c r="C132" i="49"/>
  <c r="C131" i="49"/>
  <c r="C130" i="49"/>
  <c r="C129" i="49"/>
  <c r="C128" i="49"/>
  <c r="C127" i="49"/>
  <c r="C126" i="49"/>
  <c r="C125" i="49"/>
  <c r="C124" i="49"/>
  <c r="C123" i="49"/>
  <c r="C122" i="49"/>
  <c r="C121" i="49"/>
  <c r="C120" i="49"/>
  <c r="C119" i="49"/>
  <c r="C118" i="49"/>
  <c r="C117" i="49"/>
  <c r="C116" i="49"/>
  <c r="C115" i="49"/>
  <c r="C114" i="49"/>
  <c r="C113" i="49"/>
  <c r="C112" i="49"/>
  <c r="C111" i="49"/>
  <c r="C110" i="49"/>
  <c r="C109" i="49"/>
  <c r="C108" i="49"/>
  <c r="C107" i="49"/>
  <c r="C106" i="49"/>
  <c r="C105" i="49"/>
  <c r="C104" i="49"/>
  <c r="C103" i="49"/>
  <c r="C102" i="49"/>
  <c r="C101" i="49"/>
  <c r="C100" i="49"/>
  <c r="C99" i="49"/>
  <c r="C98" i="49"/>
  <c r="C97" i="49"/>
  <c r="C96" i="49"/>
  <c r="C95" i="49"/>
  <c r="C94" i="49"/>
  <c r="C93" i="49"/>
  <c r="C92" i="49"/>
  <c r="C91" i="49"/>
  <c r="C90" i="49"/>
  <c r="C89" i="49"/>
  <c r="C88" i="49"/>
  <c r="C87" i="49"/>
  <c r="C86" i="49"/>
  <c r="C85" i="49"/>
  <c r="C84" i="49"/>
  <c r="C83" i="49"/>
  <c r="C82" i="49"/>
  <c r="C81" i="49"/>
  <c r="C80" i="49"/>
  <c r="C79" i="49"/>
  <c r="C78" i="49"/>
  <c r="C77" i="49"/>
  <c r="C76" i="49"/>
  <c r="C75" i="49"/>
  <c r="C74" i="49"/>
  <c r="C73" i="49"/>
  <c r="C72" i="49"/>
  <c r="C71" i="49"/>
  <c r="C70" i="49"/>
  <c r="C69" i="49"/>
  <c r="C68" i="49"/>
  <c r="C67" i="49"/>
  <c r="C66" i="49"/>
  <c r="C65" i="49"/>
  <c r="C64" i="49"/>
  <c r="C63" i="49"/>
  <c r="C62" i="49"/>
  <c r="C61" i="49"/>
  <c r="C60" i="49"/>
  <c r="C59" i="49"/>
  <c r="C58" i="49"/>
  <c r="C57" i="49"/>
  <c r="C56" i="49"/>
  <c r="C55" i="49"/>
  <c r="C54" i="49"/>
  <c r="C53" i="49"/>
  <c r="C52" i="49"/>
  <c r="C51" i="49"/>
  <c r="C50" i="49"/>
  <c r="C49" i="49"/>
  <c r="C48" i="49"/>
  <c r="C47" i="49"/>
  <c r="C46" i="49"/>
  <c r="C45" i="49"/>
  <c r="C44" i="49"/>
  <c r="C43" i="49"/>
  <c r="C42" i="49"/>
  <c r="C41" i="49"/>
  <c r="C40" i="49"/>
  <c r="C39" i="49"/>
  <c r="C38" i="49"/>
  <c r="C37" i="49"/>
  <c r="C36" i="49"/>
  <c r="C17" i="49"/>
  <c r="C16" i="49"/>
  <c r="C15" i="49"/>
  <c r="C14" i="49"/>
  <c r="C13" i="49"/>
  <c r="C12" i="49"/>
  <c r="C11" i="49"/>
  <c r="C24" i="48"/>
  <c r="C23" i="48"/>
  <c r="C15" i="48"/>
  <c r="C18" i="48"/>
  <c r="C19" i="48"/>
  <c r="C21" i="48"/>
  <c r="C22" i="48"/>
  <c r="C27" i="48"/>
  <c r="C28" i="48"/>
  <c r="B105" i="47"/>
  <c r="AW471" i="37"/>
  <c r="AW472" i="37"/>
  <c r="AW473" i="37"/>
  <c r="AW474" i="37"/>
  <c r="AW475" i="37"/>
  <c r="AW476" i="37"/>
  <c r="AW477" i="37"/>
  <c r="AW478" i="37"/>
  <c r="AW479" i="37"/>
  <c r="AW480" i="37"/>
  <c r="AW481" i="37"/>
  <c r="AW482" i="37"/>
  <c r="AX482" i="37"/>
  <c r="AX481" i="37"/>
  <c r="AX480" i="37"/>
  <c r="AX479" i="37"/>
  <c r="AX478" i="37"/>
  <c r="AX477" i="37"/>
  <c r="AX476" i="37"/>
  <c r="AX475" i="37"/>
  <c r="AX474" i="37"/>
  <c r="AX473" i="37"/>
  <c r="AX472" i="37"/>
  <c r="AX471" i="37"/>
  <c r="AX470" i="37"/>
  <c r="AW470" i="37"/>
  <c r="AX469" i="37"/>
  <c r="AW469" i="37"/>
  <c r="AB95" i="47"/>
  <c r="B26" i="47"/>
  <c r="AB26" i="47" s="1"/>
  <c r="X32" i="44"/>
  <c r="X31" i="44"/>
  <c r="X30" i="44"/>
  <c r="X29" i="44"/>
  <c r="X28" i="44"/>
  <c r="X27" i="44"/>
  <c r="X26" i="44"/>
  <c r="X25" i="44"/>
  <c r="X24" i="44"/>
  <c r="X23" i="44"/>
  <c r="X22" i="44"/>
  <c r="X21" i="44"/>
  <c r="X20" i="44"/>
  <c r="X19" i="44"/>
  <c r="X18" i="44"/>
  <c r="X17" i="44"/>
  <c r="X16" i="44"/>
  <c r="X15" i="44"/>
  <c r="X14" i="44"/>
  <c r="X13" i="44"/>
  <c r="X12" i="44"/>
  <c r="X11" i="44"/>
  <c r="X10" i="44"/>
  <c r="X9" i="44"/>
  <c r="X8" i="44"/>
  <c r="X7" i="44"/>
  <c r="X6" i="44"/>
  <c r="X5" i="44"/>
  <c r="X4" i="44"/>
  <c r="W10" i="38"/>
  <c r="W7" i="38"/>
  <c r="W8" i="38"/>
  <c r="W4" i="38"/>
  <c r="W11" i="38"/>
  <c r="W6" i="38"/>
  <c r="W9" i="38"/>
  <c r="W5" i="38"/>
  <c r="W6" i="39"/>
  <c r="W5" i="39"/>
  <c r="W4" i="39"/>
  <c r="B5" i="47"/>
  <c r="AB5" i="47" s="1"/>
  <c r="B6" i="47"/>
  <c r="AB6" i="47" s="1"/>
  <c r="B7" i="47"/>
  <c r="AB7" i="47" s="1"/>
  <c r="B8" i="47"/>
  <c r="AB8" i="47" s="1"/>
  <c r="B9" i="47"/>
  <c r="AB9" i="47" s="1"/>
  <c r="B10" i="47"/>
  <c r="AB10" i="47" s="1"/>
  <c r="B11" i="47"/>
  <c r="AB11" i="47" s="1"/>
  <c r="B12" i="47"/>
  <c r="AB12" i="47" s="1"/>
  <c r="B13" i="47"/>
  <c r="AB13" i="47" s="1"/>
  <c r="B14" i="47"/>
  <c r="AB14" i="47" s="1"/>
  <c r="B15" i="47"/>
  <c r="AB15" i="47" s="1"/>
  <c r="B16" i="47"/>
  <c r="AB16" i="47" s="1"/>
  <c r="B17" i="47"/>
  <c r="AB17" i="47" s="1"/>
  <c r="B18" i="47"/>
  <c r="AB18" i="47" s="1"/>
  <c r="B19" i="47"/>
  <c r="AB19" i="47" s="1"/>
  <c r="B20" i="47"/>
  <c r="AB20" i="47" s="1"/>
  <c r="B21" i="47"/>
  <c r="AB21" i="47" s="1"/>
  <c r="B22" i="47"/>
  <c r="AB22" i="47" s="1"/>
  <c r="B23" i="47"/>
  <c r="AB23" i="47" s="1"/>
  <c r="B24" i="47"/>
  <c r="AB24" i="47" s="1"/>
  <c r="B25" i="47"/>
  <c r="AB25" i="47" s="1"/>
  <c r="B27" i="47"/>
  <c r="AB27" i="47" s="1"/>
  <c r="B28" i="47"/>
  <c r="AB28" i="47" s="1"/>
  <c r="B29" i="47"/>
  <c r="AB29" i="47" s="1"/>
  <c r="B30" i="47"/>
  <c r="AB30" i="47" s="1"/>
  <c r="B31" i="47"/>
  <c r="AB31" i="47" s="1"/>
  <c r="B32" i="47"/>
  <c r="AB32" i="47" s="1"/>
  <c r="B33" i="47"/>
  <c r="AB33" i="47" s="1"/>
  <c r="B34" i="47"/>
  <c r="AB34" i="47" s="1"/>
  <c r="B35" i="47"/>
  <c r="AB35" i="47" s="1"/>
  <c r="B36" i="47"/>
  <c r="AB36" i="47" s="1"/>
  <c r="B37" i="47"/>
  <c r="AB37" i="47" s="1"/>
  <c r="B38" i="47"/>
  <c r="AB38" i="47" s="1"/>
  <c r="B39" i="47"/>
  <c r="AB39" i="47" s="1"/>
  <c r="B40" i="47"/>
  <c r="AB40" i="47" s="1"/>
  <c r="B41" i="47"/>
  <c r="AB41" i="47" s="1"/>
  <c r="B42" i="47"/>
  <c r="AB42" i="47" s="1"/>
  <c r="B43" i="47"/>
  <c r="AB43" i="47" s="1"/>
  <c r="B44" i="47"/>
  <c r="AB44" i="47" s="1"/>
  <c r="B45" i="47"/>
  <c r="AB45" i="47" s="1"/>
  <c r="B46" i="47"/>
  <c r="AB46" i="47" s="1"/>
  <c r="B47" i="47"/>
  <c r="AB47" i="47" s="1"/>
  <c r="B48" i="47"/>
  <c r="AB48" i="47" s="1"/>
  <c r="B49" i="47"/>
  <c r="AB49" i="47" s="1"/>
  <c r="B50" i="47"/>
  <c r="AB50" i="47" s="1"/>
  <c r="B51" i="47"/>
  <c r="AB51" i="47" s="1"/>
  <c r="B52" i="47"/>
  <c r="AB52" i="47" s="1"/>
  <c r="B53" i="47"/>
  <c r="AB53" i="47" s="1"/>
  <c r="B54" i="47"/>
  <c r="AB54" i="47" s="1"/>
  <c r="B55" i="47"/>
  <c r="AB55" i="47" s="1"/>
  <c r="B56" i="47"/>
  <c r="AB56" i="47" s="1"/>
  <c r="B57" i="47"/>
  <c r="AB57" i="47" s="1"/>
  <c r="B58" i="47"/>
  <c r="AB58" i="47" s="1"/>
  <c r="B59" i="47"/>
  <c r="AB59" i="47" s="1"/>
  <c r="B60" i="47"/>
  <c r="AB60" i="47" s="1"/>
  <c r="B61" i="47"/>
  <c r="AB61" i="47" s="1"/>
  <c r="B62" i="47"/>
  <c r="AB62" i="47" s="1"/>
  <c r="B63" i="47"/>
  <c r="AB63" i="47" s="1"/>
  <c r="B64" i="47"/>
  <c r="AB64" i="47" s="1"/>
  <c r="B65" i="47"/>
  <c r="AB65" i="47" s="1"/>
  <c r="B66" i="47"/>
  <c r="AB66" i="47" s="1"/>
  <c r="B67" i="47"/>
  <c r="AB67" i="47" s="1"/>
  <c r="B68" i="47"/>
  <c r="AB68" i="47" s="1"/>
  <c r="B69" i="47"/>
  <c r="AB69" i="47" s="1"/>
  <c r="B70" i="47"/>
  <c r="AB70" i="47" s="1"/>
  <c r="B71" i="47"/>
  <c r="AB71" i="47" s="1"/>
  <c r="B72" i="47"/>
  <c r="AB72" i="47" s="1"/>
  <c r="B73" i="47"/>
  <c r="AB73" i="47" s="1"/>
  <c r="B74" i="47"/>
  <c r="AB74" i="47" s="1"/>
  <c r="B75" i="47"/>
  <c r="AB75" i="47" s="1"/>
  <c r="B76" i="47"/>
  <c r="AB76" i="47" s="1"/>
  <c r="B77" i="47"/>
  <c r="AB77" i="47" s="1"/>
  <c r="B78" i="47"/>
  <c r="AB78" i="47" s="1"/>
  <c r="B79" i="47"/>
  <c r="AB79" i="47" s="1"/>
  <c r="B80" i="47"/>
  <c r="AB80" i="47" s="1"/>
  <c r="B81" i="47"/>
  <c r="AB81" i="47" s="1"/>
  <c r="B82" i="47"/>
  <c r="AB82" i="47" s="1"/>
  <c r="B83" i="47"/>
  <c r="AB83" i="47" s="1"/>
  <c r="B84" i="47"/>
  <c r="AB84" i="47" s="1"/>
  <c r="B85" i="47"/>
  <c r="AB85" i="47" s="1"/>
  <c r="B86" i="47"/>
  <c r="AB86" i="47" s="1"/>
  <c r="B87" i="47"/>
  <c r="AB87" i="47" s="1"/>
  <c r="B88" i="47"/>
  <c r="AB88" i="47" s="1"/>
  <c r="B89" i="47"/>
  <c r="AB89" i="47" s="1"/>
  <c r="B90" i="47"/>
  <c r="AB90" i="47" s="1"/>
  <c r="B91" i="47"/>
  <c r="AB91" i="47" s="1"/>
  <c r="B92" i="47"/>
  <c r="AB92" i="47" s="1"/>
  <c r="B93" i="47"/>
  <c r="AB93" i="47" s="1"/>
  <c r="B94" i="47"/>
  <c r="AB94" i="47" s="1"/>
  <c r="B95" i="47"/>
  <c r="B96" i="47"/>
  <c r="AB96" i="47" s="1"/>
  <c r="B97" i="47"/>
  <c r="AB97" i="47" s="1"/>
  <c r="B98" i="47"/>
  <c r="AB98" i="47" s="1"/>
  <c r="B99" i="47"/>
  <c r="AB99" i="47" s="1"/>
  <c r="B100" i="47"/>
  <c r="AB100" i="47" s="1"/>
  <c r="B101" i="47"/>
  <c r="AB101" i="47" s="1"/>
  <c r="B102" i="47"/>
  <c r="AB102" i="47" s="1"/>
  <c r="B4" i="47"/>
  <c r="AB4" i="47" s="1"/>
  <c r="L105" i="47"/>
  <c r="K105" i="47"/>
  <c r="J105" i="47"/>
  <c r="I105" i="47"/>
  <c r="H105" i="47"/>
  <c r="G105" i="47"/>
  <c r="F105" i="47"/>
  <c r="E105" i="47"/>
  <c r="D105" i="47"/>
  <c r="C105" i="47"/>
  <c r="AA45" i="46"/>
  <c r="AA44" i="46"/>
  <c r="AA43" i="46"/>
  <c r="AA42" i="46"/>
  <c r="AA41" i="46"/>
  <c r="AA40" i="46"/>
  <c r="AA39" i="46"/>
  <c r="AA38" i="46"/>
  <c r="AA37" i="46"/>
  <c r="AA36" i="46"/>
  <c r="AA35" i="46"/>
  <c r="AA34" i="46"/>
  <c r="AA33" i="46"/>
  <c r="AA32" i="46"/>
  <c r="AA31" i="46"/>
  <c r="AA30" i="46"/>
  <c r="AA29" i="46"/>
  <c r="AA28" i="46"/>
  <c r="AA27" i="46"/>
  <c r="AA26" i="46"/>
  <c r="AA25" i="46"/>
  <c r="AA24" i="46"/>
  <c r="AA23" i="46"/>
  <c r="AA22" i="46"/>
  <c r="AA21" i="46"/>
  <c r="AA20" i="46"/>
  <c r="AA19" i="46"/>
  <c r="AA18" i="46"/>
  <c r="AA17" i="46"/>
  <c r="AA16" i="46"/>
  <c r="AA15" i="46"/>
  <c r="AA14" i="46"/>
  <c r="AA13" i="46"/>
  <c r="AA12" i="46"/>
  <c r="AA11" i="46"/>
  <c r="AA10" i="46"/>
  <c r="AA9" i="46"/>
  <c r="AA8" i="46"/>
  <c r="AA7" i="46"/>
  <c r="AA6" i="46"/>
  <c r="AA5" i="46"/>
  <c r="AA4" i="46"/>
  <c r="J22" i="46"/>
  <c r="Z22" i="46" s="1"/>
  <c r="G22" i="46"/>
  <c r="F22" i="46"/>
  <c r="E22" i="46"/>
  <c r="J7" i="46"/>
  <c r="N7" i="46" s="1"/>
  <c r="O7" i="46" s="1"/>
  <c r="G7" i="46"/>
  <c r="F7" i="46"/>
  <c r="E7" i="46"/>
  <c r="J6" i="46"/>
  <c r="Z6" i="46" s="1"/>
  <c r="G6" i="46"/>
  <c r="F6" i="46"/>
  <c r="E6" i="46"/>
  <c r="J5" i="46"/>
  <c r="Z5" i="46" s="1"/>
  <c r="G5" i="46"/>
  <c r="F5" i="46"/>
  <c r="E5" i="46"/>
  <c r="J4" i="46"/>
  <c r="Z4" i="46" s="1"/>
  <c r="G4" i="46"/>
  <c r="F4" i="46"/>
  <c r="E4" i="46"/>
  <c r="J41" i="46"/>
  <c r="Z41" i="46" s="1"/>
  <c r="G41" i="46"/>
  <c r="F41" i="46"/>
  <c r="E41" i="46"/>
  <c r="J40" i="46"/>
  <c r="N40" i="46" s="1"/>
  <c r="O40" i="46" s="1"/>
  <c r="G40" i="46"/>
  <c r="F40" i="46"/>
  <c r="E40" i="46"/>
  <c r="J39" i="46"/>
  <c r="N39" i="46" s="1"/>
  <c r="O39" i="46" s="1"/>
  <c r="G39" i="46"/>
  <c r="F39" i="46"/>
  <c r="E39" i="46"/>
  <c r="J38" i="46"/>
  <c r="Z38" i="46" s="1"/>
  <c r="G38" i="46"/>
  <c r="F38" i="46"/>
  <c r="E38" i="46"/>
  <c r="J11" i="46"/>
  <c r="N11" i="46" s="1"/>
  <c r="O11" i="46" s="1"/>
  <c r="G11" i="46"/>
  <c r="F11" i="46"/>
  <c r="E11" i="46"/>
  <c r="J10" i="46"/>
  <c r="Z10" i="46" s="1"/>
  <c r="G10" i="46"/>
  <c r="F10" i="46"/>
  <c r="E10" i="46"/>
  <c r="J9" i="46"/>
  <c r="N9" i="46" s="1"/>
  <c r="O9" i="46" s="1"/>
  <c r="G9" i="46"/>
  <c r="F9" i="46"/>
  <c r="E9" i="46"/>
  <c r="J8" i="46"/>
  <c r="N8" i="46" s="1"/>
  <c r="O8" i="46" s="1"/>
  <c r="G8" i="46"/>
  <c r="F8" i="46"/>
  <c r="E8" i="46"/>
  <c r="J45" i="46"/>
  <c r="Z45" i="46" s="1"/>
  <c r="G45" i="46"/>
  <c r="F45" i="46"/>
  <c r="E45" i="46"/>
  <c r="J44" i="46"/>
  <c r="N44" i="46" s="1"/>
  <c r="O44" i="46" s="1"/>
  <c r="G44" i="46"/>
  <c r="F44" i="46"/>
  <c r="E44" i="46"/>
  <c r="J43" i="46"/>
  <c r="N43" i="46" s="1"/>
  <c r="O43" i="46" s="1"/>
  <c r="G43" i="46"/>
  <c r="F43" i="46"/>
  <c r="E43" i="46"/>
  <c r="J42" i="46"/>
  <c r="Z42" i="46" s="1"/>
  <c r="G42" i="46"/>
  <c r="F42" i="46"/>
  <c r="E42" i="46"/>
  <c r="J23" i="46"/>
  <c r="N23" i="46" s="1"/>
  <c r="O23" i="46" s="1"/>
  <c r="G23" i="46"/>
  <c r="F23" i="46"/>
  <c r="E23" i="46"/>
  <c r="J21" i="46"/>
  <c r="N21" i="46" s="1"/>
  <c r="O21" i="46" s="1"/>
  <c r="G21" i="46"/>
  <c r="F21" i="46"/>
  <c r="E21" i="46"/>
  <c r="J20" i="46"/>
  <c r="N20" i="46" s="1"/>
  <c r="O20" i="46" s="1"/>
  <c r="G20" i="46"/>
  <c r="F20" i="46"/>
  <c r="E20" i="46"/>
  <c r="J19" i="46"/>
  <c r="N19" i="46" s="1"/>
  <c r="O19" i="46" s="1"/>
  <c r="G19" i="46"/>
  <c r="F19" i="46"/>
  <c r="E19" i="46"/>
  <c r="J18" i="46"/>
  <c r="Z18" i="46" s="1"/>
  <c r="G18" i="46"/>
  <c r="F18" i="46"/>
  <c r="E18" i="46"/>
  <c r="J17" i="46"/>
  <c r="Z17" i="46" s="1"/>
  <c r="G17" i="46"/>
  <c r="F17" i="46"/>
  <c r="E17" i="46"/>
  <c r="J16" i="46"/>
  <c r="N16" i="46" s="1"/>
  <c r="O16" i="46" s="1"/>
  <c r="G16" i="46"/>
  <c r="F16" i="46"/>
  <c r="E16" i="46"/>
  <c r="J15" i="46"/>
  <c r="N15" i="46" s="1"/>
  <c r="O15" i="46" s="1"/>
  <c r="G15" i="46"/>
  <c r="F15" i="46"/>
  <c r="E15" i="46"/>
  <c r="J14" i="46"/>
  <c r="Z14" i="46" s="1"/>
  <c r="G14" i="46"/>
  <c r="F14" i="46"/>
  <c r="E14" i="46"/>
  <c r="J13" i="46"/>
  <c r="N13" i="46" s="1"/>
  <c r="O13" i="46" s="1"/>
  <c r="G13" i="46"/>
  <c r="F13" i="46"/>
  <c r="E13" i="46"/>
  <c r="J12" i="46"/>
  <c r="N12" i="46" s="1"/>
  <c r="O12" i="46" s="1"/>
  <c r="G12" i="46"/>
  <c r="F12" i="46"/>
  <c r="E12" i="46"/>
  <c r="J30" i="46"/>
  <c r="Z30" i="46" s="1"/>
  <c r="G30" i="46"/>
  <c r="F30" i="46"/>
  <c r="E30" i="46"/>
  <c r="J29" i="46"/>
  <c r="Z29" i="46" s="1"/>
  <c r="G29" i="46"/>
  <c r="F29" i="46"/>
  <c r="E29" i="46"/>
  <c r="J28" i="46"/>
  <c r="N28" i="46" s="1"/>
  <c r="O28" i="46" s="1"/>
  <c r="G28" i="46"/>
  <c r="F28" i="46"/>
  <c r="E28" i="46"/>
  <c r="J27" i="46"/>
  <c r="N27" i="46" s="1"/>
  <c r="O27" i="46" s="1"/>
  <c r="G27" i="46"/>
  <c r="F27" i="46"/>
  <c r="E27" i="46"/>
  <c r="J26" i="46"/>
  <c r="Z26" i="46" s="1"/>
  <c r="G26" i="46"/>
  <c r="F26" i="46"/>
  <c r="E26" i="46"/>
  <c r="J25" i="46"/>
  <c r="N25" i="46" s="1"/>
  <c r="O25" i="46" s="1"/>
  <c r="G25" i="46"/>
  <c r="F25" i="46"/>
  <c r="E25" i="46"/>
  <c r="J24" i="46"/>
  <c r="N24" i="46" s="1"/>
  <c r="O24" i="46" s="1"/>
  <c r="G24" i="46"/>
  <c r="F24" i="46"/>
  <c r="E24" i="46"/>
  <c r="J37" i="46"/>
  <c r="Z37" i="46" s="1"/>
  <c r="G37" i="46"/>
  <c r="F37" i="46"/>
  <c r="E37" i="46"/>
  <c r="J36" i="46"/>
  <c r="N36" i="46" s="1"/>
  <c r="O36" i="46" s="1"/>
  <c r="G36" i="46"/>
  <c r="F36" i="46"/>
  <c r="E36" i="46"/>
  <c r="J35" i="46"/>
  <c r="Z35" i="46" s="1"/>
  <c r="G35" i="46"/>
  <c r="F35" i="46"/>
  <c r="E35" i="46"/>
  <c r="J34" i="46"/>
  <c r="Z34" i="46" s="1"/>
  <c r="G34" i="46"/>
  <c r="F34" i="46"/>
  <c r="E34" i="46"/>
  <c r="J33" i="46"/>
  <c r="Z33" i="46" s="1"/>
  <c r="G33" i="46"/>
  <c r="F33" i="46"/>
  <c r="E33" i="46"/>
  <c r="J32" i="46"/>
  <c r="N32" i="46" s="1"/>
  <c r="O32" i="46" s="1"/>
  <c r="G32" i="46"/>
  <c r="F32" i="46"/>
  <c r="E32" i="46"/>
  <c r="J31" i="46"/>
  <c r="N31" i="46" s="1"/>
  <c r="O31" i="46" s="1"/>
  <c r="G31" i="46"/>
  <c r="F31" i="46"/>
  <c r="E31" i="46"/>
  <c r="AB47" i="46" l="1"/>
  <c r="C46" i="46"/>
  <c r="B46" i="46"/>
  <c r="B51" i="46"/>
  <c r="O51" i="46"/>
  <c r="B50" i="46"/>
  <c r="C50" i="46"/>
  <c r="O50" i="46"/>
  <c r="B48" i="46"/>
  <c r="C48" i="46"/>
  <c r="O48" i="46"/>
  <c r="Z8" i="46"/>
  <c r="Z19" i="46"/>
  <c r="N17" i="46"/>
  <c r="O17" i="46" s="1"/>
  <c r="Z39" i="46"/>
  <c r="N41" i="46"/>
  <c r="O41" i="46" s="1"/>
  <c r="N30" i="46"/>
  <c r="O30" i="46" s="1"/>
  <c r="Z27" i="46"/>
  <c r="N18" i="46"/>
  <c r="O18" i="46" s="1"/>
  <c r="N33" i="46"/>
  <c r="O33" i="46" s="1"/>
  <c r="N45" i="46"/>
  <c r="O45" i="46" s="1"/>
  <c r="Z11" i="46"/>
  <c r="Z20" i="46"/>
  <c r="Z31" i="46"/>
  <c r="Z40" i="46"/>
  <c r="N4" i="46"/>
  <c r="O4" i="46" s="1"/>
  <c r="N37" i="46"/>
  <c r="O37" i="46" s="1"/>
  <c r="Z12" i="46"/>
  <c r="Z23" i="46"/>
  <c r="Z32" i="46"/>
  <c r="Z43" i="46"/>
  <c r="N5" i="46"/>
  <c r="O5" i="46" s="1"/>
  <c r="N29" i="46"/>
  <c r="O29" i="46" s="1"/>
  <c r="N38" i="46"/>
  <c r="O38" i="46" s="1"/>
  <c r="Z15" i="46"/>
  <c r="Z24" i="46"/>
  <c r="N6" i="46"/>
  <c r="O6" i="46" s="1"/>
  <c r="N10" i="46"/>
  <c r="O10" i="46" s="1"/>
  <c r="N14" i="46"/>
  <c r="O14" i="46" s="1"/>
  <c r="N22" i="46"/>
  <c r="O22" i="46" s="1"/>
  <c r="N26" i="46"/>
  <c r="O26" i="46" s="1"/>
  <c r="N34" i="46"/>
  <c r="O34" i="46" s="1"/>
  <c r="N42" i="46"/>
  <c r="O42" i="46" s="1"/>
  <c r="Z36" i="46"/>
  <c r="Z44" i="46"/>
  <c r="N35" i="46"/>
  <c r="O35" i="46" s="1"/>
  <c r="Z9" i="46"/>
  <c r="Z13" i="46"/>
  <c r="Z21" i="46"/>
  <c r="Z25" i="46"/>
  <c r="C16" i="46"/>
  <c r="Z7" i="46"/>
  <c r="Z16" i="46"/>
  <c r="Z28" i="46"/>
  <c r="B28" i="46"/>
  <c r="C43" i="46"/>
  <c r="C9" i="46"/>
  <c r="C39" i="46"/>
  <c r="C20" i="46"/>
  <c r="B36" i="46"/>
  <c r="B27" i="46"/>
  <c r="C23" i="46"/>
  <c r="B19" i="46"/>
  <c r="B8" i="46"/>
  <c r="C11" i="46"/>
  <c r="B4" i="46"/>
  <c r="C7" i="46"/>
  <c r="B31" i="46"/>
  <c r="C32" i="46"/>
  <c r="C34" i="46"/>
  <c r="B24" i="46"/>
  <c r="B12" i="46"/>
  <c r="B13" i="46"/>
  <c r="B17" i="46"/>
  <c r="B21" i="46"/>
  <c r="B40" i="46"/>
  <c r="B25" i="46"/>
  <c r="B44" i="46"/>
  <c r="B35" i="46"/>
  <c r="B32" i="46"/>
  <c r="C36" i="46"/>
  <c r="C24" i="46"/>
  <c r="C28" i="46"/>
  <c r="C30" i="46"/>
  <c r="C13" i="46"/>
  <c r="C31" i="46"/>
  <c r="C35" i="46"/>
  <c r="C25" i="46"/>
  <c r="C27" i="46"/>
  <c r="C12" i="46"/>
  <c r="B16" i="46"/>
  <c r="B20" i="46"/>
  <c r="B23" i="46"/>
  <c r="B43" i="46"/>
  <c r="B9" i="46"/>
  <c r="B11" i="46"/>
  <c r="B39" i="46"/>
  <c r="AB39" i="46" s="1"/>
  <c r="B7" i="46"/>
  <c r="B15" i="46"/>
  <c r="C17" i="46"/>
  <c r="C19" i="46"/>
  <c r="C21" i="46"/>
  <c r="C44" i="46"/>
  <c r="C8" i="46"/>
  <c r="C10" i="46"/>
  <c r="C38" i="46"/>
  <c r="C40" i="46"/>
  <c r="C4" i="46"/>
  <c r="C15" i="46"/>
  <c r="B45" i="46" l="1"/>
  <c r="C45" i="46"/>
  <c r="C6" i="46"/>
  <c r="C29" i="46"/>
  <c r="C26" i="46"/>
  <c r="B29" i="46"/>
  <c r="B6" i="46"/>
  <c r="B30" i="46"/>
  <c r="AB30" i="46" s="1"/>
  <c r="AB46" i="46"/>
  <c r="AB9" i="46"/>
  <c r="B26" i="46"/>
  <c r="AB51" i="46"/>
  <c r="AB50" i="46"/>
  <c r="B41" i="46"/>
  <c r="AB21" i="46"/>
  <c r="AB24" i="46"/>
  <c r="AB32" i="46"/>
  <c r="AB25" i="46"/>
  <c r="AB48" i="46"/>
  <c r="C18" i="46"/>
  <c r="AB16" i="46"/>
  <c r="B10" i="46"/>
  <c r="AB10" i="46" s="1"/>
  <c r="C37" i="46"/>
  <c r="B38" i="46"/>
  <c r="AB38" i="46" s="1"/>
  <c r="B42" i="46"/>
  <c r="B37" i="46"/>
  <c r="AB36" i="46"/>
  <c r="C42" i="46"/>
  <c r="C14" i="46"/>
  <c r="AB45" i="46"/>
  <c r="B18" i="46"/>
  <c r="B14" i="46"/>
  <c r="AB12" i="46"/>
  <c r="AB31" i="46"/>
  <c r="B34" i="46"/>
  <c r="AB34" i="46" s="1"/>
  <c r="AB11" i="46"/>
  <c r="AB35" i="46"/>
  <c r="AB6" i="46"/>
  <c r="AB17" i="46"/>
  <c r="AB4" i="46"/>
  <c r="AB8" i="46"/>
  <c r="AB28" i="46"/>
  <c r="AB43" i="46"/>
  <c r="AB19" i="46"/>
  <c r="AB15" i="46"/>
  <c r="AB23" i="46"/>
  <c r="AB7" i="46"/>
  <c r="AB20" i="46"/>
  <c r="AB44" i="46"/>
  <c r="AB40" i="46"/>
  <c r="AB13" i="46"/>
  <c r="C41" i="46"/>
  <c r="AB41" i="46" s="1"/>
  <c r="AB26" i="46"/>
  <c r="AB27" i="46"/>
  <c r="B5" i="46"/>
  <c r="B33" i="46"/>
  <c r="C33" i="46"/>
  <c r="B22" i="46"/>
  <c r="C5" i="46"/>
  <c r="C22" i="46"/>
  <c r="AK34" i="43"/>
  <c r="AK71" i="43"/>
  <c r="AK70" i="43"/>
  <c r="AK68" i="43"/>
  <c r="AK64" i="43"/>
  <c r="AK63" i="43"/>
  <c r="AK62" i="43"/>
  <c r="AK59" i="43"/>
  <c r="AK52" i="43"/>
  <c r="AK44" i="43"/>
  <c r="AK35" i="43"/>
  <c r="AK33" i="43"/>
  <c r="AK32" i="43"/>
  <c r="AK31" i="43"/>
  <c r="AK18" i="43"/>
  <c r="AK8" i="43"/>
  <c r="B68" i="41"/>
  <c r="B67" i="41"/>
  <c r="B66" i="41"/>
  <c r="B65" i="41"/>
  <c r="B64" i="41"/>
  <c r="B63" i="41"/>
  <c r="B62" i="41"/>
  <c r="B61" i="41"/>
  <c r="B60" i="41"/>
  <c r="B59" i="41"/>
  <c r="B58" i="41"/>
  <c r="B57" i="41"/>
  <c r="B56" i="41"/>
  <c r="B55" i="41"/>
  <c r="B54" i="41"/>
  <c r="B53" i="41"/>
  <c r="B52" i="41"/>
  <c r="B51" i="41"/>
  <c r="B50" i="41"/>
  <c r="B49" i="41"/>
  <c r="B48" i="41"/>
  <c r="B47" i="41"/>
  <c r="B46" i="41"/>
  <c r="B45" i="41"/>
  <c r="B44" i="41"/>
  <c r="B43" i="41"/>
  <c r="B42" i="41"/>
  <c r="B41" i="41"/>
  <c r="B40" i="41"/>
  <c r="B39" i="41"/>
  <c r="B38" i="41"/>
  <c r="B37" i="41"/>
  <c r="B36" i="41"/>
  <c r="B35" i="41"/>
  <c r="B34" i="41"/>
  <c r="B33" i="41"/>
  <c r="B32" i="41"/>
  <c r="B31" i="41"/>
  <c r="B30" i="41"/>
  <c r="B29" i="41"/>
  <c r="B28" i="41"/>
  <c r="B27" i="41"/>
  <c r="B26" i="41"/>
  <c r="B25" i="41"/>
  <c r="B24" i="41"/>
  <c r="B23" i="41"/>
  <c r="B22" i="41"/>
  <c r="B21" i="41"/>
  <c r="B20" i="41"/>
  <c r="B19" i="41"/>
  <c r="B18" i="41"/>
  <c r="B17" i="41"/>
  <c r="B16" i="41"/>
  <c r="B15" i="41"/>
  <c r="B14" i="41"/>
  <c r="B13" i="41"/>
  <c r="B12" i="41"/>
  <c r="B11" i="41"/>
  <c r="B10" i="41"/>
  <c r="B9" i="41"/>
  <c r="B8" i="41"/>
  <c r="B7" i="41"/>
  <c r="B6" i="41"/>
  <c r="B5" i="41"/>
  <c r="E68" i="41"/>
  <c r="E67" i="41"/>
  <c r="E66" i="41"/>
  <c r="E65" i="41"/>
  <c r="E64" i="41"/>
  <c r="E63" i="41"/>
  <c r="E62" i="41"/>
  <c r="E61" i="41"/>
  <c r="E60" i="41"/>
  <c r="E59" i="41"/>
  <c r="E58" i="41"/>
  <c r="E57" i="41"/>
  <c r="E56" i="41"/>
  <c r="E55" i="41"/>
  <c r="E54" i="41"/>
  <c r="E53" i="41"/>
  <c r="E52" i="41"/>
  <c r="E51" i="41"/>
  <c r="E50" i="41"/>
  <c r="E49" i="41"/>
  <c r="E48" i="41"/>
  <c r="E47" i="41"/>
  <c r="E46" i="41"/>
  <c r="E45" i="41"/>
  <c r="E44" i="41"/>
  <c r="E43" i="41"/>
  <c r="E42" i="41"/>
  <c r="E41" i="41"/>
  <c r="E40" i="41"/>
  <c r="E39" i="41"/>
  <c r="E38" i="41"/>
  <c r="E37" i="41"/>
  <c r="E36" i="41"/>
  <c r="E35" i="41"/>
  <c r="E34" i="41"/>
  <c r="E33" i="41"/>
  <c r="E32" i="41"/>
  <c r="E31" i="41"/>
  <c r="E30" i="41"/>
  <c r="E29" i="41"/>
  <c r="E28" i="41"/>
  <c r="E27" i="41"/>
  <c r="E26" i="41"/>
  <c r="E25" i="41"/>
  <c r="E24" i="41"/>
  <c r="E23" i="41"/>
  <c r="E22" i="41"/>
  <c r="E21" i="41"/>
  <c r="E20" i="41"/>
  <c r="E19" i="41"/>
  <c r="E18" i="41"/>
  <c r="E17" i="41"/>
  <c r="E16" i="41"/>
  <c r="E15" i="41"/>
  <c r="E14" i="41"/>
  <c r="E13" i="41"/>
  <c r="E12" i="41"/>
  <c r="E11" i="41"/>
  <c r="E10" i="41"/>
  <c r="E9" i="41"/>
  <c r="E8" i="41"/>
  <c r="E7" i="41"/>
  <c r="E6" i="41"/>
  <c r="E5" i="41"/>
  <c r="E4" i="41"/>
  <c r="B4" i="41"/>
  <c r="A5" i="41"/>
  <c r="I5" i="41" s="1"/>
  <c r="A6" i="41"/>
  <c r="I6" i="41" s="1"/>
  <c r="A7" i="41"/>
  <c r="I7" i="41" s="1"/>
  <c r="A8" i="41"/>
  <c r="I8" i="41" s="1"/>
  <c r="A9" i="41"/>
  <c r="I9" i="41" s="1"/>
  <c r="A10" i="41"/>
  <c r="I10" i="41" s="1"/>
  <c r="A11" i="41"/>
  <c r="I11" i="41" s="1"/>
  <c r="A12" i="41"/>
  <c r="I12" i="41" s="1"/>
  <c r="A13" i="41"/>
  <c r="I13" i="41" s="1"/>
  <c r="A14" i="41"/>
  <c r="I14" i="41" s="1"/>
  <c r="A15" i="41"/>
  <c r="I15" i="41" s="1"/>
  <c r="A16" i="41"/>
  <c r="I16" i="41" s="1"/>
  <c r="A17" i="41"/>
  <c r="I17" i="41" s="1"/>
  <c r="A18" i="41"/>
  <c r="I18" i="41" s="1"/>
  <c r="A19" i="41"/>
  <c r="I19" i="41" s="1"/>
  <c r="A20" i="41"/>
  <c r="I20" i="41" s="1"/>
  <c r="A21" i="41"/>
  <c r="I21" i="41" s="1"/>
  <c r="A22" i="41"/>
  <c r="I22" i="41" s="1"/>
  <c r="A23" i="41"/>
  <c r="I23" i="41" s="1"/>
  <c r="A24" i="41"/>
  <c r="I24" i="41" s="1"/>
  <c r="A25" i="41"/>
  <c r="I25" i="41" s="1"/>
  <c r="A26" i="41"/>
  <c r="I26" i="41" s="1"/>
  <c r="A27" i="41"/>
  <c r="I27" i="41" s="1"/>
  <c r="A28" i="41"/>
  <c r="I28" i="41" s="1"/>
  <c r="A29" i="41"/>
  <c r="I29" i="41" s="1"/>
  <c r="A30" i="41"/>
  <c r="I30" i="41" s="1"/>
  <c r="A31" i="41"/>
  <c r="I31" i="41" s="1"/>
  <c r="A32" i="41"/>
  <c r="I32" i="41" s="1"/>
  <c r="A33" i="41"/>
  <c r="I33" i="41" s="1"/>
  <c r="A34" i="41"/>
  <c r="I34" i="41" s="1"/>
  <c r="A35" i="41"/>
  <c r="I35" i="41" s="1"/>
  <c r="A36" i="41"/>
  <c r="I36" i="41" s="1"/>
  <c r="A37" i="41"/>
  <c r="I37" i="41" s="1"/>
  <c r="A38" i="41"/>
  <c r="I38" i="41" s="1"/>
  <c r="A39" i="41"/>
  <c r="I39" i="41" s="1"/>
  <c r="A40" i="41"/>
  <c r="I40" i="41" s="1"/>
  <c r="A41" i="41"/>
  <c r="I41" i="41" s="1"/>
  <c r="A42" i="41"/>
  <c r="I42" i="41" s="1"/>
  <c r="A43" i="41"/>
  <c r="I43" i="41" s="1"/>
  <c r="A44" i="41"/>
  <c r="I44" i="41" s="1"/>
  <c r="A45" i="41"/>
  <c r="I45" i="41" s="1"/>
  <c r="A46" i="41"/>
  <c r="I46" i="41" s="1"/>
  <c r="A47" i="41"/>
  <c r="I47" i="41" s="1"/>
  <c r="A48" i="41"/>
  <c r="I48" i="41" s="1"/>
  <c r="A49" i="41"/>
  <c r="I49" i="41" s="1"/>
  <c r="A50" i="41"/>
  <c r="I50" i="41" s="1"/>
  <c r="A51" i="41"/>
  <c r="I51" i="41" s="1"/>
  <c r="A52" i="41"/>
  <c r="I52" i="41" s="1"/>
  <c r="A53" i="41"/>
  <c r="I53" i="41" s="1"/>
  <c r="A54" i="41"/>
  <c r="I54" i="41" s="1"/>
  <c r="A55" i="41"/>
  <c r="I55" i="41" s="1"/>
  <c r="A56" i="41"/>
  <c r="I56" i="41" s="1"/>
  <c r="A57" i="41"/>
  <c r="I57" i="41" s="1"/>
  <c r="A58" i="41"/>
  <c r="I58" i="41" s="1"/>
  <c r="A59" i="41"/>
  <c r="I59" i="41" s="1"/>
  <c r="A60" i="41"/>
  <c r="I60" i="41" s="1"/>
  <c r="A61" i="41"/>
  <c r="I61" i="41" s="1"/>
  <c r="A62" i="41"/>
  <c r="I62" i="41" s="1"/>
  <c r="A63" i="41"/>
  <c r="I63" i="41" s="1"/>
  <c r="A64" i="41"/>
  <c r="I64" i="41" s="1"/>
  <c r="A65" i="41"/>
  <c r="I65" i="41" s="1"/>
  <c r="A66" i="41"/>
  <c r="I66" i="41" s="1"/>
  <c r="A67" i="41"/>
  <c r="I67" i="41" s="1"/>
  <c r="A68" i="41"/>
  <c r="I68" i="41" s="1"/>
  <c r="A4" i="41"/>
  <c r="I4" i="41" s="1"/>
  <c r="D43" i="40"/>
  <c r="D42" i="40"/>
  <c r="D41" i="40"/>
  <c r="D40" i="40"/>
  <c r="D39" i="40"/>
  <c r="D38" i="40"/>
  <c r="D37" i="40"/>
  <c r="D36" i="40"/>
  <c r="D35" i="40"/>
  <c r="D34" i="40"/>
  <c r="D33" i="40"/>
  <c r="D32" i="40"/>
  <c r="D31" i="40"/>
  <c r="D30" i="40"/>
  <c r="D29" i="40"/>
  <c r="D28" i="40"/>
  <c r="D27" i="40"/>
  <c r="D26" i="40"/>
  <c r="D25" i="40"/>
  <c r="D24" i="40"/>
  <c r="D23" i="40"/>
  <c r="D22" i="40"/>
  <c r="D21" i="40"/>
  <c r="D20" i="40"/>
  <c r="D19" i="40"/>
  <c r="D18" i="40"/>
  <c r="D17" i="40"/>
  <c r="D16" i="40"/>
  <c r="D15" i="40"/>
  <c r="D14" i="40"/>
  <c r="D13" i="40"/>
  <c r="D12" i="40"/>
  <c r="D11" i="40"/>
  <c r="D10" i="40"/>
  <c r="D9" i="40"/>
  <c r="D8" i="40"/>
  <c r="D7" i="40"/>
  <c r="D6" i="40"/>
  <c r="D5" i="40"/>
  <c r="D4" i="40"/>
  <c r="C5" i="40"/>
  <c r="C6" i="40"/>
  <c r="C7" i="40"/>
  <c r="C8" i="40"/>
  <c r="C9" i="40"/>
  <c r="C10" i="40"/>
  <c r="C11" i="40"/>
  <c r="C12" i="40"/>
  <c r="C13" i="40"/>
  <c r="C14" i="40"/>
  <c r="C15" i="40"/>
  <c r="C16" i="40"/>
  <c r="C17" i="40"/>
  <c r="C18" i="40"/>
  <c r="C19" i="40"/>
  <c r="C20" i="40"/>
  <c r="C21" i="40"/>
  <c r="C22" i="40"/>
  <c r="C23" i="40"/>
  <c r="C24" i="40"/>
  <c r="C25" i="40"/>
  <c r="C26" i="40"/>
  <c r="C27" i="40"/>
  <c r="C28" i="40"/>
  <c r="C29" i="40"/>
  <c r="C30" i="40"/>
  <c r="C31" i="40"/>
  <c r="C32" i="40"/>
  <c r="C33" i="40"/>
  <c r="C34" i="40"/>
  <c r="C35" i="40"/>
  <c r="C36" i="40"/>
  <c r="C37" i="40"/>
  <c r="C38" i="40"/>
  <c r="C39" i="40"/>
  <c r="C40" i="40"/>
  <c r="C41" i="40"/>
  <c r="C42" i="40"/>
  <c r="C43" i="40"/>
  <c r="C4" i="40"/>
  <c r="AP478" i="37"/>
  <c r="AP477" i="37"/>
  <c r="AP476" i="37"/>
  <c r="AP475" i="37"/>
  <c r="AP474" i="37"/>
  <c r="AP473" i="37"/>
  <c r="AP472" i="37"/>
  <c r="AP471" i="37"/>
  <c r="AP470" i="37"/>
  <c r="AP469" i="37"/>
  <c r="L442" i="37"/>
  <c r="W442" i="37" s="1"/>
  <c r="L441" i="37"/>
  <c r="W441" i="37" s="1"/>
  <c r="E5" i="31"/>
  <c r="W5" i="31" s="1"/>
  <c r="E6" i="31"/>
  <c r="W6" i="31" s="1"/>
  <c r="E7" i="31"/>
  <c r="W7" i="31" s="1"/>
  <c r="E8" i="31"/>
  <c r="W8" i="31" s="1"/>
  <c r="E9" i="31"/>
  <c r="W9" i="31" s="1"/>
  <c r="E10" i="31"/>
  <c r="W10" i="31" s="1"/>
  <c r="E11" i="31"/>
  <c r="W11" i="31" s="1"/>
  <c r="E12" i="31"/>
  <c r="W12" i="31" s="1"/>
  <c r="E13" i="31"/>
  <c r="W13" i="31" s="1"/>
  <c r="E14" i="31"/>
  <c r="W14" i="31" s="1"/>
  <c r="E15" i="31"/>
  <c r="W15" i="31" s="1"/>
  <c r="E16" i="31"/>
  <c r="W16" i="31" s="1"/>
  <c r="E17" i="31"/>
  <c r="W17" i="31" s="1"/>
  <c r="E18" i="31"/>
  <c r="W18" i="31" s="1"/>
  <c r="E19" i="31"/>
  <c r="W19" i="31" s="1"/>
  <c r="E20" i="31"/>
  <c r="W20" i="31" s="1"/>
  <c r="E21" i="31"/>
  <c r="W21" i="31" s="1"/>
  <c r="E22" i="31"/>
  <c r="W22" i="31" s="1"/>
  <c r="E23" i="31"/>
  <c r="W23" i="31" s="1"/>
  <c r="E24" i="31"/>
  <c r="W24" i="31" s="1"/>
  <c r="E25" i="31"/>
  <c r="W25" i="31" s="1"/>
  <c r="E26" i="31"/>
  <c r="W26" i="31" s="1"/>
  <c r="E27" i="31"/>
  <c r="W27" i="31" s="1"/>
  <c r="E28" i="31"/>
  <c r="W28" i="31" s="1"/>
  <c r="E29" i="31"/>
  <c r="W29" i="31" s="1"/>
  <c r="E30" i="31"/>
  <c r="W30" i="31" s="1"/>
  <c r="E31" i="31"/>
  <c r="W31" i="31" s="1"/>
  <c r="E32" i="31"/>
  <c r="W32" i="31" s="1"/>
  <c r="E33" i="31"/>
  <c r="W33" i="31" s="1"/>
  <c r="E34" i="31"/>
  <c r="W34" i="31" s="1"/>
  <c r="E35" i="31"/>
  <c r="W35" i="31" s="1"/>
  <c r="E36" i="31"/>
  <c r="W36" i="31" s="1"/>
  <c r="E37" i="31"/>
  <c r="W37" i="31" s="1"/>
  <c r="E38" i="31"/>
  <c r="W38" i="31" s="1"/>
  <c r="E39" i="31"/>
  <c r="W39" i="31" s="1"/>
  <c r="E40" i="31"/>
  <c r="W40" i="31" s="1"/>
  <c r="E41" i="31"/>
  <c r="W41" i="31" s="1"/>
  <c r="E42" i="31"/>
  <c r="W42" i="31" s="1"/>
  <c r="E43" i="31"/>
  <c r="W43" i="31" s="1"/>
  <c r="E44" i="31"/>
  <c r="W44" i="31" s="1"/>
  <c r="E45" i="31"/>
  <c r="W45" i="31" s="1"/>
  <c r="E46" i="31"/>
  <c r="W46" i="31" s="1"/>
  <c r="E47" i="31"/>
  <c r="W47" i="31" s="1"/>
  <c r="E48" i="31"/>
  <c r="W48" i="31" s="1"/>
  <c r="E49" i="31"/>
  <c r="W49" i="31" s="1"/>
  <c r="E50" i="31"/>
  <c r="W50" i="31" s="1"/>
  <c r="E51" i="31"/>
  <c r="W51" i="31" s="1"/>
  <c r="E52" i="31"/>
  <c r="W52" i="31" s="1"/>
  <c r="E53" i="31"/>
  <c r="W53" i="31" s="1"/>
  <c r="E54" i="31"/>
  <c r="W54" i="31" s="1"/>
  <c r="E55" i="31"/>
  <c r="W55" i="31" s="1"/>
  <c r="E56" i="31"/>
  <c r="W56" i="31" s="1"/>
  <c r="E57" i="31"/>
  <c r="W57" i="31" s="1"/>
  <c r="E58" i="31"/>
  <c r="W58" i="31" s="1"/>
  <c r="E59" i="31"/>
  <c r="W59" i="31" s="1"/>
  <c r="E4" i="31"/>
  <c r="W4" i="31" s="1"/>
  <c r="L539" i="37"/>
  <c r="W539" i="37" s="1"/>
  <c r="L538" i="37"/>
  <c r="W538" i="37" s="1"/>
  <c r="L537" i="37"/>
  <c r="W537" i="37" s="1"/>
  <c r="L139" i="37"/>
  <c r="W139" i="37" s="1"/>
  <c r="L117" i="37"/>
  <c r="W117" i="37" s="1"/>
  <c r="L118" i="37"/>
  <c r="W118" i="37" s="1"/>
  <c r="L120" i="37"/>
  <c r="W120" i="37" s="1"/>
  <c r="L121" i="37"/>
  <c r="W121" i="37" s="1"/>
  <c r="L122" i="37"/>
  <c r="W122" i="37" s="1"/>
  <c r="L123" i="37"/>
  <c r="W123" i="37" s="1"/>
  <c r="L124" i="37"/>
  <c r="W124" i="37" s="1"/>
  <c r="L125" i="37"/>
  <c r="W125" i="37" s="1"/>
  <c r="L126" i="37"/>
  <c r="W126" i="37" s="1"/>
  <c r="L127" i="37"/>
  <c r="W127" i="37" s="1"/>
  <c r="L128" i="37"/>
  <c r="W128" i="37" s="1"/>
  <c r="L129" i="37"/>
  <c r="W129" i="37" s="1"/>
  <c r="L130" i="37"/>
  <c r="W130" i="37" s="1"/>
  <c r="L131" i="37"/>
  <c r="W131" i="37" s="1"/>
  <c r="L132" i="37"/>
  <c r="W132" i="37" s="1"/>
  <c r="L133" i="37"/>
  <c r="W133" i="37" s="1"/>
  <c r="L134" i="37"/>
  <c r="W134" i="37" s="1"/>
  <c r="L135" i="37"/>
  <c r="W135" i="37" s="1"/>
  <c r="L136" i="37"/>
  <c r="W136" i="37" s="1"/>
  <c r="L137" i="37"/>
  <c r="W137" i="37" s="1"/>
  <c r="L138" i="37"/>
  <c r="W138" i="37" s="1"/>
  <c r="L586" i="37"/>
  <c r="W586" i="37" s="1"/>
  <c r="L585" i="37"/>
  <c r="W585" i="37" s="1"/>
  <c r="L584" i="37"/>
  <c r="W584" i="37" s="1"/>
  <c r="L583" i="37"/>
  <c r="W583" i="37" s="1"/>
  <c r="L582" i="37"/>
  <c r="W582" i="37" s="1"/>
  <c r="L581" i="37"/>
  <c r="W581" i="37" s="1"/>
  <c r="L580" i="37"/>
  <c r="W580" i="37" s="1"/>
  <c r="L579" i="37"/>
  <c r="W579" i="37" s="1"/>
  <c r="L578" i="37"/>
  <c r="W578" i="37" s="1"/>
  <c r="L577" i="37"/>
  <c r="W577" i="37" s="1"/>
  <c r="L576" i="37"/>
  <c r="W576" i="37" s="1"/>
  <c r="L575" i="37"/>
  <c r="W575" i="37" s="1"/>
  <c r="L574" i="37"/>
  <c r="W574" i="37" s="1"/>
  <c r="L573" i="37"/>
  <c r="W573" i="37" s="1"/>
  <c r="L572" i="37"/>
  <c r="W572" i="37" s="1"/>
  <c r="L571" i="37"/>
  <c r="W571" i="37" s="1"/>
  <c r="L570" i="37"/>
  <c r="W570" i="37" s="1"/>
  <c r="L569" i="37"/>
  <c r="W569" i="37" s="1"/>
  <c r="L568" i="37"/>
  <c r="W568" i="37" s="1"/>
  <c r="L567" i="37"/>
  <c r="W567" i="37" s="1"/>
  <c r="L566" i="37"/>
  <c r="W566" i="37" s="1"/>
  <c r="L565" i="37"/>
  <c r="W565" i="37" s="1"/>
  <c r="L564" i="37"/>
  <c r="W564" i="37" s="1"/>
  <c r="L563" i="37"/>
  <c r="W563" i="37" s="1"/>
  <c r="L562" i="37"/>
  <c r="W562" i="37" s="1"/>
  <c r="L561" i="37"/>
  <c r="W561" i="37" s="1"/>
  <c r="L560" i="37"/>
  <c r="W560" i="37" s="1"/>
  <c r="L559" i="37"/>
  <c r="W559" i="37" s="1"/>
  <c r="L558" i="37"/>
  <c r="W558" i="37" s="1"/>
  <c r="L557" i="37"/>
  <c r="W557" i="37" s="1"/>
  <c r="L556" i="37"/>
  <c r="W556" i="37" s="1"/>
  <c r="L555" i="37"/>
  <c r="W555" i="37" s="1"/>
  <c r="L536" i="37"/>
  <c r="W536" i="37" s="1"/>
  <c r="L535" i="37"/>
  <c r="W535" i="37" s="1"/>
  <c r="L534" i="37"/>
  <c r="W534" i="37" s="1"/>
  <c r="L533" i="37"/>
  <c r="W533" i="37" s="1"/>
  <c r="L532" i="37"/>
  <c r="W532" i="37" s="1"/>
  <c r="L531" i="37"/>
  <c r="W531" i="37" s="1"/>
  <c r="L530" i="37"/>
  <c r="W530" i="37" s="1"/>
  <c r="L529" i="37"/>
  <c r="W529" i="37" s="1"/>
  <c r="L528" i="37"/>
  <c r="W528" i="37" s="1"/>
  <c r="L527" i="37"/>
  <c r="W527" i="37" s="1"/>
  <c r="L526" i="37"/>
  <c r="W526" i="37" s="1"/>
  <c r="L525" i="37"/>
  <c r="W525" i="37" s="1"/>
  <c r="L524" i="37"/>
  <c r="W524" i="37" s="1"/>
  <c r="L523" i="37"/>
  <c r="W523" i="37" s="1"/>
  <c r="L522" i="37"/>
  <c r="W522" i="37" s="1"/>
  <c r="L518" i="37"/>
  <c r="W518" i="37" s="1"/>
  <c r="L517" i="37"/>
  <c r="W517" i="37" s="1"/>
  <c r="L516" i="37"/>
  <c r="W516" i="37" s="1"/>
  <c r="L515" i="37"/>
  <c r="W515" i="37" s="1"/>
  <c r="L514" i="37"/>
  <c r="W514" i="37" s="1"/>
  <c r="L508" i="37"/>
  <c r="W508" i="37" s="1"/>
  <c r="L507" i="37"/>
  <c r="W507" i="37" s="1"/>
  <c r="L506" i="37"/>
  <c r="W506" i="37" s="1"/>
  <c r="L505" i="37"/>
  <c r="W505" i="37" s="1"/>
  <c r="L504" i="37"/>
  <c r="W504" i="37" s="1"/>
  <c r="L499" i="37"/>
  <c r="W499" i="37" s="1"/>
  <c r="L498" i="37"/>
  <c r="W498" i="37" s="1"/>
  <c r="L497" i="37"/>
  <c r="W497" i="37" s="1"/>
  <c r="L496" i="37"/>
  <c r="W496" i="37" s="1"/>
  <c r="L494" i="37"/>
  <c r="W494" i="37" s="1"/>
  <c r="L493" i="37"/>
  <c r="W493" i="37" s="1"/>
  <c r="L492" i="37"/>
  <c r="W492" i="37" s="1"/>
  <c r="L491" i="37"/>
  <c r="W491" i="37" s="1"/>
  <c r="L490" i="37"/>
  <c r="W490" i="37" s="1"/>
  <c r="L489" i="37"/>
  <c r="W489" i="37" s="1"/>
  <c r="L488" i="37"/>
  <c r="W488" i="37" s="1"/>
  <c r="L487" i="37"/>
  <c r="W487" i="37" s="1"/>
  <c r="L486" i="37"/>
  <c r="W486" i="37" s="1"/>
  <c r="L485" i="37"/>
  <c r="W485" i="37" s="1"/>
  <c r="L484" i="37"/>
  <c r="W484" i="37" s="1"/>
  <c r="L483" i="37"/>
  <c r="W483" i="37" s="1"/>
  <c r="L482" i="37"/>
  <c r="W482" i="37" s="1"/>
  <c r="L481" i="37"/>
  <c r="W481" i="37" s="1"/>
  <c r="L480" i="37"/>
  <c r="W480" i="37" s="1"/>
  <c r="L479" i="37"/>
  <c r="W479" i="37" s="1"/>
  <c r="L478" i="37"/>
  <c r="W478" i="37" s="1"/>
  <c r="L477" i="37"/>
  <c r="W477" i="37" s="1"/>
  <c r="L476" i="37"/>
  <c r="W476" i="37" s="1"/>
  <c r="L475" i="37"/>
  <c r="W475" i="37" s="1"/>
  <c r="L474" i="37"/>
  <c r="W474" i="37" s="1"/>
  <c r="L473" i="37"/>
  <c r="W473" i="37" s="1"/>
  <c r="L472" i="37"/>
  <c r="W472" i="37" s="1"/>
  <c r="L471" i="37"/>
  <c r="W471" i="37" s="1"/>
  <c r="L470" i="37"/>
  <c r="W470" i="37" s="1"/>
  <c r="L469" i="37"/>
  <c r="W469" i="37" s="1"/>
  <c r="L468" i="37"/>
  <c r="W468" i="37" s="1"/>
  <c r="L467" i="37"/>
  <c r="W467" i="37" s="1"/>
  <c r="L466" i="37"/>
  <c r="W466" i="37" s="1"/>
  <c r="L465" i="37"/>
  <c r="W465" i="37" s="1"/>
  <c r="L464" i="37"/>
  <c r="W464" i="37" s="1"/>
  <c r="L463" i="37"/>
  <c r="W463" i="37" s="1"/>
  <c r="L462" i="37"/>
  <c r="W462" i="37" s="1"/>
  <c r="L461" i="37"/>
  <c r="W461" i="37" s="1"/>
  <c r="L460" i="37"/>
  <c r="W460" i="37" s="1"/>
  <c r="L459" i="37"/>
  <c r="W459" i="37" s="1"/>
  <c r="L458" i="37"/>
  <c r="W458" i="37" s="1"/>
  <c r="L457" i="37"/>
  <c r="W457" i="37" s="1"/>
  <c r="L456" i="37"/>
  <c r="W456" i="37" s="1"/>
  <c r="L455" i="37"/>
  <c r="W455" i="37" s="1"/>
  <c r="L454" i="37"/>
  <c r="W454" i="37" s="1"/>
  <c r="L453" i="37"/>
  <c r="W453" i="37" s="1"/>
  <c r="L452" i="37"/>
  <c r="W452" i="37" s="1"/>
  <c r="L451" i="37"/>
  <c r="W451" i="37" s="1"/>
  <c r="L450" i="37"/>
  <c r="W450" i="37" s="1"/>
  <c r="L449" i="37"/>
  <c r="W449" i="37" s="1"/>
  <c r="L448" i="37"/>
  <c r="W448" i="37" s="1"/>
  <c r="L447" i="37"/>
  <c r="W447" i="37" s="1"/>
  <c r="L446" i="37"/>
  <c r="W446" i="37" s="1"/>
  <c r="L440" i="37"/>
  <c r="W440" i="37" s="1"/>
  <c r="L439" i="37"/>
  <c r="W439" i="37" s="1"/>
  <c r="L438" i="37"/>
  <c r="W438" i="37" s="1"/>
  <c r="L437" i="37"/>
  <c r="W437" i="37" s="1"/>
  <c r="L436" i="37"/>
  <c r="W436" i="37" s="1"/>
  <c r="L435" i="37"/>
  <c r="W435" i="37" s="1"/>
  <c r="L434" i="37"/>
  <c r="W434" i="37" s="1"/>
  <c r="L433" i="37"/>
  <c r="W433" i="37" s="1"/>
  <c r="L432" i="37"/>
  <c r="W432" i="37" s="1"/>
  <c r="L431" i="37"/>
  <c r="W431" i="37" s="1"/>
  <c r="L430" i="37"/>
  <c r="W430" i="37" s="1"/>
  <c r="L429" i="37"/>
  <c r="W429" i="37" s="1"/>
  <c r="L428" i="37"/>
  <c r="W428" i="37" s="1"/>
  <c r="L427" i="37"/>
  <c r="W427" i="37" s="1"/>
  <c r="L425" i="37"/>
  <c r="W425" i="37" s="1"/>
  <c r="L424" i="37"/>
  <c r="W424" i="37" s="1"/>
  <c r="L423" i="37"/>
  <c r="W423" i="37" s="1"/>
  <c r="L422" i="37"/>
  <c r="W422" i="37" s="1"/>
  <c r="L421" i="37"/>
  <c r="W421" i="37" s="1"/>
  <c r="L399" i="37"/>
  <c r="W399" i="37" s="1"/>
  <c r="L395" i="37"/>
  <c r="W395" i="37" s="1"/>
  <c r="L394" i="37"/>
  <c r="W394" i="37" s="1"/>
  <c r="L393" i="37"/>
  <c r="W393" i="37" s="1"/>
  <c r="L392" i="37"/>
  <c r="W392" i="37" s="1"/>
  <c r="L391" i="37"/>
  <c r="W391" i="37" s="1"/>
  <c r="L390" i="37"/>
  <c r="W390" i="37" s="1"/>
  <c r="L389" i="37"/>
  <c r="W389" i="37" s="1"/>
  <c r="L388" i="37"/>
  <c r="W388" i="37" s="1"/>
  <c r="L387" i="37"/>
  <c r="W387" i="37" s="1"/>
  <c r="L386" i="37"/>
  <c r="W386" i="37" s="1"/>
  <c r="L385" i="37"/>
  <c r="W385" i="37" s="1"/>
  <c r="L384" i="37"/>
  <c r="W384" i="37" s="1"/>
  <c r="L383" i="37"/>
  <c r="W383" i="37" s="1"/>
  <c r="L382" i="37"/>
  <c r="W382" i="37" s="1"/>
  <c r="L381" i="37"/>
  <c r="W381" i="37" s="1"/>
  <c r="L380" i="37"/>
  <c r="W380" i="37" s="1"/>
  <c r="L379" i="37"/>
  <c r="W379" i="37" s="1"/>
  <c r="L378" i="37"/>
  <c r="W378" i="37" s="1"/>
  <c r="L377" i="37"/>
  <c r="W377" i="37" s="1"/>
  <c r="L376" i="37"/>
  <c r="W376" i="37" s="1"/>
  <c r="L375" i="37"/>
  <c r="W375" i="37" s="1"/>
  <c r="L374" i="37"/>
  <c r="W374" i="37" s="1"/>
  <c r="L373" i="37"/>
  <c r="W373" i="37" s="1"/>
  <c r="L372" i="37"/>
  <c r="W372" i="37" s="1"/>
  <c r="L371" i="37"/>
  <c r="W371" i="37" s="1"/>
  <c r="L370" i="37"/>
  <c r="W370" i="37" s="1"/>
  <c r="L369" i="37"/>
  <c r="W369" i="37" s="1"/>
  <c r="L368" i="37"/>
  <c r="W368" i="37" s="1"/>
  <c r="L367" i="37"/>
  <c r="W367" i="37" s="1"/>
  <c r="L366" i="37"/>
  <c r="W366" i="37" s="1"/>
  <c r="L365" i="37"/>
  <c r="W365" i="37" s="1"/>
  <c r="L364" i="37"/>
  <c r="W364" i="37" s="1"/>
  <c r="L363" i="37"/>
  <c r="W363" i="37" s="1"/>
  <c r="L362" i="37"/>
  <c r="W362" i="37" s="1"/>
  <c r="L361" i="37"/>
  <c r="W361" i="37" s="1"/>
  <c r="L360" i="37"/>
  <c r="W360" i="37" s="1"/>
  <c r="L359" i="37"/>
  <c r="W359" i="37" s="1"/>
  <c r="L358" i="37"/>
  <c r="W358" i="37" s="1"/>
  <c r="L357" i="37"/>
  <c r="W357" i="37" s="1"/>
  <c r="L356" i="37"/>
  <c r="W356" i="37" s="1"/>
  <c r="L355" i="37"/>
  <c r="W355" i="37" s="1"/>
  <c r="L354" i="37"/>
  <c r="W354" i="37" s="1"/>
  <c r="L353" i="37"/>
  <c r="W353" i="37" s="1"/>
  <c r="L352" i="37"/>
  <c r="W352" i="37" s="1"/>
  <c r="L351" i="37"/>
  <c r="W351" i="37" s="1"/>
  <c r="L350" i="37"/>
  <c r="W350" i="37" s="1"/>
  <c r="L349" i="37"/>
  <c r="W349" i="37" s="1"/>
  <c r="L348" i="37"/>
  <c r="W348" i="37" s="1"/>
  <c r="L347" i="37"/>
  <c r="W347" i="37" s="1"/>
  <c r="L346" i="37"/>
  <c r="W346" i="37" s="1"/>
  <c r="L345" i="37"/>
  <c r="W345" i="37" s="1"/>
  <c r="L344" i="37"/>
  <c r="W344" i="37" s="1"/>
  <c r="L343" i="37"/>
  <c r="W343" i="37" s="1"/>
  <c r="L342" i="37"/>
  <c r="W342" i="37" s="1"/>
  <c r="L341" i="37"/>
  <c r="W341" i="37" s="1"/>
  <c r="L340" i="37"/>
  <c r="W340" i="37" s="1"/>
  <c r="L339" i="37"/>
  <c r="W339" i="37" s="1"/>
  <c r="L338" i="37"/>
  <c r="W338" i="37" s="1"/>
  <c r="L337" i="37"/>
  <c r="W337" i="37" s="1"/>
  <c r="L336" i="37"/>
  <c r="W336" i="37" s="1"/>
  <c r="L335" i="37"/>
  <c r="W335" i="37" s="1"/>
  <c r="L334" i="37"/>
  <c r="W334" i="37" s="1"/>
  <c r="L333" i="37"/>
  <c r="W333" i="37" s="1"/>
  <c r="L332" i="37"/>
  <c r="W332" i="37" s="1"/>
  <c r="L331" i="37"/>
  <c r="W331" i="37" s="1"/>
  <c r="L330" i="37"/>
  <c r="W330" i="37" s="1"/>
  <c r="L329" i="37"/>
  <c r="W329" i="37" s="1"/>
  <c r="L328" i="37"/>
  <c r="W328" i="37" s="1"/>
  <c r="L327" i="37"/>
  <c r="W327" i="37" s="1"/>
  <c r="L326" i="37"/>
  <c r="W326" i="37" s="1"/>
  <c r="L325" i="37"/>
  <c r="W325" i="37" s="1"/>
  <c r="L324" i="37"/>
  <c r="W324" i="37" s="1"/>
  <c r="L323" i="37"/>
  <c r="W323" i="37" s="1"/>
  <c r="L322" i="37"/>
  <c r="W322" i="37" s="1"/>
  <c r="L321" i="37"/>
  <c r="W321" i="37" s="1"/>
  <c r="L320" i="37"/>
  <c r="W320" i="37" s="1"/>
  <c r="L319" i="37"/>
  <c r="W319" i="37" s="1"/>
  <c r="L318" i="37"/>
  <c r="W318" i="37" s="1"/>
  <c r="L317" i="37"/>
  <c r="W317" i="37" s="1"/>
  <c r="L316" i="37"/>
  <c r="W316" i="37" s="1"/>
  <c r="L315" i="37"/>
  <c r="W315" i="37" s="1"/>
  <c r="L314" i="37"/>
  <c r="W314" i="37" s="1"/>
  <c r="L313" i="37"/>
  <c r="W313" i="37" s="1"/>
  <c r="L312" i="37"/>
  <c r="W312" i="37" s="1"/>
  <c r="L311" i="37"/>
  <c r="W311" i="37" s="1"/>
  <c r="L310" i="37"/>
  <c r="W310" i="37" s="1"/>
  <c r="L309" i="37"/>
  <c r="W309" i="37" s="1"/>
  <c r="L308" i="37"/>
  <c r="W308" i="37" s="1"/>
  <c r="L307" i="37"/>
  <c r="W307" i="37" s="1"/>
  <c r="L306" i="37"/>
  <c r="W306" i="37" s="1"/>
  <c r="L305" i="37"/>
  <c r="W305" i="37" s="1"/>
  <c r="L304" i="37"/>
  <c r="W304" i="37" s="1"/>
  <c r="L303" i="37"/>
  <c r="W303" i="37" s="1"/>
  <c r="L302" i="37"/>
  <c r="W302" i="37" s="1"/>
  <c r="L299" i="37"/>
  <c r="W299" i="37" s="1"/>
  <c r="L298" i="37"/>
  <c r="W298" i="37" s="1"/>
  <c r="L297" i="37"/>
  <c r="W297" i="37" s="1"/>
  <c r="L296" i="37"/>
  <c r="W296" i="37" s="1"/>
  <c r="L295" i="37"/>
  <c r="W295" i="37" s="1"/>
  <c r="L294" i="37"/>
  <c r="W294" i="37" s="1"/>
  <c r="L293" i="37"/>
  <c r="W293" i="37" s="1"/>
  <c r="L292" i="37"/>
  <c r="W292" i="37" s="1"/>
  <c r="L291" i="37"/>
  <c r="W291" i="37" s="1"/>
  <c r="L290" i="37"/>
  <c r="W290" i="37" s="1"/>
  <c r="L289" i="37"/>
  <c r="W289" i="37" s="1"/>
  <c r="L288" i="37"/>
  <c r="W288" i="37" s="1"/>
  <c r="L287" i="37"/>
  <c r="W287" i="37" s="1"/>
  <c r="L286" i="37"/>
  <c r="W286" i="37" s="1"/>
  <c r="L285" i="37"/>
  <c r="W285" i="37" s="1"/>
  <c r="L284" i="37"/>
  <c r="W284" i="37" s="1"/>
  <c r="L283" i="37"/>
  <c r="W283" i="37" s="1"/>
  <c r="L282" i="37"/>
  <c r="W282" i="37" s="1"/>
  <c r="L281" i="37"/>
  <c r="W281" i="37" s="1"/>
  <c r="L280" i="37"/>
  <c r="W280" i="37" s="1"/>
  <c r="L279" i="37"/>
  <c r="W279" i="37" s="1"/>
  <c r="L278" i="37"/>
  <c r="W278" i="37" s="1"/>
  <c r="L277" i="37"/>
  <c r="W277" i="37" s="1"/>
  <c r="L276" i="37"/>
  <c r="W276" i="37" s="1"/>
  <c r="L275" i="37"/>
  <c r="W275" i="37" s="1"/>
  <c r="L274" i="37"/>
  <c r="W274" i="37" s="1"/>
  <c r="L273" i="37"/>
  <c r="W273" i="37" s="1"/>
  <c r="L272" i="37"/>
  <c r="W272" i="37" s="1"/>
  <c r="L271" i="37"/>
  <c r="W271" i="37" s="1"/>
  <c r="L270" i="37"/>
  <c r="W270" i="37" s="1"/>
  <c r="L269" i="37"/>
  <c r="W269" i="37" s="1"/>
  <c r="L268" i="37"/>
  <c r="W268" i="37" s="1"/>
  <c r="L221" i="37"/>
  <c r="W221" i="37" s="1"/>
  <c r="L217" i="37"/>
  <c r="W217" i="37" s="1"/>
  <c r="L197" i="37"/>
  <c r="W197" i="37" s="1"/>
  <c r="L215" i="37"/>
  <c r="W215" i="37" s="1"/>
  <c r="L227" i="37"/>
  <c r="W227" i="37" s="1"/>
  <c r="L222" i="37"/>
  <c r="W222" i="37" s="1"/>
  <c r="L223" i="37"/>
  <c r="W223" i="37" s="1"/>
  <c r="L219" i="37"/>
  <c r="W219" i="37" s="1"/>
  <c r="L216" i="37"/>
  <c r="W216" i="37" s="1"/>
  <c r="L199" i="37"/>
  <c r="W199" i="37" s="1"/>
  <c r="L205" i="37"/>
  <c r="W205" i="37" s="1"/>
  <c r="L208" i="37"/>
  <c r="W208" i="37" s="1"/>
  <c r="L209" i="37"/>
  <c r="W209" i="37" s="1"/>
  <c r="L200" i="37"/>
  <c r="W200" i="37" s="1"/>
  <c r="L211" i="37"/>
  <c r="W211" i="37" s="1"/>
  <c r="L210" i="37"/>
  <c r="W210" i="37" s="1"/>
  <c r="L196" i="37"/>
  <c r="W196" i="37" s="1"/>
  <c r="L220" i="37"/>
  <c r="W220" i="37" s="1"/>
  <c r="L204" i="37"/>
  <c r="W204" i="37" s="1"/>
  <c r="L198" i="37"/>
  <c r="W198" i="37" s="1"/>
  <c r="L218" i="37"/>
  <c r="W218" i="37" s="1"/>
  <c r="L201" i="37"/>
  <c r="W201" i="37" s="1"/>
  <c r="L206" i="37"/>
  <c r="W206" i="37" s="1"/>
  <c r="L202" i="37"/>
  <c r="W202" i="37" s="1"/>
  <c r="L203" i="37"/>
  <c r="W203" i="37" s="1"/>
  <c r="L225" i="37"/>
  <c r="W225" i="37" s="1"/>
  <c r="L207" i="37"/>
  <c r="W207" i="37" s="1"/>
  <c r="L228" i="37"/>
  <c r="W228" i="37" s="1"/>
  <c r="L226" i="37"/>
  <c r="W226" i="37" s="1"/>
  <c r="L224" i="37"/>
  <c r="W224" i="37" s="1"/>
  <c r="L214" i="37"/>
  <c r="W214" i="37" s="1"/>
  <c r="L213" i="37"/>
  <c r="W213" i="37" s="1"/>
  <c r="L212" i="37"/>
  <c r="W212" i="37" s="1"/>
  <c r="L195" i="37"/>
  <c r="W195" i="37" s="1"/>
  <c r="L194" i="37"/>
  <c r="W194" i="37" s="1"/>
  <c r="L183" i="37"/>
  <c r="W183" i="37" s="1"/>
  <c r="L182" i="37"/>
  <c r="W182" i="37" s="1"/>
  <c r="L181" i="37"/>
  <c r="W181" i="37" s="1"/>
  <c r="L180" i="37"/>
  <c r="W180" i="37" s="1"/>
  <c r="L179" i="37"/>
  <c r="W179" i="37" s="1"/>
  <c r="L178" i="37"/>
  <c r="W178" i="37" s="1"/>
  <c r="L177" i="37"/>
  <c r="W177" i="37" s="1"/>
  <c r="L176" i="37"/>
  <c r="W176" i="37" s="1"/>
  <c r="L175" i="37"/>
  <c r="W175" i="37" s="1"/>
  <c r="L174" i="37"/>
  <c r="W174" i="37" s="1"/>
  <c r="L173" i="37"/>
  <c r="W173" i="37" s="1"/>
  <c r="L172" i="37"/>
  <c r="W172" i="37" s="1"/>
  <c r="L171" i="37"/>
  <c r="W171" i="37" s="1"/>
  <c r="L170" i="37"/>
  <c r="W170" i="37" s="1"/>
  <c r="L169" i="37"/>
  <c r="W169" i="37" s="1"/>
  <c r="L168" i="37"/>
  <c r="W168" i="37" s="1"/>
  <c r="L167" i="37"/>
  <c r="W167" i="37" s="1"/>
  <c r="L166" i="37"/>
  <c r="W166" i="37" s="1"/>
  <c r="L80" i="37"/>
  <c r="W80" i="37" s="1"/>
  <c r="L77" i="37"/>
  <c r="W77" i="37" s="1"/>
  <c r="L76" i="37"/>
  <c r="W76" i="37" s="1"/>
  <c r="L75" i="37"/>
  <c r="W75" i="37" s="1"/>
  <c r="L74" i="37"/>
  <c r="W74" i="37" s="1"/>
  <c r="L73" i="37"/>
  <c r="W73" i="37" s="1"/>
  <c r="L72" i="37"/>
  <c r="W72" i="37" s="1"/>
  <c r="L71" i="37"/>
  <c r="W71" i="37" s="1"/>
  <c r="L70" i="37"/>
  <c r="W70" i="37" s="1"/>
  <c r="L69" i="37"/>
  <c r="W69" i="37" s="1"/>
  <c r="L68" i="37"/>
  <c r="W68" i="37" s="1"/>
  <c r="L67" i="37"/>
  <c r="W67" i="37" s="1"/>
  <c r="L66" i="37"/>
  <c r="W66" i="37" s="1"/>
  <c r="L65" i="37"/>
  <c r="W65" i="37" s="1"/>
  <c r="L64" i="37"/>
  <c r="W64" i="37" s="1"/>
  <c r="L63" i="37"/>
  <c r="W63" i="37" s="1"/>
  <c r="L62" i="37"/>
  <c r="W62" i="37" s="1"/>
  <c r="L61" i="37"/>
  <c r="W61" i="37" s="1"/>
  <c r="L60" i="37"/>
  <c r="W60" i="37" s="1"/>
  <c r="L59" i="37"/>
  <c r="W59" i="37" s="1"/>
  <c r="L58" i="37"/>
  <c r="W58" i="37" s="1"/>
  <c r="L57" i="37"/>
  <c r="W57" i="37" s="1"/>
  <c r="L56" i="37"/>
  <c r="W56" i="37" s="1"/>
  <c r="L55" i="37"/>
  <c r="W55" i="37" s="1"/>
  <c r="L54" i="37"/>
  <c r="W54" i="37" s="1"/>
  <c r="L53" i="37"/>
  <c r="W53" i="37" s="1"/>
  <c r="L52" i="37"/>
  <c r="W52" i="37" s="1"/>
  <c r="L51" i="37"/>
  <c r="W51" i="37" s="1"/>
  <c r="L50" i="37"/>
  <c r="W50" i="37" s="1"/>
  <c r="L49" i="37"/>
  <c r="W49" i="37" s="1"/>
  <c r="L48" i="37"/>
  <c r="W48" i="37" s="1"/>
  <c r="L47" i="37"/>
  <c r="W47" i="37" s="1"/>
  <c r="L46" i="37"/>
  <c r="W46" i="37" s="1"/>
  <c r="L45" i="37"/>
  <c r="W45" i="37" s="1"/>
  <c r="L44" i="37"/>
  <c r="W44" i="37" s="1"/>
  <c r="L43" i="37"/>
  <c r="W43" i="37" s="1"/>
  <c r="L42" i="37"/>
  <c r="W42" i="37" s="1"/>
  <c r="L41" i="37"/>
  <c r="W41" i="37" s="1"/>
  <c r="L40" i="37"/>
  <c r="W40" i="37" s="1"/>
  <c r="L39" i="37"/>
  <c r="W39" i="37" s="1"/>
  <c r="L38" i="37"/>
  <c r="W38" i="37" s="1"/>
  <c r="L37" i="37"/>
  <c r="W37" i="37" s="1"/>
  <c r="L36" i="37"/>
  <c r="W36" i="37" s="1"/>
  <c r="L35" i="37"/>
  <c r="W35" i="37" s="1"/>
  <c r="L34" i="37"/>
  <c r="W34" i="37" s="1"/>
  <c r="L33" i="37"/>
  <c r="W33" i="37" s="1"/>
  <c r="L32" i="37"/>
  <c r="W32" i="37" s="1"/>
  <c r="L31" i="37"/>
  <c r="W31" i="37" s="1"/>
  <c r="L30" i="37"/>
  <c r="W30" i="37" s="1"/>
  <c r="L29" i="37"/>
  <c r="W29" i="37" s="1"/>
  <c r="L28" i="37"/>
  <c r="W28" i="37" s="1"/>
  <c r="L27" i="37"/>
  <c r="W27" i="37" s="1"/>
  <c r="L26" i="37"/>
  <c r="W26" i="37" s="1"/>
  <c r="L25" i="37"/>
  <c r="W25" i="37" s="1"/>
  <c r="L24" i="37"/>
  <c r="W24" i="37" s="1"/>
  <c r="L23" i="37"/>
  <c r="W23" i="37" s="1"/>
  <c r="L22" i="37"/>
  <c r="W22" i="37" s="1"/>
  <c r="L21" i="37"/>
  <c r="W21" i="37" s="1"/>
  <c r="L20" i="37"/>
  <c r="W20" i="37" s="1"/>
  <c r="L19" i="37"/>
  <c r="W19" i="37" s="1"/>
  <c r="L18" i="37"/>
  <c r="W18" i="37" s="1"/>
  <c r="L17" i="37"/>
  <c r="W17" i="37" s="1"/>
  <c r="L16" i="37"/>
  <c r="W16" i="37" s="1"/>
  <c r="L15" i="37"/>
  <c r="W15" i="37" s="1"/>
  <c r="L14" i="37"/>
  <c r="W14" i="37" s="1"/>
  <c r="L13" i="37"/>
  <c r="W13" i="37" s="1"/>
  <c r="L12" i="37"/>
  <c r="W12" i="37" s="1"/>
  <c r="L11" i="37"/>
  <c r="W11" i="37" s="1"/>
  <c r="L10" i="37"/>
  <c r="W10" i="37" s="1"/>
  <c r="L9" i="37"/>
  <c r="W9" i="37" s="1"/>
  <c r="L8" i="37"/>
  <c r="W8" i="37" s="1"/>
  <c r="L7" i="37"/>
  <c r="W7" i="37" s="1"/>
  <c r="L6" i="37"/>
  <c r="W6" i="37" s="1"/>
  <c r="L5" i="37"/>
  <c r="W5" i="37" s="1"/>
  <c r="L554" i="37"/>
  <c r="W554" i="37" s="1"/>
  <c r="L42" i="30"/>
  <c r="K42" i="30"/>
  <c r="J42" i="30"/>
  <c r="U42" i="30" s="1"/>
  <c r="L41" i="30"/>
  <c r="K41" i="30"/>
  <c r="J41" i="30"/>
  <c r="U41" i="30" s="1"/>
  <c r="L40" i="30"/>
  <c r="K40" i="30"/>
  <c r="J40" i="30"/>
  <c r="T40" i="30" s="1"/>
  <c r="L39" i="30"/>
  <c r="K39" i="30"/>
  <c r="J39" i="30"/>
  <c r="S39" i="30" s="1"/>
  <c r="V39" i="30" s="1"/>
  <c r="L38" i="30"/>
  <c r="K38" i="30"/>
  <c r="J38" i="30"/>
  <c r="U38" i="30" s="1"/>
  <c r="L4" i="30"/>
  <c r="L5" i="30"/>
  <c r="L6" i="30"/>
  <c r="L7" i="30"/>
  <c r="L8" i="30"/>
  <c r="L9" i="30"/>
  <c r="L10" i="30"/>
  <c r="L11" i="30"/>
  <c r="L12" i="30"/>
  <c r="L13" i="30"/>
  <c r="L14" i="30"/>
  <c r="L15" i="30"/>
  <c r="L16" i="30"/>
  <c r="L17" i="30"/>
  <c r="L18" i="30"/>
  <c r="L19" i="30"/>
  <c r="L20" i="30"/>
  <c r="L21" i="30"/>
  <c r="L22" i="30"/>
  <c r="L23" i="30"/>
  <c r="L24" i="30"/>
  <c r="L25" i="30"/>
  <c r="L26" i="30"/>
  <c r="L27" i="30"/>
  <c r="L28" i="30"/>
  <c r="L29" i="30"/>
  <c r="L30" i="30"/>
  <c r="L31" i="30"/>
  <c r="L32" i="30"/>
  <c r="L33" i="30"/>
  <c r="L34" i="30"/>
  <c r="L35" i="30"/>
  <c r="L36" i="30"/>
  <c r="L37" i="30"/>
  <c r="L43" i="30"/>
  <c r="L44" i="30"/>
  <c r="L45" i="30"/>
  <c r="L46" i="30"/>
  <c r="L47" i="30"/>
  <c r="L48" i="30"/>
  <c r="L49" i="30"/>
  <c r="L50" i="30"/>
  <c r="L51" i="30"/>
  <c r="L52" i="30"/>
  <c r="L53" i="30"/>
  <c r="L54" i="30"/>
  <c r="L55" i="30"/>
  <c r="L56" i="30"/>
  <c r="L57" i="30"/>
  <c r="L58" i="30"/>
  <c r="L59" i="30"/>
  <c r="L60" i="30"/>
  <c r="L61" i="30"/>
  <c r="L62" i="30"/>
  <c r="L63" i="30"/>
  <c r="L64" i="30"/>
  <c r="L65" i="30"/>
  <c r="L66" i="30"/>
  <c r="L67" i="30"/>
  <c r="L68" i="30"/>
  <c r="L69" i="30"/>
  <c r="L70" i="30"/>
  <c r="L71" i="30"/>
  <c r="L72" i="30"/>
  <c r="L73" i="30"/>
  <c r="L74" i="30"/>
  <c r="L75" i="30"/>
  <c r="L76" i="30"/>
  <c r="L77" i="30"/>
  <c r="L78" i="30"/>
  <c r="L79" i="30"/>
  <c r="L80" i="30"/>
  <c r="L3" i="30"/>
  <c r="K4" i="30"/>
  <c r="K5" i="30"/>
  <c r="K6" i="30"/>
  <c r="K7" i="30"/>
  <c r="K8" i="30"/>
  <c r="K9" i="30"/>
  <c r="K10" i="30"/>
  <c r="K11" i="30"/>
  <c r="K12" i="30"/>
  <c r="K13" i="30"/>
  <c r="K14" i="30"/>
  <c r="K15" i="30"/>
  <c r="K16" i="30"/>
  <c r="K17" i="30"/>
  <c r="K18" i="30"/>
  <c r="K19" i="30"/>
  <c r="K20" i="30"/>
  <c r="K21" i="30"/>
  <c r="K22" i="30"/>
  <c r="K23" i="30"/>
  <c r="K24" i="30"/>
  <c r="K25" i="30"/>
  <c r="K26" i="30"/>
  <c r="K27" i="30"/>
  <c r="K28" i="30"/>
  <c r="K29" i="30"/>
  <c r="K30" i="30"/>
  <c r="K31" i="30"/>
  <c r="K32" i="30"/>
  <c r="K33" i="30"/>
  <c r="K34" i="30"/>
  <c r="K35" i="30"/>
  <c r="K36" i="30"/>
  <c r="K37" i="30"/>
  <c r="K43" i="30"/>
  <c r="K44" i="30"/>
  <c r="K45" i="30"/>
  <c r="K46" i="30"/>
  <c r="K47" i="30"/>
  <c r="K48" i="30"/>
  <c r="K49" i="30"/>
  <c r="K50" i="30"/>
  <c r="K51" i="30"/>
  <c r="K52" i="30"/>
  <c r="K53" i="30"/>
  <c r="K54" i="30"/>
  <c r="K55" i="30"/>
  <c r="K56" i="30"/>
  <c r="K57" i="30"/>
  <c r="K58" i="30"/>
  <c r="K59" i="30"/>
  <c r="K60" i="30"/>
  <c r="K61" i="30"/>
  <c r="K62" i="30"/>
  <c r="K63" i="30"/>
  <c r="K64" i="30"/>
  <c r="K65" i="30"/>
  <c r="K66" i="30"/>
  <c r="K67" i="30"/>
  <c r="K68" i="30"/>
  <c r="K69" i="30"/>
  <c r="K70" i="30"/>
  <c r="K71" i="30"/>
  <c r="K72" i="30"/>
  <c r="K73" i="30"/>
  <c r="K74" i="30"/>
  <c r="K75" i="30"/>
  <c r="K76" i="30"/>
  <c r="K77" i="30"/>
  <c r="K78" i="30"/>
  <c r="K79" i="30"/>
  <c r="K80" i="30"/>
  <c r="K3" i="30"/>
  <c r="J11" i="30"/>
  <c r="T11" i="30" s="1"/>
  <c r="G39" i="28"/>
  <c r="F39" i="28"/>
  <c r="E39" i="28"/>
  <c r="D39" i="28"/>
  <c r="K4" i="29"/>
  <c r="F4" i="29"/>
  <c r="K5" i="29"/>
  <c r="F5" i="29"/>
  <c r="K6" i="29"/>
  <c r="F6" i="29"/>
  <c r="I34" i="32"/>
  <c r="K7" i="29"/>
  <c r="F7" i="29"/>
  <c r="K8" i="29"/>
  <c r="F8" i="29"/>
  <c r="K9" i="29"/>
  <c r="F9" i="29"/>
  <c r="K10" i="29"/>
  <c r="F10" i="29"/>
  <c r="K11" i="29"/>
  <c r="F11" i="29"/>
  <c r="K12" i="29"/>
  <c r="F12" i="29"/>
  <c r="K13" i="29"/>
  <c r="F13" i="29"/>
  <c r="K14" i="29"/>
  <c r="F14" i="29"/>
  <c r="K21" i="29"/>
  <c r="F21" i="29"/>
  <c r="K20" i="29"/>
  <c r="F20" i="29"/>
  <c r="K19" i="29"/>
  <c r="F19" i="29"/>
  <c r="K18" i="29"/>
  <c r="F18" i="29"/>
  <c r="K17" i="29"/>
  <c r="F17" i="29"/>
  <c r="K16" i="29"/>
  <c r="F16" i="29"/>
  <c r="K15" i="29"/>
  <c r="F15" i="29"/>
  <c r="H53" i="29"/>
  <c r="H54" i="29"/>
  <c r="H55" i="29"/>
  <c r="K25" i="29"/>
  <c r="F25" i="29"/>
  <c r="K26" i="29"/>
  <c r="F26" i="29"/>
  <c r="K24" i="29"/>
  <c r="F24" i="29"/>
  <c r="K23" i="29"/>
  <c r="F23" i="29"/>
  <c r="K22" i="29"/>
  <c r="F22" i="29"/>
  <c r="K27" i="29"/>
  <c r="F27" i="29"/>
  <c r="K28" i="29"/>
  <c r="F28" i="29"/>
  <c r="K29" i="29"/>
  <c r="F29" i="29"/>
  <c r="A1" i="29"/>
  <c r="K30" i="29"/>
  <c r="F30" i="29"/>
  <c r="K31" i="29"/>
  <c r="F31" i="29"/>
  <c r="K32" i="29"/>
  <c r="F32" i="29"/>
  <c r="K33" i="29"/>
  <c r="F33" i="29"/>
  <c r="AB18" i="46" l="1"/>
  <c r="AB29" i="46"/>
  <c r="AB37" i="46"/>
  <c r="AB42" i="46"/>
  <c r="AB14" i="46"/>
  <c r="N6" i="40"/>
  <c r="N5" i="40"/>
  <c r="N9" i="40"/>
  <c r="N13" i="40"/>
  <c r="N17" i="40"/>
  <c r="N21" i="40"/>
  <c r="N25" i="40"/>
  <c r="N29" i="40"/>
  <c r="N33" i="40"/>
  <c r="N37" i="40"/>
  <c r="N41" i="40"/>
  <c r="P67" i="41"/>
  <c r="P11" i="41"/>
  <c r="P23" i="41"/>
  <c r="P39" i="41"/>
  <c r="P47" i="41"/>
  <c r="P59" i="41"/>
  <c r="N18" i="40"/>
  <c r="N30" i="40"/>
  <c r="N42" i="40"/>
  <c r="P8" i="41"/>
  <c r="P12" i="41"/>
  <c r="P16" i="41"/>
  <c r="P20" i="41"/>
  <c r="P24" i="41"/>
  <c r="P28" i="41"/>
  <c r="P32" i="41"/>
  <c r="P36" i="41"/>
  <c r="P40" i="41"/>
  <c r="P44" i="41"/>
  <c r="P48" i="41"/>
  <c r="P52" i="41"/>
  <c r="P56" i="41"/>
  <c r="P60" i="41"/>
  <c r="P64" i="41"/>
  <c r="P68" i="41"/>
  <c r="P4" i="41"/>
  <c r="P7" i="41"/>
  <c r="P15" i="41"/>
  <c r="P19" i="41"/>
  <c r="P27" i="41"/>
  <c r="P31" i="41"/>
  <c r="P35" i="41"/>
  <c r="P43" i="41"/>
  <c r="P51" i="41"/>
  <c r="P55" i="41"/>
  <c r="P63" i="41"/>
  <c r="N10" i="40"/>
  <c r="N14" i="40"/>
  <c r="N22" i="40"/>
  <c r="N26" i="40"/>
  <c r="N34" i="40"/>
  <c r="N38" i="40"/>
  <c r="N7" i="40"/>
  <c r="N11" i="40"/>
  <c r="N15" i="40"/>
  <c r="N19" i="40"/>
  <c r="N23" i="40"/>
  <c r="N27" i="40"/>
  <c r="N31" i="40"/>
  <c r="N35" i="40"/>
  <c r="N39" i="40"/>
  <c r="N43" i="40"/>
  <c r="P5" i="41"/>
  <c r="P9" i="41"/>
  <c r="P13" i="41"/>
  <c r="P17" i="41"/>
  <c r="P21" i="41"/>
  <c r="P25" i="41"/>
  <c r="P29" i="41"/>
  <c r="P33" i="41"/>
  <c r="P37" i="41"/>
  <c r="P41" i="41"/>
  <c r="P45" i="41"/>
  <c r="P49" i="41"/>
  <c r="P53" i="41"/>
  <c r="P57" i="41"/>
  <c r="P61" i="41"/>
  <c r="P65" i="41"/>
  <c r="N4" i="40"/>
  <c r="N8" i="40"/>
  <c r="N12" i="40"/>
  <c r="N16" i="40"/>
  <c r="N20" i="40"/>
  <c r="N24" i="40"/>
  <c r="N28" i="40"/>
  <c r="N32" i="40"/>
  <c r="N36" i="40"/>
  <c r="N40" i="40"/>
  <c r="P6" i="41"/>
  <c r="P10" i="41"/>
  <c r="P14" i="41"/>
  <c r="P18" i="41"/>
  <c r="P22" i="41"/>
  <c r="P26" i="41"/>
  <c r="P30" i="41"/>
  <c r="P34" i="41"/>
  <c r="P38" i="41"/>
  <c r="P42" i="41"/>
  <c r="P46" i="41"/>
  <c r="P50" i="41"/>
  <c r="P54" i="41"/>
  <c r="P58" i="41"/>
  <c r="P62" i="41"/>
  <c r="P66" i="41"/>
  <c r="AB5" i="46"/>
  <c r="AB33" i="46"/>
  <c r="AB22" i="46"/>
  <c r="J67" i="41"/>
  <c r="J4" i="41"/>
  <c r="J7" i="41"/>
  <c r="J11" i="41"/>
  <c r="J15" i="41"/>
  <c r="J19" i="41"/>
  <c r="J23" i="41"/>
  <c r="J27" i="41"/>
  <c r="J31" i="41"/>
  <c r="J35" i="41"/>
  <c r="J39" i="41"/>
  <c r="J43" i="41"/>
  <c r="J47" i="41"/>
  <c r="J51" i="41"/>
  <c r="J55" i="41"/>
  <c r="J59" i="41"/>
  <c r="J8" i="41"/>
  <c r="J12" i="41"/>
  <c r="J16" i="41"/>
  <c r="J20" i="41"/>
  <c r="J24" i="41"/>
  <c r="J28" i="41"/>
  <c r="J32" i="41"/>
  <c r="J36" i="41"/>
  <c r="J40" i="41"/>
  <c r="J44" i="41"/>
  <c r="J48" i="41"/>
  <c r="J52" i="41"/>
  <c r="J56" i="41"/>
  <c r="J60" i="41"/>
  <c r="J64" i="41"/>
  <c r="J68" i="41"/>
  <c r="J63" i="41"/>
  <c r="J5" i="41"/>
  <c r="J9" i="41"/>
  <c r="J13" i="41"/>
  <c r="J17" i="41"/>
  <c r="J21" i="41"/>
  <c r="J25" i="41"/>
  <c r="J29" i="41"/>
  <c r="J33" i="41"/>
  <c r="J37" i="41"/>
  <c r="J41" i="41"/>
  <c r="J45" i="41"/>
  <c r="J49" i="41"/>
  <c r="J53" i="41"/>
  <c r="J57" i="41"/>
  <c r="J61" i="41"/>
  <c r="J65" i="41"/>
  <c r="J6" i="41"/>
  <c r="J10" i="41"/>
  <c r="J14" i="41"/>
  <c r="J18" i="41"/>
  <c r="J22" i="41"/>
  <c r="J26" i="41"/>
  <c r="J30" i="41"/>
  <c r="J34" i="41"/>
  <c r="J38" i="41"/>
  <c r="J42" i="41"/>
  <c r="J46" i="41"/>
  <c r="J50" i="41"/>
  <c r="J54" i="41"/>
  <c r="J58" i="41"/>
  <c r="J62" i="41"/>
  <c r="J66" i="41"/>
  <c r="S38" i="30"/>
  <c r="V38" i="30" s="1"/>
  <c r="U40" i="30"/>
  <c r="Q40" i="30"/>
  <c r="S42" i="30"/>
  <c r="V42" i="30" s="1"/>
  <c r="Q11" i="30"/>
  <c r="T38" i="30"/>
  <c r="Q39" i="30"/>
  <c r="U39" i="30"/>
  <c r="S41" i="30"/>
  <c r="V41" i="30" s="1"/>
  <c r="T42" i="30"/>
  <c r="T39" i="30"/>
  <c r="U11" i="30"/>
  <c r="Q38" i="30"/>
  <c r="S40" i="30"/>
  <c r="V40" i="30" s="1"/>
  <c r="T41" i="30"/>
  <c r="Q42" i="30"/>
  <c r="Q41" i="30"/>
  <c r="S11" i="30"/>
  <c r="V11" i="30" s="1"/>
  <c r="K34" i="29"/>
  <c r="F34" i="29"/>
  <c r="K35" i="29"/>
  <c r="F35" i="29"/>
  <c r="F36" i="29"/>
  <c r="F37" i="29"/>
  <c r="J80" i="30"/>
  <c r="U80" i="30" s="1"/>
  <c r="J30" i="30"/>
  <c r="T30" i="30" s="1"/>
  <c r="J69" i="30"/>
  <c r="S69" i="30" s="1"/>
  <c r="V69" i="30" s="1"/>
  <c r="M2" i="30"/>
  <c r="K41" i="29"/>
  <c r="J13" i="30"/>
  <c r="S13" i="30" s="1"/>
  <c r="V13" i="30" s="1"/>
  <c r="J79" i="30"/>
  <c r="S79" i="30" s="1"/>
  <c r="V79" i="30" s="1"/>
  <c r="J78" i="30"/>
  <c r="U78" i="30" s="1"/>
  <c r="J77" i="30"/>
  <c r="U77" i="30" s="1"/>
  <c r="J76" i="30"/>
  <c r="T76" i="30" s="1"/>
  <c r="J75" i="30"/>
  <c r="U75" i="30" s="1"/>
  <c r="J74" i="30"/>
  <c r="S74" i="30" s="1"/>
  <c r="V74" i="30" s="1"/>
  <c r="J73" i="30"/>
  <c r="U73" i="30" s="1"/>
  <c r="J72" i="30"/>
  <c r="T72" i="30" s="1"/>
  <c r="J71" i="30"/>
  <c r="S71" i="30" s="1"/>
  <c r="V71" i="30" s="1"/>
  <c r="J70" i="30"/>
  <c r="U70" i="30" s="1"/>
  <c r="J68" i="30"/>
  <c r="S68" i="30" s="1"/>
  <c r="V68" i="30" s="1"/>
  <c r="J67" i="30"/>
  <c r="U67" i="30" s="1"/>
  <c r="J66" i="30"/>
  <c r="S66" i="30" s="1"/>
  <c r="V66" i="30" s="1"/>
  <c r="J65" i="30"/>
  <c r="U65" i="30" s="1"/>
  <c r="J64" i="30"/>
  <c r="S64" i="30" s="1"/>
  <c r="V64" i="30" s="1"/>
  <c r="J63" i="30"/>
  <c r="Q63" i="30" s="1"/>
  <c r="J62" i="30"/>
  <c r="S62" i="30" s="1"/>
  <c r="V62" i="30" s="1"/>
  <c r="J61" i="30"/>
  <c r="U61" i="30" s="1"/>
  <c r="J60" i="30"/>
  <c r="S60" i="30" s="1"/>
  <c r="V60" i="30" s="1"/>
  <c r="J59" i="30"/>
  <c r="U59" i="30" s="1"/>
  <c r="J58" i="30"/>
  <c r="S58" i="30" s="1"/>
  <c r="V58" i="30" s="1"/>
  <c r="J57" i="30"/>
  <c r="U57" i="30" s="1"/>
  <c r="J56" i="30"/>
  <c r="T56" i="30" s="1"/>
  <c r="J55" i="30"/>
  <c r="S55" i="30" s="1"/>
  <c r="V55" i="30" s="1"/>
  <c r="J54" i="30"/>
  <c r="Q54" i="30" s="1"/>
  <c r="J53" i="30"/>
  <c r="S53" i="30" s="1"/>
  <c r="V53" i="30" s="1"/>
  <c r="J52" i="30"/>
  <c r="T52" i="30" s="1"/>
  <c r="J51" i="30"/>
  <c r="S51" i="30" s="1"/>
  <c r="V51" i="30" s="1"/>
  <c r="J50" i="30"/>
  <c r="U50" i="30" s="1"/>
  <c r="J49" i="30"/>
  <c r="S49" i="30" s="1"/>
  <c r="V49" i="30" s="1"/>
  <c r="J48" i="30"/>
  <c r="S48" i="30" s="1"/>
  <c r="V48" i="30" s="1"/>
  <c r="J47" i="30"/>
  <c r="S47" i="30" s="1"/>
  <c r="V47" i="30" s="1"/>
  <c r="J46" i="30"/>
  <c r="Q46" i="30" s="1"/>
  <c r="J45" i="30"/>
  <c r="U45" i="30" s="1"/>
  <c r="J44" i="30"/>
  <c r="S44" i="30" s="1"/>
  <c r="V44" i="30" s="1"/>
  <c r="J43" i="30"/>
  <c r="U43" i="30" s="1"/>
  <c r="J37" i="30"/>
  <c r="U37" i="30" s="1"/>
  <c r="J36" i="30"/>
  <c r="U36" i="30" s="1"/>
  <c r="J35" i="30"/>
  <c r="S35" i="30" s="1"/>
  <c r="V35" i="30" s="1"/>
  <c r="J34" i="30"/>
  <c r="Q34" i="30" s="1"/>
  <c r="J33" i="30"/>
  <c r="S33" i="30" s="1"/>
  <c r="V33" i="30" s="1"/>
  <c r="J32" i="30"/>
  <c r="S32" i="30" s="1"/>
  <c r="V32" i="30" s="1"/>
  <c r="J31" i="30"/>
  <c r="S31" i="30" s="1"/>
  <c r="V31" i="30" s="1"/>
  <c r="J29" i="30"/>
  <c r="S29" i="30" s="1"/>
  <c r="V29" i="30" s="1"/>
  <c r="J28" i="30"/>
  <c r="S28" i="30" s="1"/>
  <c r="V28" i="30" s="1"/>
  <c r="J27" i="30"/>
  <c r="S27" i="30" s="1"/>
  <c r="V27" i="30" s="1"/>
  <c r="J26" i="30"/>
  <c r="S26" i="30" s="1"/>
  <c r="V26" i="30" s="1"/>
  <c r="J25" i="30"/>
  <c r="U25" i="30" s="1"/>
  <c r="J24" i="30"/>
  <c r="S24" i="30" s="1"/>
  <c r="V24" i="30" s="1"/>
  <c r="J23" i="30"/>
  <c r="U23" i="30" s="1"/>
  <c r="J22" i="30"/>
  <c r="T22" i="30" s="1"/>
  <c r="J21" i="30"/>
  <c r="S21" i="30" s="1"/>
  <c r="V21" i="30" s="1"/>
  <c r="J20" i="30"/>
  <c r="U20" i="30" s="1"/>
  <c r="J19" i="30"/>
  <c r="S19" i="30" s="1"/>
  <c r="V19" i="30" s="1"/>
  <c r="J18" i="30"/>
  <c r="S18" i="30" s="1"/>
  <c r="V18" i="30" s="1"/>
  <c r="J17" i="30"/>
  <c r="S17" i="30" s="1"/>
  <c r="V17" i="30" s="1"/>
  <c r="J16" i="30"/>
  <c r="S16" i="30" s="1"/>
  <c r="V16" i="30" s="1"/>
  <c r="J15" i="30"/>
  <c r="S15" i="30" s="1"/>
  <c r="V15" i="30" s="1"/>
  <c r="J14" i="30"/>
  <c r="S14" i="30" s="1"/>
  <c r="V14" i="30" s="1"/>
  <c r="J12" i="30"/>
  <c r="S12" i="30" s="1"/>
  <c r="V12" i="30" s="1"/>
  <c r="J10" i="30"/>
  <c r="U10" i="30" s="1"/>
  <c r="J9" i="30"/>
  <c r="S9" i="30" s="1"/>
  <c r="V9" i="30" s="1"/>
  <c r="J8" i="30"/>
  <c r="S8" i="30" s="1"/>
  <c r="V8" i="30" s="1"/>
  <c r="J7" i="30"/>
  <c r="S7" i="30" s="1"/>
  <c r="V7" i="30" s="1"/>
  <c r="J6" i="30"/>
  <c r="S6" i="30" s="1"/>
  <c r="V6" i="30" s="1"/>
  <c r="J5" i="30"/>
  <c r="S5" i="30" s="1"/>
  <c r="V5" i="30" s="1"/>
  <c r="J4" i="30"/>
  <c r="S4" i="30" s="1"/>
  <c r="V4" i="30" s="1"/>
  <c r="J3" i="30"/>
  <c r="S3" i="30" s="1"/>
  <c r="V3" i="30" s="1"/>
  <c r="J2" i="30"/>
  <c r="S2" i="30" s="1"/>
  <c r="V2" i="30" s="1"/>
  <c r="K36" i="29"/>
  <c r="K37" i="29"/>
  <c r="K40" i="29"/>
  <c r="K47" i="29"/>
  <c r="K57" i="29"/>
  <c r="K58" i="29"/>
  <c r="K38" i="29"/>
  <c r="K49" i="29"/>
  <c r="K44" i="29"/>
  <c r="K45" i="29"/>
  <c r="K46" i="29"/>
  <c r="K50" i="29"/>
  <c r="K51" i="29"/>
  <c r="K52" i="29"/>
  <c r="K53" i="29"/>
  <c r="K54" i="29"/>
  <c r="K55" i="29"/>
  <c r="K39" i="29"/>
  <c r="K59" i="29"/>
  <c r="K42" i="29"/>
  <c r="K60" i="29"/>
  <c r="K43" i="29"/>
  <c r="K56" i="29"/>
  <c r="K48" i="29"/>
  <c r="L10" i="27"/>
  <c r="L9" i="27"/>
  <c r="L8" i="27"/>
  <c r="L7" i="27"/>
  <c r="L6" i="27"/>
  <c r="L5" i="27"/>
  <c r="L4" i="27"/>
  <c r="L3" i="27"/>
  <c r="D2" i="26"/>
  <c r="S196" i="26"/>
  <c r="S154" i="26"/>
  <c r="S153" i="26"/>
  <c r="S152" i="26"/>
  <c r="S151" i="26"/>
  <c r="S150" i="26"/>
  <c r="S149" i="26"/>
  <c r="S148" i="26"/>
  <c r="S147" i="26"/>
  <c r="S146" i="26"/>
  <c r="S145" i="26"/>
  <c r="S144" i="26"/>
  <c r="S143" i="26"/>
  <c r="S142" i="26"/>
  <c r="S141" i="26"/>
  <c r="S140" i="26"/>
  <c r="S139" i="26"/>
  <c r="S138" i="26"/>
  <c r="S137" i="26"/>
  <c r="S136" i="26"/>
  <c r="S135" i="26"/>
  <c r="S134" i="26"/>
  <c r="S133" i="26"/>
  <c r="S132" i="26"/>
  <c r="S131" i="26"/>
  <c r="S130" i="26"/>
  <c r="S129" i="26"/>
  <c r="S128" i="26"/>
  <c r="S127" i="26"/>
  <c r="S126" i="26"/>
  <c r="S125" i="26"/>
  <c r="S124" i="26"/>
  <c r="S123" i="26"/>
  <c r="S122" i="26"/>
  <c r="S121" i="26"/>
  <c r="S120" i="26"/>
  <c r="S119" i="26"/>
  <c r="S118" i="26"/>
  <c r="S117" i="26"/>
  <c r="S116" i="26"/>
  <c r="S115" i="26"/>
  <c r="S114" i="26"/>
  <c r="S113" i="26"/>
  <c r="S112" i="26"/>
  <c r="S111" i="26"/>
  <c r="S110" i="26"/>
  <c r="S109" i="26"/>
  <c r="S108" i="26"/>
  <c r="S107" i="26"/>
  <c r="S106" i="26"/>
  <c r="S105" i="26"/>
  <c r="S104" i="26"/>
  <c r="S103" i="26"/>
  <c r="S102" i="26"/>
  <c r="S101" i="26"/>
  <c r="S100" i="26"/>
  <c r="S99" i="26"/>
  <c r="S98" i="26"/>
  <c r="S97" i="26"/>
  <c r="S96" i="26"/>
  <c r="S95" i="26"/>
  <c r="S94" i="26"/>
  <c r="S93" i="26"/>
  <c r="S92" i="26"/>
  <c r="S91" i="26"/>
  <c r="S90" i="26"/>
  <c r="S89" i="26"/>
  <c r="S88" i="26"/>
  <c r="S87" i="26"/>
  <c r="S86" i="26"/>
  <c r="S85" i="26"/>
  <c r="S84" i="26"/>
  <c r="S83" i="26"/>
  <c r="S82" i="26"/>
  <c r="S81" i="26"/>
  <c r="S80" i="26"/>
  <c r="S79" i="26"/>
  <c r="S78" i="26"/>
  <c r="S77" i="26"/>
  <c r="S76" i="26"/>
  <c r="S75" i="26"/>
  <c r="S74" i="26"/>
  <c r="S73" i="26"/>
  <c r="S72" i="26"/>
  <c r="S71" i="26"/>
  <c r="S70" i="26"/>
  <c r="S69" i="26"/>
  <c r="S68" i="26"/>
  <c r="S67" i="26"/>
  <c r="S66" i="26"/>
  <c r="S65" i="26"/>
  <c r="S64" i="26"/>
  <c r="S63" i="26"/>
  <c r="S62" i="26"/>
  <c r="S61" i="26"/>
  <c r="S60" i="26"/>
  <c r="S59" i="26"/>
  <c r="S58" i="26"/>
  <c r="S57" i="26"/>
  <c r="S56" i="26"/>
  <c r="S55" i="26"/>
  <c r="S54" i="26"/>
  <c r="S53" i="26"/>
  <c r="S52" i="26"/>
  <c r="S51" i="26"/>
  <c r="S50" i="26"/>
  <c r="S49" i="26"/>
  <c r="S48" i="26"/>
  <c r="S47" i="26"/>
  <c r="S46" i="26"/>
  <c r="S45" i="26"/>
  <c r="S44" i="26"/>
  <c r="S43" i="26"/>
  <c r="S42" i="26"/>
  <c r="S41" i="26"/>
  <c r="S40" i="26"/>
  <c r="S39" i="26"/>
  <c r="S38" i="26"/>
  <c r="S37" i="26"/>
  <c r="S36" i="26"/>
  <c r="S35" i="26"/>
  <c r="S34" i="26"/>
  <c r="S33" i="26"/>
  <c r="S32" i="26"/>
  <c r="S31" i="26"/>
  <c r="S30" i="26"/>
  <c r="S29" i="26"/>
  <c r="S28" i="26"/>
  <c r="S27" i="26"/>
  <c r="S26" i="26"/>
  <c r="S25" i="26"/>
  <c r="S24" i="26"/>
  <c r="S23" i="26"/>
  <c r="S22" i="26"/>
  <c r="S21" i="26"/>
  <c r="S20" i="26"/>
  <c r="S19" i="26"/>
  <c r="S18" i="26"/>
  <c r="S17" i="26"/>
  <c r="S16" i="26"/>
  <c r="S15" i="26"/>
  <c r="S14" i="26"/>
  <c r="S13" i="26"/>
  <c r="S12" i="26"/>
  <c r="S11" i="26"/>
  <c r="S10" i="26"/>
  <c r="S9" i="26"/>
  <c r="S8" i="26"/>
  <c r="S7" i="26"/>
  <c r="S6" i="26"/>
  <c r="S5" i="26"/>
  <c r="S4" i="26"/>
  <c r="S3" i="26"/>
  <c r="S2" i="26"/>
  <c r="S201" i="26"/>
  <c r="S200" i="26"/>
  <c r="S199" i="26"/>
  <c r="S197" i="26"/>
  <c r="S188" i="26"/>
  <c r="S187" i="26"/>
  <c r="S178" i="26"/>
  <c r="S177" i="26"/>
  <c r="S176" i="26"/>
  <c r="S175" i="26"/>
  <c r="S198" i="26"/>
  <c r="S195" i="26"/>
  <c r="S194" i="26"/>
  <c r="S193" i="26"/>
  <c r="S192" i="26"/>
  <c r="S191" i="26"/>
  <c r="S186" i="26"/>
  <c r="S185" i="26"/>
  <c r="S184" i="26"/>
  <c r="S183" i="26"/>
  <c r="S182" i="26"/>
  <c r="S181" i="26"/>
  <c r="S180" i="26"/>
  <c r="S179" i="26"/>
  <c r="S159" i="26"/>
  <c r="S158" i="26"/>
  <c r="S157" i="26"/>
  <c r="S156" i="26"/>
  <c r="S190" i="26"/>
  <c r="S189" i="26"/>
  <c r="S174" i="26"/>
  <c r="S173" i="26"/>
  <c r="S172" i="26"/>
  <c r="S171" i="26"/>
  <c r="S170" i="26"/>
  <c r="S169" i="26"/>
  <c r="S168" i="26"/>
  <c r="S167" i="26"/>
  <c r="S166" i="26"/>
  <c r="S165" i="26"/>
  <c r="S164" i="26"/>
  <c r="S163" i="26"/>
  <c r="S162" i="26"/>
  <c r="S161" i="26"/>
  <c r="S160" i="26"/>
  <c r="S155" i="26"/>
  <c r="D196" i="26"/>
  <c r="D154" i="26"/>
  <c r="D153" i="26"/>
  <c r="D152" i="26"/>
  <c r="D151" i="26"/>
  <c r="D150" i="26"/>
  <c r="D149" i="26"/>
  <c r="D148" i="26"/>
  <c r="D147" i="26"/>
  <c r="D146" i="26"/>
  <c r="D145" i="26"/>
  <c r="D144" i="26"/>
  <c r="D143" i="26"/>
  <c r="D142" i="26"/>
  <c r="D141" i="26"/>
  <c r="D140" i="26"/>
  <c r="D139" i="26"/>
  <c r="D138" i="26"/>
  <c r="D137" i="26"/>
  <c r="D136" i="26"/>
  <c r="D135" i="26"/>
  <c r="D134" i="26"/>
  <c r="D133" i="26"/>
  <c r="D132" i="26"/>
  <c r="D131" i="26"/>
  <c r="D130" i="26"/>
  <c r="D129" i="26"/>
  <c r="D128" i="26"/>
  <c r="D127" i="26"/>
  <c r="D126" i="26"/>
  <c r="D125" i="26"/>
  <c r="D124" i="26"/>
  <c r="D123" i="26"/>
  <c r="D122" i="26"/>
  <c r="D121" i="26"/>
  <c r="D120" i="26"/>
  <c r="D119" i="26"/>
  <c r="D118" i="26"/>
  <c r="D117" i="26"/>
  <c r="D116" i="26"/>
  <c r="D115" i="26"/>
  <c r="D114" i="26"/>
  <c r="D113" i="26"/>
  <c r="D112" i="26"/>
  <c r="D111" i="26"/>
  <c r="D110" i="26"/>
  <c r="D109" i="26"/>
  <c r="D108" i="26"/>
  <c r="D107" i="26"/>
  <c r="D106" i="26"/>
  <c r="D105" i="26"/>
  <c r="D104" i="26"/>
  <c r="D103" i="26"/>
  <c r="D102" i="26"/>
  <c r="D101" i="26"/>
  <c r="D100" i="26"/>
  <c r="D99" i="26"/>
  <c r="D98" i="26"/>
  <c r="D97" i="26"/>
  <c r="D96" i="26"/>
  <c r="D95" i="26"/>
  <c r="D94" i="26"/>
  <c r="D93" i="26"/>
  <c r="D92" i="26"/>
  <c r="D91" i="26"/>
  <c r="D90" i="26"/>
  <c r="D89" i="26"/>
  <c r="D88" i="26"/>
  <c r="D87" i="26"/>
  <c r="D86" i="26"/>
  <c r="D85" i="26"/>
  <c r="D84" i="26"/>
  <c r="D83" i="26"/>
  <c r="D82" i="26"/>
  <c r="D81" i="26"/>
  <c r="D80" i="26"/>
  <c r="D79" i="26"/>
  <c r="D78" i="26"/>
  <c r="D77" i="26"/>
  <c r="D76" i="26"/>
  <c r="D75" i="26"/>
  <c r="D74" i="26"/>
  <c r="D73" i="26"/>
  <c r="D72" i="26"/>
  <c r="D71" i="26"/>
  <c r="D70" i="26"/>
  <c r="D69" i="26"/>
  <c r="D68" i="26"/>
  <c r="D67"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8" i="26"/>
  <c r="D17" i="26"/>
  <c r="D16" i="26"/>
  <c r="D15" i="26"/>
  <c r="D14" i="26"/>
  <c r="D13" i="26"/>
  <c r="D12" i="26"/>
  <c r="D11" i="26"/>
  <c r="D10" i="26"/>
  <c r="D9" i="26"/>
  <c r="D8" i="26"/>
  <c r="D7" i="26"/>
  <c r="D6" i="26"/>
  <c r="D5" i="26"/>
  <c r="D4" i="26"/>
  <c r="D3" i="26"/>
  <c r="D201" i="26"/>
  <c r="D200" i="26"/>
  <c r="D199" i="26"/>
  <c r="D197" i="26"/>
  <c r="D188" i="26"/>
  <c r="D187" i="26"/>
  <c r="D178" i="26"/>
  <c r="D177" i="26"/>
  <c r="D176" i="26"/>
  <c r="D175" i="26"/>
  <c r="D198" i="26"/>
  <c r="D195" i="26"/>
  <c r="D194" i="26"/>
  <c r="D193" i="26"/>
  <c r="D192" i="26"/>
  <c r="D191" i="26"/>
  <c r="D186" i="26"/>
  <c r="D185" i="26"/>
  <c r="D184" i="26"/>
  <c r="D183" i="26"/>
  <c r="D182" i="26"/>
  <c r="D181" i="26"/>
  <c r="D180" i="26"/>
  <c r="D179" i="26"/>
  <c r="D159" i="26"/>
  <c r="D158" i="26"/>
  <c r="D157" i="26"/>
  <c r="D156" i="26"/>
  <c r="D190" i="26"/>
  <c r="D189" i="26"/>
  <c r="D174" i="26"/>
  <c r="D173" i="26"/>
  <c r="D172" i="26"/>
  <c r="D171" i="26"/>
  <c r="D170" i="26"/>
  <c r="D169" i="26"/>
  <c r="D168" i="26"/>
  <c r="D167" i="26"/>
  <c r="D166" i="26"/>
  <c r="D165" i="26"/>
  <c r="D164" i="26"/>
  <c r="D163" i="26"/>
  <c r="D162" i="26"/>
  <c r="D161" i="26"/>
  <c r="D160" i="26"/>
  <c r="D155" i="26"/>
  <c r="K26" i="25"/>
  <c r="J26" i="25"/>
  <c r="I26" i="25"/>
  <c r="H26" i="25"/>
  <c r="G26" i="25"/>
  <c r="F26" i="25"/>
  <c r="E26" i="25"/>
  <c r="K27" i="25"/>
  <c r="J27" i="25"/>
  <c r="I27" i="25"/>
  <c r="H27" i="25"/>
  <c r="G27" i="25"/>
  <c r="F27" i="25"/>
  <c r="E27" i="25"/>
  <c r="M39" i="30" l="1"/>
  <c r="O39" i="30" s="1"/>
  <c r="M5" i="30"/>
  <c r="M9" i="30"/>
  <c r="M13" i="30"/>
  <c r="M17" i="30"/>
  <c r="M21" i="30"/>
  <c r="M25" i="30"/>
  <c r="M29" i="30"/>
  <c r="M33" i="30"/>
  <c r="M37" i="30"/>
  <c r="M46" i="30"/>
  <c r="M50" i="30"/>
  <c r="M54" i="30"/>
  <c r="M58" i="30"/>
  <c r="M62" i="30"/>
  <c r="M66" i="30"/>
  <c r="M70" i="30"/>
  <c r="M74" i="30"/>
  <c r="M78" i="30"/>
  <c r="M3" i="30"/>
  <c r="O3" i="30" s="1"/>
  <c r="M38" i="30"/>
  <c r="O38" i="30" s="1"/>
  <c r="R38" i="30" s="1"/>
  <c r="M4" i="30"/>
  <c r="M8" i="30"/>
  <c r="M16" i="30"/>
  <c r="M24" i="30"/>
  <c r="M32" i="30"/>
  <c r="M45" i="30"/>
  <c r="M53" i="30"/>
  <c r="M61" i="30"/>
  <c r="M73" i="30"/>
  <c r="M40" i="30"/>
  <c r="O40" i="30" s="1"/>
  <c r="R40" i="30" s="1"/>
  <c r="M6" i="30"/>
  <c r="M10" i="30"/>
  <c r="M14" i="30"/>
  <c r="M18" i="30"/>
  <c r="M22" i="30"/>
  <c r="M26" i="30"/>
  <c r="M30" i="30"/>
  <c r="M34" i="30"/>
  <c r="M43" i="30"/>
  <c r="M47" i="30"/>
  <c r="M51" i="30"/>
  <c r="M55" i="30"/>
  <c r="M59" i="30"/>
  <c r="M63" i="30"/>
  <c r="M67" i="30"/>
  <c r="M71" i="30"/>
  <c r="M75" i="30"/>
  <c r="M79" i="30"/>
  <c r="M65" i="30"/>
  <c r="M41" i="30"/>
  <c r="O41" i="30" s="1"/>
  <c r="R41" i="30" s="1"/>
  <c r="M7" i="30"/>
  <c r="M11" i="30"/>
  <c r="M15" i="30"/>
  <c r="M19" i="30"/>
  <c r="M23" i="30"/>
  <c r="M27" i="30"/>
  <c r="M31" i="30"/>
  <c r="M35" i="30"/>
  <c r="M44" i="30"/>
  <c r="M48" i="30"/>
  <c r="M52" i="30"/>
  <c r="M56" i="30"/>
  <c r="M60" i="30"/>
  <c r="M64" i="30"/>
  <c r="M68" i="30"/>
  <c r="M72" i="30"/>
  <c r="M76" i="30"/>
  <c r="M80" i="30"/>
  <c r="M42" i="30"/>
  <c r="O42" i="30" s="1"/>
  <c r="R42" i="30" s="1"/>
  <c r="M12" i="30"/>
  <c r="M20" i="30"/>
  <c r="M28" i="30"/>
  <c r="M36" i="30"/>
  <c r="M49" i="30"/>
  <c r="M57" i="30"/>
  <c r="M69" i="30"/>
  <c r="M77" i="30"/>
  <c r="R39" i="30"/>
  <c r="U8" i="30"/>
  <c r="Q37" i="30"/>
  <c r="U62" i="30"/>
  <c r="Q58" i="30"/>
  <c r="U46" i="30"/>
  <c r="Q50" i="30"/>
  <c r="U33" i="30"/>
  <c r="Q66" i="30"/>
  <c r="U54" i="30"/>
  <c r="Q4" i="30"/>
  <c r="Q25" i="30"/>
  <c r="U17" i="30"/>
  <c r="T69" i="30"/>
  <c r="Q8" i="30"/>
  <c r="Q29" i="30"/>
  <c r="Q43" i="30"/>
  <c r="Q51" i="30"/>
  <c r="Q59" i="30"/>
  <c r="Q67" i="30"/>
  <c r="U21" i="30"/>
  <c r="U34" i="30"/>
  <c r="U47" i="30"/>
  <c r="U55" i="30"/>
  <c r="U63" i="30"/>
  <c r="Q21" i="30"/>
  <c r="Q47" i="30"/>
  <c r="Q55" i="30"/>
  <c r="U29" i="30"/>
  <c r="U51" i="30"/>
  <c r="T73" i="30"/>
  <c r="Q17" i="30"/>
  <c r="Q33" i="30"/>
  <c r="Q62" i="30"/>
  <c r="U4" i="30"/>
  <c r="U58" i="30"/>
  <c r="U66" i="30"/>
  <c r="T15" i="30"/>
  <c r="T78" i="30"/>
  <c r="Q13" i="30"/>
  <c r="Q70" i="30"/>
  <c r="Q78" i="30"/>
  <c r="U13" i="30"/>
  <c r="U74" i="30"/>
  <c r="T19" i="30"/>
  <c r="T36" i="30"/>
  <c r="T57" i="30"/>
  <c r="Q5" i="30"/>
  <c r="Q9" i="30"/>
  <c r="Q14" i="30"/>
  <c r="Q18" i="30"/>
  <c r="Q22" i="30"/>
  <c r="Q26" i="30"/>
  <c r="Q30" i="30"/>
  <c r="Q71" i="30"/>
  <c r="Q75" i="30"/>
  <c r="Q79" i="30"/>
  <c r="U5" i="30"/>
  <c r="U9" i="30"/>
  <c r="U14" i="30"/>
  <c r="U18" i="30"/>
  <c r="U22" i="30"/>
  <c r="U26" i="30"/>
  <c r="U30" i="30"/>
  <c r="U71" i="30"/>
  <c r="U79" i="30"/>
  <c r="T23" i="30"/>
  <c r="T45" i="30"/>
  <c r="T61" i="30"/>
  <c r="T74" i="30"/>
  <c r="Q2" i="30"/>
  <c r="Q6" i="30"/>
  <c r="Q10" i="30"/>
  <c r="Q15" i="30"/>
  <c r="Q19" i="30"/>
  <c r="Q23" i="30"/>
  <c r="Q27" i="30"/>
  <c r="Q31" i="30"/>
  <c r="Q35" i="30"/>
  <c r="Q44" i="30"/>
  <c r="Q48" i="30"/>
  <c r="Q52" i="30"/>
  <c r="Q56" i="30"/>
  <c r="Q60" i="30"/>
  <c r="Q64" i="30"/>
  <c r="Q68" i="30"/>
  <c r="Q72" i="30"/>
  <c r="Q76" i="30"/>
  <c r="U2" i="30"/>
  <c r="U6" i="30"/>
  <c r="U15" i="30"/>
  <c r="U19" i="30"/>
  <c r="U27" i="30"/>
  <c r="U31" i="30"/>
  <c r="U35" i="30"/>
  <c r="U44" i="30"/>
  <c r="U48" i="30"/>
  <c r="U52" i="30"/>
  <c r="U56" i="30"/>
  <c r="U60" i="30"/>
  <c r="U64" i="30"/>
  <c r="U68" i="30"/>
  <c r="U72" i="30"/>
  <c r="U76" i="30"/>
  <c r="T32" i="30"/>
  <c r="T53" i="30"/>
  <c r="Q74" i="30"/>
  <c r="T27" i="30"/>
  <c r="T49" i="30"/>
  <c r="T65" i="30"/>
  <c r="T77" i="30"/>
  <c r="Q3" i="30"/>
  <c r="Q7" i="30"/>
  <c r="Q12" i="30"/>
  <c r="Q16" i="30"/>
  <c r="Q20" i="30"/>
  <c r="Q24" i="30"/>
  <c r="Q28" i="30"/>
  <c r="Q32" i="30"/>
  <c r="Q36" i="30"/>
  <c r="Q45" i="30"/>
  <c r="Q49" i="30"/>
  <c r="Q53" i="30"/>
  <c r="Q57" i="30"/>
  <c r="Q61" i="30"/>
  <c r="Q65" i="30"/>
  <c r="Q69" i="30"/>
  <c r="Q73" i="30"/>
  <c r="Q77" i="30"/>
  <c r="U3" i="30"/>
  <c r="U7" i="30"/>
  <c r="U12" i="30"/>
  <c r="U16" i="30"/>
  <c r="U24" i="30"/>
  <c r="U28" i="30"/>
  <c r="U32" i="30"/>
  <c r="U49" i="30"/>
  <c r="U53" i="30"/>
  <c r="U69" i="30"/>
  <c r="S80" i="30"/>
  <c r="V80" i="30" s="1"/>
  <c r="T80" i="30"/>
  <c r="Q80" i="30"/>
  <c r="T10" i="30"/>
  <c r="T3" i="30"/>
  <c r="T7" i="30"/>
  <c r="T12" i="30"/>
  <c r="T16" i="30"/>
  <c r="T20" i="30"/>
  <c r="T24" i="30"/>
  <c r="T28" i="30"/>
  <c r="T33" i="30"/>
  <c r="T37" i="30"/>
  <c r="T46" i="30"/>
  <c r="T50" i="30"/>
  <c r="T54" i="30"/>
  <c r="T58" i="30"/>
  <c r="T62" i="30"/>
  <c r="T66" i="30"/>
  <c r="T70" i="30"/>
  <c r="T6" i="30"/>
  <c r="T4" i="30"/>
  <c r="T8" i="30"/>
  <c r="T13" i="30"/>
  <c r="T17" i="30"/>
  <c r="T21" i="30"/>
  <c r="T25" i="30"/>
  <c r="T29" i="30"/>
  <c r="T34" i="30"/>
  <c r="T43" i="30"/>
  <c r="T47" i="30"/>
  <c r="T51" i="30"/>
  <c r="T55" i="30"/>
  <c r="T59" i="30"/>
  <c r="T63" i="30"/>
  <c r="T67" i="30"/>
  <c r="T71" i="30"/>
  <c r="T75" i="30"/>
  <c r="T79" i="30"/>
  <c r="S30" i="30"/>
  <c r="V30" i="30" s="1"/>
  <c r="T2" i="30"/>
  <c r="T5" i="30"/>
  <c r="T9" i="30"/>
  <c r="T14" i="30"/>
  <c r="T18" i="30"/>
  <c r="T26" i="30"/>
  <c r="T31" i="30"/>
  <c r="T35" i="30"/>
  <c r="T44" i="30"/>
  <c r="T48" i="30"/>
  <c r="T60" i="30"/>
  <c r="T64" i="30"/>
  <c r="T68" i="30"/>
  <c r="S25" i="30"/>
  <c r="V25" i="30" s="1"/>
  <c r="S34" i="30"/>
  <c r="V34" i="30" s="1"/>
  <c r="S43" i="30"/>
  <c r="V43" i="30" s="1"/>
  <c r="S59" i="30"/>
  <c r="V59" i="30" s="1"/>
  <c r="S63" i="30"/>
  <c r="V63" i="30" s="1"/>
  <c r="S75" i="30"/>
  <c r="V75" i="30" s="1"/>
  <c r="S22" i="30"/>
  <c r="V22" i="30" s="1"/>
  <c r="S52" i="30"/>
  <c r="V52" i="30" s="1"/>
  <c r="S56" i="30"/>
  <c r="V56" i="30" s="1"/>
  <c r="S67" i="30"/>
  <c r="V67" i="30" s="1"/>
  <c r="S72" i="30"/>
  <c r="V72" i="30" s="1"/>
  <c r="S76" i="30"/>
  <c r="V76" i="30" s="1"/>
  <c r="S10" i="30"/>
  <c r="V10" i="30" s="1"/>
  <c r="S23" i="30"/>
  <c r="V23" i="30" s="1"/>
  <c r="S36" i="30"/>
  <c r="V36" i="30" s="1"/>
  <c r="S45" i="30"/>
  <c r="V45" i="30" s="1"/>
  <c r="S57" i="30"/>
  <c r="V57" i="30" s="1"/>
  <c r="S61" i="30"/>
  <c r="V61" i="30" s="1"/>
  <c r="S73" i="30"/>
  <c r="V73" i="30" s="1"/>
  <c r="S77" i="30"/>
  <c r="V77" i="30" s="1"/>
  <c r="S20" i="30"/>
  <c r="V20" i="30" s="1"/>
  <c r="S37" i="30"/>
  <c r="V37" i="30" s="1"/>
  <c r="S46" i="30"/>
  <c r="V46" i="30" s="1"/>
  <c r="S50" i="30"/>
  <c r="V50" i="30" s="1"/>
  <c r="S54" i="30"/>
  <c r="V54" i="30" s="1"/>
  <c r="S65" i="30"/>
  <c r="V65" i="30" s="1"/>
  <c r="S70" i="30"/>
  <c r="V70" i="30" s="1"/>
  <c r="S78" i="30"/>
  <c r="V78" i="30" s="1"/>
  <c r="O2" i="30"/>
  <c r="G40" i="28"/>
  <c r="F40" i="28"/>
  <c r="R3" i="30" l="1"/>
  <c r="R2" i="30"/>
  <c r="O4" i="30"/>
  <c r="R4" i="30" s="1"/>
  <c r="O5" i="30" l="1"/>
  <c r="R5" i="30" s="1"/>
  <c r="O1" i="6"/>
  <c r="O6" i="30" l="1"/>
  <c r="R6" i="30" s="1"/>
  <c r="G36" i="6"/>
  <c r="I36" i="6" s="1"/>
  <c r="G35" i="6"/>
  <c r="I35" i="6" s="1"/>
  <c r="E36" i="6"/>
  <c r="D36" i="6" s="1"/>
  <c r="F36" i="6" s="1"/>
  <c r="E35" i="6"/>
  <c r="D35" i="6" s="1"/>
  <c r="F35" i="6" s="1"/>
  <c r="G34" i="6"/>
  <c r="I34" i="6" s="1"/>
  <c r="E34" i="6"/>
  <c r="G30" i="6"/>
  <c r="I30" i="6" s="1"/>
  <c r="E30" i="6"/>
  <c r="G18" i="6"/>
  <c r="I18" i="6" s="1"/>
  <c r="E18" i="6"/>
  <c r="G14" i="6"/>
  <c r="I14" i="6" s="1"/>
  <c r="E14" i="6"/>
  <c r="G32" i="6"/>
  <c r="I32" i="6" s="1"/>
  <c r="E32" i="6"/>
  <c r="G28" i="6"/>
  <c r="I28" i="6" s="1"/>
  <c r="E28" i="6"/>
  <c r="G16" i="6"/>
  <c r="I16" i="6" s="1"/>
  <c r="E16" i="6"/>
  <c r="G12" i="6"/>
  <c r="I12" i="6" s="1"/>
  <c r="E12" i="6"/>
  <c r="G33" i="6"/>
  <c r="I33" i="6" s="1"/>
  <c r="E33" i="6"/>
  <c r="G29" i="6"/>
  <c r="I29" i="6" s="1"/>
  <c r="E29" i="6"/>
  <c r="G17" i="6"/>
  <c r="I17" i="6" s="1"/>
  <c r="E17" i="6"/>
  <c r="G13" i="6"/>
  <c r="I13" i="6" s="1"/>
  <c r="E13" i="6"/>
  <c r="G31" i="6"/>
  <c r="I31" i="6" s="1"/>
  <c r="E31" i="6"/>
  <c r="G27" i="6"/>
  <c r="I27" i="6" s="1"/>
  <c r="E27" i="6"/>
  <c r="G15" i="6"/>
  <c r="I15" i="6" s="1"/>
  <c r="E15" i="6"/>
  <c r="G11" i="6"/>
  <c r="I11" i="6" s="1"/>
  <c r="E11" i="6"/>
  <c r="G26" i="6"/>
  <c r="I26" i="6" s="1"/>
  <c r="E26" i="6"/>
  <c r="G22" i="6"/>
  <c r="I22" i="6" s="1"/>
  <c r="E22" i="6"/>
  <c r="G10" i="6"/>
  <c r="I10" i="6" s="1"/>
  <c r="E10" i="6"/>
  <c r="G6" i="6"/>
  <c r="I6" i="6" s="1"/>
  <c r="E6" i="6"/>
  <c r="G24" i="6"/>
  <c r="I24" i="6" s="1"/>
  <c r="E24" i="6"/>
  <c r="G20" i="6"/>
  <c r="I20" i="6" s="1"/>
  <c r="E20" i="6"/>
  <c r="G8" i="6"/>
  <c r="I8" i="6" s="1"/>
  <c r="E8" i="6"/>
  <c r="G4" i="6"/>
  <c r="I4" i="6" s="1"/>
  <c r="E4" i="6"/>
  <c r="G25" i="6"/>
  <c r="I25" i="6" s="1"/>
  <c r="E25" i="6"/>
  <c r="G21" i="6"/>
  <c r="I21" i="6" s="1"/>
  <c r="E21" i="6"/>
  <c r="G9" i="6"/>
  <c r="I9" i="6" s="1"/>
  <c r="E9" i="6"/>
  <c r="G5" i="6"/>
  <c r="I5" i="6" s="1"/>
  <c r="E5" i="6"/>
  <c r="G23" i="6"/>
  <c r="I23" i="6" s="1"/>
  <c r="E23" i="6"/>
  <c r="G19" i="6"/>
  <c r="I19" i="6" s="1"/>
  <c r="E19" i="6"/>
  <c r="G7" i="6"/>
  <c r="I7" i="6" s="1"/>
  <c r="E7" i="6"/>
  <c r="G3" i="6"/>
  <c r="I3" i="6" s="1"/>
  <c r="E3" i="6"/>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K1" i="4"/>
  <c r="K19" i="3"/>
  <c r="L19" i="3"/>
  <c r="M19" i="3"/>
  <c r="N19" i="3"/>
  <c r="K20" i="3"/>
  <c r="L20" i="3"/>
  <c r="M20" i="3"/>
  <c r="N20" i="3"/>
  <c r="K21" i="3"/>
  <c r="L21" i="3"/>
  <c r="M21" i="3"/>
  <c r="N21" i="3"/>
  <c r="K25" i="3"/>
  <c r="L25" i="3"/>
  <c r="M25" i="3"/>
  <c r="N25" i="3"/>
  <c r="K26" i="3"/>
  <c r="L26" i="3"/>
  <c r="M26" i="3"/>
  <c r="N26" i="3"/>
  <c r="K27" i="3"/>
  <c r="L27" i="3"/>
  <c r="M27" i="3"/>
  <c r="N27" i="3"/>
  <c r="K28" i="3"/>
  <c r="L28" i="3"/>
  <c r="M28" i="3"/>
  <c r="N28" i="3"/>
  <c r="K30" i="3"/>
  <c r="L30" i="3"/>
  <c r="M30" i="3"/>
  <c r="N30" i="3"/>
  <c r="K31" i="3"/>
  <c r="L31" i="3"/>
  <c r="M31" i="3"/>
  <c r="N31" i="3"/>
  <c r="L18" i="3"/>
  <c r="M18" i="3"/>
  <c r="N18" i="3"/>
  <c r="K18" i="3"/>
  <c r="O7" i="30" l="1"/>
  <c r="R7" i="30" s="1"/>
  <c r="D3" i="6"/>
  <c r="F3" i="6" s="1"/>
  <c r="D19" i="6"/>
  <c r="F19" i="6" s="1"/>
  <c r="D5" i="6"/>
  <c r="F5" i="6" s="1"/>
  <c r="D21" i="6"/>
  <c r="F21" i="6" s="1"/>
  <c r="D20" i="6"/>
  <c r="F20" i="6" s="1"/>
  <c r="D6" i="6"/>
  <c r="F6" i="6" s="1"/>
  <c r="D22" i="6"/>
  <c r="F22" i="6" s="1"/>
  <c r="D11" i="6"/>
  <c r="F11" i="6" s="1"/>
  <c r="D27" i="6"/>
  <c r="F27" i="6" s="1"/>
  <c r="D13" i="6"/>
  <c r="F13" i="6" s="1"/>
  <c r="D29" i="6"/>
  <c r="F29" i="6" s="1"/>
  <c r="D12" i="6"/>
  <c r="F12" i="6" s="1"/>
  <c r="D28" i="6"/>
  <c r="F28" i="6" s="1"/>
  <c r="D14" i="6"/>
  <c r="F14" i="6" s="1"/>
  <c r="D7" i="6"/>
  <c r="F7" i="6" s="1"/>
  <c r="D23" i="6"/>
  <c r="F23" i="6" s="1"/>
  <c r="D9" i="6"/>
  <c r="F9" i="6" s="1"/>
  <c r="D25" i="6"/>
  <c r="F25" i="6" s="1"/>
  <c r="D8" i="6"/>
  <c r="F8" i="6" s="1"/>
  <c r="D24" i="6"/>
  <c r="F24" i="6" s="1"/>
  <c r="D10" i="6"/>
  <c r="F10" i="6" s="1"/>
  <c r="D26" i="6"/>
  <c r="F26" i="6" s="1"/>
  <c r="D15" i="6"/>
  <c r="F15" i="6" s="1"/>
  <c r="D31" i="6"/>
  <c r="F31" i="6" s="1"/>
  <c r="D17" i="6"/>
  <c r="F17" i="6" s="1"/>
  <c r="D33" i="6"/>
  <c r="F33" i="6" s="1"/>
  <c r="D16" i="6"/>
  <c r="F16" i="6" s="1"/>
  <c r="D32" i="6"/>
  <c r="F32" i="6" s="1"/>
  <c r="D18" i="6"/>
  <c r="F18" i="6" s="1"/>
  <c r="D34" i="6"/>
  <c r="F34" i="6" s="1"/>
  <c r="D4" i="6"/>
  <c r="F4" i="6" s="1"/>
  <c r="D30" i="6"/>
  <c r="F30" i="6" s="1"/>
  <c r="O8" i="30" l="1"/>
  <c r="R8" i="30" s="1"/>
  <c r="O9" i="30" l="1"/>
  <c r="R9" i="30" s="1"/>
  <c r="O10" i="30" l="1"/>
  <c r="R10" i="30" s="1"/>
  <c r="O13" i="30"/>
  <c r="R13" i="30" s="1"/>
  <c r="O12" i="30" l="1"/>
  <c r="R12" i="30" s="1"/>
  <c r="O14" i="30" l="1"/>
  <c r="R14" i="30" s="1"/>
  <c r="O15" i="30" l="1"/>
  <c r="R15" i="30" s="1"/>
  <c r="O16" i="30" l="1"/>
  <c r="R16" i="30" s="1"/>
  <c r="O17" i="30" l="1"/>
  <c r="R17" i="30" s="1"/>
  <c r="O18" i="30" l="1"/>
  <c r="R18" i="30" s="1"/>
  <c r="O19" i="30" l="1"/>
  <c r="R19" i="30" s="1"/>
  <c r="O20" i="30" l="1"/>
  <c r="R20" i="30" s="1"/>
  <c r="O21" i="30" l="1"/>
  <c r="R21" i="30" s="1"/>
  <c r="O22" i="30" l="1"/>
  <c r="R22" i="30" s="1"/>
  <c r="O23" i="30" l="1"/>
  <c r="R23" i="30" s="1"/>
  <c r="O24" i="30" l="1"/>
  <c r="R24" i="30" s="1"/>
  <c r="O25" i="30" l="1"/>
  <c r="R25" i="30" s="1"/>
  <c r="O26" i="30" l="1"/>
  <c r="R26" i="30" s="1"/>
  <c r="O27" i="30" l="1"/>
  <c r="R27" i="30" s="1"/>
  <c r="O30" i="30"/>
  <c r="R30" i="30" s="1"/>
  <c r="O28" i="30" l="1"/>
  <c r="R28" i="30" s="1"/>
  <c r="O29" i="30" l="1"/>
  <c r="R29" i="30" s="1"/>
  <c r="O31" i="30" l="1"/>
  <c r="R31" i="30" s="1"/>
  <c r="O32" i="30" l="1"/>
  <c r="R32" i="30" s="1"/>
  <c r="O33" i="30" l="1"/>
  <c r="R33" i="30" s="1"/>
  <c r="O34" i="30" l="1"/>
  <c r="R34" i="30" s="1"/>
  <c r="O35" i="30" l="1"/>
  <c r="R35" i="30" s="1"/>
  <c r="O36" i="30" l="1"/>
  <c r="R36" i="30" s="1"/>
  <c r="O37" i="30" l="1"/>
  <c r="R37" i="30" s="1"/>
  <c r="O43" i="30" l="1"/>
  <c r="R43" i="30" s="1"/>
  <c r="O44" i="30" l="1"/>
  <c r="R44" i="30" s="1"/>
  <c r="O45" i="30" l="1"/>
  <c r="R45" i="30" s="1"/>
  <c r="O46" i="30" l="1"/>
  <c r="R46" i="30" s="1"/>
  <c r="O47" i="30" l="1"/>
  <c r="R47" i="30" s="1"/>
  <c r="O48" i="30" l="1"/>
  <c r="R48" i="30" s="1"/>
  <c r="O49" i="30" l="1"/>
  <c r="R49" i="30" s="1"/>
  <c r="O50" i="30" l="1"/>
  <c r="R50" i="30" s="1"/>
  <c r="O51" i="30" l="1"/>
  <c r="R51" i="30" s="1"/>
  <c r="O52" i="30" l="1"/>
  <c r="R52" i="30" s="1"/>
  <c r="O53" i="30" l="1"/>
  <c r="R53" i="30" s="1"/>
  <c r="O54" i="30" l="1"/>
  <c r="R54" i="30" s="1"/>
  <c r="O55" i="30" l="1"/>
  <c r="R55" i="30" s="1"/>
  <c r="O56" i="30" l="1"/>
  <c r="R56" i="30" s="1"/>
  <c r="O57" i="30" l="1"/>
  <c r="R57" i="30" s="1"/>
  <c r="O58" i="30" l="1"/>
  <c r="R58" i="30" s="1"/>
  <c r="O59" i="30" l="1"/>
  <c r="R59" i="30" s="1"/>
  <c r="O60" i="30" l="1"/>
  <c r="R60" i="30" s="1"/>
  <c r="O61" i="30" l="1"/>
  <c r="R61" i="30" s="1"/>
  <c r="O62" i="30" l="1"/>
  <c r="R62" i="30" s="1"/>
  <c r="O63" i="30" l="1"/>
  <c r="R63" i="30" s="1"/>
  <c r="O80" i="30" l="1"/>
  <c r="R80" i="30" s="1"/>
  <c r="O64" i="30"/>
  <c r="R64" i="30" s="1"/>
  <c r="O65" i="30" l="1"/>
  <c r="R65" i="30" s="1"/>
  <c r="O66" i="30" l="1"/>
  <c r="R66" i="30" s="1"/>
  <c r="O69" i="30"/>
  <c r="R69" i="30" s="1"/>
  <c r="O67" i="30" l="1"/>
  <c r="R67" i="30" s="1"/>
  <c r="O68" i="30" l="1"/>
  <c r="R68" i="30" s="1"/>
  <c r="O11" i="30" l="1"/>
  <c r="R11" i="30" s="1"/>
  <c r="O70" i="30"/>
  <c r="R70" i="30" s="1"/>
  <c r="O71" i="30" l="1"/>
  <c r="R71" i="30" s="1"/>
  <c r="O72" i="30" l="1"/>
  <c r="R72" i="30" s="1"/>
  <c r="O73" i="30" l="1"/>
  <c r="R73" i="30" s="1"/>
  <c r="O74" i="30" l="1"/>
  <c r="R74" i="30" s="1"/>
  <c r="O75" i="30" l="1"/>
  <c r="R75" i="30" s="1"/>
  <c r="O76" i="30" l="1"/>
  <c r="R76" i="30" s="1"/>
  <c r="O77" i="30" l="1"/>
  <c r="R77" i="30" s="1"/>
  <c r="O78" i="30" l="1"/>
  <c r="R78" i="30" s="1"/>
  <c r="O79" i="30"/>
  <c r="R79" i="30" s="1"/>
  <c r="F128" i="60" l="1"/>
  <c r="AD128" i="60" s="1"/>
  <c r="F127" i="60"/>
  <c r="AD127" i="60" s="1"/>
  <c r="F126" i="60"/>
  <c r="AD126" i="60" s="1"/>
  <c r="F125" i="60"/>
  <c r="AD125" i="60" s="1"/>
  <c r="F124" i="60"/>
  <c r="AD124" i="60" s="1"/>
  <c r="F123" i="60"/>
  <c r="AD123" i="60" s="1"/>
  <c r="F122" i="60"/>
  <c r="AD122" i="60" s="1"/>
  <c r="F121" i="60"/>
  <c r="AD121" i="60" s="1"/>
  <c r="F120" i="60"/>
  <c r="AD120" i="60" s="1"/>
  <c r="F119" i="60"/>
  <c r="AD119" i="60" s="1"/>
  <c r="F118" i="60"/>
  <c r="AD118" i="60" s="1"/>
  <c r="F117" i="60"/>
  <c r="AD117" i="60" s="1"/>
  <c r="F116" i="60"/>
  <c r="AD116" i="60" s="1"/>
  <c r="F115" i="60"/>
  <c r="AD115" i="60" s="1"/>
  <c r="F114" i="60"/>
  <c r="AD114" i="60" s="1"/>
  <c r="F113" i="60"/>
  <c r="AD113" i="60" s="1"/>
  <c r="F112" i="60"/>
  <c r="AD112" i="60" s="1"/>
  <c r="F111" i="60"/>
  <c r="AD111" i="60" s="1"/>
  <c r="F110" i="60"/>
  <c r="AD110" i="60" s="1"/>
  <c r="F109" i="60"/>
  <c r="AD109" i="60" s="1"/>
  <c r="F108" i="60"/>
  <c r="AD108" i="60" s="1"/>
  <c r="F107" i="60"/>
  <c r="AD107" i="60" s="1"/>
  <c r="F106" i="60"/>
  <c r="AD106" i="60" s="1"/>
  <c r="F105" i="60"/>
  <c r="AD105" i="60" s="1"/>
  <c r="F104" i="60"/>
  <c r="AD104" i="60" s="1"/>
  <c r="F103" i="60"/>
  <c r="AD103" i="60" s="1"/>
  <c r="F102" i="60"/>
  <c r="AD102" i="60" s="1"/>
  <c r="F101" i="60"/>
  <c r="AD101" i="60" s="1"/>
  <c r="F100" i="60"/>
  <c r="AD100" i="60" s="1"/>
  <c r="F99" i="60"/>
  <c r="AD99" i="60" s="1"/>
  <c r="F98" i="60"/>
  <c r="AD98" i="60" s="1"/>
  <c r="F97" i="60"/>
  <c r="AD97" i="60" s="1"/>
  <c r="F96" i="60"/>
  <c r="AD96" i="60" s="1"/>
  <c r="F95" i="60"/>
  <c r="AD95" i="60" s="1"/>
  <c r="F94" i="60"/>
  <c r="AD94" i="60" s="1"/>
  <c r="F93" i="60"/>
  <c r="AD93" i="60" s="1"/>
  <c r="F92" i="60"/>
  <c r="AD92" i="60" s="1"/>
  <c r="F91" i="60"/>
  <c r="AD91" i="60" s="1"/>
  <c r="F90" i="60"/>
  <c r="AD90" i="60" s="1"/>
  <c r="F89" i="60"/>
  <c r="AD89" i="60" s="1"/>
  <c r="F88" i="60"/>
  <c r="AD88" i="60" s="1"/>
  <c r="F87" i="60"/>
  <c r="AD87" i="60" s="1"/>
  <c r="F86" i="60"/>
  <c r="AD86" i="60" s="1"/>
  <c r="F85" i="60"/>
  <c r="AD85" i="60" s="1"/>
  <c r="F84" i="60"/>
  <c r="AD84" i="60" s="1"/>
  <c r="F83" i="60"/>
  <c r="AD83" i="60" s="1"/>
  <c r="F82" i="60"/>
  <c r="AD82" i="60" s="1"/>
  <c r="F81" i="60"/>
  <c r="AD81" i="60" s="1"/>
  <c r="F80" i="60"/>
  <c r="AD80" i="60" s="1"/>
  <c r="F79" i="60"/>
  <c r="AD79" i="60" s="1"/>
  <c r="F78" i="60"/>
  <c r="AD78" i="60" s="1"/>
  <c r="F77" i="60"/>
  <c r="AD77" i="60" s="1"/>
  <c r="F76" i="60"/>
  <c r="AD76" i="60" s="1"/>
  <c r="F75" i="60"/>
  <c r="AD75" i="60" s="1"/>
  <c r="F74" i="60"/>
  <c r="AD74" i="60" s="1"/>
  <c r="F73" i="60"/>
  <c r="AD73" i="60" s="1"/>
  <c r="F72" i="60"/>
  <c r="AD72" i="60" s="1"/>
  <c r="F71" i="60"/>
  <c r="AD71" i="60" s="1"/>
  <c r="F70" i="60"/>
  <c r="AD70" i="60" s="1"/>
  <c r="F69" i="60"/>
  <c r="AD69" i="60" s="1"/>
  <c r="F68" i="60"/>
  <c r="AD68" i="60" s="1"/>
  <c r="F67" i="60"/>
  <c r="AD67" i="60" s="1"/>
  <c r="F66" i="60"/>
  <c r="AD66" i="60" s="1"/>
  <c r="F65" i="60"/>
  <c r="AD65" i="60" s="1"/>
  <c r="F64" i="60"/>
  <c r="AD64" i="60" s="1"/>
  <c r="F63" i="60"/>
  <c r="AD63" i="60" s="1"/>
  <c r="F62" i="60"/>
  <c r="AD62" i="60" s="1"/>
  <c r="F61" i="60"/>
  <c r="AD61" i="60" s="1"/>
  <c r="F60" i="60"/>
  <c r="AD60" i="60" s="1"/>
  <c r="F59" i="60"/>
  <c r="AD59" i="60" s="1"/>
  <c r="F58" i="60"/>
  <c r="AD58" i="60" s="1"/>
  <c r="F57" i="60"/>
  <c r="AD57" i="60" s="1"/>
  <c r="F56" i="60"/>
  <c r="AD56" i="60" s="1"/>
  <c r="F55" i="60"/>
  <c r="AD55" i="60" s="1"/>
  <c r="F54" i="60"/>
  <c r="AD54" i="60" s="1"/>
  <c r="F53" i="60"/>
  <c r="AD53" i="60" s="1"/>
  <c r="F52" i="60"/>
  <c r="AD52" i="60" s="1"/>
  <c r="F51" i="60"/>
  <c r="AD51" i="60" s="1"/>
  <c r="F50" i="60"/>
  <c r="AD50" i="60" s="1"/>
  <c r="F49" i="60"/>
  <c r="AD49" i="60" s="1"/>
  <c r="F48" i="60"/>
  <c r="AD48" i="60" s="1"/>
  <c r="F47" i="60"/>
  <c r="AD47" i="60" s="1"/>
  <c r="F46" i="60"/>
  <c r="AD46" i="60" s="1"/>
  <c r="F45" i="60"/>
  <c r="AD45" i="60" s="1"/>
  <c r="F44" i="60"/>
  <c r="AD44" i="60" s="1"/>
  <c r="F43" i="60"/>
  <c r="AD43" i="60" s="1"/>
  <c r="F42" i="60"/>
  <c r="AD42" i="60" s="1"/>
  <c r="F41" i="60"/>
  <c r="AD41" i="60" s="1"/>
  <c r="F40" i="60"/>
  <c r="AD40" i="60" s="1"/>
  <c r="F39" i="60"/>
  <c r="AD39" i="60" s="1"/>
  <c r="F38" i="60"/>
  <c r="AD38" i="60" s="1"/>
  <c r="F37" i="60"/>
  <c r="AD37" i="60" s="1"/>
  <c r="F36" i="60"/>
  <c r="AD36" i="60" s="1"/>
  <c r="F35" i="60"/>
  <c r="AD35" i="60" s="1"/>
  <c r="F34" i="60"/>
  <c r="AD34" i="60" s="1"/>
  <c r="F33" i="60"/>
  <c r="AD33" i="60" s="1"/>
  <c r="F32" i="60"/>
  <c r="AD32" i="60" s="1"/>
  <c r="F31" i="60"/>
  <c r="AD31" i="60" s="1"/>
  <c r="F30" i="60"/>
  <c r="AD30" i="60" s="1"/>
  <c r="F29" i="60"/>
  <c r="AD29" i="60" s="1"/>
  <c r="F28" i="60"/>
  <c r="AD28" i="60" s="1"/>
  <c r="F27" i="60"/>
  <c r="AD27" i="60" s="1"/>
  <c r="F26" i="60"/>
  <c r="AD26" i="60" s="1"/>
  <c r="F25" i="60"/>
  <c r="AD25" i="60" s="1"/>
  <c r="F24" i="60"/>
  <c r="AD24" i="60" s="1"/>
  <c r="F23" i="60"/>
  <c r="AD23" i="60" s="1"/>
  <c r="F22" i="60"/>
  <c r="AD22" i="60" s="1"/>
  <c r="F21" i="60"/>
  <c r="AD21" i="60" s="1"/>
  <c r="F20" i="60"/>
  <c r="AD20" i="60" s="1"/>
  <c r="F19" i="60"/>
  <c r="AD19" i="60" s="1"/>
  <c r="F18" i="60"/>
  <c r="AD18" i="60" s="1"/>
  <c r="F17" i="60"/>
  <c r="AD17" i="60" s="1"/>
  <c r="F16" i="60"/>
  <c r="AD16" i="60" s="1"/>
  <c r="F15" i="60"/>
  <c r="AD15" i="60" s="1"/>
  <c r="F14" i="60"/>
  <c r="AD14" i="60" s="1"/>
  <c r="F13" i="60"/>
  <c r="AD13" i="60" s="1"/>
  <c r="F12" i="60"/>
  <c r="AD12" i="60" s="1"/>
  <c r="F11" i="60"/>
  <c r="AD11" i="60" s="1"/>
  <c r="F10" i="60"/>
  <c r="AD10" i="60" s="1"/>
  <c r="F9" i="60"/>
  <c r="AD9" i="60" s="1"/>
  <c r="F8" i="60"/>
  <c r="AD8" i="60" s="1"/>
  <c r="F7" i="60"/>
  <c r="AD7" i="60" s="1"/>
  <c r="F6" i="60"/>
  <c r="AD6" i="60" s="1"/>
  <c r="AD247" i="58" l="1"/>
  <c r="AD245" i="58"/>
  <c r="AD249" i="58"/>
  <c r="AD241" i="58"/>
  <c r="AD240" i="58"/>
  <c r="AD238" i="58"/>
  <c r="AD243" i="58"/>
  <c r="AD248" i="58"/>
  <c r="AD246" i="58"/>
  <c r="AD250" i="58"/>
  <c r="AD239" i="58"/>
  <c r="AD244" i="58"/>
  <c r="AD242" i="58" l="1"/>
  <c r="AD201" i="58" l="1"/>
  <c r="AD233" i="58"/>
  <c r="AD212" i="58"/>
  <c r="AD232" i="58"/>
  <c r="AD234" i="58"/>
  <c r="AD211" i="58"/>
  <c r="AD216" i="58"/>
  <c r="AD205" i="58"/>
  <c r="AD209" i="58"/>
  <c r="AD213" i="58"/>
  <c r="AD214" i="58"/>
  <c r="AD202" i="58"/>
  <c r="AD219" i="58" l="1"/>
  <c r="AD208" i="58"/>
  <c r="AD215" i="58"/>
  <c r="AD228" i="58"/>
  <c r="AD204" i="58"/>
  <c r="AD210" i="58"/>
  <c r="AD223" i="58"/>
  <c r="AD217" i="58"/>
  <c r="AD227" i="58"/>
  <c r="AD229" i="58"/>
  <c r="AD220" i="58"/>
  <c r="AD221" i="58"/>
  <c r="AD207" i="58"/>
  <c r="AD225" i="58"/>
  <c r="AD200" i="58"/>
  <c r="AD218" i="58"/>
  <c r="AD226" i="58"/>
  <c r="AD222" i="58"/>
  <c r="AD224" i="58"/>
  <c r="AD203" i="58"/>
  <c r="AD206" i="58"/>
  <c r="AD199" i="58"/>
  <c r="AD230" i="58"/>
  <c r="AD231" i="58"/>
  <c r="AD298" i="58"/>
  <c r="AD254" i="58"/>
  <c r="AD256" i="58"/>
  <c r="AD258" i="58"/>
  <c r="AD260" i="58"/>
  <c r="AD262" i="58"/>
  <c r="AD264" i="58"/>
  <c r="AD266" i="58"/>
  <c r="AD268" i="58"/>
  <c r="AD271" i="58"/>
  <c r="AD273" i="58"/>
  <c r="AD275" i="58"/>
  <c r="AD279" i="58"/>
  <c r="AD281" i="58"/>
  <c r="AD283" i="58"/>
  <c r="AD284" i="58"/>
  <c r="AD285" i="58"/>
  <c r="AD287" i="58"/>
  <c r="AD288" i="58"/>
  <c r="AD289" i="58"/>
  <c r="AD290" i="58"/>
  <c r="AD291" i="58"/>
  <c r="AD292" i="58"/>
  <c r="AD293" i="58"/>
  <c r="AD294" i="58"/>
  <c r="AD295" i="58"/>
  <c r="AD296" i="58"/>
  <c r="AD297" i="58"/>
  <c r="AD299" i="58"/>
  <c r="AD255" i="58"/>
  <c r="AD257" i="58"/>
  <c r="AD259" i="58"/>
  <c r="AD261" i="58"/>
  <c r="AD263" i="58"/>
  <c r="AD265" i="58"/>
  <c r="AD267" i="58"/>
  <c r="AD269" i="58"/>
  <c r="AD270" i="58"/>
  <c r="AD272" i="58"/>
  <c r="AD274" i="58"/>
  <c r="AD276" i="58"/>
  <c r="AD277" i="58"/>
  <c r="AD278" i="58"/>
  <c r="AD280" i="58"/>
  <c r="AD282" i="58"/>
  <c r="AD286" i="5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K1" authorId="0" shapeId="0" xr:uid="{6998714F-7663-4E3A-826C-7D74296A716A}">
      <text>
        <r>
          <rPr>
            <b/>
            <sz val="9"/>
            <color indexed="81"/>
            <rFont val="Tahoma"/>
            <family val="2"/>
          </rPr>
          <t>To Table</t>
        </r>
        <r>
          <rPr>
            <sz val="9"/>
            <color indexed="81"/>
            <rFont val="Tahoma"/>
            <family val="2"/>
          </rPr>
          <t xml:space="preserve">
</t>
        </r>
      </text>
    </comment>
    <comment ref="M1" authorId="0" shapeId="0" xr:uid="{2341C6EC-55E4-4E3D-B00B-DC0A1E5CB11A}">
      <text>
        <r>
          <rPr>
            <b/>
            <sz val="9"/>
            <color indexed="81"/>
            <rFont val="Tahoma"/>
            <family val="2"/>
          </rPr>
          <t xml:space="preserve">From Table
</t>
        </r>
      </text>
    </comment>
  </commentList>
</comments>
</file>

<file path=xl/sharedStrings.xml><?xml version="1.0" encoding="utf-8"?>
<sst xmlns="http://schemas.openxmlformats.org/spreadsheetml/2006/main" count="38545" uniqueCount="6161">
  <si>
    <t>FG</t>
  </si>
  <si>
    <t>Parent</t>
  </si>
  <si>
    <t>UFG-MF</t>
  </si>
  <si>
    <t>UFG-SF</t>
  </si>
  <si>
    <t>UFG-MO</t>
  </si>
  <si>
    <t>UFG-BP</t>
  </si>
  <si>
    <t>UFG-CF</t>
  </si>
  <si>
    <t>Challan</t>
  </si>
  <si>
    <t>Invoice</t>
  </si>
  <si>
    <t>Unit Cost</t>
  </si>
  <si>
    <t>General Sale</t>
  </si>
  <si>
    <t>Quantity Received</t>
  </si>
  <si>
    <t>Quantity Issued</t>
  </si>
  <si>
    <t>Job work</t>
  </si>
  <si>
    <t>Job work Unit Cost</t>
  </si>
  <si>
    <t>GN, "General Bill"</t>
  </si>
  <si>
    <t>SU, "Unit Cost"</t>
  </si>
  <si>
    <t>SC, "Jobwork Unit Cost"</t>
  </si>
  <si>
    <t>SJ, "Jobwork"</t>
  </si>
  <si>
    <t>Code</t>
  </si>
  <si>
    <t>-MF'</t>
  </si>
  <si>
    <t>-SF'</t>
  </si>
  <si>
    <t>-CF'</t>
  </si>
  <si>
    <t>-MO'</t>
  </si>
  <si>
    <t>-BP'</t>
  </si>
  <si>
    <t>-PP'</t>
  </si>
  <si>
    <t>-GI'</t>
  </si>
  <si>
    <t>Printing Paper</t>
  </si>
  <si>
    <t>General Item</t>
  </si>
  <si>
    <t>Multi Format</t>
  </si>
  <si>
    <t>Spread Format</t>
  </si>
  <si>
    <t>Combo Format</t>
  </si>
  <si>
    <t>Miscellaneous Operation</t>
  </si>
  <si>
    <t>Binding Process</t>
  </si>
  <si>
    <t>Details</t>
  </si>
  <si>
    <t>Old Code</t>
  </si>
  <si>
    <t>-TP'</t>
  </si>
  <si>
    <t>-CP'</t>
  </si>
  <si>
    <t>-JP'</t>
  </si>
  <si>
    <t>-BD'</t>
  </si>
  <si>
    <t>-WS'</t>
  </si>
  <si>
    <t>TYPE</t>
  </si>
  <si>
    <t>"General Bill"</t>
  </si>
  <si>
    <t>GN</t>
  </si>
  <si>
    <t>"Jobwork"</t>
  </si>
  <si>
    <t>SJ</t>
  </si>
  <si>
    <t>"Unit Cost"</t>
  </si>
  <si>
    <t>SU</t>
  </si>
  <si>
    <t>Unit Cost Sale</t>
  </si>
  <si>
    <t>SC</t>
  </si>
  <si>
    <t>"Jobwork Unit Cost"</t>
  </si>
  <si>
    <t>BOM</t>
  </si>
  <si>
    <t>-AL'</t>
  </si>
  <si>
    <t>Jobwork Sale Unit Cost</t>
  </si>
  <si>
    <t>Case-1</t>
  </si>
  <si>
    <t>00</t>
  </si>
  <si>
    <t>Case-2</t>
  </si>
  <si>
    <t>01</t>
  </si>
  <si>
    <t>SO-X Challan-X</t>
  </si>
  <si>
    <t>SO-√ Challan-X</t>
  </si>
  <si>
    <t>SO-√ Challan-√</t>
  </si>
  <si>
    <t>-FI'</t>
  </si>
  <si>
    <t>IN</t>
  </si>
  <si>
    <t>Out</t>
  </si>
  <si>
    <t>Purchase</t>
  </si>
  <si>
    <t>Sale</t>
  </si>
  <si>
    <t>Case-3</t>
  </si>
  <si>
    <t>02</t>
  </si>
  <si>
    <t>03</t>
  </si>
  <si>
    <t>04</t>
  </si>
  <si>
    <t>05</t>
  </si>
  <si>
    <t>06</t>
  </si>
  <si>
    <t>PO-√ Challan-√</t>
  </si>
  <si>
    <t>PO-√ Challan-X</t>
  </si>
  <si>
    <t>PO-X Challan-X</t>
  </si>
  <si>
    <t>Case-4</t>
  </si>
  <si>
    <t>Case-5</t>
  </si>
  <si>
    <t>Case-6</t>
  </si>
  <si>
    <t>Case-8</t>
  </si>
  <si>
    <t>Case-7</t>
  </si>
  <si>
    <t>Challan Inword</t>
  </si>
  <si>
    <t>Challan Outword</t>
  </si>
  <si>
    <t>07</t>
  </si>
  <si>
    <t>08</t>
  </si>
  <si>
    <t xml:space="preserve">SO-√ </t>
  </si>
  <si>
    <t xml:space="preserve">PO-√ </t>
  </si>
  <si>
    <t>Case-9</t>
  </si>
  <si>
    <t>Case-10</t>
  </si>
  <si>
    <t>09</t>
  </si>
  <si>
    <t>10</t>
  </si>
  <si>
    <t>SI</t>
  </si>
  <si>
    <t>SR</t>
  </si>
  <si>
    <t>Parent Code</t>
  </si>
  <si>
    <t>Child Code</t>
  </si>
  <si>
    <t>PJ</t>
  </si>
  <si>
    <t>PG</t>
  </si>
  <si>
    <t>PU</t>
  </si>
  <si>
    <t>PC</t>
  </si>
  <si>
    <t>General Purchase</t>
  </si>
  <si>
    <t>Jobwork Purchase Unit Cost</t>
  </si>
  <si>
    <t>PR</t>
  </si>
  <si>
    <t>PI</t>
  </si>
  <si>
    <t>SO-X Challan-√</t>
  </si>
  <si>
    <t>11</t>
  </si>
  <si>
    <t>Purchase Return</t>
  </si>
  <si>
    <t>Sale Return</t>
  </si>
  <si>
    <t>Purchase Challan IN</t>
  </si>
  <si>
    <t>Purchase Challan Out</t>
  </si>
  <si>
    <t>Sale Challan IN</t>
  </si>
  <si>
    <t>Sale Challan Out</t>
  </si>
  <si>
    <t>Stock Journal IN</t>
  </si>
  <si>
    <t>Stock Journal Out</t>
  </si>
  <si>
    <t>Out--√</t>
  </si>
  <si>
    <t>Out--X</t>
  </si>
  <si>
    <t>IN--√</t>
  </si>
  <si>
    <t>SG</t>
  </si>
  <si>
    <t>PO-X Challan-√</t>
  </si>
  <si>
    <t>IN--X</t>
  </si>
  <si>
    <t>Case-11</t>
  </si>
  <si>
    <t>Case-12</t>
  </si>
  <si>
    <t>FI</t>
  </si>
  <si>
    <t>0100FI</t>
  </si>
  <si>
    <t>Ref</t>
  </si>
  <si>
    <t>Item</t>
  </si>
  <si>
    <t>HSNCode</t>
  </si>
  <si>
    <t>Quantity</t>
  </si>
  <si>
    <t>Rate</t>
  </si>
  <si>
    <t>Amount</t>
  </si>
  <si>
    <t>Narration</t>
  </si>
  <si>
    <t>SrNo</t>
  </si>
  <si>
    <t>LongNarration01</t>
  </si>
  <si>
    <t>LongNarration02</t>
  </si>
  <si>
    <t>LongNarration03</t>
  </si>
  <si>
    <t>LongNarration04</t>
  </si>
  <si>
    <t>LongNarration05</t>
  </si>
  <si>
    <t>000001</t>
  </si>
  <si>
    <t>000014</t>
  </si>
  <si>
    <t>000003</t>
  </si>
  <si>
    <t>001109</t>
  </si>
  <si>
    <t>*00005</t>
  </si>
  <si>
    <t/>
  </si>
  <si>
    <t>000002</t>
  </si>
  <si>
    <t>0200FI</t>
  </si>
  <si>
    <t>0500FI</t>
  </si>
  <si>
    <t>000004</t>
  </si>
  <si>
    <t>000019</t>
  </si>
  <si>
    <t>0600FI</t>
  </si>
  <si>
    <t>000005</t>
  </si>
  <si>
    <t>0110FI</t>
  </si>
  <si>
    <t>000006</t>
  </si>
  <si>
    <t>0210FI</t>
  </si>
  <si>
    <t>000007</t>
  </si>
  <si>
    <t>0510FI</t>
  </si>
  <si>
    <t>000008</t>
  </si>
  <si>
    <t>0610FI</t>
  </si>
  <si>
    <t>000009</t>
  </si>
  <si>
    <t>000020</t>
  </si>
  <si>
    <t>0101FI</t>
  </si>
  <si>
    <t>000010</t>
  </si>
  <si>
    <t>0201FI</t>
  </si>
  <si>
    <t>000011</t>
  </si>
  <si>
    <t>0501FI</t>
  </si>
  <si>
    <t>000012</t>
  </si>
  <si>
    <t>0601FI</t>
  </si>
  <si>
    <t>000013</t>
  </si>
  <si>
    <t>0111FI</t>
  </si>
  <si>
    <t>0211FI</t>
  </si>
  <si>
    <t>000015</t>
  </si>
  <si>
    <t>000022</t>
  </si>
  <si>
    <t>0511FI</t>
  </si>
  <si>
    <t>000016</t>
  </si>
  <si>
    <t>0611FI</t>
  </si>
  <si>
    <t>000017</t>
  </si>
  <si>
    <t>0300FI</t>
  </si>
  <si>
    <t>000018</t>
  </si>
  <si>
    <t>0400FI</t>
  </si>
  <si>
    <t>0700FI</t>
  </si>
  <si>
    <t>0800FI</t>
  </si>
  <si>
    <t>000021</t>
  </si>
  <si>
    <t>0310FI</t>
  </si>
  <si>
    <t>0410FI</t>
  </si>
  <si>
    <t>000023</t>
  </si>
  <si>
    <t>000024</t>
  </si>
  <si>
    <t>0710FI</t>
  </si>
  <si>
    <t>0810FI</t>
  </si>
  <si>
    <t>000025</t>
  </si>
  <si>
    <t>0301FI</t>
  </si>
  <si>
    <t>000026</t>
  </si>
  <si>
    <t>0401FI</t>
  </si>
  <si>
    <t>000027</t>
  </si>
  <si>
    <t>0701FI</t>
  </si>
  <si>
    <t>000028</t>
  </si>
  <si>
    <t>0801FI</t>
  </si>
  <si>
    <t>000029</t>
  </si>
  <si>
    <t>0311FI</t>
  </si>
  <si>
    <t>000030</t>
  </si>
  <si>
    <t>0411FI</t>
  </si>
  <si>
    <t>000031</t>
  </si>
  <si>
    <t>0711FI</t>
  </si>
  <si>
    <t>000032</t>
  </si>
  <si>
    <t>0811FI</t>
  </si>
  <si>
    <t>Type</t>
  </si>
  <si>
    <t>0900FI</t>
  </si>
  <si>
    <t>0910FI</t>
  </si>
  <si>
    <t>0901FI</t>
  </si>
  <si>
    <t>0911FI</t>
  </si>
  <si>
    <t>1000FI</t>
  </si>
  <si>
    <t>1010FI</t>
  </si>
  <si>
    <t>1001FI</t>
  </si>
  <si>
    <t>1011FI</t>
  </si>
  <si>
    <t>Left4</t>
  </si>
  <si>
    <t>000033</t>
  </si>
  <si>
    <t>000034</t>
  </si>
  <si>
    <t>000159</t>
  </si>
  <si>
    <t>Impact</t>
  </si>
  <si>
    <t>OUT</t>
  </si>
  <si>
    <t>0</t>
  </si>
  <si>
    <t>Formula</t>
  </si>
  <si>
    <t>IIF(LEFT(C3.BOM,4)=</t>
  </si>
  <si>
    <t>WS</t>
  </si>
  <si>
    <t>000160</t>
  </si>
  <si>
    <t>000465</t>
  </si>
  <si>
    <t>000464</t>
  </si>
  <si>
    <t>000035</t>
  </si>
  <si>
    <t>000036</t>
  </si>
  <si>
    <t>000037</t>
  </si>
  <si>
    <t>000038</t>
  </si>
  <si>
    <t>000039</t>
  </si>
  <si>
    <t>000044</t>
  </si>
  <si>
    <t>000040</t>
  </si>
  <si>
    <t>000041</t>
  </si>
  <si>
    <t>000042</t>
  </si>
  <si>
    <t>000043</t>
  </si>
  <si>
    <t>000045</t>
  </si>
  <si>
    <t>000046</t>
  </si>
  <si>
    <t>000047</t>
  </si>
  <si>
    <t>000048</t>
  </si>
  <si>
    <t>000049</t>
  </si>
  <si>
    <t>000050</t>
  </si>
  <si>
    <t>000051</t>
  </si>
  <si>
    <t>000052</t>
  </si>
  <si>
    <t>000053</t>
  </si>
  <si>
    <t>000054</t>
  </si>
  <si>
    <t>000055</t>
  </si>
  <si>
    <t>000056</t>
  </si>
  <si>
    <t>000057</t>
  </si>
  <si>
    <t>000058</t>
  </si>
  <si>
    <t>000059</t>
  </si>
  <si>
    <t>000060</t>
  </si>
  <si>
    <t>000061</t>
  </si>
  <si>
    <t>000062</t>
  </si>
  <si>
    <t>000063</t>
  </si>
  <si>
    <t>000064</t>
  </si>
  <si>
    <t>000065</t>
  </si>
  <si>
    <t>000066</t>
  </si>
  <si>
    <t>000067</t>
  </si>
  <si>
    <t>000068</t>
  </si>
  <si>
    <t>000069</t>
  </si>
  <si>
    <t>000089</t>
  </si>
  <si>
    <t>000515</t>
  </si>
  <si>
    <t>000083</t>
  </si>
  <si>
    <t>000509</t>
  </si>
  <si>
    <t>000084</t>
  </si>
  <si>
    <t>000510</t>
  </si>
  <si>
    <t>000085</t>
  </si>
  <si>
    <t>000511</t>
  </si>
  <si>
    <t>000086</t>
  </si>
  <si>
    <t>000512</t>
  </si>
  <si>
    <t>000087</t>
  </si>
  <si>
    <t>000513</t>
  </si>
  <si>
    <t>000088</t>
  </si>
  <si>
    <t>000514</t>
  </si>
  <si>
    <t>000137</t>
  </si>
  <si>
    <t>000516</t>
  </si>
  <si>
    <t>000070</t>
  </si>
  <si>
    <t>Name</t>
  </si>
  <si>
    <t>PrintName</t>
  </si>
  <si>
    <t>Liter</t>
  </si>
  <si>
    <t>Ltr.</t>
  </si>
  <si>
    <t>Inch</t>
  </si>
  <si>
    <t>Meter</t>
  </si>
  <si>
    <t>Milliliter</t>
  </si>
  <si>
    <t>Gram</t>
  </si>
  <si>
    <t>Kilogram</t>
  </si>
  <si>
    <t>Kg.</t>
  </si>
  <si>
    <t>S. No.</t>
  </si>
  <si>
    <t>Milligram</t>
  </si>
  <si>
    <t>Mg.</t>
  </si>
  <si>
    <t>Gr.</t>
  </si>
  <si>
    <t>Ml.</t>
  </si>
  <si>
    <t>Ft.</t>
  </si>
  <si>
    <t>In.</t>
  </si>
  <si>
    <t>Mt.</t>
  </si>
  <si>
    <t>Millimeter</t>
  </si>
  <si>
    <t>mm.</t>
  </si>
  <si>
    <t>Centimeter</t>
  </si>
  <si>
    <t>cm.</t>
  </si>
  <si>
    <t>Old</t>
  </si>
  <si>
    <t>Feet</t>
  </si>
  <si>
    <t>Party</t>
  </si>
  <si>
    <t>CreatedBy</t>
  </si>
  <si>
    <t>CreatedOn</t>
  </si>
  <si>
    <t>ModifiedBy</t>
  </si>
  <si>
    <t>ModifiedOn</t>
  </si>
  <si>
    <t>N</t>
  </si>
  <si>
    <t>IIF(G.Type As TypeRef</t>
  </si>
  <si>
    <t>Value1</t>
  </si>
  <si>
    <t>*00001</t>
  </si>
  <si>
    <t>Coated Matt</t>
  </si>
  <si>
    <t>16</t>
  </si>
  <si>
    <t>*00002</t>
  </si>
  <si>
    <t>Coated Gloss</t>
  </si>
  <si>
    <t>*00003</t>
  </si>
  <si>
    <t xml:space="preserve"> Uncoated</t>
  </si>
  <si>
    <t>Uncoated</t>
  </si>
  <si>
    <t>*00004</t>
  </si>
  <si>
    <t>High Bulk</t>
  </si>
  <si>
    <t>1. Printing &amp; Finishing Charges of</t>
  </si>
  <si>
    <t>Printing &amp; Finishing Charges of</t>
  </si>
  <si>
    <t>17</t>
  </si>
  <si>
    <t>*00006</t>
  </si>
  <si>
    <t>1. Text Printing Charges of</t>
  </si>
  <si>
    <t>Text Printing Charges of</t>
  </si>
  <si>
    <t>*00007</t>
  </si>
  <si>
    <t>2. Title Printing Charges of</t>
  </si>
  <si>
    <t>Title Printing Charges of</t>
  </si>
  <si>
    <t>*00008</t>
  </si>
  <si>
    <t>3. Combo Title Printing Charges of</t>
  </si>
  <si>
    <t>Combo Title Printing Charges of</t>
  </si>
  <si>
    <t>*00009</t>
  </si>
  <si>
    <t>4. Finishing Charges of</t>
  </si>
  <si>
    <t>Finishing Charges of</t>
  </si>
  <si>
    <t>*00010</t>
  </si>
  <si>
    <t>5. Binding Charges of</t>
  </si>
  <si>
    <t>Binding Charges of</t>
  </si>
  <si>
    <t>*00011</t>
  </si>
  <si>
    <t>Multi Form-1</t>
  </si>
  <si>
    <t>19</t>
  </si>
  <si>
    <t>*00012</t>
  </si>
  <si>
    <t>Multi Form-2</t>
  </si>
  <si>
    <t>*00013</t>
  </si>
  <si>
    <t>Multi Form-3</t>
  </si>
  <si>
    <t>*00014</t>
  </si>
  <si>
    <t>Single Form</t>
  </si>
  <si>
    <t>*00015</t>
  </si>
  <si>
    <t>Combo Form</t>
  </si>
  <si>
    <t>*00016</t>
  </si>
  <si>
    <t>*00017</t>
  </si>
  <si>
    <t>UFG</t>
  </si>
  <si>
    <t>*00018</t>
  </si>
  <si>
    <t>Separator</t>
  </si>
  <si>
    <t>*00019</t>
  </si>
  <si>
    <t>End Paper</t>
  </si>
  <si>
    <t>*00020</t>
  </si>
  <si>
    <t>Title</t>
  </si>
  <si>
    <t>*00021</t>
  </si>
  <si>
    <t>Per Unit</t>
  </si>
  <si>
    <t>20</t>
  </si>
  <si>
    <t>*00022</t>
  </si>
  <si>
    <t>Per Inch²</t>
  </si>
  <si>
    <t>*00023</t>
  </si>
  <si>
    <t>100 Inch²</t>
  </si>
  <si>
    <t>*00024</t>
  </si>
  <si>
    <t>1000 Inch²</t>
  </si>
  <si>
    <t>*00025</t>
  </si>
  <si>
    <t>Per 1000</t>
  </si>
  <si>
    <t>*00026</t>
  </si>
  <si>
    <t>*00030</t>
  </si>
  <si>
    <t>Poster</t>
  </si>
  <si>
    <t>*00031</t>
  </si>
  <si>
    <t>Envelope</t>
  </si>
  <si>
    <t>*00032</t>
  </si>
  <si>
    <t>25</t>
  </si>
  <si>
    <t>*00033</t>
  </si>
  <si>
    <t>*00034</t>
  </si>
  <si>
    <t>*00035</t>
  </si>
  <si>
    <t>*00036</t>
  </si>
  <si>
    <t>*00037</t>
  </si>
  <si>
    <t>*00038</t>
  </si>
  <si>
    <t>*00039</t>
  </si>
  <si>
    <t>*00040</t>
  </si>
  <si>
    <t>*00041</t>
  </si>
  <si>
    <t>*00042</t>
  </si>
  <si>
    <t>Piece</t>
  </si>
  <si>
    <t>Pec.</t>
  </si>
  <si>
    <t>IF</t>
  </si>
  <si>
    <t>*00043</t>
  </si>
  <si>
    <t>Bag</t>
  </si>
  <si>
    <t>*00044</t>
  </si>
  <si>
    <t>Roll</t>
  </si>
  <si>
    <t>*00045</t>
  </si>
  <si>
    <t>Set</t>
  </si>
  <si>
    <t>*00046</t>
  </si>
  <si>
    <t>Machine To Be Decide</t>
  </si>
  <si>
    <t>21</t>
  </si>
  <si>
    <t>Connecting Transport</t>
  </si>
  <si>
    <t>Connecting Transport Route</t>
  </si>
  <si>
    <t>Booking Route</t>
  </si>
  <si>
    <t>New</t>
  </si>
  <si>
    <t>Zone</t>
  </si>
  <si>
    <t>State</t>
  </si>
  <si>
    <t>City</t>
  </si>
  <si>
    <t>Contents</t>
  </si>
  <si>
    <t>Goods List</t>
  </si>
  <si>
    <t>Reason of Non Delivery of Goods</t>
  </si>
  <si>
    <t>Accounts</t>
  </si>
  <si>
    <t>Non Delivery Reason</t>
  </si>
  <si>
    <t>User</t>
  </si>
  <si>
    <t>Deliverer</t>
  </si>
  <si>
    <t>Packer</t>
  </si>
  <si>
    <t>Packing Boy</t>
  </si>
  <si>
    <t>Transporter</t>
  </si>
  <si>
    <t>Courier</t>
  </si>
  <si>
    <t>Executive</t>
  </si>
  <si>
    <t>Courier Companies</t>
  </si>
  <si>
    <t>Transport Companies</t>
  </si>
  <si>
    <t>----------------------------------------&gt;</t>
  </si>
  <si>
    <t>Packing Slip</t>
  </si>
  <si>
    <t>Bank Documents</t>
  </si>
  <si>
    <t>Thelewala Payments</t>
  </si>
  <si>
    <t>Bank Documents(Bilty)</t>
  </si>
  <si>
    <t>Sale Invoice</t>
  </si>
  <si>
    <t>Material Issue</t>
  </si>
  <si>
    <t>Stock Transfer</t>
  </si>
  <si>
    <t>Courier Booking</t>
  </si>
  <si>
    <t>Domestic Booking</t>
  </si>
  <si>
    <t>International Booking</t>
  </si>
  <si>
    <t>Bilty Register</t>
  </si>
  <si>
    <t>Transport Bilty Ledger</t>
  </si>
  <si>
    <t>Dispatch Ledger</t>
  </si>
  <si>
    <t>Local Goods Elevator Ledger</t>
  </si>
  <si>
    <t>Dispatch Register</t>
  </si>
  <si>
    <t>Thelewala Register</t>
  </si>
  <si>
    <t>Packer Ledger</t>
  </si>
  <si>
    <t>Courier Register</t>
  </si>
  <si>
    <t>Packer Register</t>
  </si>
  <si>
    <t>Bank Document Register</t>
  </si>
  <si>
    <t>Courier Ledger</t>
  </si>
  <si>
    <t>Bank Document Ledger</t>
  </si>
  <si>
    <t>Recordstatus</t>
  </si>
  <si>
    <t>Printstatus</t>
  </si>
  <si>
    <t>M</t>
  </si>
  <si>
    <t>Bags</t>
  </si>
  <si>
    <t>Sets</t>
  </si>
  <si>
    <t>*00047</t>
  </si>
  <si>
    <t>Packets</t>
  </si>
  <si>
    <t>MRP</t>
  </si>
  <si>
    <t>Parent Group</t>
  </si>
  <si>
    <t>Pending P/O</t>
  </si>
  <si>
    <t>Pending S/O</t>
  </si>
  <si>
    <t>General</t>
  </si>
  <si>
    <t>Effective Stock</t>
  </si>
  <si>
    <t>Price</t>
  </si>
  <si>
    <t>Stock</t>
  </si>
  <si>
    <t>Net Sales</t>
  </si>
  <si>
    <t>Sales Amount</t>
  </si>
  <si>
    <t>Sales</t>
  </si>
  <si>
    <t>Sales Return</t>
  </si>
  <si>
    <t>Sales Return Amount</t>
  </si>
  <si>
    <t>Purchases Return Amount</t>
  </si>
  <si>
    <t>Net Purchases</t>
  </si>
  <si>
    <t>Net Purchases Amount</t>
  </si>
  <si>
    <t>Book</t>
  </si>
  <si>
    <t>Challan Revesal IN</t>
  </si>
  <si>
    <t>Challan Revesal Out</t>
  </si>
  <si>
    <t>12</t>
  </si>
  <si>
    <t>Challan TO Be Billed IN</t>
  </si>
  <si>
    <t>Challan Not TO Be Billed IN</t>
  </si>
  <si>
    <t>Challan TO Be Billed OUT</t>
  </si>
  <si>
    <t>13</t>
  </si>
  <si>
    <t>14</t>
  </si>
  <si>
    <t>15</t>
  </si>
  <si>
    <t>Challan Not TO Be Billed IOUT</t>
  </si>
  <si>
    <t>18</t>
  </si>
  <si>
    <t>Purchase Order</t>
  </si>
  <si>
    <t>Sale Order</t>
  </si>
  <si>
    <t>1100FI</t>
  </si>
  <si>
    <t>1110FI</t>
  </si>
  <si>
    <t>1101FI</t>
  </si>
  <si>
    <t>1111FI</t>
  </si>
  <si>
    <t>1200FI</t>
  </si>
  <si>
    <t>1201FI</t>
  </si>
  <si>
    <t>1211FI</t>
  </si>
  <si>
    <t>1210FI</t>
  </si>
  <si>
    <t>1300FI</t>
  </si>
  <si>
    <t>1310FI</t>
  </si>
  <si>
    <t>1301FI</t>
  </si>
  <si>
    <t>1311FI</t>
  </si>
  <si>
    <t>1600FI</t>
  </si>
  <si>
    <t>1601FI</t>
  </si>
  <si>
    <t>1611FI</t>
  </si>
  <si>
    <t>1610FI</t>
  </si>
  <si>
    <t>1700FI</t>
  </si>
  <si>
    <t>1710FI</t>
  </si>
  <si>
    <t>1701FI</t>
  </si>
  <si>
    <t>1711FI</t>
  </si>
  <si>
    <t>1800FI</t>
  </si>
  <si>
    <t>1801FI</t>
  </si>
  <si>
    <t>1811FI</t>
  </si>
  <si>
    <t>1810FI</t>
  </si>
  <si>
    <t>Local Goods Lifter Payments</t>
  </si>
  <si>
    <t>Stock Tranfer</t>
  </si>
  <si>
    <t>1900FI</t>
  </si>
  <si>
    <t>Stock Genral</t>
  </si>
  <si>
    <t>RecordId</t>
  </si>
  <si>
    <t>ProductId</t>
  </si>
  <si>
    <t>ProductType</t>
  </si>
  <si>
    <t>IsUserProduct</t>
  </si>
  <si>
    <t>IsDel</t>
  </si>
  <si>
    <t>Brochure</t>
  </si>
  <si>
    <t>Books</t>
  </si>
  <si>
    <t>Catalogue</t>
  </si>
  <si>
    <t>Diary</t>
  </si>
  <si>
    <t>NewsLetter</t>
  </si>
  <si>
    <t>Magazine</t>
  </si>
  <si>
    <t>Annual Report</t>
  </si>
  <si>
    <t>Book marker</t>
  </si>
  <si>
    <t>Business Cards</t>
  </si>
  <si>
    <t>Carton</t>
  </si>
  <si>
    <t>Coupon</t>
  </si>
  <si>
    <t>Dangler</t>
  </si>
  <si>
    <t>Desktop Calendar</t>
  </si>
  <si>
    <t>Envelope--Custom</t>
  </si>
  <si>
    <t>Leaflet</t>
  </si>
  <si>
    <t>Forms</t>
  </si>
  <si>
    <t>Certifictaes</t>
  </si>
  <si>
    <t>Invoice Book</t>
  </si>
  <si>
    <t>Planner Calendar</t>
  </si>
  <si>
    <t>Paper Bag</t>
  </si>
  <si>
    <t>Greeting Card</t>
  </si>
  <si>
    <t>Note Block</t>
  </si>
  <si>
    <t>Slip Pad</t>
  </si>
  <si>
    <t>Wall Calendar</t>
  </si>
  <si>
    <t>Receipt</t>
  </si>
  <si>
    <t>Presentation Folder</t>
  </si>
  <si>
    <t>Stickers</t>
  </si>
  <si>
    <t>Note Pad</t>
  </si>
  <si>
    <t>Letter Head</t>
  </si>
  <si>
    <t>Label</t>
  </si>
  <si>
    <t>Folded Broucher</t>
  </si>
  <si>
    <t>Exercise Book</t>
  </si>
  <si>
    <t>CD Pouch</t>
  </si>
  <si>
    <t>ProductID</t>
  </si>
  <si>
    <t>ProductName</t>
  </si>
  <si>
    <t>Book Format</t>
  </si>
  <si>
    <t>Calendar</t>
  </si>
  <si>
    <t>NCR</t>
  </si>
  <si>
    <t>Stationary</t>
  </si>
  <si>
    <t>Other</t>
  </si>
  <si>
    <t>BindingTypeId</t>
  </si>
  <si>
    <t>BindingType</t>
  </si>
  <si>
    <t>UOMID</t>
  </si>
  <si>
    <t>SortOrder</t>
  </si>
  <si>
    <t>Center Stitch</t>
  </si>
  <si>
    <t>Perfect Binding</t>
  </si>
  <si>
    <t>Spiral</t>
  </si>
  <si>
    <t>Wiro</t>
  </si>
  <si>
    <t>Gluing</t>
  </si>
  <si>
    <t>Tim Rimming</t>
  </si>
  <si>
    <t>Sewing &amp; Perfect Binding</t>
  </si>
  <si>
    <t>Sewing &amp; Case Binding</t>
  </si>
  <si>
    <t>Soft case cover with side Stitching</t>
  </si>
  <si>
    <t>Hardcase Binding with cloth spine</t>
  </si>
  <si>
    <t>Glue Spine</t>
  </si>
  <si>
    <t>UnitName</t>
  </si>
  <si>
    <t>UnitValue</t>
  </si>
  <si>
    <t>per Thousand</t>
  </si>
  <si>
    <t>per Page</t>
  </si>
  <si>
    <t>per Sq.inch.</t>
  </si>
  <si>
    <t>per Copy</t>
  </si>
  <si>
    <t>per Inch</t>
  </si>
  <si>
    <t>per Piece</t>
  </si>
  <si>
    <t>per Drill</t>
  </si>
  <si>
    <t>per Fold</t>
  </si>
  <si>
    <t>per Hundred</t>
  </si>
  <si>
    <t>per Ream</t>
  </si>
  <si>
    <t>per Blade</t>
  </si>
  <si>
    <t>per Centimeter</t>
  </si>
  <si>
    <t>per Square mm</t>
  </si>
  <si>
    <t>per Square cm</t>
  </si>
  <si>
    <t>per Square inch</t>
  </si>
  <si>
    <t>per Form</t>
  </si>
  <si>
    <t>per Unit length</t>
  </si>
  <si>
    <t>per Gross</t>
  </si>
  <si>
    <t>per Packet</t>
  </si>
  <si>
    <t>cut per Hundred</t>
  </si>
  <si>
    <t>cut per thousand</t>
  </si>
  <si>
    <t>per Sheet</t>
  </si>
  <si>
    <t>UnitId</t>
  </si>
  <si>
    <t>CompanyId</t>
  </si>
  <si>
    <t>DecimalId</t>
  </si>
  <si>
    <t>UnitAbbreviation</t>
  </si>
  <si>
    <t>SuperUnitId</t>
  </si>
  <si>
    <t>PerUnit</t>
  </si>
  <si>
    <t>Description</t>
  </si>
  <si>
    <t>CreatedByAppUser</t>
  </si>
  <si>
    <t>CreateDate</t>
  </si>
  <si>
    <t>CreatedByWinUser</t>
  </si>
  <si>
    <t>UpdateDate</t>
  </si>
  <si>
    <t>UpdatedByAppUser</t>
  </si>
  <si>
    <t>UpdatedByWinUser</t>
  </si>
  <si>
    <t>IsValidCurrency</t>
  </si>
  <si>
    <t>SelectCurrency</t>
  </si>
  <si>
    <t>Ream</t>
  </si>
  <si>
    <t xml:space="preserve"> ream</t>
  </si>
  <si>
    <t>Administrator</t>
  </si>
  <si>
    <t>Sheet</t>
  </si>
  <si>
    <t xml:space="preserve"> sheet</t>
  </si>
  <si>
    <t>Packet</t>
  </si>
  <si>
    <t xml:space="preserve"> packet</t>
  </si>
  <si>
    <t>Plate</t>
  </si>
  <si>
    <t xml:space="preserve"> plate</t>
  </si>
  <si>
    <t xml:space="preserve"> kg.</t>
  </si>
  <si>
    <t xml:space="preserve"> ltr.</t>
  </si>
  <si>
    <t xml:space="preserve"> in.</t>
  </si>
  <si>
    <t xml:space="preserve"> cm.</t>
  </si>
  <si>
    <t>Milimeter</t>
  </si>
  <si>
    <t xml:space="preserve"> mm.</t>
  </si>
  <si>
    <t>Gross</t>
  </si>
  <si>
    <t xml:space="preserve"> gross</t>
  </si>
  <si>
    <t xml:space="preserve"> gm.</t>
  </si>
  <si>
    <t>Packet1</t>
  </si>
  <si>
    <t xml:space="preserve"> packet1</t>
  </si>
  <si>
    <t xml:space="preserve"> mtr.</t>
  </si>
  <si>
    <t>Dozen</t>
  </si>
  <si>
    <t xml:space="preserve"> dozen</t>
  </si>
  <si>
    <t>Pieces</t>
  </si>
  <si>
    <t>pcs</t>
  </si>
  <si>
    <t>Ream1</t>
  </si>
  <si>
    <t>ream1</t>
  </si>
  <si>
    <t>Mililiter</t>
  </si>
  <si>
    <t>ml.</t>
  </si>
  <si>
    <t>Tonn</t>
  </si>
  <si>
    <t>Indian Rupee - (Rs.)</t>
  </si>
  <si>
    <t>Rs(INR)</t>
  </si>
  <si>
    <t>Oct 27 2020  3:01PM</t>
  </si>
  <si>
    <t>US Dollar - ($)</t>
  </si>
  <si>
    <t>USD</t>
  </si>
  <si>
    <t>Tanzanian Shilling - (TZS)</t>
  </si>
  <si>
    <t>Sri Lanka Rupee - (Rs.)</t>
  </si>
  <si>
    <t>Ghana Cedi - (¢)</t>
  </si>
  <si>
    <t>Malaysian Ringgit - (RM)</t>
  </si>
  <si>
    <t>Kenyan Shilling - (KSh)</t>
  </si>
  <si>
    <t>Uganda Shilling - (UGX)</t>
  </si>
  <si>
    <t>UAE Dirham - (AED)</t>
  </si>
  <si>
    <t>Nepal Rupee - (Rs.)</t>
  </si>
  <si>
    <t>Bangladeshi Taka - (BDT)</t>
  </si>
  <si>
    <t>Euro - (€)</t>
  </si>
  <si>
    <t>Malawi Kwacha-(MWK)</t>
  </si>
  <si>
    <t>Saudi Riyal-(SAR)</t>
  </si>
  <si>
    <t>Id</t>
  </si>
  <si>
    <t>childUnitId</t>
  </si>
  <si>
    <t>ConversionFactor</t>
  </si>
  <si>
    <t>StatusID</t>
  </si>
  <si>
    <t>Status</t>
  </si>
  <si>
    <t>New Quote</t>
  </si>
  <si>
    <t>Pending</t>
  </si>
  <si>
    <t>Ordered</t>
  </si>
  <si>
    <t>Closed</t>
  </si>
  <si>
    <t>Deleted</t>
  </si>
  <si>
    <t xml:space="preserve">      ,[MachineType]</t>
  </si>
  <si>
    <t xml:space="preserve">      ,[Start]</t>
  </si>
  <si>
    <t xml:space="preserve">      ,[finish]</t>
  </si>
  <si>
    <t xml:space="preserve">      ,[Spoil4color]</t>
  </si>
  <si>
    <t xml:space="preserve">      ,[Spoil3color]</t>
  </si>
  <si>
    <t xml:space="preserve">      ,[Spoil2Color]</t>
  </si>
  <si>
    <t xml:space="preserve">      ,[Spoil1Color]</t>
  </si>
  <si>
    <t xml:space="preserve">      ,[PerColorPerMakeReady]</t>
  </si>
  <si>
    <t xml:space="preserve">      ,[RunningWastageP]</t>
  </si>
  <si>
    <t xml:space="preserve">      ,[SpoilageStandard]</t>
  </si>
  <si>
    <t xml:space="preserve">      ,[Pantone_Colors]</t>
  </si>
  <si>
    <t xml:space="preserve">      ,[MetalicColor]</t>
  </si>
  <si>
    <t xml:space="preserve">      ,[TextBlack]</t>
  </si>
  <si>
    <t xml:space="preserve">      ,[CustId]</t>
  </si>
  <si>
    <t xml:space="preserve">      ,[OrderNo]</t>
  </si>
  <si>
    <t xml:space="preserve">      ,[OIdSplit]</t>
  </si>
  <si>
    <t xml:space="preserve">      ,[OrderId]</t>
  </si>
  <si>
    <t xml:space="preserve">      ,[CompanyID]</t>
  </si>
  <si>
    <t xml:space="preserve">      ,[UserName]</t>
  </si>
  <si>
    <t xml:space="preserve">      ,[QuoteNo]</t>
  </si>
  <si>
    <t xml:space="preserve">      ,[KeyQty]</t>
  </si>
  <si>
    <t xml:space="preserve">      ,[JobColorName]</t>
  </si>
  <si>
    <t xml:space="preserve">      ,[JobIdentification]</t>
  </si>
  <si>
    <t xml:space="preserve">      ,[JobMachineName]</t>
  </si>
  <si>
    <t xml:space="preserve">      ,[ShiftName]</t>
  </si>
  <si>
    <t xml:space="preserve">      ,[ShiftTime]</t>
  </si>
  <si>
    <t xml:space="preserve">      ,[OrdAssignDate]</t>
  </si>
  <si>
    <t xml:space="preserve">      ,[JobPlannedDate]</t>
  </si>
  <si>
    <t xml:space="preserve">      ,[Quantity]</t>
  </si>
  <si>
    <t xml:space="preserve">      ,[Output]</t>
  </si>
  <si>
    <t xml:space="preserve">      ,[MovedQty]</t>
  </si>
  <si>
    <t xml:space="preserve">      ,[MoveUP]</t>
  </si>
  <si>
    <t xml:space="preserve">      ,[SaveIndicator]</t>
  </si>
  <si>
    <t xml:space="preserve">      ,[Move]</t>
  </si>
  <si>
    <t xml:space="preserve">      ,[PlateIsZero]</t>
  </si>
  <si>
    <t xml:space="preserve">      ,[Complete]</t>
  </si>
  <si>
    <t xml:space="preserve">      ,[MoveToNext]</t>
  </si>
  <si>
    <t xml:space="preserve">      ,[HidePrinting]</t>
  </si>
  <si>
    <t xml:space="preserve">      ,[IsDel]</t>
  </si>
  <si>
    <t xml:space="preserve">      ,[Imposition]</t>
  </si>
  <si>
    <t xml:space="preserve">      ,[ColorNo]</t>
  </si>
  <si>
    <t xml:space="preserve">      ,[JobColorDetails]</t>
  </si>
  <si>
    <t xml:space="preserve">      ,[ExecutionDate]</t>
  </si>
  <si>
    <t xml:space="preserve">      ,[EstimatedTime]</t>
  </si>
  <si>
    <t xml:space="preserve">      ,[TotalTime]</t>
  </si>
  <si>
    <t xml:space="preserve">      ,[OperetorName]</t>
  </si>
  <si>
    <t xml:space="preserve">      ,[Status]</t>
  </si>
  <si>
    <t xml:space="preserve">      ,[Remark]</t>
  </si>
  <si>
    <t xml:space="preserve">      ,[Description]</t>
  </si>
  <si>
    <t>ShedulingPrintingOutputDetails</t>
  </si>
  <si>
    <t>ShedulingPrintingTask</t>
  </si>
  <si>
    <t>ShedulingSplitPrinting</t>
  </si>
  <si>
    <t>Row Labels</t>
  </si>
  <si>
    <t>Astar</t>
  </si>
  <si>
    <t>CF</t>
  </si>
  <si>
    <t>Backing Sheet</t>
  </si>
  <si>
    <t>SF</t>
  </si>
  <si>
    <t>Banner</t>
  </si>
  <si>
    <t>Bare Act</t>
  </si>
  <si>
    <t>MF</t>
  </si>
  <si>
    <t>Book  Assessories</t>
  </si>
  <si>
    <t>Booklet</t>
  </si>
  <si>
    <t>Box Top</t>
  </si>
  <si>
    <t>Bunting</t>
  </si>
  <si>
    <t>Calender</t>
  </si>
  <si>
    <t>Card</t>
  </si>
  <si>
    <t>Carry Bag</t>
  </si>
  <si>
    <t>Cataloge</t>
  </si>
  <si>
    <t>Certificate</t>
  </si>
  <si>
    <t>Chappa</t>
  </si>
  <si>
    <t>Cover</t>
  </si>
  <si>
    <t>Cube Box</t>
  </si>
  <si>
    <t>Docket</t>
  </si>
  <si>
    <t>Dummy Box</t>
  </si>
  <si>
    <t>Farma</t>
  </si>
  <si>
    <t>Flyer</t>
  </si>
  <si>
    <t>Folder</t>
  </si>
  <si>
    <t>foot</t>
  </si>
  <si>
    <t>Form</t>
  </si>
  <si>
    <t>Game</t>
  </si>
  <si>
    <t>Game Assessories</t>
  </si>
  <si>
    <t>Ground</t>
  </si>
  <si>
    <t>Hanger</t>
  </si>
  <si>
    <t>Inlay Card</t>
  </si>
  <si>
    <t>Jacket</t>
  </si>
  <si>
    <t>Kholi</t>
  </si>
  <si>
    <t>Kit</t>
  </si>
  <si>
    <t>Letter head</t>
  </si>
  <si>
    <t>Magzine</t>
  </si>
  <si>
    <t>Map</t>
  </si>
  <si>
    <t>Master Box</t>
  </si>
  <si>
    <t>News Letter</t>
  </si>
  <si>
    <t>Outer</t>
  </si>
  <si>
    <t>Pack</t>
  </si>
  <si>
    <t>Pad</t>
  </si>
  <si>
    <t>Page Setter</t>
  </si>
  <si>
    <t>Paster</t>
  </si>
  <si>
    <t>Patta</t>
  </si>
  <si>
    <t>Pet Box</t>
  </si>
  <si>
    <t>Photo</t>
  </si>
  <si>
    <t>Pocket</t>
  </si>
  <si>
    <t>Printed Butter Paper</t>
  </si>
  <si>
    <t>Ragister</t>
  </si>
  <si>
    <t>Retailer</t>
  </si>
  <si>
    <t>Shelf Talker</t>
  </si>
  <si>
    <t>Tag</t>
  </si>
  <si>
    <t>Tent Card</t>
  </si>
  <si>
    <t>Tray</t>
  </si>
  <si>
    <t>Tube</t>
  </si>
  <si>
    <t>Window Kit</t>
  </si>
  <si>
    <t>Wobbler</t>
  </si>
  <si>
    <t>Grand Total</t>
  </si>
  <si>
    <t>Voucher</t>
  </si>
  <si>
    <t>Vch Type</t>
  </si>
  <si>
    <t>MaterialCentre</t>
  </si>
  <si>
    <t>Purchase Challan</t>
  </si>
  <si>
    <t>10/00</t>
  </si>
  <si>
    <t>RF</t>
  </si>
  <si>
    <t>MC (+)</t>
  </si>
  <si>
    <t>Purchase Return Challan</t>
  </si>
  <si>
    <t>MC (-)</t>
  </si>
  <si>
    <t>Sales Challan</t>
  </si>
  <si>
    <t>Sales Return Challan</t>
  </si>
  <si>
    <t>TF</t>
  </si>
  <si>
    <t>PF</t>
  </si>
  <si>
    <t>OF</t>
  </si>
  <si>
    <t>ST</t>
  </si>
  <si>
    <t>From MC (-)</t>
  </si>
  <si>
    <t>To MC (+)</t>
  </si>
  <si>
    <t>Stock Journal</t>
  </si>
  <si>
    <t>JR</t>
  </si>
  <si>
    <t>igMC (-)</t>
  </si>
  <si>
    <t>igMC (+)</t>
  </si>
  <si>
    <t>1701PO</t>
  </si>
  <si>
    <t>1801SO</t>
  </si>
  <si>
    <t>NULL</t>
  </si>
  <si>
    <t>SEPL/RN/</t>
  </si>
  <si>
    <t>/20-21</t>
  </si>
  <si>
    <t>SEPL/PC/</t>
  </si>
  <si>
    <t>SEPL/PR/</t>
  </si>
  <si>
    <t>1. Interest @24% p.a. will be charged if</t>
  </si>
  <si>
    <t>the payment is not made in time.</t>
  </si>
  <si>
    <t>2. All disputes are subject to Noida Jurisdiction Only</t>
  </si>
  <si>
    <t>3. Rejection, if any shall be informed within one week from</t>
  </si>
  <si>
    <t>the date of receipt in writing giving reason of rejection</t>
  </si>
  <si>
    <t>4. . Please, Receive Following Goods in Good Condition.</t>
  </si>
  <si>
    <t>after 7 days of the date of this Bill</t>
  </si>
  <si>
    <t>SEPL/SR/</t>
  </si>
  <si>
    <t>SEPL/SC/</t>
  </si>
  <si>
    <t>SEPL/SJ/</t>
  </si>
  <si>
    <t>SEPL/DN/</t>
  </si>
  <si>
    <t>SEPL/PO/</t>
  </si>
  <si>
    <t>SEPL/SO/</t>
  </si>
  <si>
    <t>SEPL/ST/</t>
  </si>
  <si>
    <t>0710RF, "Sales Return"</t>
  </si>
  <si>
    <t>0810IF, "Sales "</t>
  </si>
  <si>
    <t>0610IF, "Purchase Return"</t>
  </si>
  <si>
    <t xml:space="preserve"> "SO", "Sales"</t>
  </si>
  <si>
    <t>PO, "Purchase"</t>
  </si>
  <si>
    <t>"Stock Transfer"</t>
  </si>
  <si>
    <t>SF, "Sales Invoice"</t>
  </si>
  <si>
    <t>PF, "Purchase Invoice "</t>
  </si>
  <si>
    <t>TF, "Sales Returns "</t>
  </si>
  <si>
    <t xml:space="preserve">Purchase Return </t>
  </si>
  <si>
    <t>VchCode</t>
  </si>
  <si>
    <t>EiasePrint</t>
  </si>
  <si>
    <t>SEPL/PT/</t>
  </si>
  <si>
    <t>0510RF, "Purchase Challan"</t>
  </si>
  <si>
    <t>SEPL/PRC/</t>
  </si>
  <si>
    <t>SEPL/SRC/</t>
  </si>
  <si>
    <t>SEPL/STr/</t>
  </si>
  <si>
    <t>SEPL/--/</t>
  </si>
  <si>
    <t>1. Please send two copies of invoice.</t>
  </si>
  <si>
    <t xml:space="preserve">2. Please notify us immediately if </t>
  </si>
  <si>
    <t>you are unable to ship as specified.</t>
  </si>
  <si>
    <t xml:space="preserve">3. Enter this order in accordance, with the price,terms, </t>
  </si>
  <si>
    <t>delivery method and specification Listed above.</t>
  </si>
  <si>
    <t>4. All disputes are subject to Noida Jurisdiction Only</t>
  </si>
  <si>
    <t>UOM</t>
  </si>
  <si>
    <t>GSM</t>
  </si>
  <si>
    <t>Make</t>
  </si>
  <si>
    <t>SubMake</t>
  </si>
  <si>
    <t>Weight/Unit</t>
  </si>
  <si>
    <t>Units/Bundle</t>
  </si>
  <si>
    <t>Rate/Kg</t>
  </si>
  <si>
    <t>Quality</t>
  </si>
  <si>
    <t>Bulk</t>
  </si>
  <si>
    <t>Grade</t>
  </si>
  <si>
    <t>Bindal-70gsm-23.00X36.00in²-(58.42X91.44cm²)-18.600kg-BBW</t>
  </si>
  <si>
    <t>Bindal</t>
  </si>
  <si>
    <t>BBW</t>
  </si>
  <si>
    <t>A</t>
  </si>
  <si>
    <t>Sunshine-80gsm-25.00X36.00in²-(63.50X91.44cm²)-23.100kg-paper</t>
  </si>
  <si>
    <t>Sunshine</t>
  </si>
  <si>
    <t>paper</t>
  </si>
  <si>
    <t>Paper-90gsm-25.00X36.00in²-(63.50X91.44cm²)-26.000kg-printing M</t>
  </si>
  <si>
    <t>Paper</t>
  </si>
  <si>
    <t>printing M</t>
  </si>
  <si>
    <t>Board-300gsm-25.00X36.00in²-(63.50X91.44cm²)-21.680kg-paper</t>
  </si>
  <si>
    <t>Board</t>
  </si>
  <si>
    <t>Board-300gsm-23.00X36.00in²-(58.42X91.44cm²)-19.960kg-paper</t>
  </si>
  <si>
    <t>Paper-90gsm-23.00X36.00in²-(58.42X91.44cm²)-23.960kg-printingM</t>
  </si>
  <si>
    <t>printingM</t>
  </si>
  <si>
    <t>WB-285gsm-25.00X38.00in²-(63.50X96.52cm²)-34.900kg-B.K.superchromo]</t>
  </si>
  <si>
    <t>WB</t>
  </si>
  <si>
    <t>B.K.superchromo]</t>
  </si>
  <si>
    <t>WB-285gsm-23.00X36.00in²-(58.42X91.44cm²)-30.500kg-B.K.Superchromo</t>
  </si>
  <si>
    <t>B.K.Superchromo</t>
  </si>
  <si>
    <t>WB-260gsm-46.00X36.00in²-(116.84X91.44cm²)-27.800kg-B.K.Superchromo</t>
  </si>
  <si>
    <t>WB-260gsm-23.00X36.00in²-(58.42X91.44cm²)-27.800kg-B.K.Superchromo</t>
  </si>
  <si>
    <t>WB-260gsm-25.00X38.00in²-(63.50X96.52cm²)-31.900kg-B.K.Superchromo</t>
  </si>
  <si>
    <t>Board-230gsm-23.00X36.00in²-(58.42X91.44cm²)-12.200kg-paper</t>
  </si>
  <si>
    <t>Coated-90gsm-23.00X36.00in²-(58.42X91.44cm²)-24.000kg-paper</t>
  </si>
  <si>
    <t>Coated</t>
  </si>
  <si>
    <t>NF-230gsm-23.00X36.00in²-(58.42X91.44cm²)-12.240kg-Board</t>
  </si>
  <si>
    <t>NF</t>
  </si>
  <si>
    <t>NF-230gsm-26.00X38.00in²-(66.04X96.52cm²)-14.650kg-Board</t>
  </si>
  <si>
    <t>NF-230gsm-25.00X36.00in²-(63.50X91.44cm²)-13.290kg-Board</t>
  </si>
  <si>
    <t>Paper-68gsm-20.00X30.00in²-(50.80X76.20cm²)-11.200kg-wh</t>
  </si>
  <si>
    <t>wh</t>
  </si>
  <si>
    <t>paper-68gsm-20.00X30.00in²-(50.80X76.20cm²)-12.400kg-wh</t>
  </si>
  <si>
    <t>NTL-64gsm-23.00X30.00in²-(58.42X76.20cm²)-14.300kg-Premium Wh. paper</t>
  </si>
  <si>
    <t>NTL</t>
  </si>
  <si>
    <t>Premium Wh. paper</t>
  </si>
  <si>
    <t>Wh.-68gsm-23.00X35.00in²-(58.42X88.90cm²)-17.700kg-Magna print</t>
  </si>
  <si>
    <t>Wh.</t>
  </si>
  <si>
    <t>Magna print</t>
  </si>
  <si>
    <t>Wh-68gsm-20.00X30.00in²-(50.80X76.20cm²)-13.200kg-Megna Print</t>
  </si>
  <si>
    <t>Wh</t>
  </si>
  <si>
    <t>Megna Print</t>
  </si>
  <si>
    <t>Wh-68gsm-23.00X30.00in²-(58.42X76.20cm²)-15.100kg-Megna Print</t>
  </si>
  <si>
    <t>Super Dlx-250gsm-23.00X36.00in²-(58.42X91.44cm²)-19.300kg-Board WB</t>
  </si>
  <si>
    <t>B</t>
  </si>
  <si>
    <t>Super Dlx</t>
  </si>
  <si>
    <t>Board WB</t>
  </si>
  <si>
    <t>Optima-70gsm-23.00X36.00in²-(58.42X91.44cm²)-18.600kg-SS Maplitho</t>
  </si>
  <si>
    <t>Optima</t>
  </si>
  <si>
    <t>SS Maplitho</t>
  </si>
  <si>
    <t>Bilt-95gsm-25.00X36.00in²-(63.50X91.44cm²)-27.400kg-SS Super paper</t>
  </si>
  <si>
    <t>Bilt</t>
  </si>
  <si>
    <t>SS Super paper</t>
  </si>
  <si>
    <t>Kresto-70gsm-20.00X30.00in²-(50.80X76.20cm²)-13.600kg-S S Print</t>
  </si>
  <si>
    <t>Kresto</t>
  </si>
  <si>
    <t>S S Print</t>
  </si>
  <si>
    <t>Naini-100gsm-23.00X36.00in²-(58.42X91.44cm²)-26.600kg-Cartridge paper</t>
  </si>
  <si>
    <t>Naini</t>
  </si>
  <si>
    <t>Cartridge paper</t>
  </si>
  <si>
    <t>Naini-68gsm-23.00X36.00in²-(58.42X91.44cm²)-18.100kg-Premium paper</t>
  </si>
  <si>
    <t>Premium paper</t>
  </si>
  <si>
    <t>N R-68gsm-23.00X36.00in²-(58.42X91.44cm²)-18.100kg-Excel SS</t>
  </si>
  <si>
    <t>N R</t>
  </si>
  <si>
    <t>Excel SS</t>
  </si>
  <si>
    <t>Drawing-110gsm-23.00X35.00in²-(58.42X88.90cm²)-14.300kg-paper</t>
  </si>
  <si>
    <t>Drawing</t>
  </si>
  <si>
    <t>WB-285gsm-21.00X32.00in²-(53.34X81.28cm²)-17.793kg-Board</t>
  </si>
  <si>
    <t>WB-285gsm-23.00X30.00in²-(58.42X76.20cm²)-18.269kg-Board</t>
  </si>
  <si>
    <t>WB-285gsm-24.00X37.00in²-(60.96X93.98cm²)-23.512kg-Board</t>
  </si>
  <si>
    <t>wh-80gsm-23.00X36.00in²-(58.42X91.44cm²)-6.154kg-paper</t>
  </si>
  <si>
    <t>TNPL-70gsm-30.00in-(76.20cm)-Reel-Radiant</t>
  </si>
  <si>
    <t>TNPL</t>
  </si>
  <si>
    <t>Radiant</t>
  </si>
  <si>
    <t>ABC-70gsm-35.83in-(91.01cm)-Reel-ML</t>
  </si>
  <si>
    <t>ABC</t>
  </si>
  <si>
    <t>ML</t>
  </si>
  <si>
    <t>Board-250gsm-25.00X36.00in²-(63.50X91.44cm²)-14.450kg-paper</t>
  </si>
  <si>
    <t>NR-263gsm-36.00X46.00in²-(91.44X116.84cm²)-28.200kg-WB</t>
  </si>
  <si>
    <t>NR</t>
  </si>
  <si>
    <t>WB-260gsm-30.00X25.00in²-(76.20X63.50cm²)-25.100kg-B.K.Superchromo</t>
  </si>
  <si>
    <t>WB-250gsm-24.00X37.00in²-(60.96X93.98cm²)-28.700kg-N.R.Superchromo</t>
  </si>
  <si>
    <t>N.R.Superchromo</t>
  </si>
  <si>
    <t>WB-250gsm-22.00X28.00in²-(55.88X71.12cm²)-14.300kg-Sidhartha</t>
  </si>
  <si>
    <t>Sidhartha</t>
  </si>
  <si>
    <t>WB-250gsm-36.00X46.00in²-(91.44X116.84cm²)-26.800kg-N.R.Superchromo</t>
  </si>
  <si>
    <t>TNPL-70gsm-36.00in-(91.44cm)-Reel-Radiant</t>
  </si>
  <si>
    <t>ASD-70gsm-35.83in-(91.00cm)-Reel-ML</t>
  </si>
  <si>
    <t>ASD</t>
  </si>
  <si>
    <t>ANDHRA TRUPRINT-105gsm-28.00X40.00in²-(71.12X101.60cm²)-38.020kg-ULTRA HB (D)</t>
  </si>
  <si>
    <t>ANDHRA TRUPRINT</t>
  </si>
  <si>
    <t>ULTRA HB</t>
  </si>
  <si>
    <t>ABC-70gsm-35.83in-(91.01cm)-Reel-ML (D)</t>
  </si>
  <si>
    <t>Khanna-80gsm-23.00X36.00in²-(58.42X91.44cm²)-21.368kg-Optima Maphlitho</t>
  </si>
  <si>
    <t>Khanna</t>
  </si>
  <si>
    <t>Optima Maphlitho</t>
  </si>
  <si>
    <t>BILT-170gsm-23.00X36.00in²-(58.42X91.44cm²)-45.406kg-Art Paper Matt</t>
  </si>
  <si>
    <t>BILT</t>
  </si>
  <si>
    <t>Art Paper Matt</t>
  </si>
  <si>
    <t>BILT-130gsm-23.00X36.00in²-(58.42X91.44cm²)-34.722kg-Art Paper Gloss</t>
  </si>
  <si>
    <t>Art Paper Gloss</t>
  </si>
  <si>
    <t>BILT-170gsm-23.00X36.00in²-(58.42X91.44cm²)-45.406kg-Art Paper Gloss</t>
  </si>
  <si>
    <t>Khanna-70gsm-23.00X36.00in²-(58.42X91.44cm²)-18.600kg-Optima Maphlitho</t>
  </si>
  <si>
    <t>Bilt-100gsm-25.00X36.00in²-(63.50X91.44cm²)-29.032kg-Art Paper Gloss</t>
  </si>
  <si>
    <t>Special-135gsm-23.00X33.00in²-(58.42X83.82cm²)-33.053kg-Paper</t>
  </si>
  <si>
    <t>Special</t>
  </si>
  <si>
    <t>Special-150gsm-31.00X43.00in²-(78.74X109.22cm²)-64.500kg-Paper</t>
  </si>
  <si>
    <t>Unknown-70gsm-23.00X36.00in²-(58.42X91.44cm²)-18.697kg-Maplitho</t>
  </si>
  <si>
    <t>Unknown</t>
  </si>
  <si>
    <t>Maplitho</t>
  </si>
  <si>
    <t>Trident-80gsm-23.00X36.00in²-(58.42X91.44cm²)-21.368kg-Diamonline</t>
  </si>
  <si>
    <t>Trident</t>
  </si>
  <si>
    <t>Diamonline</t>
  </si>
  <si>
    <t>Stocklot-250gsm-23.00X36.00in²-(58.42X91.44cm²)-66.774kg-SBS</t>
  </si>
  <si>
    <t>Stocklot</t>
  </si>
  <si>
    <t>SBS</t>
  </si>
  <si>
    <t>Bilt-100gsm-23.00X36.00in²-(58.42X91.44cm²)-26.710kg-Art Paper Gloss</t>
  </si>
  <si>
    <t>Khanna-300gsm-23.00X36.00in²-(58.42X91.44cm²)-80.129kg-W/Back</t>
  </si>
  <si>
    <t>W/Back</t>
  </si>
  <si>
    <t>Craft-120gsm-30.00X16.00in²-(76.20X40.64cm²)-18.581kg-Liner</t>
  </si>
  <si>
    <t>Craft</t>
  </si>
  <si>
    <t>Liner</t>
  </si>
  <si>
    <t>SBS-250gsm-31.50X41.00in²-(80.01X104.14cm²)-104.153kg-BOARD</t>
  </si>
  <si>
    <t>BOARD</t>
  </si>
  <si>
    <t>Special-135gsm-30.00X30.00in²-(76.20X76.20cm²)-39.193kg-Paper</t>
  </si>
  <si>
    <t>Bilt-220gsm-23.00X36.00in²-(58.42X91.44cm²)-58.761kg-Gloss</t>
  </si>
  <si>
    <t>Gloss</t>
  </si>
  <si>
    <t>Bilt-70gsm-23.00X36.00in²-(58.42X91.44cm²)-18.697kg-TA</t>
  </si>
  <si>
    <t>TA</t>
  </si>
  <si>
    <t>Cup-180gsm-24.00X32.00in²-(60.96X81.28cm²)-44.593kg-Paper</t>
  </si>
  <si>
    <t>Cup</t>
  </si>
  <si>
    <t>SBS-300gsm-20.00X30.00in²-(50.80X76.20cm²)-58.064kg-SBS</t>
  </si>
  <si>
    <t>Gloss-300gsm-23.00X36.00in²-(58.42X91.44cm²)-80.129kg-Gloss</t>
  </si>
  <si>
    <t>Century-68gsm-23.00X36.00in²-(58.42X91.44cm²)-18.163kg-Maphlitho</t>
  </si>
  <si>
    <t>Century</t>
  </si>
  <si>
    <t>Maphlitho</t>
  </si>
  <si>
    <t>Kresto-64gsm-23.00X36.00in²-(58.42X91.44cm²)-17.094kg-Maphlitho</t>
  </si>
  <si>
    <t>Century-75gsm-23.00X36.00in²-(58.42X91.44cm²)-20.032kg-Maphlitho</t>
  </si>
  <si>
    <t>Westcoast-95gsm-23.00X36.00in²-(58.42X91.44cm²)-25.374kg-Classic</t>
  </si>
  <si>
    <t>Westcoast</t>
  </si>
  <si>
    <t>Classic</t>
  </si>
  <si>
    <t>Newstar-100gsm-23.00X36.00in²-(58.42X91.44cm²)-26.710kg-Art Paper Gloss</t>
  </si>
  <si>
    <t>Newstar</t>
  </si>
  <si>
    <t>SBS-230gsm-23.00X36.00in²-(58.42X91.44cm²)-61.432kg-Board</t>
  </si>
  <si>
    <t>Uncoated-58gsm-20.00X30.00in²-(50.80X76.20cm²)-11.226kg-Maphlitho</t>
  </si>
  <si>
    <t>Uncoated-100gsm-23.00X36.00in²-(58.42X91.44cm²)-26.710kg-Maphlitho</t>
  </si>
  <si>
    <t>Uncoated-90gsm-23.00X36.00in²-(58.42X91.44cm²)-24.039kg-Maphlitho</t>
  </si>
  <si>
    <t>Uncoated-54gsm-23.00X36.00in²-(58.42X91.44cm²)-14.423kg-Maphlitho</t>
  </si>
  <si>
    <t>SBS-270gsm-23.00X36.00in²-(58.42X91.44cm²)-72.116kg-Board</t>
  </si>
  <si>
    <t>SBS-250gsm-18.00X23.00in²-(45.72X58.42cm²)-33.387kg-Board</t>
  </si>
  <si>
    <t>SBS-230gsm-31.00X41.00in²-(78.74X104.14cm²)-94.300kg-Board</t>
  </si>
  <si>
    <t>SBS-300gsm-23.00X36.00in²-(58.42X91.44cm²)-80.129kg-Board</t>
  </si>
  <si>
    <t>SBS-250gsm-20.00X31.00in²-(50.80X78.74cm²)-50.000kg-Board</t>
  </si>
  <si>
    <t>Emami-64gsm-23.00X35.00in²-(58.42X88.90cm²)-16.619kg-Maphlitho</t>
  </si>
  <si>
    <t>Emami</t>
  </si>
  <si>
    <t>Emami-68gsm-23.00X35.00in²-(58.42X88.90cm²)-17.658kg-Maphlitho</t>
  </si>
  <si>
    <t>Westcoast-64gsm-23.00X35.00in²-(58.42X88.90cm²)-16.619kg-Classic</t>
  </si>
  <si>
    <t>West Coast-68gsm-22.00X32.00in²-(55.88X81.28cm²)-15.443kg-Classic</t>
  </si>
  <si>
    <t>West Coast</t>
  </si>
  <si>
    <t>West Coast-61gsm-22.00X32.00in²-(55.88X81.28cm²)-19.394kg-Indigo</t>
  </si>
  <si>
    <t>Indigo</t>
  </si>
  <si>
    <t>Emami-64gsm-22.00X32.00in²-(55.88X81.28cm²)-20.348kg-Maphlitho</t>
  </si>
  <si>
    <t>Khanna-68gsm-23.00X35.00in²-(58.42X88.90cm²)-17.658kg-Maphlitho</t>
  </si>
  <si>
    <t>Andra-68gsm-23.00X35.00in²-(58.42X88.90cm²)-17.658kg-Maphlitho</t>
  </si>
  <si>
    <t>Andra</t>
  </si>
  <si>
    <t>Star-64gsm-23.00X36.00in²-(58.42X91.44cm²)-17.094kg-Silver</t>
  </si>
  <si>
    <t>Star</t>
  </si>
  <si>
    <t>Silver</t>
  </si>
  <si>
    <t>Kristo-60gsm-22.00X32.00in²-(55.88X81.28cm²)-13.626kg-Maphlitho</t>
  </si>
  <si>
    <t>Kristo</t>
  </si>
  <si>
    <t>Century-58gsm-23.00X35.00in²-(58.42X88.90cm²)-15.061kg-Maphlitho</t>
  </si>
  <si>
    <t>Krishto-64gsm-23.00X36.00in²-(58.42X91.44cm²)-17.094kg-Maphlitho</t>
  </si>
  <si>
    <t>Krishto</t>
  </si>
  <si>
    <t>West Coast-61gsm-23.00X35.00in²-(58.42X88.90cm²)-15.840kg-Classic</t>
  </si>
  <si>
    <t>SPB-60gsm-22.00X32.00in²-(55.88X81.28cm²)-13.626kg-Maphlitho</t>
  </si>
  <si>
    <t>SPB</t>
  </si>
  <si>
    <t>Truprint-68gsm-23.00X35.00in²-(58.42X88.90cm²)-17.658kg-Ultra</t>
  </si>
  <si>
    <t>Truprint</t>
  </si>
  <si>
    <t>Ultra</t>
  </si>
  <si>
    <t>Satya Super-60gsm-22.00X32.00in²-(55.88X81.28cm²)-13.626kg-Maphlitho</t>
  </si>
  <si>
    <t>Satya Super</t>
  </si>
  <si>
    <t>Gloss-300gsm-26.00X38.00in²-(66.04X96.52cm²)-95.613kg-Art Card</t>
  </si>
  <si>
    <t>Art Card</t>
  </si>
  <si>
    <t>SBS-250gsm-20.50X31.00in²-(52.07X78.74cm²)-51.250kg-Board</t>
  </si>
  <si>
    <t>Uncoated-58gsm-23.00X35.00in²-(58.42X88.90cm²)-15.061kg-Maphlitho</t>
  </si>
  <si>
    <t>SBS-240gsm-23.00X37.00in²-(58.42X93.98cm²)-65.884kg-Board</t>
  </si>
  <si>
    <t>Uncoated-110gsm-23.00X36.00in²-(58.42X91.44cm²)-29.381kg-Maphlitho</t>
  </si>
  <si>
    <t>Aprilfine-70gsm-23.00X36.00in²-(58.42X91.44cm²)-18.697kg-Maphlitho</t>
  </si>
  <si>
    <t>Aprilfine</t>
  </si>
  <si>
    <t>Aprilfine-70gsm-23.00X36.00in²-(58.42X91.44cm²)-18.697kg-Maphlitho (D)</t>
  </si>
  <si>
    <t>Hansol-90gsm-20.00X30.00in²-(50.80X76.20cm²)-17.419kg-Art Paper</t>
  </si>
  <si>
    <t>Hansol</t>
  </si>
  <si>
    <t>Art Paper</t>
  </si>
  <si>
    <t>Gloss-100gsm-25.00X35.00in²-(63.50X88.90cm²)-28.226kg-Art Paper</t>
  </si>
  <si>
    <t>SBS-250gsm-25.00X36.00in²-(63.50X91.44cm²)-72.581kg-Board</t>
  </si>
  <si>
    <t>Gloss-100gsm-23.00X36.00in²-(58.42X91.44cm²)-26.710kg-Art Paper</t>
  </si>
  <si>
    <t>Gloss-130gsm-23.00X36.00in²-(58.42X91.44cm²)-34.723kg-Art Paper</t>
  </si>
  <si>
    <t>Uncoated-80gsm-23.00X36.00in²-(58.42X91.44cm²)-21.368kg-Maphlitho</t>
  </si>
  <si>
    <t>Bilt-80gsm-23.00X36.00in²-(58.42X91.44cm²)-21.368kg-TA</t>
  </si>
  <si>
    <t>Bilt-80gsm-26.00X40.00in²-(66.04X101.60cm²)-26.839kg-TA</t>
  </si>
  <si>
    <t>Gloss-300gsm-20.00X30.00in²-(50.80X76.20cm²)-58.064kg-Art Card</t>
  </si>
  <si>
    <t>Gloss-90gsm-20.00X30.00in²-(50.80X76.20cm²)-17.419kg-Art Paper</t>
  </si>
  <si>
    <t>Duplex-300gsm-22.00X28.00in²-(55.88X71.12cm²)-59.613kg-Grey Back</t>
  </si>
  <si>
    <t>Duplex</t>
  </si>
  <si>
    <t>Grey Back</t>
  </si>
  <si>
    <t>BILt-80gsm-20.00X30.00in²-(50.80X76.20cm²)-15.484kg-TA</t>
  </si>
  <si>
    <t>BILt</t>
  </si>
  <si>
    <t>Chart Paper-160gsm-22.00X28.00in²-(55.88X71.12cm²)-31.793kg-Pulp B</t>
  </si>
  <si>
    <t>Chart Paper</t>
  </si>
  <si>
    <t>Pulp B</t>
  </si>
  <si>
    <t>Duplex-250gsm-23.00X36.00in²-(58.42X91.44cm²)-66.774kg-Grey Back</t>
  </si>
  <si>
    <t>Gloss-190gsm-31.00X43.00in²-(78.74X109.22cm²)-81.700kg-Art Paper</t>
  </si>
  <si>
    <t>Uncoated-80gsm-20.00X30.00in²-(50.80X76.20cm²)-15.484kg-Maphlitho</t>
  </si>
  <si>
    <t>Gloss-210gsm-23.00X36.00in²-(58.42X91.44cm²)-56.090kg-Art Paper</t>
  </si>
  <si>
    <t>Gloss-250gsm-23.00X38.00in²-(58.42X96.52cm²)-70.484kg-Art Card</t>
  </si>
  <si>
    <t>Gloss-300gsm-25.00X36.00in²-(63.50X91.44cm²)-87.097kg-Art Card</t>
  </si>
  <si>
    <t>Navia-250gsm-25.00X36.00in²-(63.50X91.44cm²)-72.581kg-Art Card Gloss</t>
  </si>
  <si>
    <t>Navia</t>
  </si>
  <si>
    <t>Art Card Gloss</t>
  </si>
  <si>
    <t>Special-240gsm-25.00X36.00in²-(63.50X91.44cm²)-69.677kg-Paper</t>
  </si>
  <si>
    <t>Gum Sheet-90gsm-23.00X36.00in²-(58.42X91.44cm²)-24.039kg-Normal</t>
  </si>
  <si>
    <t>Gum Sheet</t>
  </si>
  <si>
    <t>Normal</t>
  </si>
  <si>
    <t>Gum Sheet-100gsm-23.00X36.00in²-(58.42X91.44cm²)-26.710kg-Gm Sheet</t>
  </si>
  <si>
    <t>Gm Sheet</t>
  </si>
  <si>
    <t>Gloss-250gsm-25.00X36.00in²-(63.50X91.44cm²)-72.581kg-Art Card</t>
  </si>
  <si>
    <t>Gloss-170gsm-30.00X40.00in²-(76.20X101.60cm²)-65.806kg-Art Paper</t>
  </si>
  <si>
    <t>Imported-105gsm-22.00X32.00in²-(55.88X81.28cm²)-23.845kg-Art Paper</t>
  </si>
  <si>
    <t>Imported</t>
  </si>
  <si>
    <t>Imported-105gsm-25.00X40.00in²-(63.50X101.60cm²)-33.871kg-Art Paper</t>
  </si>
  <si>
    <t>Stocklot-120gsm-20.00X31.00in²-(50.80X78.74cm²)-24.000kg-Art Paper</t>
  </si>
  <si>
    <t>Gloss-250gsm-23.00X36.00in²-(58.42X91.44cm²)-66.774kg-Art Card</t>
  </si>
  <si>
    <t>DO-100gsm-25.00X36.00in²-(63.50X91.44cm²)-29.032kg-Paper</t>
  </si>
  <si>
    <t>DO</t>
  </si>
  <si>
    <t>SilverTone-60gsm-22.00X32.00in²-(55.88X81.28cm²)-13.626kg-Maphlitho</t>
  </si>
  <si>
    <t>SilverTone</t>
  </si>
  <si>
    <t>Gloss-90gsm-25.00X36.00in²-(63.50X91.44cm²)-26.129kg-Art Ppaer</t>
  </si>
  <si>
    <t>Art Ppaer</t>
  </si>
  <si>
    <t>SBS-300gsm-25.00X36.00in²-(63.50X91.44cm²)-87.097kg-Board</t>
  </si>
  <si>
    <t>SBP-64gsm-20.00X26.00in²-(50.80X66.04cm²)-10.735kg-Uncoated Maph</t>
  </si>
  <si>
    <t>SBP</t>
  </si>
  <si>
    <t>Uncoated Maph</t>
  </si>
  <si>
    <t>INSPER-105gsm-25.00X36.00in²-(63.50X91.44cm²)-30.484kg-Special Paper</t>
  </si>
  <si>
    <t>INSPER</t>
  </si>
  <si>
    <t>Special Paper</t>
  </si>
  <si>
    <t>GLODE-100gsm-25.00X36.00in²-(63.50X91.44cm²)-29.032kg-Special Paper</t>
  </si>
  <si>
    <t>GLODE</t>
  </si>
  <si>
    <t>IVORY-300gsm-25.00X36.00in²-(63.50X91.44cm²)-87.097kg-Special Paper</t>
  </si>
  <si>
    <t>IVORY</t>
  </si>
  <si>
    <t>DUPLEX-300gsm-25.00X36.00in²-(63.50X91.44cm²)-87.097kg-GREY BACK</t>
  </si>
  <si>
    <t>DUPLEX</t>
  </si>
  <si>
    <t>GREY BACK</t>
  </si>
  <si>
    <t>CHART-210gsm-22.00X28.00in²-(55.88X71.12cm²)-41.729kg-PAPER</t>
  </si>
  <si>
    <t>CHART</t>
  </si>
  <si>
    <t>PAPER</t>
  </si>
  <si>
    <t>GLOSS-110gsm-23.00X36.00in²-(58.42X91.44cm²)-29.381kg-ART PAPER</t>
  </si>
  <si>
    <t>GLOSS</t>
  </si>
  <si>
    <t>ART PAPER</t>
  </si>
  <si>
    <t>IMPORTED-100gsm-25.00X36.00in²-(63.50X91.44cm²)-29.032kg-ART PAPER</t>
  </si>
  <si>
    <t>IMPORTED</t>
  </si>
  <si>
    <t>GLOSS-170gsm-25.00X36.00in²-(63.50X91.44cm²)-49.355kg-ART PAPER</t>
  </si>
  <si>
    <t>BILT-70gsm-20.00X30.00in²-(50.80X76.20cm²)-13.548kg-T A</t>
  </si>
  <si>
    <t>T A</t>
  </si>
  <si>
    <t>Uncoated-70gsm-25.00X36.00in²-(63.50X91.44cm²)-20.323kg-Maphlitho</t>
  </si>
  <si>
    <t>Duplex-300gsm-27.00X30.00in²-(68.58X76.20cm²)-78.387kg-Board</t>
  </si>
  <si>
    <t>Glode-90gsm-25.00X36.00in²-(63.50X91.44cm²)-26.129kg-Art Paper</t>
  </si>
  <si>
    <t>Glode</t>
  </si>
  <si>
    <t>GLOSS-220gsm-25.00X36.00in²-(63.50X91.44cm²)-63.871kg-Art Card</t>
  </si>
  <si>
    <t>Gloss-160gsm-24.00X36.00in²-(60.96X91.44cm²)-44.593kg-Art Paper</t>
  </si>
  <si>
    <t>Glode-90gsm-21.50X31.50in²-(54.61X80.01cm²)-19.662kg-Art Paper</t>
  </si>
  <si>
    <t>Uncoated-58gsm-35.04in-(89.00cm)-Reel-Maphlitho</t>
  </si>
  <si>
    <t>C</t>
  </si>
  <si>
    <t>Gloss-150gsm-25.00X36.00in²-(63.50X91.44cm²)-43.548kg-Art Paper</t>
  </si>
  <si>
    <t>SBS-300gsm-24.00X34.00in²-(60.96X86.36cm²)-78.968kg-Board</t>
  </si>
  <si>
    <t>SBS-280gsm-20.00X23.00in²-(50.80X58.42cm²)-41.548kg-Board</t>
  </si>
  <si>
    <t>SBS-300gsm-21.00X36.00in²-(53.34X91.44cm²)-73.161kg-Board</t>
  </si>
  <si>
    <t>Gloss-180gsm-22.00X33.00in²-(55.88X83.82cm²)-42.155kg-Art Paper</t>
  </si>
  <si>
    <t>Gloss-250gsm-22.00X33.00in²-(55.88X83.82cm²)-58.548kg-Art Paper</t>
  </si>
  <si>
    <t>Duplex-330gsm-19.00X38.00in²-(48.26X96.52cm²)-76.858kg-Board</t>
  </si>
  <si>
    <t>SPB-60gsm-23.00X36.00in²-(58.42X91.44cm²)-16.026kg-Maphilitho</t>
  </si>
  <si>
    <t>Maphilitho</t>
  </si>
  <si>
    <t>SBS-300gsm-31.00X41.00in²-(78.74X104.14cm²)-123.000kg-Board</t>
  </si>
  <si>
    <t>Duplex-330gsm-22.00X26.00in²-(55.88X66.04cm²)-60.890kg-Board</t>
  </si>
  <si>
    <t>Duplex-330gsm-38.00X36.00in²-(96.52X91.44cm²)-145.626kg-Board</t>
  </si>
  <si>
    <t>HI-Kote Matt-210gsm-23.00X36.00in²-(58.42X91.44cm²)-56.090kg-Art Paper</t>
  </si>
  <si>
    <t>HI-Kote Matt</t>
  </si>
  <si>
    <t>HI-Kote Matt-210gsm-25.00X36.00in²-(63.50X91.44cm²)-60.968kg-Art-Paper</t>
  </si>
  <si>
    <t>Art-Paper</t>
  </si>
  <si>
    <t>Gloss-157gsm-25.00X36.00in²-(63.50X91.44cm²)-45.581kg-Moorim</t>
  </si>
  <si>
    <t>Moorim</t>
  </si>
  <si>
    <t>Gloss-300gsm-30.00X40.00in²-(76.20X101.60cm²)-116.129kg-Art Card</t>
  </si>
  <si>
    <t>SBS-290gsm-31.50X41.50in²-(80.01X105.41cm²)-122.291kg-SBS Board</t>
  </si>
  <si>
    <t>SBS Board</t>
  </si>
  <si>
    <t>SBS-280gsm-31.50X41.50in²-(80.01X105.41cm²)-118.074kg-SBS Board</t>
  </si>
  <si>
    <t>Century-280gsm-25.00X36.00in²-(63.50X91.44cm²)-81.290kg-Prima Fold</t>
  </si>
  <si>
    <t>Prima Fold</t>
  </si>
  <si>
    <t>Kraft-120gsm-20.00X30.00in²-(50.80X76.20cm²)-23.226kg-Special Paper</t>
  </si>
  <si>
    <t>Kraft</t>
  </si>
  <si>
    <t>Gloss-90gsm-23.00X36.00in²-(58.42X91.44cm²)-24.039kg-Art Paper</t>
  </si>
  <si>
    <t>Gloss-100gsm-25.00X36.00in²-(63.50X91.44cm²)-29.032kg-Art Paper</t>
  </si>
  <si>
    <t>Map-115gsm-25.00X36.00in²-(63.50X91.44cm²)-33.387kg-Map</t>
  </si>
  <si>
    <t>Stocklot-225gsm-24.00X32.00in²-(60.96X81.28cm²)-55.742kg-Art Paper</t>
  </si>
  <si>
    <t>Uncoated-58gsm-22.75X35.04in²-(57.79X89.00cm²)-14.916kg-Reel</t>
  </si>
  <si>
    <t>Reel</t>
  </si>
  <si>
    <t>SBS-300gsm-10.00X29.00in²-(25.40X73.66cm²)-28.064kg-Board</t>
  </si>
  <si>
    <t>Duplex-285gsm-28.00X40.00in²-(71.12X101.60cm²)-102.968kg-Board</t>
  </si>
  <si>
    <t>NAINI-68gsm-23.00X36.00in²-(58.42X91.44cm²)-18.163kg-PREMIUM</t>
  </si>
  <si>
    <t>NAINI</t>
  </si>
  <si>
    <t>PREMIUM</t>
  </si>
  <si>
    <t>N.R SUPER-250gsm-24.00X37.00in²-(60.96X93.98cm²)-28.645kg-CHROMO BOARD</t>
  </si>
  <si>
    <t>N.R SUPER</t>
  </si>
  <si>
    <t>CHROMO BOARD</t>
  </si>
  <si>
    <t>SUPER DELUXE-250gsm-23.00X36.00in²-(58.42X91.44cm²)-19.231kg-BOARD WB</t>
  </si>
  <si>
    <t>SUPER DELUXE</t>
  </si>
  <si>
    <t>BOARD WB</t>
  </si>
  <si>
    <t>BILT ROYAL-90gsm-40.00X30.00in²-(101.60X76.20cm²)-34.839kg-ART PAPER</t>
  </si>
  <si>
    <t>BILT ROYAL</t>
  </si>
  <si>
    <t>BILT ROYAL-90gsm-23.00X36.00in²-(58.42X91.44cm²)-24.039kg-ART PAPER</t>
  </si>
  <si>
    <t>BILT SS SUPER-115gsm-30.00X40.00in²-(76.20X101.60cm²)-44.600kg-PAPER</t>
  </si>
  <si>
    <t>BILT SS SUPER</t>
  </si>
  <si>
    <t>BILT ROYAL-250gsm-25.00X36.00in²-(63.50X91.44cm²)-21.774kg-ART BOARD</t>
  </si>
  <si>
    <t>ART BOARD</t>
  </si>
  <si>
    <t>KRESTO-68gsm-23.00X35.00in²-(58.42X88.90cm²)-17.700kg-SS PRINT</t>
  </si>
  <si>
    <t>KRESTO</t>
  </si>
  <si>
    <t>SS PRINT</t>
  </si>
  <si>
    <t>ANDHRA TRUPRINT-105gsm-28.00X40.00in²-(71.12X101.60cm²)-38.020kg-ULTRA HB</t>
  </si>
  <si>
    <t>KAPPA PREMIUM-58gsm-23.00X36.00in²-(58.42X91.44cm²)-15.492kg-PRINT PAPER</t>
  </si>
  <si>
    <t>KAPPA PREMIUM</t>
  </si>
  <si>
    <t>PRINT PAPER</t>
  </si>
  <si>
    <t>WB-285gsm-23.00X36.00in²-(58.42X91.44cm²)-21.923kg-BOARD</t>
  </si>
  <si>
    <t>KAPPA-64gsm-35.04X22.76in²-(89.00X57.80cm²)-16.461kg-PREMIUM(Reel)</t>
  </si>
  <si>
    <t>KAPPA</t>
  </si>
  <si>
    <t>PREMIUM(Reel)</t>
  </si>
  <si>
    <t>AURA FOLD-210gsm-23.00X36.00in²-(58.42X91.44cm²)-22.436kg-PREMIUM</t>
  </si>
  <si>
    <t>AURA FOLD</t>
  </si>
  <si>
    <t>BILT MAGNA-68gsm-23.00X35.00in²-(58.42X88.90cm²)-17.658kg-WHITEPAPER</t>
  </si>
  <si>
    <t>BILT MAGNA</t>
  </si>
  <si>
    <t>WHITEPAPER</t>
  </si>
  <si>
    <t>SHREYANS-70gsm-23.00X36.00in²-(58.42X91.44cm²)-18.697kg-SS</t>
  </si>
  <si>
    <t>SHREYANS</t>
  </si>
  <si>
    <t>SS</t>
  </si>
  <si>
    <t>PAPER-90gsm-25.00X36.00in²-(63.50X91.44cm²)-26.129kg-PRINTING</t>
  </si>
  <si>
    <t>PRINTING</t>
  </si>
  <si>
    <t>Bindal-70gsm-23.00X36.00in²-(58.42X91.44cm²)-18.697kg-BBW</t>
  </si>
  <si>
    <t>WB-285gsm-23.00X36.00in²-(58.42X91.44cm²)-22.000kg-BOARD</t>
  </si>
  <si>
    <t>TNPL-70gsm-30.00X20.00in²-(76.20X50.80cm²)-13.548kg-Radiant</t>
  </si>
  <si>
    <t>Packet(100)</t>
  </si>
  <si>
    <t>Packet(150)</t>
  </si>
  <si>
    <t>Bundle (700)</t>
  </si>
  <si>
    <t>Packet(200)</t>
  </si>
  <si>
    <t>PACKET</t>
  </si>
  <si>
    <t>Packet (125)</t>
  </si>
  <si>
    <t>Packet(144)</t>
  </si>
  <si>
    <t>Packet (250)</t>
  </si>
  <si>
    <t>*99999</t>
  </si>
  <si>
    <t>Material Centre</t>
  </si>
  <si>
    <t>15.50X21.00</t>
  </si>
  <si>
    <t>16.00X20.50</t>
  </si>
  <si>
    <t>16.00X22.00</t>
  </si>
  <si>
    <t>17.00X24.00</t>
  </si>
  <si>
    <t>18.00X23.00</t>
  </si>
  <si>
    <t>18.00X24.00</t>
  </si>
  <si>
    <t>18.00X25.00</t>
  </si>
  <si>
    <t>19.00X25.00</t>
  </si>
  <si>
    <t>20.00X26.00</t>
  </si>
  <si>
    <t>20.00X28.00</t>
  </si>
  <si>
    <t>20.00X30.00</t>
  </si>
  <si>
    <t>21.00X30.00</t>
  </si>
  <si>
    <t>21.00X31.00</t>
  </si>
  <si>
    <t>21.00X33.00</t>
  </si>
  <si>
    <t>21.00X34.00</t>
  </si>
  <si>
    <t>22.00X28.00</t>
  </si>
  <si>
    <t>22.00X32.00</t>
  </si>
  <si>
    <t>22.00X34.00</t>
  </si>
  <si>
    <t>23.00X33.00</t>
  </si>
  <si>
    <t>23.00X36.00</t>
  </si>
  <si>
    <t>24.00X34.00</t>
  </si>
  <si>
    <t>24.00X36.00</t>
  </si>
  <si>
    <t>25.00X36.00</t>
  </si>
  <si>
    <t>25.00X38.00</t>
  </si>
  <si>
    <t>26.00X40.00</t>
  </si>
  <si>
    <t>28.00X40.00</t>
  </si>
  <si>
    <t>30.00X40.00</t>
  </si>
  <si>
    <t>Extra Large-28"X40"-A/P</t>
  </si>
  <si>
    <t>Extra Large-28"X40"-A/P_SPL</t>
  </si>
  <si>
    <t>Extra Large-30"X40"</t>
  </si>
  <si>
    <t>Extra Large-30"X40"-(A/P)</t>
  </si>
  <si>
    <t>Extra Large-30"X40"-(Card)</t>
  </si>
  <si>
    <t>LARGE-23"X36"</t>
  </si>
  <si>
    <t>LARGE-23"X36"-(A/P)</t>
  </si>
  <si>
    <t>LARGE-23"X36"-(Card)</t>
  </si>
  <si>
    <t>Medium-20"X30"</t>
  </si>
  <si>
    <t>Medium-20"X30"(A/P)</t>
  </si>
  <si>
    <t>Medium-20"X30"(Card)</t>
  </si>
  <si>
    <t>Small-19"X26"</t>
  </si>
  <si>
    <t>Small-19"X26"(Card)</t>
  </si>
  <si>
    <t>Web-508mm</t>
  </si>
  <si>
    <t>Web-578mm</t>
  </si>
  <si>
    <t>04.00X06.87</t>
  </si>
  <si>
    <t>04.25X05.50</t>
  </si>
  <si>
    <t>04.25X07.00</t>
  </si>
  <si>
    <t>04.37X07.00</t>
  </si>
  <si>
    <t>04.72X07.48</t>
  </si>
  <si>
    <t>05.00X07.00</t>
  </si>
  <si>
    <t>05.00X08.00</t>
  </si>
  <si>
    <t>05.06X07.81</t>
  </si>
  <si>
    <t>05.25X08.00</t>
  </si>
  <si>
    <t>05.50X08.50</t>
  </si>
  <si>
    <t>05.83X08.27</t>
  </si>
  <si>
    <t>06.00X08.25</t>
  </si>
  <si>
    <t>06.00X08.50</t>
  </si>
  <si>
    <t>06.00X09.00</t>
  </si>
  <si>
    <t>06.14X09.21</t>
  </si>
  <si>
    <t>06.25X09.50</t>
  </si>
  <si>
    <t>06.63X10.25</t>
  </si>
  <si>
    <t>06.69X09.61</t>
  </si>
  <si>
    <t>06.75X09.50</t>
  </si>
  <si>
    <t>07.00X07.00</t>
  </si>
  <si>
    <t>07.00X09.00</t>
  </si>
  <si>
    <t>07.00X10.00</t>
  </si>
  <si>
    <t>07.25X09.50</t>
  </si>
  <si>
    <t>07.44X09.69</t>
  </si>
  <si>
    <t>07.50X07.50</t>
  </si>
  <si>
    <t>07.50X09.25</t>
  </si>
  <si>
    <t>07.50X09.50</t>
  </si>
  <si>
    <t>07.75X10.50</t>
  </si>
  <si>
    <t>08.00X08.00</t>
  </si>
  <si>
    <t>08.00X10.00</t>
  </si>
  <si>
    <t>08.00X10.88</t>
  </si>
  <si>
    <t>08.00X11.25</t>
  </si>
  <si>
    <t>08.25X08.25</t>
  </si>
  <si>
    <t>08.25X11.00</t>
  </si>
  <si>
    <t>08.27X11.69</t>
  </si>
  <si>
    <t>08.50X08.50</t>
  </si>
  <si>
    <t>08.50X09.00</t>
  </si>
  <si>
    <t>08.50X11.00</t>
  </si>
  <si>
    <t>09.00X07.00</t>
  </si>
  <si>
    <t>09.00X12.00</t>
  </si>
  <si>
    <t>10.00X10.00</t>
  </si>
  <si>
    <t>11.00X13.00</t>
  </si>
  <si>
    <t>11.00X17.00</t>
  </si>
  <si>
    <t>11.00X18.00</t>
  </si>
  <si>
    <t>12.00X12.00</t>
  </si>
  <si>
    <t>14.00X19.00</t>
  </si>
  <si>
    <t>Account Group</t>
  </si>
  <si>
    <t>Binders</t>
  </si>
  <si>
    <t>Box Supplier</t>
  </si>
  <si>
    <t>CD Suppliers</t>
  </si>
  <si>
    <t>FG Godown</t>
  </si>
  <si>
    <t>Laminator</t>
  </si>
  <si>
    <t>Packaging Supplier</t>
  </si>
  <si>
    <t>Paper Suppliers</t>
  </si>
  <si>
    <t>Printer</t>
  </si>
  <si>
    <t>Printer &amp; Binder</t>
  </si>
  <si>
    <t>Printer, Binder &amp; Laminator</t>
  </si>
  <si>
    <t>Processor &amp; Printer</t>
  </si>
  <si>
    <t>Processor, Printer &amp; Laminator</t>
  </si>
  <si>
    <t>UFG Godown</t>
  </si>
  <si>
    <t>Center Pin Binding</t>
  </si>
  <si>
    <t>Die_Cutting</t>
  </si>
  <si>
    <t>Die_Perforation</t>
  </si>
  <si>
    <t>Hard Bound</t>
  </si>
  <si>
    <t>None</t>
  </si>
  <si>
    <t>Perfect Binding With Sewing</t>
  </si>
  <si>
    <t>Perfect Binding With Sewing(CD-Insert)</t>
  </si>
  <si>
    <t>Spiral Binding</t>
  </si>
  <si>
    <t>Wirro Binding</t>
  </si>
  <si>
    <t>BOPP Gloss</t>
  </si>
  <si>
    <t>BOPP Matt</t>
  </si>
  <si>
    <t>Matt + Spot UV</t>
  </si>
  <si>
    <t>Matt + Spot UV + Foiling + Embossing</t>
  </si>
  <si>
    <t>Matt + Spot UV+Glitter UV</t>
  </si>
  <si>
    <t>PVC</t>
  </si>
  <si>
    <t>Thermal Matt</t>
  </si>
  <si>
    <t>Varnising</t>
  </si>
  <si>
    <t>Author ABC</t>
  </si>
  <si>
    <t>Author_ABC</t>
  </si>
  <si>
    <t>DTP_ABC</t>
  </si>
  <si>
    <t>Editor</t>
  </si>
  <si>
    <t>Editor_ABC</t>
  </si>
  <si>
    <t>Editor_Mr.R.R.Tiwari(Hindi)</t>
  </si>
  <si>
    <t>Graphic_ABC</t>
  </si>
  <si>
    <t>PPQ_ABC</t>
  </si>
  <si>
    <t>Processing_S.R.K</t>
  </si>
  <si>
    <t>Proof Reader_ABC</t>
  </si>
  <si>
    <t>Type Setting_Sanjay Khanna</t>
  </si>
  <si>
    <t>CTP_Plates</t>
  </si>
  <si>
    <t>Nagative-Cut Pieces</t>
  </si>
  <si>
    <t>Nagative-One Pieces</t>
  </si>
  <si>
    <t>15.00X20.00 (CARD)</t>
  </si>
  <si>
    <t>Cutting &amp; Packing</t>
  </si>
  <si>
    <t>Publisher</t>
  </si>
  <si>
    <t>07.75X11.25</t>
  </si>
  <si>
    <t>23.00X36.00(A/P)</t>
  </si>
  <si>
    <t>18.00X23.00 (Card)</t>
  </si>
  <si>
    <t>7. Title Printing &amp; Finishing Charges of</t>
  </si>
  <si>
    <t>Title Printing &amp; Finishing Charges of</t>
  </si>
  <si>
    <t>6. Text Printing &amp; Finishing Charges of</t>
  </si>
  <si>
    <t>Text Printing &amp; Finishing Charges of</t>
  </si>
  <si>
    <t>15.00X21.00</t>
  </si>
  <si>
    <t>21.00X30.00(CARD)</t>
  </si>
  <si>
    <t>20.00X25.00</t>
  </si>
  <si>
    <t>8. Unit Cost Charges of</t>
  </si>
  <si>
    <t>Unit Cost Charges of</t>
  </si>
  <si>
    <t>23.00X35.00</t>
  </si>
  <si>
    <t>08.00X11.00</t>
  </si>
  <si>
    <t>04.50X01.75</t>
  </si>
  <si>
    <t>9. Unit Cost</t>
  </si>
  <si>
    <t>.</t>
  </si>
  <si>
    <t>11.00x15.75</t>
  </si>
  <si>
    <t>11.00X16.00</t>
  </si>
  <si>
    <t>Folding &amp; Packing</t>
  </si>
  <si>
    <t>08.25X11.75</t>
  </si>
  <si>
    <t>25.00X30.00</t>
  </si>
  <si>
    <t>26.00X38.00</t>
  </si>
  <si>
    <t>14.00X22.00</t>
  </si>
  <si>
    <t>11.00X14.00</t>
  </si>
  <si>
    <t>Extra Large-28"X40"</t>
  </si>
  <si>
    <t>Small-19"X26"-(A/P)</t>
  </si>
  <si>
    <t>Spot UV</t>
  </si>
  <si>
    <t>12.50X18.00</t>
  </si>
  <si>
    <t>04.00X06.00</t>
  </si>
  <si>
    <t>19.00X38.00</t>
  </si>
  <si>
    <t>19.00X20.00</t>
  </si>
  <si>
    <t>17.00X22.00</t>
  </si>
  <si>
    <t>17.50X22.50</t>
  </si>
  <si>
    <t>11.50X08.00</t>
  </si>
  <si>
    <t>11.50X18.00</t>
  </si>
  <si>
    <t>16.00X25.00</t>
  </si>
  <si>
    <t>12.00X23.00</t>
  </si>
  <si>
    <t>21.00X32.00</t>
  </si>
  <si>
    <t>05.30X08.30</t>
  </si>
  <si>
    <t>13.00X19.00</t>
  </si>
  <si>
    <t>11.50X10.75</t>
  </si>
  <si>
    <t>08.50X10.75</t>
  </si>
  <si>
    <t>02.00X03.00</t>
  </si>
  <si>
    <t>11.50X07.00</t>
  </si>
  <si>
    <t>31.50X41.50</t>
  </si>
  <si>
    <t>15.50X20.50</t>
  </si>
  <si>
    <t>05.50X19.00</t>
  </si>
  <si>
    <t>10.25X07.50</t>
  </si>
  <si>
    <t>20.50X31.00</t>
  </si>
  <si>
    <t>20.00X31.00</t>
  </si>
  <si>
    <t>20.00X24.00</t>
  </si>
  <si>
    <t>20.50X24.00</t>
  </si>
  <si>
    <t>07.50X13.75</t>
  </si>
  <si>
    <t>16.00X20.00</t>
  </si>
  <si>
    <t>28.00X35.00</t>
  </si>
  <si>
    <t>15.00X27.50</t>
  </si>
  <si>
    <t>07.00X02.50</t>
  </si>
  <si>
    <t>16.00x20.00</t>
  </si>
  <si>
    <t>06.50X09.50</t>
  </si>
  <si>
    <t>Die Making Charges</t>
  </si>
  <si>
    <t>Die Cutting Charges</t>
  </si>
  <si>
    <t>Foiling Charges</t>
  </si>
  <si>
    <t>Cutting Only</t>
  </si>
  <si>
    <t>Cutting Leaflet Only</t>
  </si>
  <si>
    <t>Packing Shrink</t>
  </si>
  <si>
    <t>04.00x07.50</t>
  </si>
  <si>
    <t>Counting &amp; Fabrication</t>
  </si>
  <si>
    <t>Printing Only 1 Color 1 Side</t>
  </si>
  <si>
    <t>16.00X24.00</t>
  </si>
  <si>
    <t>16.00X30.00</t>
  </si>
  <si>
    <t>15.00X20.00</t>
  </si>
  <si>
    <t>12.00X18.00</t>
  </si>
  <si>
    <t>Digital Print</t>
  </si>
  <si>
    <t>21.50X28.50</t>
  </si>
  <si>
    <t>Clients</t>
  </si>
  <si>
    <t>Pasting Charges</t>
  </si>
  <si>
    <t>Box Packing</t>
  </si>
  <si>
    <t>Binding Only</t>
  </si>
  <si>
    <t>09.00X14.00</t>
  </si>
  <si>
    <t>15.50X21.50</t>
  </si>
  <si>
    <t>Extra Large-28"X40"-(Card)</t>
  </si>
  <si>
    <t>21.0X31.00</t>
  </si>
  <si>
    <t>Hardbound Binding</t>
  </si>
  <si>
    <t>10 Lamination Charges</t>
  </si>
  <si>
    <t>Lamination Charges</t>
  </si>
  <si>
    <t>05.25X07.00</t>
  </si>
  <si>
    <t>Hologram</t>
  </si>
  <si>
    <t>Cutting and Packing</t>
  </si>
  <si>
    <t>08.00X10.50</t>
  </si>
  <si>
    <t>Half Die Cut</t>
  </si>
  <si>
    <t>Half Die Cutting Charges</t>
  </si>
  <si>
    <t>11 Printed Book</t>
  </si>
  <si>
    <t>Printed Book</t>
  </si>
  <si>
    <t>Loose</t>
  </si>
  <si>
    <t>Pad Gumming</t>
  </si>
  <si>
    <t>07.50X08.50</t>
  </si>
  <si>
    <t>Graning</t>
  </si>
  <si>
    <t>Embossing</t>
  </si>
  <si>
    <t>Pakki Binding</t>
  </si>
  <si>
    <t>Kachchi Binding</t>
  </si>
  <si>
    <t>Creasing+Folding+Packing</t>
  </si>
  <si>
    <t>16.50X10.50</t>
  </si>
  <si>
    <t>MINI Offset JOB</t>
  </si>
  <si>
    <t>Paper Cost</t>
  </si>
  <si>
    <t>RYOBI - 4 Col</t>
  </si>
  <si>
    <t>SM 102 28x40</t>
  </si>
  <si>
    <t>03.25X04.75</t>
  </si>
  <si>
    <t>Printing 4 Col</t>
  </si>
  <si>
    <t>SM 74 20x29</t>
  </si>
  <si>
    <t>Heidel 2 Col</t>
  </si>
  <si>
    <t>Cons. Supplier</t>
  </si>
  <si>
    <t>09.75X11.00</t>
  </si>
  <si>
    <t>UV Hybraid</t>
  </si>
  <si>
    <t>RGN-Cool Luke-Energing Exfoliator (450 g</t>
  </si>
  <si>
    <t>10.00X29.00</t>
  </si>
  <si>
    <t>13.50X18.00</t>
  </si>
  <si>
    <t>21.00X35.00</t>
  </si>
  <si>
    <t>Editorial Department</t>
  </si>
  <si>
    <t>Production Department</t>
  </si>
  <si>
    <t>Sales Department</t>
  </si>
  <si>
    <t>Contracts Department and Legal Department</t>
  </si>
  <si>
    <t>Managing Editorial and Production</t>
  </si>
  <si>
    <t>Creative Departments</t>
  </si>
  <si>
    <t>Subsidiary Rights Departments</t>
  </si>
  <si>
    <t>Marketing, Promotion, and Advertising Departments</t>
  </si>
  <si>
    <t>Publicity Department</t>
  </si>
  <si>
    <t>Publisher Website Maintenance</t>
  </si>
  <si>
    <t>Finance and Accounting</t>
  </si>
  <si>
    <t>Information Technology (IT)</t>
  </si>
  <si>
    <t>Human Resources (HR)</t>
  </si>
  <si>
    <t>Editor-in-Chief</t>
  </si>
  <si>
    <t>Managing editor</t>
  </si>
  <si>
    <t>Editors</t>
  </si>
  <si>
    <t>Author/Writers</t>
  </si>
  <si>
    <t>Fact-checkers</t>
  </si>
  <si>
    <t>Graphic Designer</t>
  </si>
  <si>
    <t>Production manager</t>
  </si>
  <si>
    <t>DTP-Operator</t>
  </si>
  <si>
    <t>Proof Reader</t>
  </si>
  <si>
    <t>23.00X36.00(Card)</t>
  </si>
  <si>
    <t>Little-11.50"X18.00"</t>
  </si>
  <si>
    <t>Little-11.50"X18.00"-(Card)</t>
  </si>
  <si>
    <t>Little-11.50"X18.00"-(A/P)</t>
  </si>
  <si>
    <t>20.00X30.00(Card)</t>
  </si>
  <si>
    <t>20.00X30.00(A/P)</t>
  </si>
  <si>
    <t>NURSERY</t>
  </si>
  <si>
    <t>PREPRIMARY</t>
  </si>
  <si>
    <t>PRIMARY STD.I</t>
  </si>
  <si>
    <t>SECONDARY STD V</t>
  </si>
  <si>
    <t>Plate Maker</t>
  </si>
  <si>
    <t>23.00X30.00</t>
  </si>
  <si>
    <t>JUNIOR</t>
  </si>
  <si>
    <t>SENIOR</t>
  </si>
  <si>
    <t>PRIMARY STD.I (LWS)</t>
  </si>
  <si>
    <t>EDUMAX  STD I (KIT)</t>
  </si>
  <si>
    <t>EDUMAX STD I</t>
  </si>
  <si>
    <t>07.62X11.00</t>
  </si>
  <si>
    <t>07.36X11.00</t>
  </si>
  <si>
    <t>EDUMAX LEVEL A (KIT)</t>
  </si>
  <si>
    <t>EDUMAX STD II (KIT)</t>
  </si>
  <si>
    <t>BUDDING BEAVERS LEVEL B (KIT)</t>
  </si>
  <si>
    <t>PRIMARY STD II</t>
  </si>
  <si>
    <t>EDUMAX STD II</t>
  </si>
  <si>
    <t>PRIMARY STD II (LWS)</t>
  </si>
  <si>
    <t>BUDDING BEAVERS LEVEL C (KIT)</t>
  </si>
  <si>
    <t>PRIMARY STD III</t>
  </si>
  <si>
    <t>EDUMAX STD III</t>
  </si>
  <si>
    <t>PRIMARY STD III (LWS)</t>
  </si>
  <si>
    <t>PRIMARY STD IV</t>
  </si>
  <si>
    <t>PRIMARY STD IV (LWS)</t>
  </si>
  <si>
    <t>EDUMAX STD IV</t>
  </si>
  <si>
    <t>SECONDARY STD VII</t>
  </si>
  <si>
    <t>SECONDARY STD VI</t>
  </si>
  <si>
    <t>EDUMAX STD VI</t>
  </si>
  <si>
    <t>EDUMAX STD VII</t>
  </si>
  <si>
    <t>SECONDARY STD VIII</t>
  </si>
  <si>
    <t>EDUMAX STD VIII</t>
  </si>
  <si>
    <t>EDUMAX STD V</t>
  </si>
  <si>
    <t>SECONDARY STD IX</t>
  </si>
  <si>
    <t>SECONDARY STD X</t>
  </si>
  <si>
    <t>04.52X07.48</t>
  </si>
  <si>
    <t>23.00X36.00/16</t>
  </si>
  <si>
    <t>*99996</t>
  </si>
  <si>
    <t>*99997</t>
  </si>
  <si>
    <t>*99998</t>
  </si>
  <si>
    <t>22.75X36.00</t>
  </si>
  <si>
    <t>Width</t>
  </si>
  <si>
    <t>Length</t>
  </si>
  <si>
    <t>Stock Qty.</t>
  </si>
  <si>
    <t>Search Value-&gt;&gt;</t>
  </si>
  <si>
    <t>Find</t>
  </si>
  <si>
    <t>Search</t>
  </si>
  <si>
    <t xml:space="preserve"> Tolerance-&gt;&gt;</t>
  </si>
  <si>
    <t>2. Please notify us immediately if</t>
  </si>
  <si>
    <t>3. Enter this order in accordance, with the price,terms,</t>
  </si>
  <si>
    <t>SEPL/SU/</t>
  </si>
  <si>
    <t>SEPL/SJW/</t>
  </si>
  <si>
    <t xml:space="preserve">Size Group </t>
  </si>
  <si>
    <t>Color</t>
  </si>
  <si>
    <t>Range</t>
  </si>
  <si>
    <t>PrintingRate</t>
  </si>
  <si>
    <t>Rate%</t>
  </si>
  <si>
    <t>Min. Sheets</t>
  </si>
  <si>
    <t>Size GroupCode</t>
  </si>
  <si>
    <t>Color Code</t>
  </si>
  <si>
    <t>SizeGroup</t>
  </si>
  <si>
    <t>Paintone Color</t>
  </si>
  <si>
    <t>Silver Color</t>
  </si>
  <si>
    <t>Gold Color</t>
  </si>
  <si>
    <t>Calculation Mode</t>
  </si>
  <si>
    <t xml:space="preserve">Friction </t>
  </si>
  <si>
    <t>Rangr Rate</t>
  </si>
  <si>
    <t>Min. Qty.</t>
  </si>
  <si>
    <t>Actual Qty</t>
  </si>
  <si>
    <t>ColorCode</t>
  </si>
  <si>
    <t>CMYK Color</t>
  </si>
  <si>
    <t>CMYK+Paintone</t>
  </si>
  <si>
    <t>Billing Qty,</t>
  </si>
  <si>
    <t>Paper Wastage</t>
  </si>
  <si>
    <t>Tecnova 800mmX1030mm</t>
  </si>
  <si>
    <t>CTP</t>
  </si>
  <si>
    <t>Tecnova 720mmX1030mm</t>
  </si>
  <si>
    <t>Tecnova 800mmX1000mm</t>
  </si>
  <si>
    <t>PS</t>
  </si>
  <si>
    <t>Wipe-On</t>
  </si>
  <si>
    <t>Deep-etch</t>
  </si>
  <si>
    <t>VchType = 3 Or VchType = 7 Or VchType = 21 Or VchType = 25 Then 'Sales</t>
  </si>
  <si>
    <t>Show Amount</t>
  </si>
  <si>
    <t>Units</t>
  </si>
  <si>
    <t>Purchases Qty.</t>
  </si>
  <si>
    <t>Purchases Return Qty.</t>
  </si>
  <si>
    <t>Purchases Challan</t>
  </si>
  <si>
    <t>Purchases Return Challan</t>
  </si>
  <si>
    <t>Sales Qty.</t>
  </si>
  <si>
    <t>Sales Return Qty.</t>
  </si>
  <si>
    <t>Stock Journal OUT</t>
  </si>
  <si>
    <t xml:space="preserve"> Amount</t>
  </si>
  <si>
    <t xml:space="preserve"> Purchases Amount</t>
  </si>
  <si>
    <t>Net Sales Amount</t>
  </si>
  <si>
    <t>List</t>
  </si>
  <si>
    <t>2110FI</t>
  </si>
  <si>
    <t>Promotional Sale Challan Out</t>
  </si>
  <si>
    <t>Software Development /Services Pending Status</t>
  </si>
  <si>
    <t>S.No.</t>
  </si>
  <si>
    <t>Client</t>
  </si>
  <si>
    <t>User Name</t>
  </si>
  <si>
    <t>Gopal Ji</t>
  </si>
  <si>
    <t>New Saraswati House India Pvt. Ltd.</t>
  </si>
  <si>
    <t>New FY To be create</t>
  </si>
  <si>
    <t>Rectified By</t>
  </si>
  <si>
    <t>PM Publication</t>
  </si>
  <si>
    <t>Gurmit</t>
  </si>
  <si>
    <t>Request Date</t>
  </si>
  <si>
    <t>Commitment Date</t>
  </si>
  <si>
    <t>Assigned To</t>
  </si>
  <si>
    <t>Rectified on Date</t>
  </si>
  <si>
    <t>Descriptions</t>
  </si>
  <si>
    <t>NOT ABLE TO ENTER SALES RETURN</t>
  </si>
  <si>
    <t>Saar Education</t>
  </si>
  <si>
    <t>Karan</t>
  </si>
  <si>
    <t>CHALLAN NUMBER SERIES IS SAME FOR SPECIMEN AND INVOICE IN SALES INVOICE TAB</t>
  </si>
  <si>
    <t>WE WANT TO REQUEST YOU TO ADD SPECIMEN TAB IN MATERIAL OUT,SO THAT WWE AN MAKE CHALLANS NOT INVOICES. WE ARE GETTING COMPLAINTS FROM THE CUSTOMER THAT WHY ARE WE SENDING INVOICES FOR THE SAMPLES.</t>
  </si>
  <si>
    <t>Stock Transfers are not Showing in transection.</t>
  </si>
  <si>
    <t>Challans  are not Showing in transection.</t>
  </si>
  <si>
    <t>Sales Orders are not Showing in transection.</t>
  </si>
  <si>
    <t>Bhakti</t>
  </si>
  <si>
    <t>Weight and dimension of titles export are  Required</t>
  </si>
  <si>
    <t>Order received by Sales-Person name to be integrated into Challan,Sales Order,Invoice</t>
  </si>
  <si>
    <t>Order received by School name to be integrated into Challan,Sales Order,Invoice</t>
  </si>
  <si>
    <t>Rahul</t>
  </si>
  <si>
    <t>Self</t>
  </si>
  <si>
    <t>Bill no/GR No against challan with WhatsApp integration</t>
  </si>
  <si>
    <t>Waiting for API</t>
  </si>
  <si>
    <t>Days</t>
  </si>
  <si>
    <t>Item Master To Be save(05)</t>
  </si>
  <si>
    <t>Manoj</t>
  </si>
  <si>
    <t>Crystal Report(05) PO</t>
  </si>
  <si>
    <t>Stock Transfers Report</t>
  </si>
  <si>
    <t>Min. Qty. Rtae</t>
  </si>
  <si>
    <t>Party Lavel Impliment</t>
  </si>
  <si>
    <t>Print Order All Status Not Showing</t>
  </si>
  <si>
    <t>Remarks</t>
  </si>
  <si>
    <t>Multiform 05</t>
  </si>
  <si>
    <t>Prabhat Prakashan</t>
  </si>
  <si>
    <t>Sarvesh Ji</t>
  </si>
  <si>
    <t>Prachi India Pvt. Ltd.</t>
  </si>
  <si>
    <t>Vipin</t>
  </si>
  <si>
    <t>17-06-2021 21-06-2021</t>
  </si>
  <si>
    <t>Quotations JobworkAnd Supply Option Required</t>
  </si>
  <si>
    <t>Pro-Data Basis Rate</t>
  </si>
  <si>
    <t>Table</t>
  </si>
  <si>
    <t>Categary</t>
  </si>
  <si>
    <t>Child</t>
  </si>
  <si>
    <t>SubChild</t>
  </si>
  <si>
    <t>TableName</t>
  </si>
  <si>
    <t>Account</t>
  </si>
  <si>
    <t>Master</t>
  </si>
  <si>
    <t>AppConfig</t>
  </si>
  <si>
    <t>DN</t>
  </si>
  <si>
    <t>BookingRoute</t>
  </si>
  <si>
    <t>OO</t>
  </si>
  <si>
    <t>PO</t>
  </si>
  <si>
    <t>RV</t>
  </si>
  <si>
    <t>Company</t>
  </si>
  <si>
    <t>Comp</t>
  </si>
  <si>
    <t>Element</t>
  </si>
  <si>
    <t>FinishSize</t>
  </si>
  <si>
    <t>JobworkBV</t>
  </si>
  <si>
    <t>Oth</t>
  </si>
  <si>
    <t>Inf</t>
  </si>
  <si>
    <t>Material</t>
  </si>
  <si>
    <t>IO</t>
  </si>
  <si>
    <t>MV</t>
  </si>
  <si>
    <t>SV</t>
  </si>
  <si>
    <t>OutsourceItem</t>
  </si>
  <si>
    <t>PackingSlip</t>
  </si>
  <si>
    <t>Print</t>
  </si>
  <si>
    <t>PV</t>
  </si>
  <si>
    <t>Tat</t>
  </si>
  <si>
    <t>Tax</t>
  </si>
  <si>
    <t>TeamMember</t>
  </si>
  <si>
    <t>Action</t>
  </si>
  <si>
    <t>Subfix</t>
  </si>
  <si>
    <t>. .</t>
  </si>
  <si>
    <t xml:space="preserve">Insert Into </t>
  </si>
  <si>
    <t xml:space="preserve"> Select * From </t>
  </si>
  <si>
    <t>Use EP000</t>
  </si>
  <si>
    <t xml:space="preserve">Select *From </t>
  </si>
  <si>
    <t>*Self</t>
  </si>
  <si>
    <t>Delete from [EP000].[dbo].</t>
  </si>
  <si>
    <t>Delete from [EP001].[dbo].</t>
  </si>
  <si>
    <t>VchSeries</t>
  </si>
  <si>
    <t>DROP TABLE  [EP001].[dbo].</t>
  </si>
  <si>
    <t>Paper Confirmation Letter</t>
  </si>
  <si>
    <t>Print Utility</t>
  </si>
  <si>
    <t>Title Order History Not saving</t>
  </si>
  <si>
    <t>Export Folder</t>
  </si>
  <si>
    <t>Pic Folder</t>
  </si>
  <si>
    <t>RemoteSupprort</t>
  </si>
  <si>
    <t>Web Site Trigger by software</t>
  </si>
  <si>
    <t>YouTube Channal Trigger by software</t>
  </si>
  <si>
    <t>JobWorkBill Deletion Failed due to Bill Generation Conflict due to Ref Field in JobworkChild</t>
  </si>
  <si>
    <t>Costing Folder</t>
  </si>
  <si>
    <t>Combo Po reopen to be locked at the time of Save</t>
  </si>
  <si>
    <t>Company Child Data Update</t>
  </si>
  <si>
    <t>Jobwork Purchase (SJ,SC,SU)</t>
  </si>
  <si>
    <t>PU Done 2nd July</t>
  </si>
  <si>
    <t>Imposition Folder</t>
  </si>
  <si>
    <t>PPO Folder</t>
  </si>
  <si>
    <t>22</t>
  </si>
  <si>
    <t>23</t>
  </si>
  <si>
    <t>Purchase Jobwork (PU,PC,PJ)</t>
  </si>
  <si>
    <t>SEPL/Pur/</t>
  </si>
  <si>
    <t>SEPL/Sale/</t>
  </si>
  <si>
    <t>Sale Jobwork</t>
  </si>
  <si>
    <t>Sale Jobwork Unit Cost</t>
  </si>
  <si>
    <t>SFAPL/PU/</t>
  </si>
  <si>
    <t>2. All disputes are subject to Delhi Jurisdiction Only</t>
  </si>
  <si>
    <t>SFAPL/SU/</t>
  </si>
  <si>
    <t>Quotation</t>
  </si>
  <si>
    <t>99</t>
  </si>
  <si>
    <t>Debit Note</t>
  </si>
  <si>
    <t>51</t>
  </si>
  <si>
    <t>52</t>
  </si>
  <si>
    <t>53</t>
  </si>
  <si>
    <t>54</t>
  </si>
  <si>
    <t>55</t>
  </si>
  <si>
    <t>56</t>
  </si>
  <si>
    <t>Payment</t>
  </si>
  <si>
    <t>Journal</t>
  </si>
  <si>
    <t>Contra</t>
  </si>
  <si>
    <t>Credit Note</t>
  </si>
  <si>
    <t>SEPL/PI/</t>
  </si>
  <si>
    <t>SEPL/JE/</t>
  </si>
  <si>
    <t>SEPL/CE/</t>
  </si>
  <si>
    <t>SEPL/CN/</t>
  </si>
  <si>
    <t>Bank Accounts</t>
  </si>
  <si>
    <t>Bank O/D Account</t>
  </si>
  <si>
    <t>Capital Account</t>
  </si>
  <si>
    <t>Cash-in-hand</t>
  </si>
  <si>
    <t>Current Assets</t>
  </si>
  <si>
    <t>Current Liabilities</t>
  </si>
  <si>
    <t>Duties &amp; Taxes</t>
  </si>
  <si>
    <t>Expenses (Direct/Mfg.)</t>
  </si>
  <si>
    <t>Expenses (Indirect/Admn.)</t>
  </si>
  <si>
    <t>Fixed Assets</t>
  </si>
  <si>
    <t>Income (Direct/Opr.)</t>
  </si>
  <si>
    <t>Income (Indirect)</t>
  </si>
  <si>
    <t>Investments</t>
  </si>
  <si>
    <t>Loans &amp; Advances (Asset)</t>
  </si>
  <si>
    <t>Loans (Liability)</t>
  </si>
  <si>
    <t>Pre-Operative Expenses</t>
  </si>
  <si>
    <t>Profit &amp; Loss</t>
  </si>
  <si>
    <t>Provisions/Expenses Payable</t>
  </si>
  <si>
    <t>Reserves &amp; Surplus</t>
  </si>
  <si>
    <t>Revenue Accounts</t>
  </si>
  <si>
    <t>Secured Loans</t>
  </si>
  <si>
    <t>Securities &amp; Deposits (Asset)</t>
  </si>
  <si>
    <t>Stock-in-hand</t>
  </si>
  <si>
    <t>Sundry Creditors</t>
  </si>
  <si>
    <t>Sundry Debtors</t>
  </si>
  <si>
    <t>Suspense Account</t>
  </si>
  <si>
    <t>Unsecured Loans</t>
  </si>
  <si>
    <t>Advertisement &amp; Publicity</t>
  </si>
  <si>
    <t>Bad Debts Written Off</t>
  </si>
  <si>
    <t>Bank Charges</t>
  </si>
  <si>
    <t>Books &amp; Periodicals</t>
  </si>
  <si>
    <t>Capital Equipments</t>
  </si>
  <si>
    <t>Cash</t>
  </si>
  <si>
    <t>Charity &amp; Donations</t>
  </si>
  <si>
    <t>Commission on Sales</t>
  </si>
  <si>
    <t>Computers</t>
  </si>
  <si>
    <t>Conveyance Expenses</t>
  </si>
  <si>
    <t>Customer Entertainment Expenses</t>
  </si>
  <si>
    <t>Depreciation A/c</t>
  </si>
  <si>
    <t>Development Tax</t>
  </si>
  <si>
    <t>Earnest Money</t>
  </si>
  <si>
    <t>Edu. Cess on TDS</t>
  </si>
  <si>
    <t>Excise Duty</t>
  </si>
  <si>
    <t>Freight &amp; Forwarding Charges</t>
  </si>
  <si>
    <t>Furniture &amp; Fixture</t>
  </si>
  <si>
    <t>Legal Expenses</t>
  </si>
  <si>
    <t>Office Equipments</t>
  </si>
  <si>
    <t>Office Rent</t>
  </si>
  <si>
    <t>Postal Expenses</t>
  </si>
  <si>
    <t>Printing &amp; Stationery</t>
  </si>
  <si>
    <t>Rounded Off</t>
  </si>
  <si>
    <t>Salary &amp; Bonus Payable</t>
  </si>
  <si>
    <t>Sales Promotion Expenses</t>
  </si>
  <si>
    <t>Service Charges Paid</t>
  </si>
  <si>
    <t>Service Charges Receipts</t>
  </si>
  <si>
    <t>Service Tax</t>
  </si>
  <si>
    <t>SHE Cess on TDS</t>
  </si>
  <si>
    <t>Staff Welfare Expenses</t>
  </si>
  <si>
    <t>TDS (Commission or Brokerage)</t>
  </si>
  <si>
    <t>TDS (Contracts to Individuals/HUF)</t>
  </si>
  <si>
    <t>TDS (Contracts to Others)</t>
  </si>
  <si>
    <t>TDS (Contracts to Transporter)</t>
  </si>
  <si>
    <t>TDS (Interest from a Banking Co)</t>
  </si>
  <si>
    <t>TDS (Interest from a NonBanking Co)</t>
  </si>
  <si>
    <t>TDS (Professionals Services)</t>
  </si>
  <si>
    <t>TDS (Rent of Land)</t>
  </si>
  <si>
    <t>TDS (Rent of Plant &amp; Machinery)</t>
  </si>
  <si>
    <t>Telephone Expenses</t>
  </si>
  <si>
    <t>Travelling Expenses</t>
  </si>
  <si>
    <t>Water &amp; Electricity Expenses</t>
  </si>
  <si>
    <t>Discount</t>
  </si>
  <si>
    <t>Alias</t>
  </si>
  <si>
    <t>Miscellaneous Expenses</t>
  </si>
  <si>
    <t>Office Maintenance Expenses</t>
  </si>
  <si>
    <t>Plant &amp; Machinery</t>
  </si>
  <si>
    <t>Salary</t>
  </si>
  <si>
    <t>TDS (Salary)</t>
  </si>
  <si>
    <t>SBC on Service Tax</t>
  </si>
  <si>
    <t>KKC on Service Tax</t>
  </si>
  <si>
    <t>Box</t>
  </si>
  <si>
    <t>Easy Info Solutions International</t>
  </si>
  <si>
    <t>49011010</t>
  </si>
  <si>
    <t>4901</t>
  </si>
  <si>
    <t>998912</t>
  </si>
  <si>
    <t>Size</t>
  </si>
  <si>
    <t>Size Group</t>
  </si>
  <si>
    <t>Finish Size</t>
  </si>
  <si>
    <t>Department</t>
  </si>
  <si>
    <t>Designation</t>
  </si>
  <si>
    <t>Paper Quality</t>
  </si>
  <si>
    <t>HSN</t>
  </si>
  <si>
    <t>Calculation Unit</t>
  </si>
  <si>
    <t>Machines</t>
  </si>
  <si>
    <t>General UOM</t>
  </si>
  <si>
    <t>Paper UOM</t>
  </si>
  <si>
    <t>Binding Type</t>
  </si>
  <si>
    <t>Operations</t>
  </si>
  <si>
    <t>Editorial Team</t>
  </si>
  <si>
    <t>Processing Type</t>
  </si>
  <si>
    <t>Subject</t>
  </si>
  <si>
    <t>Class</t>
  </si>
  <si>
    <t xml:space="preserve">Genral Master </t>
  </si>
  <si>
    <t>Sales Invoice Printing Formats Selection</t>
  </si>
  <si>
    <t>Due to added Series</t>
  </si>
  <si>
    <t>Done</t>
  </si>
  <si>
    <t>Carry Forwoard</t>
  </si>
  <si>
    <t>ItemGroup</t>
  </si>
  <si>
    <t>Sanjeev Ji</t>
  </si>
  <si>
    <t>Grouping in Items &amp; Party Sub Ledger group</t>
  </si>
  <si>
    <t>Alias in Item as well as Party Master</t>
  </si>
  <si>
    <t>Discount Item Wise, Flat &amp; Extra Discount option as discussed-Hidden in Invoice but Posting in Ledger.</t>
  </si>
  <si>
    <t>Bill To, Ship To, Option in Quotation, Order, Challan &amp; Invoice. -Consignor Full Details</t>
  </si>
  <si>
    <t>Opening Balance of Party &amp; Item.</t>
  </si>
  <si>
    <t>Dropdown list of item &amp; party search-Universal Search.</t>
  </si>
  <si>
    <t>Add, Modify, List option (in Quotation, Order, Challan &amp; Invoice)- for search invoice through bill no/Quotation/Order/Challan/Invoice/Return, respectively.</t>
  </si>
  <si>
    <t>Notepad option in Party Master/ Item/ Credit Note/ Voucher Note etc.</t>
  </si>
  <si>
    <t>Hide option in Ledger/ Invoice.</t>
  </si>
  <si>
    <t>Bill Wise, Party Ledger Account, SMS, Mail.</t>
  </si>
  <si>
    <t>Specimen Issue (Material Receipt, Material Issued).</t>
  </si>
  <si>
    <t>Order/Quotation/Challan/Bills Item Wise/ Party Wise Trace.</t>
  </si>
  <si>
    <t>Stock Report in the following format. (With Material Center)</t>
  </si>
  <si>
    <t>For Processing Short Items: -
Voucher only for Pending Order with Same Data Like Consignor &amp; Others Remarks…</t>
  </si>
  <si>
    <t>Pending Report:
Short + Challan + bill. (Item Wise as well as party Wise)</t>
  </si>
  <si>
    <t>Paper Master GSM Field</t>
  </si>
  <si>
    <t>ALL Time Offset</t>
  </si>
  <si>
    <t>Raj</t>
  </si>
  <si>
    <t>Material Center-wise Account Required</t>
  </si>
  <si>
    <t>Sita Fine Art</t>
  </si>
  <si>
    <t>Alock</t>
  </si>
  <si>
    <t>Finance Module</t>
  </si>
  <si>
    <t>DebitCredit</t>
  </si>
  <si>
    <t>EP411</t>
  </si>
  <si>
    <t xml:space="preserve"> Where FYCODE='' OR FYCODE IS NULL</t>
  </si>
  <si>
    <t>[EP411].[dbo].</t>
  </si>
  <si>
    <t>Physical Stock Quantity</t>
  </si>
  <si>
    <t>Stock Impact</t>
  </si>
  <si>
    <t>HSNCODE</t>
  </si>
  <si>
    <t>Activity Book</t>
  </si>
  <si>
    <t>LEVEL 1</t>
  </si>
  <si>
    <t>LEVEL 2</t>
  </si>
  <si>
    <t>LEVEL 4</t>
  </si>
  <si>
    <t>LEVEL 5</t>
  </si>
  <si>
    <t>LEVEL A</t>
  </si>
  <si>
    <t>LEVEL B</t>
  </si>
  <si>
    <t>LEVEL C</t>
  </si>
  <si>
    <t>GRADE 2</t>
  </si>
  <si>
    <t>GRADE 1</t>
  </si>
  <si>
    <t>LEVEL 3</t>
  </si>
  <si>
    <t>GRADE 3</t>
  </si>
  <si>
    <t>GRADE 4</t>
  </si>
  <si>
    <t>CARD</t>
  </si>
  <si>
    <t>CATALOGUE</t>
  </si>
  <si>
    <t>Date</t>
  </si>
  <si>
    <t xml:space="preserve"> Vch/Bill No.</t>
  </si>
  <si>
    <t>JobWork</t>
  </si>
  <si>
    <t>FR</t>
  </si>
  <si>
    <t>Main</t>
  </si>
  <si>
    <t>01PC</t>
  </si>
  <si>
    <t>SEPL/</t>
  </si>
  <si>
    <t>/PrJC</t>
  </si>
  <si>
    <t>01PF</t>
  </si>
  <si>
    <t>/Purc</t>
  </si>
  <si>
    <t>01PJ</t>
  </si>
  <si>
    <t>/PrJW</t>
  </si>
  <si>
    <t>01PU</t>
  </si>
  <si>
    <t>/PrJU</t>
  </si>
  <si>
    <t>02OF</t>
  </si>
  <si>
    <t>/PrRt</t>
  </si>
  <si>
    <t>03TF</t>
  </si>
  <si>
    <t>/SlRt</t>
  </si>
  <si>
    <t>04SC</t>
  </si>
  <si>
    <t>/SlJC</t>
  </si>
  <si>
    <t>04SF</t>
  </si>
  <si>
    <t>/Sale</t>
  </si>
  <si>
    <t>04SJ</t>
  </si>
  <si>
    <t>/SlJW</t>
  </si>
  <si>
    <t>04SU</t>
  </si>
  <si>
    <t>/SlJU</t>
  </si>
  <si>
    <t>05RF</t>
  </si>
  <si>
    <t>/MtRc</t>
  </si>
  <si>
    <t>07RF</t>
  </si>
  <si>
    <t>08IF</t>
  </si>
  <si>
    <t>17PO</t>
  </si>
  <si>
    <t>18SO</t>
  </si>
  <si>
    <t>19ST</t>
  </si>
  <si>
    <t>20JR</t>
  </si>
  <si>
    <t>23SQ</t>
  </si>
  <si>
    <t>51PI</t>
  </si>
  <si>
    <t>/Pymt</t>
  </si>
  <si>
    <t>52PR</t>
  </si>
  <si>
    <t>/Rcpt</t>
  </si>
  <si>
    <t>53JE</t>
  </si>
  <si>
    <t>/Jrnl</t>
  </si>
  <si>
    <t>54CE</t>
  </si>
  <si>
    <t>/Cntr</t>
  </si>
  <si>
    <t>55CN</t>
  </si>
  <si>
    <t>/CrNt</t>
  </si>
  <si>
    <t>56DN</t>
  </si>
  <si>
    <t>/DrNt</t>
  </si>
  <si>
    <t>VchType</t>
  </si>
  <si>
    <t>Prefix</t>
  </si>
  <si>
    <t>Suffix</t>
  </si>
  <si>
    <t>VchNumbring</t>
  </si>
  <si>
    <t>02OU</t>
  </si>
  <si>
    <t>/PrRtJU</t>
  </si>
  <si>
    <t>02OC</t>
  </si>
  <si>
    <t>/PrRtJC</t>
  </si>
  <si>
    <t>02OJ</t>
  </si>
  <si>
    <t>/PrRtJW</t>
  </si>
  <si>
    <t>03TU</t>
  </si>
  <si>
    <t>/SlRtJU</t>
  </si>
  <si>
    <t>03TC</t>
  </si>
  <si>
    <t>/SlRtJC</t>
  </si>
  <si>
    <t>03TJ</t>
  </si>
  <si>
    <t>/SlRtJW</t>
  </si>
  <si>
    <t>05FR</t>
  </si>
  <si>
    <t>/MtRcJW</t>
  </si>
  <si>
    <t>06IF</t>
  </si>
  <si>
    <t>/PrRtC</t>
  </si>
  <si>
    <t>06FI</t>
  </si>
  <si>
    <t>/PrRtCJW</t>
  </si>
  <si>
    <t>/SlRtC</t>
  </si>
  <si>
    <t>07FR</t>
  </si>
  <si>
    <t>/SlRtCJW</t>
  </si>
  <si>
    <t>/MtIs</t>
  </si>
  <si>
    <t>08FI</t>
  </si>
  <si>
    <t>/MtIsJW</t>
  </si>
  <si>
    <t>/PO</t>
  </si>
  <si>
    <t>/SO</t>
  </si>
  <si>
    <t>/SQ</t>
  </si>
  <si>
    <t>*00101</t>
  </si>
  <si>
    <t>*00102</t>
  </si>
  <si>
    <t>*00103</t>
  </si>
  <si>
    <t>*00104</t>
  </si>
  <si>
    <t>*00201</t>
  </si>
  <si>
    <t>*00202</t>
  </si>
  <si>
    <t>*00203</t>
  </si>
  <si>
    <t>*00204</t>
  </si>
  <si>
    <t>*00301</t>
  </si>
  <si>
    <t>*00302</t>
  </si>
  <si>
    <t>*00303</t>
  </si>
  <si>
    <t>*00304</t>
  </si>
  <si>
    <t>*00401</t>
  </si>
  <si>
    <t>*00402</t>
  </si>
  <si>
    <t>*00403</t>
  </si>
  <si>
    <t>*00404</t>
  </si>
  <si>
    <t>*00501</t>
  </si>
  <si>
    <t>*00502</t>
  </si>
  <si>
    <t>*00601</t>
  </si>
  <si>
    <t>*00602</t>
  </si>
  <si>
    <t>*00701</t>
  </si>
  <si>
    <t>*00702</t>
  </si>
  <si>
    <t>*00801</t>
  </si>
  <si>
    <t>*00802</t>
  </si>
  <si>
    <t>*01701</t>
  </si>
  <si>
    <t>*01801</t>
  </si>
  <si>
    <t>*01901</t>
  </si>
  <si>
    <t>/STrn</t>
  </si>
  <si>
    <t>*02001</t>
  </si>
  <si>
    <t>/SJrnl</t>
  </si>
  <si>
    <t>*02101</t>
  </si>
  <si>
    <t>21JR</t>
  </si>
  <si>
    <t>*02201</t>
  </si>
  <si>
    <t>22JR</t>
  </si>
  <si>
    <t>*02301</t>
  </si>
  <si>
    <t>23PQ</t>
  </si>
  <si>
    <t>/PQ</t>
  </si>
  <si>
    <t>*02302</t>
  </si>
  <si>
    <t>*02303</t>
  </si>
  <si>
    <t>*02304</t>
  </si>
  <si>
    <t>*02305</t>
  </si>
  <si>
    <t>*02306</t>
  </si>
  <si>
    <t>*02307</t>
  </si>
  <si>
    <t>*02308</t>
  </si>
  <si>
    <t>*05101</t>
  </si>
  <si>
    <t>*05201</t>
  </si>
  <si>
    <t>*05301</t>
  </si>
  <si>
    <t>*05401</t>
  </si>
  <si>
    <t>*05501</t>
  </si>
  <si>
    <t>*05601</t>
  </si>
  <si>
    <t>Group</t>
  </si>
  <si>
    <t>Address1</t>
  </si>
  <si>
    <t>Address2</t>
  </si>
  <si>
    <t>Address3</t>
  </si>
  <si>
    <t>Address4</t>
  </si>
  <si>
    <t>Phone</t>
  </si>
  <si>
    <t>Mobile</t>
  </si>
  <si>
    <t>TIN</t>
  </si>
  <si>
    <t>eMail</t>
  </si>
  <si>
    <t>RoundOffQty</t>
  </si>
  <si>
    <t>Notes</t>
  </si>
  <si>
    <t>Opening</t>
  </si>
  <si>
    <t>*01001</t>
  </si>
  <si>
    <t>*01007</t>
  </si>
  <si>
    <t>*01002</t>
  </si>
  <si>
    <t>*01011</t>
  </si>
  <si>
    <t>*01003</t>
  </si>
  <si>
    <t>*01004</t>
  </si>
  <si>
    <t>*01005</t>
  </si>
  <si>
    <t>*01006</t>
  </si>
  <si>
    <t>*01008</t>
  </si>
  <si>
    <t>*01009</t>
  </si>
  <si>
    <t>*01010</t>
  </si>
  <si>
    <t>*01012</t>
  </si>
  <si>
    <t>*01013</t>
  </si>
  <si>
    <t>*01014</t>
  </si>
  <si>
    <t>*01015</t>
  </si>
  <si>
    <t>*01016</t>
  </si>
  <si>
    <t>*01017</t>
  </si>
  <si>
    <t>*01018</t>
  </si>
  <si>
    <t>*01019</t>
  </si>
  <si>
    <t>*01020</t>
  </si>
  <si>
    <t>*01021</t>
  </si>
  <si>
    <t>*01022</t>
  </si>
  <si>
    <t>*01023</t>
  </si>
  <si>
    <t>*01024</t>
  </si>
  <si>
    <t>*01025</t>
  </si>
  <si>
    <t>*01026</t>
  </si>
  <si>
    <t>*01027</t>
  </si>
  <si>
    <t>*01028</t>
  </si>
  <si>
    <t>*01029</t>
  </si>
  <si>
    <t>*01030</t>
  </si>
  <si>
    <t>*01031</t>
  </si>
  <si>
    <t>*01032</t>
  </si>
  <si>
    <t>*01033</t>
  </si>
  <si>
    <t>*01034</t>
  </si>
  <si>
    <t>*01035</t>
  </si>
  <si>
    <t>*01036</t>
  </si>
  <si>
    <t>*01037</t>
  </si>
  <si>
    <t>*01038</t>
  </si>
  <si>
    <t>*01039</t>
  </si>
  <si>
    <t>*01040</t>
  </si>
  <si>
    <t>*01041</t>
  </si>
  <si>
    <t>*01042</t>
  </si>
  <si>
    <t>*01043</t>
  </si>
  <si>
    <t>*01044</t>
  </si>
  <si>
    <t>*01045</t>
  </si>
  <si>
    <t>*01046</t>
  </si>
  <si>
    <t>*01047</t>
  </si>
  <si>
    <t>*01048</t>
  </si>
  <si>
    <t>*01049</t>
  </si>
  <si>
    <t>*01050</t>
  </si>
  <si>
    <t>*01051</t>
  </si>
  <si>
    <t>*01052</t>
  </si>
  <si>
    <t>*01053</t>
  </si>
  <si>
    <t>*01054</t>
  </si>
  <si>
    <t>*01055</t>
  </si>
  <si>
    <t>*01056</t>
  </si>
  <si>
    <t>XXX Bank</t>
  </si>
  <si>
    <t>,'','','','','','','','','','','1','000001',GetDate,Null,Null,'N','N','',0)"</t>
  </si>
  <si>
    <t xml:space="preserve">sales@easyinfosolution.com </t>
  </si>
  <si>
    <t>E-461, Vijay Marg,Jagjeet Nagar</t>
  </si>
  <si>
    <t>Delhi-110053</t>
  </si>
  <si>
    <t>+91-987-342-2907</t>
  </si>
  <si>
    <t>GetDate()</t>
  </si>
  <si>
    <t>UnderGroup</t>
  </si>
  <si>
    <t>15.50X20.00</t>
  </si>
  <si>
    <t>08.26X11.69</t>
  </si>
  <si>
    <t>05.75X08.25</t>
  </si>
  <si>
    <t>SET 1</t>
  </si>
  <si>
    <t>15.00X10.00 (CARD)</t>
  </si>
  <si>
    <t>Matt Both Side</t>
  </si>
  <si>
    <t>05.25x10.00</t>
  </si>
  <si>
    <t>05.25X10.00</t>
  </si>
  <si>
    <t>24.13X24.13</t>
  </si>
  <si>
    <t>09.50X09.50</t>
  </si>
  <si>
    <t>21.00X29.70</t>
  </si>
  <si>
    <t>21.00X29.70 (A4)</t>
  </si>
  <si>
    <t>*10002</t>
  </si>
  <si>
    <t>Center Pinning (BOX)</t>
  </si>
  <si>
    <t>11.69X05.20</t>
  </si>
  <si>
    <t>Depreciation Res On Machine</t>
  </si>
  <si>
    <t>File-Sundry Creditors</t>
  </si>
  <si>
    <t>File-Sundry Debtors</t>
  </si>
  <si>
    <t>Income Tax Advance</t>
  </si>
  <si>
    <t>001001</t>
  </si>
  <si>
    <t>001002</t>
  </si>
  <si>
    <t>001003</t>
  </si>
  <si>
    <t>001004</t>
  </si>
  <si>
    <t>001005</t>
  </si>
  <si>
    <t>001006</t>
  </si>
  <si>
    <t>001007</t>
  </si>
  <si>
    <t>001008</t>
  </si>
  <si>
    <t>001009</t>
  </si>
  <si>
    <t>001010</t>
  </si>
  <si>
    <t>001011</t>
  </si>
  <si>
    <t>001012</t>
  </si>
  <si>
    <t>001013</t>
  </si>
  <si>
    <t>001014</t>
  </si>
  <si>
    <t>001015</t>
  </si>
  <si>
    <t>001016</t>
  </si>
  <si>
    <t>001017</t>
  </si>
  <si>
    <t>001018</t>
  </si>
  <si>
    <t>001019</t>
  </si>
  <si>
    <t>001020</t>
  </si>
  <si>
    <t>001021</t>
  </si>
  <si>
    <t>001022</t>
  </si>
  <si>
    <t>001023</t>
  </si>
  <si>
    <t>001024</t>
  </si>
  <si>
    <t>001025</t>
  </si>
  <si>
    <t>001026</t>
  </si>
  <si>
    <t>001027</t>
  </si>
  <si>
    <t>001028</t>
  </si>
  <si>
    <t>001029</t>
  </si>
  <si>
    <t>001030</t>
  </si>
  <si>
    <t>001031</t>
  </si>
  <si>
    <t>001032</t>
  </si>
  <si>
    <t>001033</t>
  </si>
  <si>
    <t>001034</t>
  </si>
  <si>
    <t>001035</t>
  </si>
  <si>
    <t>001036</t>
  </si>
  <si>
    <t>001037</t>
  </si>
  <si>
    <t>001038</t>
  </si>
  <si>
    <t>001039</t>
  </si>
  <si>
    <t>001040</t>
  </si>
  <si>
    <t>001041</t>
  </si>
  <si>
    <t>001042</t>
  </si>
  <si>
    <t>001044</t>
  </si>
  <si>
    <t>001045</t>
  </si>
  <si>
    <t>001046</t>
  </si>
  <si>
    <t>001047</t>
  </si>
  <si>
    <t>001048</t>
  </si>
  <si>
    <t>001049</t>
  </si>
  <si>
    <t>001050</t>
  </si>
  <si>
    <t>001051</t>
  </si>
  <si>
    <t>001052</t>
  </si>
  <si>
    <t>001053</t>
  </si>
  <si>
    <t>001054</t>
  </si>
  <si>
    <t>001055</t>
  </si>
  <si>
    <t>001056</t>
  </si>
  <si>
    <t>001057</t>
  </si>
  <si>
    <t>001058</t>
  </si>
  <si>
    <t>001059</t>
  </si>
  <si>
    <t>001060</t>
  </si>
  <si>
    <t>001061</t>
  </si>
  <si>
    <t>001062</t>
  </si>
  <si>
    <t>001063</t>
  </si>
  <si>
    <t>001064</t>
  </si>
  <si>
    <t>001065</t>
  </si>
  <si>
    <t>001066</t>
  </si>
  <si>
    <t>001067</t>
  </si>
  <si>
    <t>001068</t>
  </si>
  <si>
    <t>001069</t>
  </si>
  <si>
    <t>001070</t>
  </si>
  <si>
    <t>001071</t>
  </si>
  <si>
    <t>001072</t>
  </si>
  <si>
    <t>001073</t>
  </si>
  <si>
    <t>001074</t>
  </si>
  <si>
    <t>001075</t>
  </si>
  <si>
    <t>001076</t>
  </si>
  <si>
    <t>001077</t>
  </si>
  <si>
    <t>001078</t>
  </si>
  <si>
    <t>001079</t>
  </si>
  <si>
    <t>001080</t>
  </si>
  <si>
    <t>001081</t>
  </si>
  <si>
    <t>001082</t>
  </si>
  <si>
    <t>001083</t>
  </si>
  <si>
    <t>001084</t>
  </si>
  <si>
    <t>001085</t>
  </si>
  <si>
    <t>001086</t>
  </si>
  <si>
    <t>001087</t>
  </si>
  <si>
    <t>001088</t>
  </si>
  <si>
    <t>001089</t>
  </si>
  <si>
    <t>001091</t>
  </si>
  <si>
    <t>001092</t>
  </si>
  <si>
    <t>001093</t>
  </si>
  <si>
    <t>001094</t>
  </si>
  <si>
    <t>001095</t>
  </si>
  <si>
    <t>001096</t>
  </si>
  <si>
    <t>001097</t>
  </si>
  <si>
    <t>001098</t>
  </si>
  <si>
    <t>001099</t>
  </si>
  <si>
    <t>001100</t>
  </si>
  <si>
    <t>001101</t>
  </si>
  <si>
    <t>001102</t>
  </si>
  <si>
    <t>001103</t>
  </si>
  <si>
    <t>001104</t>
  </si>
  <si>
    <t>001105</t>
  </si>
  <si>
    <t>001106</t>
  </si>
  <si>
    <t>001107</t>
  </si>
  <si>
    <t>001108</t>
  </si>
  <si>
    <t>001153</t>
  </si>
  <si>
    <t>001154</t>
  </si>
  <si>
    <t>001155</t>
  </si>
  <si>
    <t>001158</t>
  </si>
  <si>
    <t>001159</t>
  </si>
  <si>
    <t>001161</t>
  </si>
  <si>
    <t>001162</t>
  </si>
  <si>
    <t>001163</t>
  </si>
  <si>
    <t>001165</t>
  </si>
  <si>
    <t>001169</t>
  </si>
  <si>
    <t>001170</t>
  </si>
  <si>
    <t>001171</t>
  </si>
  <si>
    <t>001173</t>
  </si>
  <si>
    <t>001174</t>
  </si>
  <si>
    <t>001175</t>
  </si>
  <si>
    <t>001176</t>
  </si>
  <si>
    <t>001177</t>
  </si>
  <si>
    <t>001180</t>
  </si>
  <si>
    <t>001181</t>
  </si>
  <si>
    <t>001183</t>
  </si>
  <si>
    <t>001184</t>
  </si>
  <si>
    <t>001186</t>
  </si>
  <si>
    <t>001188</t>
  </si>
  <si>
    <t>001189</t>
  </si>
  <si>
    <t>001190</t>
  </si>
  <si>
    <t>001191</t>
  </si>
  <si>
    <t>001192</t>
  </si>
  <si>
    <t>001193</t>
  </si>
  <si>
    <t>001194</t>
  </si>
  <si>
    <t>001195</t>
  </si>
  <si>
    <t>001197</t>
  </si>
  <si>
    <t>998812</t>
  </si>
  <si>
    <t>001198</t>
  </si>
  <si>
    <t>001199</t>
  </si>
  <si>
    <t>001200</t>
  </si>
  <si>
    <t>001201</t>
  </si>
  <si>
    <t>001204</t>
  </si>
  <si>
    <t>001207</t>
  </si>
  <si>
    <t>001208</t>
  </si>
  <si>
    <t>001209</t>
  </si>
  <si>
    <t>001210</t>
  </si>
  <si>
    <t>001212</t>
  </si>
  <si>
    <t>001213</t>
  </si>
  <si>
    <t>001214</t>
  </si>
  <si>
    <t>001217</t>
  </si>
  <si>
    <t>001218</t>
  </si>
  <si>
    <t>001219</t>
  </si>
  <si>
    <t>001221</t>
  </si>
  <si>
    <t>001222</t>
  </si>
  <si>
    <t>001223</t>
  </si>
  <si>
    <t>001224</t>
  </si>
  <si>
    <t>001225</t>
  </si>
  <si>
    <t>001227</t>
  </si>
  <si>
    <t>001230</t>
  </si>
  <si>
    <t>001231</t>
  </si>
  <si>
    <t>001237</t>
  </si>
  <si>
    <t>001275</t>
  </si>
  <si>
    <t>001279</t>
  </si>
  <si>
    <t>001283</t>
  </si>
  <si>
    <t>001286</t>
  </si>
  <si>
    <t>001287</t>
  </si>
  <si>
    <t>001288</t>
  </si>
  <si>
    <t>001290</t>
  </si>
  <si>
    <t>001291</t>
  </si>
  <si>
    <t>001292</t>
  </si>
  <si>
    <t>001294</t>
  </si>
  <si>
    <t>001295</t>
  </si>
  <si>
    <t>001296</t>
  </si>
  <si>
    <t>001297</t>
  </si>
  <si>
    <t>001299</t>
  </si>
  <si>
    <t>001300</t>
  </si>
  <si>
    <t>001305</t>
  </si>
  <si>
    <t>001306</t>
  </si>
  <si>
    <t>001307</t>
  </si>
  <si>
    <t>001308</t>
  </si>
  <si>
    <t>001313</t>
  </si>
  <si>
    <t>001316</t>
  </si>
  <si>
    <t>001317</t>
  </si>
  <si>
    <t>001318</t>
  </si>
  <si>
    <t>001319</t>
  </si>
  <si>
    <t>001322</t>
  </si>
  <si>
    <t>001323</t>
  </si>
  <si>
    <t>001324</t>
  </si>
  <si>
    <t>001325</t>
  </si>
  <si>
    <t>001326</t>
  </si>
  <si>
    <t>001328</t>
  </si>
  <si>
    <t>001329</t>
  </si>
  <si>
    <t>001330</t>
  </si>
  <si>
    <t>001331</t>
  </si>
  <si>
    <t>001333</t>
  </si>
  <si>
    <t>001334</t>
  </si>
  <si>
    <t>001336</t>
  </si>
  <si>
    <t>001337</t>
  </si>
  <si>
    <t>001338</t>
  </si>
  <si>
    <t>001339</t>
  </si>
  <si>
    <t>001347</t>
  </si>
  <si>
    <t>001348</t>
  </si>
  <si>
    <t>001349</t>
  </si>
  <si>
    <t>001350</t>
  </si>
  <si>
    <t>001352</t>
  </si>
  <si>
    <t>001355</t>
  </si>
  <si>
    <t>001356</t>
  </si>
  <si>
    <t>001359</t>
  </si>
  <si>
    <t>001360</t>
  </si>
  <si>
    <t>001361</t>
  </si>
  <si>
    <t>001363</t>
  </si>
  <si>
    <t>001365</t>
  </si>
  <si>
    <t>001366</t>
  </si>
  <si>
    <t>001369</t>
  </si>
  <si>
    <t>001370</t>
  </si>
  <si>
    <t>001371</t>
  </si>
  <si>
    <t>001373</t>
  </si>
  <si>
    <t>001374</t>
  </si>
  <si>
    <t>001375</t>
  </si>
  <si>
    <t>001376</t>
  </si>
  <si>
    <t>001377</t>
  </si>
  <si>
    <t>001378</t>
  </si>
  <si>
    <t>001379</t>
  </si>
  <si>
    <t>001380</t>
  </si>
  <si>
    <t>001381</t>
  </si>
  <si>
    <t>001384</t>
  </si>
  <si>
    <t>001385</t>
  </si>
  <si>
    <t>001386</t>
  </si>
  <si>
    <t>001387</t>
  </si>
  <si>
    <t>001388</t>
  </si>
  <si>
    <t>001389</t>
  </si>
  <si>
    <t>001390</t>
  </si>
  <si>
    <t>001393</t>
  </si>
  <si>
    <t>001394</t>
  </si>
  <si>
    <t>001395</t>
  </si>
  <si>
    <t>001396</t>
  </si>
  <si>
    <t>001397</t>
  </si>
  <si>
    <t>001398</t>
  </si>
  <si>
    <t>001399</t>
  </si>
  <si>
    <t>001400</t>
  </si>
  <si>
    <t>001401</t>
  </si>
  <si>
    <t>001402</t>
  </si>
  <si>
    <t>001403</t>
  </si>
  <si>
    <t>001404</t>
  </si>
  <si>
    <t>001405</t>
  </si>
  <si>
    <t>001406</t>
  </si>
  <si>
    <t>001408</t>
  </si>
  <si>
    <t>001409</t>
  </si>
  <si>
    <t>001410</t>
  </si>
  <si>
    <t>001411</t>
  </si>
  <si>
    <t>001412</t>
  </si>
  <si>
    <t>001413</t>
  </si>
  <si>
    <t>001414</t>
  </si>
  <si>
    <t>001415</t>
  </si>
  <si>
    <t>001416</t>
  </si>
  <si>
    <t>001417</t>
  </si>
  <si>
    <t>001418</t>
  </si>
  <si>
    <t>001419</t>
  </si>
  <si>
    <t>001420</t>
  </si>
  <si>
    <t>001421</t>
  </si>
  <si>
    <t>001422</t>
  </si>
  <si>
    <t>001423</t>
  </si>
  <si>
    <t>001424</t>
  </si>
  <si>
    <t>001425</t>
  </si>
  <si>
    <t>001426</t>
  </si>
  <si>
    <t>001427</t>
  </si>
  <si>
    <t>001428</t>
  </si>
  <si>
    <t>001430</t>
  </si>
  <si>
    <t>001431</t>
  </si>
  <si>
    <t>001432</t>
  </si>
  <si>
    <t>001433</t>
  </si>
  <si>
    <t>001434</t>
  </si>
  <si>
    <t>001435</t>
  </si>
  <si>
    <t>001436</t>
  </si>
  <si>
    <t>001437</t>
  </si>
  <si>
    <t>001438</t>
  </si>
  <si>
    <t>001439</t>
  </si>
  <si>
    <t>001440</t>
  </si>
  <si>
    <t>001441</t>
  </si>
  <si>
    <t>001442</t>
  </si>
  <si>
    <t>001443</t>
  </si>
  <si>
    <t>001444</t>
  </si>
  <si>
    <t>001445</t>
  </si>
  <si>
    <t>001446</t>
  </si>
  <si>
    <t>001447</t>
  </si>
  <si>
    <t>001448</t>
  </si>
  <si>
    <t>001449</t>
  </si>
  <si>
    <t>001450</t>
  </si>
  <si>
    <t>001451</t>
  </si>
  <si>
    <t>001452</t>
  </si>
  <si>
    <t>001453</t>
  </si>
  <si>
    <t>001454</t>
  </si>
  <si>
    <t>001455</t>
  </si>
  <si>
    <t>001456</t>
  </si>
  <si>
    <t>001457</t>
  </si>
  <si>
    <t>001458</t>
  </si>
  <si>
    <t>001459</t>
  </si>
  <si>
    <t>001460</t>
  </si>
  <si>
    <t>001461</t>
  </si>
  <si>
    <t>001462</t>
  </si>
  <si>
    <t>001466</t>
  </si>
  <si>
    <t>001467</t>
  </si>
  <si>
    <t>001468</t>
  </si>
  <si>
    <t>001469</t>
  </si>
  <si>
    <t>001553</t>
  </si>
  <si>
    <t>001473</t>
  </si>
  <si>
    <t>001474</t>
  </si>
  <si>
    <t>001489</t>
  </si>
  <si>
    <t>001490</t>
  </si>
  <si>
    <t>001491</t>
  </si>
  <si>
    <t>001492</t>
  </si>
  <si>
    <t>001493</t>
  </si>
  <si>
    <t>001494</t>
  </si>
  <si>
    <t>001495</t>
  </si>
  <si>
    <t>001496</t>
  </si>
  <si>
    <t>001497</t>
  </si>
  <si>
    <t>001498</t>
  </si>
  <si>
    <t>001499</t>
  </si>
  <si>
    <t>001541</t>
  </si>
  <si>
    <t>001500</t>
  </si>
  <si>
    <t>001509</t>
  </si>
  <si>
    <t>001514</t>
  </si>
  <si>
    <t>001515</t>
  </si>
  <si>
    <t>001521</t>
  </si>
  <si>
    <t>001520</t>
  </si>
  <si>
    <t>001527</t>
  </si>
  <si>
    <t>001528</t>
  </si>
  <si>
    <t>001529</t>
  </si>
  <si>
    <t>001530</t>
  </si>
  <si>
    <t>001531</t>
  </si>
  <si>
    <t>001532</t>
  </si>
  <si>
    <t>001533</t>
  </si>
  <si>
    <t>001537</t>
  </si>
  <si>
    <t>001538</t>
  </si>
  <si>
    <t>001539</t>
  </si>
  <si>
    <t>001543</t>
  </si>
  <si>
    <t>001546</t>
  </si>
  <si>
    <t>001547</t>
  </si>
  <si>
    <t>001517</t>
  </si>
  <si>
    <t>001518</t>
  </si>
  <si>
    <t>001536</t>
  </si>
  <si>
    <t>001540</t>
  </si>
  <si>
    <t>*01057</t>
  </si>
  <si>
    <t>*01058</t>
  </si>
  <si>
    <t>*01059</t>
  </si>
  <si>
    <t>*01060</t>
  </si>
  <si>
    <t>*01061</t>
  </si>
  <si>
    <t>*01062</t>
  </si>
  <si>
    <t>*01063</t>
  </si>
  <si>
    <t>*01064</t>
  </si>
  <si>
    <t>*01065</t>
  </si>
  <si>
    <t>*01066</t>
  </si>
  <si>
    <t>*01067</t>
  </si>
  <si>
    <t>*01068</t>
  </si>
  <si>
    <t>*01069</t>
  </si>
  <si>
    <t>*01070</t>
  </si>
  <si>
    <t>*01071</t>
  </si>
  <si>
    <t>*01072</t>
  </si>
  <si>
    <t>*01073</t>
  </si>
  <si>
    <t>*01074</t>
  </si>
  <si>
    <t>*05001</t>
  </si>
  <si>
    <t>*05002</t>
  </si>
  <si>
    <t>*05003</t>
  </si>
  <si>
    <t>SECONDARY STD</t>
  </si>
  <si>
    <t>GRADE 5</t>
  </si>
  <si>
    <t>*05004</t>
  </si>
  <si>
    <t>*05005</t>
  </si>
  <si>
    <t>*05006</t>
  </si>
  <si>
    <t>*05007</t>
  </si>
  <si>
    <t>*05008</t>
  </si>
  <si>
    <t>*05009</t>
  </si>
  <si>
    <t>*05010</t>
  </si>
  <si>
    <t>*05011</t>
  </si>
  <si>
    <t>*05012</t>
  </si>
  <si>
    <t>*05013</t>
  </si>
  <si>
    <t>*05014</t>
  </si>
  <si>
    <t>*05015</t>
  </si>
  <si>
    <t>*05016</t>
  </si>
  <si>
    <t>*05017</t>
  </si>
  <si>
    <t>*05018</t>
  </si>
  <si>
    <t>*05019</t>
  </si>
  <si>
    <t>*05020</t>
  </si>
  <si>
    <t>*05021</t>
  </si>
  <si>
    <t>*05022</t>
  </si>
  <si>
    <t>*05023</t>
  </si>
  <si>
    <t>*05024</t>
  </si>
  <si>
    <t>*06001</t>
  </si>
  <si>
    <t>*06002</t>
  </si>
  <si>
    <t>*06003</t>
  </si>
  <si>
    <t>*06004</t>
  </si>
  <si>
    <t>*06005</t>
  </si>
  <si>
    <t>*06006</t>
  </si>
  <si>
    <t>*06007</t>
  </si>
  <si>
    <t>*06008</t>
  </si>
  <si>
    <t>*06009</t>
  </si>
  <si>
    <t>*06010</t>
  </si>
  <si>
    <t>*06011</t>
  </si>
  <si>
    <t>*06012</t>
  </si>
  <si>
    <t>*06013</t>
  </si>
  <si>
    <t>*06014</t>
  </si>
  <si>
    <t>*06015</t>
  </si>
  <si>
    <t>*06016</t>
  </si>
  <si>
    <t>*06017</t>
  </si>
  <si>
    <t>*06018</t>
  </si>
  <si>
    <t>*07001</t>
  </si>
  <si>
    <t>*07002</t>
  </si>
  <si>
    <t>*07003</t>
  </si>
  <si>
    <t>*07004</t>
  </si>
  <si>
    <t>*07005</t>
  </si>
  <si>
    <t>*07006</t>
  </si>
  <si>
    <t>*07007</t>
  </si>
  <si>
    <t>*07008</t>
  </si>
  <si>
    <t>*07009</t>
  </si>
  <si>
    <t>*07010</t>
  </si>
  <si>
    <t>*07011</t>
  </si>
  <si>
    <t>*07012</t>
  </si>
  <si>
    <t>*07013</t>
  </si>
  <si>
    <t>*07014</t>
  </si>
  <si>
    <t>*07015</t>
  </si>
  <si>
    <t>*07016</t>
  </si>
  <si>
    <t>*07017</t>
  </si>
  <si>
    <t>*07018</t>
  </si>
  <si>
    <t>*07019</t>
  </si>
  <si>
    <t>*07020</t>
  </si>
  <si>
    <t>*07021</t>
  </si>
  <si>
    <t>*07022</t>
  </si>
  <si>
    <t>*07023</t>
  </si>
  <si>
    <t>*07024</t>
  </si>
  <si>
    <t>*07025</t>
  </si>
  <si>
    <t>*07026</t>
  </si>
  <si>
    <t>*07027</t>
  </si>
  <si>
    <t>*07028</t>
  </si>
  <si>
    <t>*07029</t>
  </si>
  <si>
    <t>*07030</t>
  </si>
  <si>
    <t>*07031</t>
  </si>
  <si>
    <t>*07032</t>
  </si>
  <si>
    <t>*07033</t>
  </si>
  <si>
    <t>*07034</t>
  </si>
  <si>
    <t>*07035</t>
  </si>
  <si>
    <t>*08002</t>
  </si>
  <si>
    <t>*08003</t>
  </si>
  <si>
    <t>*08005</t>
  </si>
  <si>
    <t>*08007</t>
  </si>
  <si>
    <t>*08008</t>
  </si>
  <si>
    <t>*08009</t>
  </si>
  <si>
    <t>*08010</t>
  </si>
  <si>
    <t>*08011</t>
  </si>
  <si>
    <t>*09001</t>
  </si>
  <si>
    <t>*09002</t>
  </si>
  <si>
    <t>*09003</t>
  </si>
  <si>
    <t>*10001</t>
  </si>
  <si>
    <t>*10003</t>
  </si>
  <si>
    <t>*10004</t>
  </si>
  <si>
    <t>*10005</t>
  </si>
  <si>
    <t>*10006</t>
  </si>
  <si>
    <t>*10007</t>
  </si>
  <si>
    <t>*10008</t>
  </si>
  <si>
    <t>*10009</t>
  </si>
  <si>
    <t>*10010</t>
  </si>
  <si>
    <t>*10011</t>
  </si>
  <si>
    <t>*10012</t>
  </si>
  <si>
    <t>*10013</t>
  </si>
  <si>
    <t>*10014</t>
  </si>
  <si>
    <t>*10015</t>
  </si>
  <si>
    <t>*10016</t>
  </si>
  <si>
    <t>*10017</t>
  </si>
  <si>
    <t>*10018</t>
  </si>
  <si>
    <t>*10019</t>
  </si>
  <si>
    <t>*10020</t>
  </si>
  <si>
    <t>*10021</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</si>
  <si>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</si>
  <si>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</si>
  <si>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</si>
  <si>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</si>
  <si>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</si>
  <si>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</si>
  <si>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</si>
  <si>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</si>
  <si>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</si>
  <si>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</si>
  <si>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</si>
  <si>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</si>
  <si>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</si>
  <si>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</si>
  <si>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</si>
  <si>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</si>
  <si>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</si>
  <si>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</si>
  <si>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</si>
  <si>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</si>
  <si>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</si>
  <si>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</si>
  <si>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</si>
  <si>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</si>
  <si>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</si>
  <si>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</si>
  <si>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</si>
  <si>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</si>
  <si>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</si>
  <si>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</si>
  <si>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</si>
  <si>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</si>
  <si>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</si>
  <si>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</si>
  <si>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</si>
  <si>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</si>
  <si>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</si>
  <si>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</si>
  <si>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</si>
  <si>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</si>
  <si>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</si>
  <si>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</si>
  <si>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</si>
  <si>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</si>
  <si>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</si>
  <si>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</si>
  <si>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</si>
  <si>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</si>
  <si>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</si>
  <si>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</si>
  <si>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</si>
  <si>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</si>
  <si>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</si>
  <si>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</si>
  <si>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</si>
  <si>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</si>
  <si>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</si>
  <si>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</si>
  <si>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</si>
  <si>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</si>
  <si>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</si>
  <si>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</si>
  <si>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</si>
  <si>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</si>
  <si>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</si>
  <si>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</si>
  <si>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</si>
  <si>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</si>
  <si>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</si>
  <si>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</si>
  <si>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</si>
  <si>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</si>
  <si>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</si>
  <si>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</si>
  <si>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</si>
  <si>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</si>
  <si>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</si>
  <si>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</si>
  <si>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</si>
  <si>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</si>
  <si>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</si>
  <si>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</si>
  <si>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</si>
  <si>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</si>
  <si>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</si>
  <si>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</si>
  <si>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</si>
  <si>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</si>
  <si>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</si>
  <si>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</si>
  <si>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</si>
  <si>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</si>
  <si>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</si>
  <si>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</si>
  <si>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</si>
  <si>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*12001</t>
  </si>
  <si>
    <t>*12002</t>
  </si>
  <si>
    <t>*12003</t>
  </si>
  <si>
    <t>*12004</t>
  </si>
  <si>
    <t>*12005</t>
  </si>
  <si>
    <t>*12006</t>
  </si>
  <si>
    <t>*12007</t>
  </si>
  <si>
    <t>*12008</t>
  </si>
  <si>
    <t>*12009</t>
  </si>
  <si>
    <t>*12010</t>
  </si>
  <si>
    <t>*12011</t>
  </si>
  <si>
    <t>*12012</t>
  </si>
  <si>
    <t>*12013</t>
  </si>
  <si>
    <t>*12014</t>
  </si>
  <si>
    <t>*12015</t>
  </si>
  <si>
    <t>*12016</t>
  </si>
  <si>
    <t>*12017</t>
  </si>
  <si>
    <t>*12018</t>
  </si>
  <si>
    <t>*13001</t>
  </si>
  <si>
    <t>*13002</t>
  </si>
  <si>
    <t>*13003</t>
  </si>
  <si>
    <t>*13004</t>
  </si>
  <si>
    <t>*13005</t>
  </si>
  <si>
    <t>*13006</t>
  </si>
  <si>
    <t>*13007</t>
  </si>
  <si>
    <t>*13008</t>
  </si>
  <si>
    <t>*13009</t>
  </si>
  <si>
    <t>*13010</t>
  </si>
  <si>
    <t>*13011</t>
  </si>
  <si>
    <t>*13012</t>
  </si>
  <si>
    <t>*13013</t>
  </si>
  <si>
    <t>*14001</t>
  </si>
  <si>
    <t>*14002</t>
  </si>
  <si>
    <t>*14003</t>
  </si>
  <si>
    <t>*14004</t>
  </si>
  <si>
    <t>*14005</t>
  </si>
  <si>
    <t>*14006</t>
  </si>
  <si>
    <t>*14007</t>
  </si>
  <si>
    <t>*14008</t>
  </si>
  <si>
    <t>*14009</t>
  </si>
  <si>
    <t>*15001</t>
  </si>
  <si>
    <t>*15002</t>
  </si>
  <si>
    <t>*15003</t>
  </si>
  <si>
    <t>*15004</t>
  </si>
  <si>
    <t>*15005</t>
  </si>
  <si>
    <t>*15006</t>
  </si>
  <si>
    <t>*15007</t>
  </si>
  <si>
    <t>*15008</t>
  </si>
  <si>
    <t>*15009</t>
  </si>
  <si>
    <t>*15010</t>
  </si>
  <si>
    <t>*17005</t>
  </si>
  <si>
    <t>*17001</t>
  </si>
  <si>
    <t>*17002</t>
  </si>
  <si>
    <t>*17003</t>
  </si>
  <si>
    <t>*17004</t>
  </si>
  <si>
    <t>*17006</t>
  </si>
  <si>
    <t>*17007</t>
  </si>
  <si>
    <t>*17008</t>
  </si>
  <si>
    <t>*17009</t>
  </si>
  <si>
    <t>*17010</t>
  </si>
  <si>
    <t>*17011</t>
  </si>
  <si>
    <t>*17012</t>
  </si>
  <si>
    <t>*16001</t>
  </si>
  <si>
    <t>*16002</t>
  </si>
  <si>
    <t>*16003</t>
  </si>
  <si>
    <t>*16004</t>
  </si>
  <si>
    <t>*21046</t>
  </si>
  <si>
    <t>*21047</t>
  </si>
  <si>
    <t>*21048</t>
  </si>
  <si>
    <t>*21049</t>
  </si>
  <si>
    <t>*21050</t>
  </si>
  <si>
    <t>*18001</t>
  </si>
  <si>
    <t>*18002</t>
  </si>
  <si>
    <t>*18003</t>
  </si>
  <si>
    <t>*18004</t>
  </si>
  <si>
    <t>*20001</t>
  </si>
  <si>
    <t>*20002</t>
  </si>
  <si>
    <t>*20003</t>
  </si>
  <si>
    <t>*20004</t>
  </si>
  <si>
    <t>*20005</t>
  </si>
  <si>
    <t>*25001</t>
  </si>
  <si>
    <t>*25002</t>
  </si>
  <si>
    <t>*25003</t>
  </si>
  <si>
    <t>*25004</t>
  </si>
  <si>
    <t>*25005</t>
  </si>
  <si>
    <t>*25006</t>
  </si>
  <si>
    <t>*25007</t>
  </si>
  <si>
    <t>*25008</t>
  </si>
  <si>
    <t>*25009</t>
  </si>
  <si>
    <t>*25010</t>
  </si>
  <si>
    <t>*25011</t>
  </si>
  <si>
    <t>*25012</t>
  </si>
  <si>
    <t>*25013</t>
  </si>
  <si>
    <t>*25014</t>
  </si>
  <si>
    <t>*25015</t>
  </si>
  <si>
    <t>*25016</t>
  </si>
  <si>
    <t>*25017</t>
  </si>
  <si>
    <t>*25018</t>
  </si>
  <si>
    <t>UnderGroupOld</t>
  </si>
  <si>
    <t>CodeOld</t>
  </si>
  <si>
    <t>*26001</t>
  </si>
  <si>
    <t>*26002</t>
  </si>
  <si>
    <t>*26003</t>
  </si>
  <si>
    <t>*26004</t>
  </si>
  <si>
    <t>*26005</t>
  </si>
  <si>
    <t>*26006</t>
  </si>
  <si>
    <t>*26007</t>
  </si>
  <si>
    <t>*26008</t>
  </si>
  <si>
    <t>*26009</t>
  </si>
  <si>
    <t>*26010</t>
  </si>
  <si>
    <t>*26011</t>
  </si>
  <si>
    <t>*26012</t>
  </si>
  <si>
    <t>*26013</t>
  </si>
  <si>
    <t>*26014</t>
  </si>
  <si>
    <t>*26015</t>
  </si>
  <si>
    <t>*26016</t>
  </si>
  <si>
    <t>*26017</t>
  </si>
  <si>
    <t>*26018</t>
  </si>
  <si>
    <t>*26019</t>
  </si>
  <si>
    <t>*26020</t>
  </si>
  <si>
    <t>*26021</t>
  </si>
  <si>
    <t>*26022</t>
  </si>
  <si>
    <t>*26023</t>
  </si>
  <si>
    <t>*26024</t>
  </si>
  <si>
    <t>*26025</t>
  </si>
  <si>
    <t>*26026</t>
  </si>
  <si>
    <t>*26027</t>
  </si>
  <si>
    <t>*26028</t>
  </si>
  <si>
    <t>*26029</t>
  </si>
  <si>
    <t>*26030</t>
  </si>
  <si>
    <t>*26031</t>
  </si>
  <si>
    <t>*26032</t>
  </si>
  <si>
    <t>*26033</t>
  </si>
  <si>
    <t>Item Group</t>
  </si>
  <si>
    <t>Type Setting_ABC</t>
  </si>
  <si>
    <t>mtr.</t>
  </si>
  <si>
    <t>gross</t>
  </si>
  <si>
    <t>dozen</t>
  </si>
  <si>
    <t>kg.</t>
  </si>
  <si>
    <t>gm.</t>
  </si>
  <si>
    <t>mg.</t>
  </si>
  <si>
    <t>ltr.</t>
  </si>
  <si>
    <t>ft.</t>
  </si>
  <si>
    <t>in.</t>
  </si>
  <si>
    <t>pec.</t>
  </si>
  <si>
    <t>bags</t>
  </si>
  <si>
    <t>roll</t>
  </si>
  <si>
    <t>sets</t>
  </si>
  <si>
    <t>packets</t>
  </si>
  <si>
    <t>tonn</t>
  </si>
  <si>
    <t>Region</t>
  </si>
  <si>
    <t>SGST%</t>
  </si>
  <si>
    <t>CGST%</t>
  </si>
  <si>
    <t>IGST%</t>
  </si>
  <si>
    <t>Local GST 12%</t>
  </si>
  <si>
    <t>L</t>
  </si>
  <si>
    <t>IGST 12%</t>
  </si>
  <si>
    <t>I</t>
  </si>
  <si>
    <t>IGST 5%</t>
  </si>
  <si>
    <t>Local GST 5%</t>
  </si>
  <si>
    <t>Local GST 18%</t>
  </si>
  <si>
    <t>IGST 18%</t>
  </si>
  <si>
    <t>Local GST NIL</t>
  </si>
  <si>
    <t>IGST NIL</t>
  </si>
  <si>
    <t>NOIDA-NOIDA</t>
  </si>
  <si>
    <t>NOIDA-DELHI</t>
  </si>
  <si>
    <t>DELHI-DELHI</t>
  </si>
  <si>
    <t>SizeOld</t>
  </si>
  <si>
    <t>TextSize</t>
  </si>
  <si>
    <t>Ups/Form</t>
  </si>
  <si>
    <t>Ups/BdgForm</t>
  </si>
  <si>
    <t>TitleSize</t>
  </si>
  <si>
    <t>TitleSizeOLd</t>
  </si>
  <si>
    <t>TextSizeOld</t>
  </si>
  <si>
    <t>CodeOLd</t>
  </si>
  <si>
    <t>name</t>
  </si>
  <si>
    <t>object_id</t>
  </si>
  <si>
    <t>principal_id</t>
  </si>
  <si>
    <t>schema_id</t>
  </si>
  <si>
    <t>parent_object_id</t>
  </si>
  <si>
    <t>type</t>
  </si>
  <si>
    <t>type_desc</t>
  </si>
  <si>
    <t>create_date</t>
  </si>
  <si>
    <t>modify_date</t>
  </si>
  <si>
    <t>is_ms_shipped</t>
  </si>
  <si>
    <t>is_published</t>
  </si>
  <si>
    <t>is_schema_published</t>
  </si>
  <si>
    <t>lob_data_space_id</t>
  </si>
  <si>
    <t>filestream_data_space_id</t>
  </si>
  <si>
    <t>max_column_id_used</t>
  </si>
  <si>
    <t>lock_on_bulk_load</t>
  </si>
  <si>
    <t>uses_ansi_nulls</t>
  </si>
  <si>
    <t>is_replicated</t>
  </si>
  <si>
    <t>has_replication_filter</t>
  </si>
  <si>
    <t>is_merge_published</t>
  </si>
  <si>
    <t>is_sync_tran_subscribed</t>
  </si>
  <si>
    <t>has_unchecked_assembly_data</t>
  </si>
  <si>
    <t>text_in_row_limit</t>
  </si>
  <si>
    <t>large_value_types_out_of_row</t>
  </si>
  <si>
    <t>is_tracked_by_cdc</t>
  </si>
  <si>
    <t>lock_escalation</t>
  </si>
  <si>
    <t>lock_escalation_desc</t>
  </si>
  <si>
    <t>is_filetable</t>
  </si>
  <si>
    <t>is_memory_optimized</t>
  </si>
  <si>
    <t>durability</t>
  </si>
  <si>
    <t>durability_desc</t>
  </si>
  <si>
    <t>temporal_type</t>
  </si>
  <si>
    <t>temporal_type_desc</t>
  </si>
  <si>
    <t>history_table_id</t>
  </si>
  <si>
    <t>is_remote_data_archive_enabled</t>
  </si>
  <si>
    <t>is_external</t>
  </si>
  <si>
    <t>AccountChild04</t>
  </si>
  <si>
    <t xml:space="preserve">U </t>
  </si>
  <si>
    <t>USER_TABLE</t>
  </si>
  <si>
    <t>TABLE</t>
  </si>
  <si>
    <t>SCHEMA_AND_DATA</t>
  </si>
  <si>
    <t>NON_TEMPORAL_TABLE</t>
  </si>
  <si>
    <t>AccountChild05</t>
  </si>
  <si>
    <t>AccountChild06</t>
  </si>
  <si>
    <t>AccountChild07</t>
  </si>
  <si>
    <t>AccountChild08</t>
  </si>
  <si>
    <t>AccountChild0801</t>
  </si>
  <si>
    <t>AccountMaster</t>
  </si>
  <si>
    <t>BookChild01</t>
  </si>
  <si>
    <t>BookChild02</t>
  </si>
  <si>
    <t>BookChild03</t>
  </si>
  <si>
    <t>BookChild05</t>
  </si>
  <si>
    <t>BookChild06</t>
  </si>
  <si>
    <t>BookChild07</t>
  </si>
  <si>
    <t>BookDNChild</t>
  </si>
  <si>
    <t>BookDNParent</t>
  </si>
  <si>
    <t>BookPOChild06</t>
  </si>
  <si>
    <t>BookMaster</t>
  </si>
  <si>
    <t>BookOOChild</t>
  </si>
  <si>
    <t>BookOOParent</t>
  </si>
  <si>
    <t>BookPOChild05</t>
  </si>
  <si>
    <t>BookPOChild0501</t>
  </si>
  <si>
    <t>BookPOChild07</t>
  </si>
  <si>
    <t>BookPOChild08</t>
  </si>
  <si>
    <t>BookPOChild0801</t>
  </si>
  <si>
    <t>BookPOChild09</t>
  </si>
  <si>
    <t>BookPOChild0901</t>
  </si>
  <si>
    <t>BookPOParent</t>
  </si>
  <si>
    <t>BookRVChild</t>
  </si>
  <si>
    <t>BookRVParent</t>
  </si>
  <si>
    <t>CompanyMaster</t>
  </si>
  <si>
    <t>CompChild</t>
  </si>
  <si>
    <t>FinishSizeChild</t>
  </si>
  <si>
    <t>GeneralMaster</t>
  </si>
  <si>
    <t>JobworkBVChild</t>
  </si>
  <si>
    <t>JobworkBVRef</t>
  </si>
  <si>
    <t>MaterialIOChild</t>
  </si>
  <si>
    <t>MaterialIOParent</t>
  </si>
  <si>
    <t>MaterialMVChild</t>
  </si>
  <si>
    <t>MaterialMVParent</t>
  </si>
  <si>
    <t>MaterialSVChild</t>
  </si>
  <si>
    <t>MaterialSVParent</t>
  </si>
  <si>
    <t>OutsourceItemMaster</t>
  </si>
  <si>
    <t>OutsourceItemPOChild</t>
  </si>
  <si>
    <t>OutsourceItemPOParent</t>
  </si>
  <si>
    <t>PaperChild</t>
  </si>
  <si>
    <t>JobworkBVParent</t>
  </si>
  <si>
    <t>PaperDNChild</t>
  </si>
  <si>
    <t>PaperDNParent</t>
  </si>
  <si>
    <t>PaperIOChild</t>
  </si>
  <si>
    <t>PaperMaster</t>
  </si>
  <si>
    <t>PaperMVChild</t>
  </si>
  <si>
    <t>PaperMVParent</t>
  </si>
  <si>
    <t>PaperPOChild</t>
  </si>
  <si>
    <t>PaperPOParent</t>
  </si>
  <si>
    <t>PrintPVChild</t>
  </si>
  <si>
    <t>PrintPVParent</t>
  </si>
  <si>
    <t>SizeGroupChild</t>
  </si>
  <si>
    <t>TatRVChild</t>
  </si>
  <si>
    <t>TatRVParent</t>
  </si>
  <si>
    <t>TaxMaster</t>
  </si>
  <si>
    <t>TeamMemberMaster</t>
  </si>
  <si>
    <t>BookingRouteMaster</t>
  </si>
  <si>
    <t>UserAction</t>
  </si>
  <si>
    <t>PackingSlipParent</t>
  </si>
  <si>
    <t>UserChild</t>
  </si>
  <si>
    <t>UserMaster</t>
  </si>
  <si>
    <t>PackingSlipChild</t>
  </si>
  <si>
    <t>ElementMaster</t>
  </si>
  <si>
    <t>VchSeriesMaster</t>
  </si>
  <si>
    <t>SMSConfig</t>
  </si>
  <si>
    <t>JobworkBVOthInf</t>
  </si>
  <si>
    <t>sysdiagrams</t>
  </si>
  <si>
    <t>ItemType</t>
  </si>
  <si>
    <t>Pages</t>
  </si>
  <si>
    <t>Spine</t>
  </si>
  <si>
    <t>Flap</t>
  </si>
  <si>
    <t>DuplexPrinting</t>
  </si>
  <si>
    <t>RecordStatus</t>
  </si>
  <si>
    <t>PrintStatus</t>
  </si>
  <si>
    <t>Text-1</t>
  </si>
  <si>
    <t>Single Sheet</t>
  </si>
  <si>
    <t>Text-2</t>
  </si>
  <si>
    <t>Multi Forms</t>
  </si>
  <si>
    <t>Text-3</t>
  </si>
  <si>
    <t>*00027</t>
  </si>
  <si>
    <t>*00028</t>
  </si>
  <si>
    <t>Title(GateFold)</t>
  </si>
  <si>
    <t>*00029</t>
  </si>
  <si>
    <t>PLC</t>
  </si>
  <si>
    <t>Calendar Fly Leaf</t>
  </si>
  <si>
    <t>Calendar Leaf</t>
  </si>
  <si>
    <t>Sticker</t>
  </si>
  <si>
    <t>Folders</t>
  </si>
  <si>
    <t>Dust Cover</t>
  </si>
  <si>
    <t>Danglar</t>
  </si>
  <si>
    <t>Carton [Inner]</t>
  </si>
  <si>
    <t>Carton [Outer]</t>
  </si>
  <si>
    <t>DiscountMaster</t>
  </si>
  <si>
    <t>VchNumbering</t>
  </si>
  <si>
    <t>23UZ</t>
  </si>
  <si>
    <t>/PQU</t>
  </si>
  <si>
    <t>23CZ</t>
  </si>
  <si>
    <t>/PQC</t>
  </si>
  <si>
    <t>23JZ</t>
  </si>
  <si>
    <t>/PQJ</t>
  </si>
  <si>
    <t>24SQ</t>
  </si>
  <si>
    <t>24UQ</t>
  </si>
  <si>
    <t>/SQU</t>
  </si>
  <si>
    <t>24CQ</t>
  </si>
  <si>
    <t>/SQC</t>
  </si>
  <si>
    <t>24JQ</t>
  </si>
  <si>
    <t>/SQJ</t>
  </si>
  <si>
    <t>CodeOLD</t>
  </si>
  <si>
    <t>cmWidth</t>
  </si>
  <si>
    <t>cmLength</t>
  </si>
  <si>
    <t>inWidth</t>
  </si>
  <si>
    <t>inLength</t>
  </si>
  <si>
    <t>S</t>
  </si>
  <si>
    <t>C1S</t>
  </si>
  <si>
    <t>Declaration01</t>
  </si>
  <si>
    <t>Declaration02</t>
  </si>
  <si>
    <t>Declaration03</t>
  </si>
  <si>
    <t>Declaration04</t>
  </si>
  <si>
    <t>Declaration05</t>
  </si>
  <si>
    <t>Declaration06</t>
  </si>
  <si>
    <t>Declaration07</t>
  </si>
  <si>
    <t>VchName</t>
  </si>
  <si>
    <t>2. Rejection, if any shall be informed within one week from</t>
  </si>
  <si>
    <t>the date of receipt in writing giving reason of rejection.</t>
  </si>
  <si>
    <t>3. Please, Receive Following Goods in Good Condition.</t>
  </si>
  <si>
    <t>2. Prices shall be as specified in the  Purchase  Order.</t>
  </si>
  <si>
    <t xml:space="preserve">3. No increase in price shall be made or accepted unless </t>
  </si>
  <si>
    <t xml:space="preserve"> agreed in writing by Accenture.</t>
  </si>
  <si>
    <t>4. The  Deliverables must conform in all respects with the</t>
  </si>
  <si>
    <t xml:space="preserve">   Specifications and must be of sound.</t>
  </si>
  <si>
    <t>--</t>
  </si>
  <si>
    <t xml:space="preserve">2. All Taxes shall be paid by Customer in addition to the </t>
  </si>
  <si>
    <t xml:space="preserve"> Price.</t>
  </si>
  <si>
    <t>3.  Quotation (“Prices”) are valid for 30 days only.</t>
  </si>
  <si>
    <t>Purchase Quotation</t>
  </si>
  <si>
    <t>Sales Quotation</t>
  </si>
  <si>
    <t xml:space="preserve">1. The Deliverables shall be delivered or performed on the </t>
  </si>
  <si>
    <t>date and at the place specified in the Purchase Order.</t>
  </si>
  <si>
    <t>1. The price set for in Supplier’s Quotation (“Price”) are</t>
  </si>
  <si>
    <t xml:space="preserve"> in  INDIA INR.</t>
  </si>
  <si>
    <t>4. All disputes are subject to Our Jurisdiction Only</t>
  </si>
  <si>
    <t>1. All disputes are subject to Our Jurisdiction Only</t>
  </si>
  <si>
    <t>2. All disputes are subject to Our Jurisdiction Only</t>
  </si>
  <si>
    <t>Insert Into AccountMaster VALUES (</t>
  </si>
  <si>
    <t>Insert Into BookingRouteMaster VALUES (</t>
  </si>
  <si>
    <t>"IF EXISTS (SELECT Code FROM BookingRouteMaster WHERE Code=</t>
  </si>
  <si>
    <t>Insert Into ElementMaster VALUES (</t>
  </si>
  <si>
    <t>"IF EXISTS (SELECT *FROM GeneralMaster WHERE Code=</t>
  </si>
  <si>
    <t>Insert Into GeneralMaster VALUES (</t>
  </si>
  <si>
    <t>"IF EXISTS (SELECT * FROM AccountMaster WHERE Code=</t>
  </si>
  <si>
    <t xml:space="preserve">   cnDatabase.Execute </t>
  </si>
  <si>
    <t>Insert Into TaxMaster VALUES (</t>
  </si>
  <si>
    <t>Insert Into SizeGroupChild VALUES (</t>
  </si>
  <si>
    <t>Insert Into VchSeriesMaster VALUES (</t>
  </si>
  <si>
    <t>Insert Into CompChild VALUES (</t>
  </si>
  <si>
    <t>"IF EXISTS (SELECT *FROM CompChild WHERE Code=</t>
  </si>
  <si>
    <t>Insert Into PaperMaster VALUES (</t>
  </si>
  <si>
    <t>IF EXISTS (SELECT *FROM GeneralMaster WHERE Code=</t>
  </si>
  <si>
    <t xml:space="preserve"> "</t>
  </si>
  <si>
    <t xml:space="preserve"> Insert Into FinishSizeChild VALUES (</t>
  </si>
  <si>
    <t>XXX</t>
  </si>
  <si>
    <t>"</t>
  </si>
  <si>
    <t>[Setup1 Files]</t>
  </si>
  <si>
    <t>File</t>
  </si>
  <si>
    <t>Source</t>
  </si>
  <si>
    <t>File16=</t>
  </si>
  <si>
    <t>u2frdef.dll</t>
  </si>
  <si>
    <t>SARAL</t>
  </si>
  <si>
    <t>$(AppPath)</t>
  </si>
  <si>
    <t>10/25/00 10:45:00 PM</t>
  </si>
  <si>
    <t>8.0.0.0</t>
  </si>
  <si>
    <t>C:\Windows\Crystal</t>
  </si>
  <si>
    <t>File19=</t>
  </si>
  <si>
    <t>u2fdif.dll</t>
  </si>
  <si>
    <t>$(WinSysPath)</t>
  </si>
  <si>
    <t>$(Shared)</t>
  </si>
  <si>
    <t>8.5.0.1</t>
  </si>
  <si>
    <t>File29=</t>
  </si>
  <si>
    <t>p2sfs.dll</t>
  </si>
  <si>
    <t>8.5.0.7</t>
  </si>
  <si>
    <t>File30=</t>
  </si>
  <si>
    <t>P2lsql.dll</t>
  </si>
  <si>
    <t>8.5.0.8</t>
  </si>
  <si>
    <t>File31=</t>
  </si>
  <si>
    <t>p2lodbc.dll</t>
  </si>
  <si>
    <t>8.5.0.19</t>
  </si>
  <si>
    <t>File32=</t>
  </si>
  <si>
    <t>p2ixbse.dll</t>
  </si>
  <si>
    <t>8.0.100.1</t>
  </si>
  <si>
    <t>File39=</t>
  </si>
  <si>
    <t>MDAC_TYP.EXE</t>
  </si>
  <si>
    <t>6/26/98 12:00:00 AM</t>
  </si>
  <si>
    <t>4.71.1015.0</t>
  </si>
  <si>
    <t>PG32CONV.DLL</t>
  </si>
  <si>
    <t>C:\Windows\SysWOW64</t>
  </si>
  <si>
    <t>File60=</t>
  </si>
  <si>
    <t>9/22/99 5:30:00 AM</t>
  </si>
  <si>
    <t>0.0.0.0</t>
  </si>
  <si>
    <t>File67=</t>
  </si>
  <si>
    <t>Saral.exe</t>
  </si>
  <si>
    <t>1.0.0.0</t>
  </si>
  <si>
    <t>p2ssql.dll</t>
  </si>
  <si>
    <t>ntwdblib.dll</t>
  </si>
  <si>
    <t>Missing Files</t>
  </si>
  <si>
    <t>CRAnalyzer.dll</t>
  </si>
  <si>
    <t>cpeaut32.dll</t>
  </si>
  <si>
    <t>craxddrt.dll</t>
  </si>
  <si>
    <t>crdb_ado.dll</t>
  </si>
  <si>
    <t>C:\Program Files (x86)\Common Files\Crystal Decisions\2.0\bin</t>
  </si>
  <si>
    <t>crpe32.dll</t>
  </si>
  <si>
    <t>crviewer9.dll</t>
  </si>
  <si>
    <t>C:\Program Files (x86)\Common Files\Crystal Decisions\2.0\crystalreportviewers\ActiveXViewer</t>
  </si>
  <si>
    <t>ufmanager.dll</t>
  </si>
  <si>
    <t>CRAXDRT9.DLL</t>
  </si>
  <si>
    <t>C:\Program Files (x86)\Crystal Decisions\Report Designer Component</t>
  </si>
  <si>
    <t>CR9DEPLOY.REG</t>
  </si>
  <si>
    <t xml:space="preserve">C:\Program Files (x86)\Common Files\Crystal Decisions\2.0\bin (COPY)YES </t>
  </si>
  <si>
    <t>Unicows.dll</t>
  </si>
  <si>
    <t>crtslv.Dll</t>
  </si>
  <si>
    <t>C:\Program Files (x86)\Seagate Software\Shared</t>
  </si>
  <si>
    <t>crystal</t>
  </si>
  <si>
    <t>exportmodeller.Dll</t>
  </si>
  <si>
    <t>p2BBND.Dll</t>
  </si>
  <si>
    <t>u25STORE.Dll</t>
  </si>
  <si>
    <t>u25TOTAL.Dll</t>
  </si>
  <si>
    <t>u2LBAR.DLL</t>
  </si>
  <si>
    <t>[Bootstrap]</t>
  </si>
  <si>
    <t>SetupTitle=Install</t>
  </si>
  <si>
    <t>SetupText=Copying Files, please stand by.</t>
  </si>
  <si>
    <t>CabFile=EasyPublish.CAB</t>
  </si>
  <si>
    <t>Spawn=Setup1.exe</t>
  </si>
  <si>
    <t>Uninstal=st6unst.exe</t>
  </si>
  <si>
    <t>TmpDir=msftqws.pdw</t>
  </si>
  <si>
    <t>Cabs=1</t>
  </si>
  <si>
    <t>[Bootstrap Files]</t>
  </si>
  <si>
    <t>File1=</t>
  </si>
  <si>
    <t>OLEPRO32.DLL</t>
  </si>
  <si>
    <t>$(WinSysPathSysFile)</t>
  </si>
  <si>
    <t>$(DLLSelfRegister)</t>
  </si>
  <si>
    <t>5.0.4275.1</t>
  </si>
  <si>
    <t>File2=</t>
  </si>
  <si>
    <t>COMCAT.DLL</t>
  </si>
  <si>
    <t>5/31/98 12:00:00 AM</t>
  </si>
  <si>
    <t>4.71.1460.1</t>
  </si>
  <si>
    <t>File3=</t>
  </si>
  <si>
    <t>VB6STKIT.DLL</t>
  </si>
  <si>
    <t>7/15/00 12:00:00 AM</t>
  </si>
  <si>
    <t>6.0.84.50</t>
  </si>
  <si>
    <t>File4=</t>
  </si>
  <si>
    <t>STDOLE2.TLB</t>
  </si>
  <si>
    <t>$(TLBRegister)</t>
  </si>
  <si>
    <t>2.40.4275.1</t>
  </si>
  <si>
    <t>File5=</t>
  </si>
  <si>
    <t>ASYCFILT.DLL</t>
  </si>
  <si>
    <t>File6=</t>
  </si>
  <si>
    <t>OLEAUT32.DLL</t>
  </si>
  <si>
    <t>File7=</t>
  </si>
  <si>
    <t>msvbvm60.dll</t>
  </si>
  <si>
    <t>8/19/21 3:26:24 AM</t>
  </si>
  <si>
    <t>6.0.98.48</t>
  </si>
  <si>
    <t>[IconGroups]</t>
  </si>
  <si>
    <t>Group0=Easy Publish</t>
  </si>
  <si>
    <t>PrivateGroup0=-1</t>
  </si>
  <si>
    <t>Parent0=$(Programs)</t>
  </si>
  <si>
    <t>[Easy Publish]</t>
  </si>
  <si>
    <t>Icon1="EasyPublish.exe"</t>
  </si>
  <si>
    <t>Title1=Easy Publish</t>
  </si>
  <si>
    <t>StartIn1=$(AppPath)</t>
  </si>
  <si>
    <t>[Setup]</t>
  </si>
  <si>
    <t>Title=Easy Publish Prime</t>
  </si>
  <si>
    <t>DefaultDir=$(ProgramFiles)\Easy Publish Prime</t>
  </si>
  <si>
    <t>AppExe=EasyPublish.exe</t>
  </si>
  <si>
    <t>AppToUninstall=EasyPublish.exe</t>
  </si>
  <si>
    <t>0.REG</t>
  </si>
  <si>
    <t>9/20/21 7:27:44 PM</t>
  </si>
  <si>
    <t>CR9Deploy.reg</t>
  </si>
  <si>
    <t>5/17/02 11:57:24 AM</t>
  </si>
  <si>
    <t>keycode.dll</t>
  </si>
  <si>
    <t>$(CommonFiles)\Crystal Decisions\2.0\bin</t>
  </si>
  <si>
    <t>$(dllSelfRegister)</t>
  </si>
  <si>
    <t>11/15/02 3:13:22 AM</t>
  </si>
  <si>
    <t>9.0.0.281</t>
  </si>
  <si>
    <t>u2fxml.dll</t>
  </si>
  <si>
    <t>8/14/02 10:33:28 PM</t>
  </si>
  <si>
    <t>9.2.0.557</t>
  </si>
  <si>
    <t>crtslv.dll</t>
  </si>
  <si>
    <t>8.5.0.144</t>
  </si>
  <si>
    <t>ExportModeller.dll</t>
  </si>
  <si>
    <t>8.5.0.35</t>
  </si>
  <si>
    <t>crxf_xls.dll</t>
  </si>
  <si>
    <t>9.2.1.686</t>
  </si>
  <si>
    <t>File8=</t>
  </si>
  <si>
    <t>crxf_wordw.dll</t>
  </si>
  <si>
    <t>11/26/04 1:56:48 AM</t>
  </si>
  <si>
    <t>9.2.1.570</t>
  </si>
  <si>
    <t>File9=</t>
  </si>
  <si>
    <t>exlate32.dll</t>
  </si>
  <si>
    <t>12/30/02 12:57:52 PM</t>
  </si>
  <si>
    <t>9.2.1.186</t>
  </si>
  <si>
    <t>File10=</t>
  </si>
  <si>
    <t>querybuilder.dll</t>
  </si>
  <si>
    <t>9.2.1.526</t>
  </si>
  <si>
    <t>File11=</t>
  </si>
  <si>
    <t>crdb_odbc.dll</t>
  </si>
  <si>
    <t>5/26/05 11:27:10 PM</t>
  </si>
  <si>
    <t>9.2.1.643</t>
  </si>
  <si>
    <t>File12=</t>
  </si>
  <si>
    <t>crdb_dao.dll</t>
  </si>
  <si>
    <t>9/30/03 10:33:30 PM</t>
  </si>
  <si>
    <t>9.2.1.504</t>
  </si>
  <si>
    <t>File13=</t>
  </si>
  <si>
    <t>11/18/05 12:30:06 AM</t>
  </si>
  <si>
    <t>9.2.1.549</t>
  </si>
  <si>
    <t>File14=</t>
  </si>
  <si>
    <t>crqe.dll</t>
  </si>
  <si>
    <t>9.2.1.1839</t>
  </si>
  <si>
    <t>File15=</t>
  </si>
  <si>
    <t>u25samp1.dll</t>
  </si>
  <si>
    <t>11/15/02 5:23:40 AM</t>
  </si>
  <si>
    <t>9.2.2.15</t>
  </si>
  <si>
    <t>u2lfinra.dll</t>
  </si>
  <si>
    <t>11/15/02 5:23:30 AM</t>
  </si>
  <si>
    <t>9.2.2.4</t>
  </si>
  <si>
    <t>File17=</t>
  </si>
  <si>
    <t>u2lexch.dll</t>
  </si>
  <si>
    <t>11/15/02 5:23:22 AM</t>
  </si>
  <si>
    <t>9.2.2.16</t>
  </si>
  <si>
    <t>File18=</t>
  </si>
  <si>
    <t>u25dts.dll</t>
  </si>
  <si>
    <t>u252000.dll</t>
  </si>
  <si>
    <t>File20=</t>
  </si>
  <si>
    <t>u2ldts.dll</t>
  </si>
  <si>
    <t>File21=</t>
  </si>
  <si>
    <t>u2lcom.dll</t>
  </si>
  <si>
    <t>File22=</t>
  </si>
  <si>
    <t>u2l2000.dll</t>
  </si>
  <si>
    <t>File23=</t>
  </si>
  <si>
    <t>7/16/02 2:37:38 PM</t>
  </si>
  <si>
    <t>9.0.0.1</t>
  </si>
  <si>
    <t>File24=</t>
  </si>
  <si>
    <t>crtowords_en.dll</t>
  </si>
  <si>
    <t>11/15/02 4:23:48 AM</t>
  </si>
  <si>
    <t>9.2.2.14</t>
  </si>
  <si>
    <t>File25=</t>
  </si>
  <si>
    <t>u2dapp.dll</t>
  </si>
  <si>
    <t>File26=</t>
  </si>
  <si>
    <t>u2dpost.dll</t>
  </si>
  <si>
    <t>8.5.0.61</t>
  </si>
  <si>
    <t>File27=</t>
  </si>
  <si>
    <t>u2ddisk.dll</t>
  </si>
  <si>
    <t>File28=</t>
  </si>
  <si>
    <t>U2FTEXT.DLL</t>
  </si>
  <si>
    <t>8.6.0.23</t>
  </si>
  <si>
    <t>u2fsepv.dll</t>
  </si>
  <si>
    <t>8.0.0.9</t>
  </si>
  <si>
    <t>u2fcr.dll</t>
  </si>
  <si>
    <t>8.5.0.3</t>
  </si>
  <si>
    <t>crxf_pdf.dll</t>
  </si>
  <si>
    <t>8.5.0.37</t>
  </si>
  <si>
    <t>crxf_rtf.dll</t>
  </si>
  <si>
    <t>8.5.0.32</t>
  </si>
  <si>
    <t>File33=</t>
  </si>
  <si>
    <t>IMPLODE.DLL</t>
  </si>
  <si>
    <t>8/24/98 9:31:44 AM</t>
  </si>
  <si>
    <t>1.0.0.1</t>
  </si>
  <si>
    <t>File34=</t>
  </si>
  <si>
    <t>sscsdk80.dll</t>
  </si>
  <si>
    <t>11/16/00 7:24:18 PM</t>
  </si>
  <si>
    <t>2.2.9.4</t>
  </si>
  <si>
    <t>File35=</t>
  </si>
  <si>
    <t>MSVCRT.DLL</t>
  </si>
  <si>
    <t>2/17/04 12:00:00 AM</t>
  </si>
  <si>
    <t>6.0.9782.0</t>
  </si>
  <si>
    <t>File36=</t>
  </si>
  <si>
    <t>craxdrt9.dll</t>
  </si>
  <si>
    <t>9.2.3.1368</t>
  </si>
  <si>
    <t>File37=</t>
  </si>
  <si>
    <t>9.2.2.716</t>
  </si>
  <si>
    <t>File38=</t>
  </si>
  <si>
    <t>u2lsamp1.dll</t>
  </si>
  <si>
    <t>8.0.0.1</t>
  </si>
  <si>
    <t>U2FXLS.DLL</t>
  </si>
  <si>
    <t>3/19/01 11:30:04 AM</t>
  </si>
  <si>
    <t>8.6.0.6</t>
  </si>
  <si>
    <t>File40=</t>
  </si>
  <si>
    <t>u2fwordw.dll</t>
  </si>
  <si>
    <t>8.5.0.92</t>
  </si>
  <si>
    <t>File41=</t>
  </si>
  <si>
    <t>u2fwks.dll</t>
  </si>
  <si>
    <t>8.0.0.4</t>
  </si>
  <si>
    <t>File42=</t>
  </si>
  <si>
    <t>u2frec.dll</t>
  </si>
  <si>
    <t>8.5.0.27</t>
  </si>
  <si>
    <t>File43=</t>
  </si>
  <si>
    <t>u2fodbc.dll</t>
  </si>
  <si>
    <t>8.5.0.10</t>
  </si>
  <si>
    <t>File44=</t>
  </si>
  <si>
    <t>u2fhtml.dll</t>
  </si>
  <si>
    <t>8.5.0.77</t>
  </si>
  <si>
    <t>File45=</t>
  </si>
  <si>
    <t>u2dvim.dll</t>
  </si>
  <si>
    <t>File46=</t>
  </si>
  <si>
    <t>u2dnotes.dll</t>
  </si>
  <si>
    <t>8.0.100.2</t>
  </si>
  <si>
    <t>File47=</t>
  </si>
  <si>
    <t>u2dmapi.dll</t>
  </si>
  <si>
    <t>File48=</t>
  </si>
  <si>
    <t>p2soledb.dll</t>
  </si>
  <si>
    <t>8.5.0.20</t>
  </si>
  <si>
    <t>File49=</t>
  </si>
  <si>
    <t>p2ssyb10.dll</t>
  </si>
  <si>
    <t>8.5.0.18</t>
  </si>
  <si>
    <t>File50=</t>
  </si>
  <si>
    <t>p2sora7.dll</t>
  </si>
  <si>
    <t>8.5.0.21</t>
  </si>
  <si>
    <t>File51=</t>
  </si>
  <si>
    <t>p2sodbc.dll</t>
  </si>
  <si>
    <t>5/30/01 12:51:10 AM</t>
  </si>
  <si>
    <t>8.6.0.8</t>
  </si>
  <si>
    <t>File52=</t>
  </si>
  <si>
    <t>P2smon.dll</t>
  </si>
  <si>
    <t>8.5.0.12</t>
  </si>
  <si>
    <t>File53=</t>
  </si>
  <si>
    <t>p2sifmx.dll</t>
  </si>
  <si>
    <t>File54=</t>
  </si>
  <si>
    <t>p2irdao.dll</t>
  </si>
  <si>
    <t>8.5.0.6</t>
  </si>
  <si>
    <t>File55=</t>
  </si>
  <si>
    <t>p2ctdao.dll</t>
  </si>
  <si>
    <t>File56=</t>
  </si>
  <si>
    <t>P2BXBSE.DLL</t>
  </si>
  <si>
    <t>3/16/01 6:05:20 PM</t>
  </si>
  <si>
    <t>8.6.0.2</t>
  </si>
  <si>
    <t>File57=</t>
  </si>
  <si>
    <t>p2bdao.dll</t>
  </si>
  <si>
    <t>File58=</t>
  </si>
  <si>
    <t>P2BBDE.DLL</t>
  </si>
  <si>
    <t>3/29/01 2:59:04 AM</t>
  </si>
  <si>
    <t>8.6.0.4</t>
  </si>
  <si>
    <t>File59=</t>
  </si>
  <si>
    <t>Crxlat32.dll</t>
  </si>
  <si>
    <t>mfc42.dll</t>
  </si>
  <si>
    <t>6.6.8063.0</t>
  </si>
  <si>
    <t>File61=</t>
  </si>
  <si>
    <t>Crpaig80.dll</t>
  </si>
  <si>
    <t>8.0.1.3</t>
  </si>
  <si>
    <t>File62=</t>
  </si>
  <si>
    <t>File63=</t>
  </si>
  <si>
    <t>8.5.0.217</t>
  </si>
  <si>
    <t>File64=</t>
  </si>
  <si>
    <t>8.5.0.9</t>
  </si>
  <si>
    <t>File65=</t>
  </si>
  <si>
    <t>LOGO000.jpg</t>
  </si>
  <si>
    <t>7/20/21 9:49:20 PM</t>
  </si>
  <si>
    <t>File66=</t>
  </si>
  <si>
    <t>Production Planning.xlsx</t>
  </si>
  <si>
    <t>6/19/15 3:26:44 AM</t>
  </si>
  <si>
    <t>Print Order Status Register.xlsx</t>
  </si>
  <si>
    <t>9/30/20 11:30:30 PM</t>
  </si>
  <si>
    <t>File68=</t>
  </si>
  <si>
    <t>Plate Usage Register.xlsx</t>
  </si>
  <si>
    <t>11/23/10 4:48:34 AM</t>
  </si>
  <si>
    <t>File69=</t>
  </si>
  <si>
    <t>Pending Payment Register.xlsx</t>
  </si>
  <si>
    <t>File70=</t>
  </si>
  <si>
    <t>Paper Stock Register.xlsx</t>
  </si>
  <si>
    <t>11/26/18 4:25:08 AM</t>
  </si>
  <si>
    <t>File71=</t>
  </si>
  <si>
    <t>Paper Issue Register.xlsx</t>
  </si>
  <si>
    <t>3/27/19 4:24:22 AM</t>
  </si>
  <si>
    <t>File72=</t>
  </si>
  <si>
    <t>Paper Confirmation Letter.xlsx</t>
  </si>
  <si>
    <t>11/23/18 11:50:58 PM</t>
  </si>
  <si>
    <t>File73=</t>
  </si>
  <si>
    <t>Opening Balance.xlsx</t>
  </si>
  <si>
    <t>11/24/18 12:40:54 AM</t>
  </si>
  <si>
    <t>File74=</t>
  </si>
  <si>
    <t>Manuscript Status Register.xlsx</t>
  </si>
  <si>
    <t>2/15/20 12:54:42 AM</t>
  </si>
  <si>
    <t>File75=</t>
  </si>
  <si>
    <t>Item Weight.xlsm</t>
  </si>
  <si>
    <t>File76=</t>
  </si>
  <si>
    <t>Item List.xlsx</t>
  </si>
  <si>
    <t>File77=</t>
  </si>
  <si>
    <t>Imposition.xlsm</t>
  </si>
  <si>
    <t>9/21/20 11:43:18 AM</t>
  </si>
  <si>
    <t>File78=</t>
  </si>
  <si>
    <t>Cost Sheet.xlsm</t>
  </si>
  <si>
    <t>10/27/20 1:34:26 PM</t>
  </si>
  <si>
    <t>File79=</t>
  </si>
  <si>
    <t>Budget Report.xls</t>
  </si>
  <si>
    <t>File80=</t>
  </si>
  <si>
    <t>Box Label.xls</t>
  </si>
  <si>
    <t>File81=</t>
  </si>
  <si>
    <t>Yellow.BMP</t>
  </si>
  <si>
    <t>12/31/96 10:50:02 AM</t>
  </si>
  <si>
    <t>File82=</t>
  </si>
  <si>
    <t>Upload.bmp</t>
  </si>
  <si>
    <t>6/26/18 4:20:20 AM</t>
  </si>
  <si>
    <t>File83=</t>
  </si>
  <si>
    <t>Stop.bmp</t>
  </si>
  <si>
    <t>1/31/20 9:36:28 PM</t>
  </si>
  <si>
    <t>File84=</t>
  </si>
  <si>
    <t>Start.bmp</t>
  </si>
  <si>
    <t>1/31/20 9:36:14 PM</t>
  </si>
  <si>
    <t>File85=</t>
  </si>
  <si>
    <t>search.bmp</t>
  </si>
  <si>
    <t>File86=</t>
  </si>
  <si>
    <t>Save.BMP</t>
  </si>
  <si>
    <t>4/23/98 11:30:00 AM</t>
  </si>
  <si>
    <t>File87=</t>
  </si>
  <si>
    <t>Run.BMP</t>
  </si>
  <si>
    <t>File88=</t>
  </si>
  <si>
    <t>Refresh.ICO</t>
  </si>
  <si>
    <t>9/16/96 11:30:00 AM</t>
  </si>
  <si>
    <t>File89=</t>
  </si>
  <si>
    <t>Red.BMP</t>
  </si>
  <si>
    <t>12/31/96 10:49:26 AM</t>
  </si>
  <si>
    <t>File90=</t>
  </si>
  <si>
    <t>Prior.BMP</t>
  </si>
  <si>
    <t>File91=</t>
  </si>
  <si>
    <t>Print.BMP</t>
  </si>
  <si>
    <t>4/24/98 7:28:20 AM</t>
  </si>
  <si>
    <t>File92=</t>
  </si>
  <si>
    <t>Preview.BMP</t>
  </si>
  <si>
    <t>4/24/98 7:28:16 AM</t>
  </si>
  <si>
    <t>File93=</t>
  </si>
  <si>
    <t>Pause.bmp</t>
  </si>
  <si>
    <t>1/31/20 9:35:42 PM</t>
  </si>
  <si>
    <t>File94=</t>
  </si>
  <si>
    <t>Open.BMP</t>
  </si>
  <si>
    <t>File95=</t>
  </si>
  <si>
    <t>Next.BMP</t>
  </si>
  <si>
    <t>File96=</t>
  </si>
  <si>
    <t>New.BMP</t>
  </si>
  <si>
    <t>File97=</t>
  </si>
  <si>
    <t>Mail.bmp</t>
  </si>
  <si>
    <t>File98=</t>
  </si>
  <si>
    <t>LOGP541.jpg</t>
  </si>
  <si>
    <t>File99=</t>
  </si>
  <si>
    <t>Last.BMP</t>
  </si>
  <si>
    <t>File100=</t>
  </si>
  <si>
    <t>ICON1.ico</t>
  </si>
  <si>
    <t>7/19/21 2:11:02 PM</t>
  </si>
  <si>
    <t>File101=</t>
  </si>
  <si>
    <t>ICON.png</t>
  </si>
  <si>
    <t>File102=</t>
  </si>
  <si>
    <t>ICON.ico</t>
  </si>
  <si>
    <t>File103=</t>
  </si>
  <si>
    <t>ICON.BMP</t>
  </si>
  <si>
    <t>File104=</t>
  </si>
  <si>
    <t>Green.BMP</t>
  </si>
  <si>
    <t>12/31/96 10:51:04 AM</t>
  </si>
  <si>
    <t>File105=</t>
  </si>
  <si>
    <t>First.BMP</t>
  </si>
  <si>
    <t>File106=</t>
  </si>
  <si>
    <t>FilterCol.bmp</t>
  </si>
  <si>
    <t>File107=</t>
  </si>
  <si>
    <t>Filter.Bmp</t>
  </si>
  <si>
    <t>File108=</t>
  </si>
  <si>
    <t>Exit.bmp</t>
  </si>
  <si>
    <t>File109=</t>
  </si>
  <si>
    <t>Excel.jpg</t>
  </si>
  <si>
    <t>File110=</t>
  </si>
  <si>
    <t>EasyPublish.jpeg</t>
  </si>
  <si>
    <t>File111=</t>
  </si>
  <si>
    <t>Delete.BMP</t>
  </si>
  <si>
    <t>File112=</t>
  </si>
  <si>
    <t>Copy.BMP</t>
  </si>
  <si>
    <t>File113=</t>
  </si>
  <si>
    <t>Cancel.BMP</t>
  </si>
  <si>
    <t>File114=</t>
  </si>
  <si>
    <t>EasyPublish.ini</t>
  </si>
  <si>
    <t>9/20/21 1:06:57 PM</t>
  </si>
  <si>
    <t>File115=</t>
  </si>
  <si>
    <t>AnyDesk.exe</t>
  </si>
  <si>
    <t>2.5.0.0</t>
  </si>
  <si>
    <t>File116=</t>
  </si>
  <si>
    <t>MSCOMCTL.SRG</t>
  </si>
  <si>
    <t>File117=</t>
  </si>
  <si>
    <t>MSCOMCTL.DEP</t>
  </si>
  <si>
    <t>6.1.97.82</t>
  </si>
  <si>
    <t>File118=</t>
  </si>
  <si>
    <t>MSCOMCTL.oca</t>
  </si>
  <si>
    <t>File119=</t>
  </si>
  <si>
    <t>MSSTDFMT.DEP</t>
  </si>
  <si>
    <t>2/23/04 12:00:00 AM</t>
  </si>
  <si>
    <t>File120=</t>
  </si>
  <si>
    <t>Mhrun32.dll</t>
  </si>
  <si>
    <t>5/23/97 3:29:08 PM</t>
  </si>
  <si>
    <t>5.1.0.1</t>
  </si>
  <si>
    <t>File121=</t>
  </si>
  <si>
    <t>mhrinp32.oca</t>
  </si>
  <si>
    <t>File122=</t>
  </si>
  <si>
    <t>mhlabl32.oca</t>
  </si>
  <si>
    <t>File123=</t>
  </si>
  <si>
    <t>MBBrowse.oca</t>
  </si>
  <si>
    <t>File124=</t>
  </si>
  <si>
    <t>crviewer.oca</t>
  </si>
  <si>
    <t>File125=</t>
  </si>
  <si>
    <t>mhfram32.oca</t>
  </si>
  <si>
    <t>File126=</t>
  </si>
  <si>
    <t>COMDLG32.OCX</t>
  </si>
  <si>
    <t>File127=</t>
  </si>
  <si>
    <t>MSCOMCTL.OCX</t>
  </si>
  <si>
    <t>1/21/14 7:42:34 AM</t>
  </si>
  <si>
    <t>6.1.98.34</t>
  </si>
  <si>
    <t>File128=</t>
  </si>
  <si>
    <t>fpSPR80.OCX</t>
  </si>
  <si>
    <t>8.0.0.7</t>
  </si>
  <si>
    <t>File129=</t>
  </si>
  <si>
    <t>MSMASK32.OCX</t>
  </si>
  <si>
    <t>6.0.84.18</t>
  </si>
  <si>
    <t>File130=</t>
  </si>
  <si>
    <t>FM20.DLL</t>
  </si>
  <si>
    <t>16.0.14228.20000</t>
  </si>
  <si>
    <t>File131=</t>
  </si>
  <si>
    <t>mhrinp32.ocx</t>
  </si>
  <si>
    <t>File132=</t>
  </si>
  <si>
    <t>TABCTL32.OCX</t>
  </si>
  <si>
    <t>File133=</t>
  </si>
  <si>
    <t>msstdfmt.dll</t>
  </si>
  <si>
    <t>6.1.98.4</t>
  </si>
  <si>
    <t>File134=</t>
  </si>
  <si>
    <t>MSDATGRD.OCX</t>
  </si>
  <si>
    <t>File135=</t>
  </si>
  <si>
    <t>mhlabl32.ocx</t>
  </si>
  <si>
    <t>File136=</t>
  </si>
  <si>
    <t>MBBrowse.ocx</t>
  </si>
  <si>
    <t>3/30/00 11:37:12 PM</t>
  </si>
  <si>
    <t>File137=</t>
  </si>
  <si>
    <t>MSOUTL.OLB</t>
  </si>
  <si>
    <t>5/31/21 5:07:40 PM</t>
  </si>
  <si>
    <t>16.0.10001.10000</t>
  </si>
  <si>
    <t>File138=</t>
  </si>
  <si>
    <t>tibase8.dll</t>
  </si>
  <si>
    <t>1/16/08 1:54:58 PM</t>
  </si>
  <si>
    <t>8.0.20081.27</t>
  </si>
  <si>
    <t>File139=</t>
  </si>
  <si>
    <t>tishare8.dll</t>
  </si>
  <si>
    <t>File140=</t>
  </si>
  <si>
    <t>tidate8.ocx</t>
  </si>
  <si>
    <t>File141=</t>
  </si>
  <si>
    <t>tinumb8.ocx</t>
  </si>
  <si>
    <t>1/16/08 1:55:00 PM</t>
  </si>
  <si>
    <t>File142=</t>
  </si>
  <si>
    <t>crviewer.dll</t>
  </si>
  <si>
    <t>File143=</t>
  </si>
  <si>
    <t>craxdrt.dll</t>
  </si>
  <si>
    <t>8.5.0.685</t>
  </si>
  <si>
    <t>File144=</t>
  </si>
  <si>
    <t>File145=</t>
  </si>
  <si>
    <t>scrrun.dll</t>
  </si>
  <si>
    <t>9/17/21 5:43:16 PM</t>
  </si>
  <si>
    <t>5.812.10240.16384</t>
  </si>
  <si>
    <t>File146=</t>
  </si>
  <si>
    <t>msado28.tlb</t>
  </si>
  <si>
    <t>6.2.19041.1</t>
  </si>
  <si>
    <t>File147=</t>
  </si>
  <si>
    <t>mhfram32.ocx</t>
  </si>
  <si>
    <t>File148=</t>
  </si>
  <si>
    <t>shlwapi.dll</t>
  </si>
  <si>
    <t>6.2.19041.1023</t>
  </si>
  <si>
    <t>File149=</t>
  </si>
  <si>
    <t>EasyPublish.exe</t>
  </si>
  <si>
    <t>9/20/21 6:31:46 PM</t>
  </si>
  <si>
    <t>21.9.0.14</t>
  </si>
  <si>
    <t xml:space="preserve">; The following lines may be deleted in order to obtain extra </t>
  </si>
  <si>
    <t>; space for customizing this file on a full installation diskette.</t>
  </si>
  <si>
    <t xml:space="preserve">; </t>
  </si>
  <si>
    <t>; XXXXXXXXXXXXXXXXXXXXXXXXXXXXXXXXXXXXXXXXXXXXXXXXXXXXXXXXXXXX</t>
  </si>
  <si>
    <t>SetupText=Copying Files</t>
  </si>
  <si>
    <t xml:space="preserve"> please stand by.</t>
  </si>
  <si>
    <t>CabFile=Saral.CAB</t>
  </si>
  <si>
    <t>4/14/08 5:30:00 PM</t>
  </si>
  <si>
    <t>6.0.98.2</t>
  </si>
  <si>
    <t>Group0=Saral</t>
  </si>
  <si>
    <t>[Saral]</t>
  </si>
  <si>
    <t>Icon1="Saral.exe"</t>
  </si>
  <si>
    <t>Title1=Saral</t>
  </si>
  <si>
    <t>Title=Saral</t>
  </si>
  <si>
    <t>DefaultDir=$(ProgramFiles)\Saral</t>
  </si>
  <si>
    <t>AppExe=Saral.exe</t>
  </si>
  <si>
    <t>AppToUninstall=Saral.exe</t>
  </si>
  <si>
    <t>8.5.0.45</t>
  </si>
  <si>
    <t>u2fxls.dll</t>
  </si>
  <si>
    <t>8.5.0.99</t>
  </si>
  <si>
    <t>u2ftext.dll</t>
  </si>
  <si>
    <t>8.5.0.98</t>
  </si>
  <si>
    <t>6.2.4131.0</t>
  </si>
  <si>
    <t>10/26/06 2:10:08 PM</t>
  </si>
  <si>
    <t>12.0.4518.1014</t>
  </si>
  <si>
    <t>5/23/97 9:55:14 AM</t>
  </si>
  <si>
    <t>MSSTDFMT.DLL</t>
  </si>
  <si>
    <t>5/23/97 9:13:46 AM</t>
  </si>
  <si>
    <t>3/30/00 11:07:12 PM</t>
  </si>
  <si>
    <t>10/26/06 8:55:52 PM</t>
  </si>
  <si>
    <t>SSCSDK80.DLL</t>
  </si>
  <si>
    <t>Implode.dll</t>
  </si>
  <si>
    <t>5.7.0.16599</t>
  </si>
  <si>
    <t>5/23/97 9:08:10 AM</t>
  </si>
  <si>
    <t>EasyPrint.JPEG</t>
  </si>
  <si>
    <t>E:\Easy Publish Prime\Icon</t>
  </si>
  <si>
    <t xml:space="preserve">   cnDatabase.Execute "IF EXISTS (SELECT *FROM GeneralMaster WHERE Code='*99999' OR Name='Material Centre') Print 'Exist' ELSE Insert Into GeneralMaster VALUES ('*99999','Material Centre','Material Centre','12','0','000001',GetDate(),'NULL',NULL,'N','N','NULL')</t>
  </si>
  <si>
    <t>*99995</t>
  </si>
  <si>
    <t>Sales Executive</t>
  </si>
  <si>
    <t>*23001</t>
  </si>
  <si>
    <t>01-CMYK</t>
  </si>
  <si>
    <t>*23002</t>
  </si>
  <si>
    <t>*23003</t>
  </si>
  <si>
    <t>*23004</t>
  </si>
  <si>
    <t>02-CMYK</t>
  </si>
  <si>
    <t>04-CMYK</t>
  </si>
  <si>
    <t>06-CMYK</t>
  </si>
  <si>
    <t>*24001</t>
  </si>
  <si>
    <t>*24002</t>
  </si>
  <si>
    <t>*24003</t>
  </si>
  <si>
    <t>*24004</t>
  </si>
  <si>
    <t>Wipe-on</t>
  </si>
  <si>
    <t>"UPDATE JobworkBVParent SET VchSeries=</t>
  </si>
  <si>
    <t>Local-Local</t>
  </si>
  <si>
    <t>Local-NCR</t>
  </si>
  <si>
    <t>"IF EXISTS (SELECT *FROM TaxMaster WHERE Code=</t>
  </si>
  <si>
    <t>" &amp; CompAlias &amp; "'+'/Pur/</t>
  </si>
  <si>
    <t>" &amp; CompAlias &amp; "'+'/PR/</t>
  </si>
  <si>
    <t>" &amp; CompAlias &amp; "'+'/SR/</t>
  </si>
  <si>
    <t>" &amp; CompAlias &amp; "'+'/Sale/</t>
  </si>
  <si>
    <t>" &amp; CompAlias &amp; "'+'/PC/</t>
  </si>
  <si>
    <t>" &amp; CompAlias &amp; "'+'/PRC/</t>
  </si>
  <si>
    <t>" &amp; CompAlias &amp; "'+'/SRC/</t>
  </si>
  <si>
    <t>" &amp; CompAlias &amp; "'+'/SC/</t>
  </si>
  <si>
    <t>" &amp; CompAlias &amp; "'+'/SJ/</t>
  </si>
  <si>
    <t>" &amp; CompAlias &amp; "'+'/DN/</t>
  </si>
  <si>
    <t>" &amp; CompAlias &amp; "'+'/PO/</t>
  </si>
  <si>
    <t>" &amp; CompAlias &amp; "'+'/SO/</t>
  </si>
  <si>
    <t>" &amp; CompAlias &amp; "'+'/ST/</t>
  </si>
  <si>
    <t>" &amp; CompAlias &amp; "'+'/RN/</t>
  </si>
  <si>
    <t>" &amp; CompAlias &amp; "'+'/SQ/</t>
  </si>
  <si>
    <t>" &amp; CompAlias &amp; "'+'/QP/</t>
  </si>
  <si>
    <t>" &amp; CompAlias &amp; "'+'/QS/</t>
  </si>
  <si>
    <t>" &amp; CompAlias &amp; "'+'/PI/</t>
  </si>
  <si>
    <t>" &amp; CompAlias &amp; "'+'/JE/</t>
  </si>
  <si>
    <t>" &amp; CompAlias &amp; "'+'/CE/</t>
  </si>
  <si>
    <t>" &amp; CompAlias &amp; "'+'/CN/</t>
  </si>
  <si>
    <t>" &amp; CompAlias &amp; "'+'/PU/</t>
  </si>
  <si>
    <t>" &amp; CompAlias &amp; "'+'/SU/</t>
  </si>
  <si>
    <t>" &amp; CompAlias &amp; "'+'/'</t>
  </si>
  <si>
    <t>Promotional Purchase Challan Out</t>
  </si>
  <si>
    <t>2000FI</t>
  </si>
  <si>
    <t>2210FI</t>
  </si>
  <si>
    <t>24</t>
  </si>
  <si>
    <t>2310FI</t>
  </si>
  <si>
    <t>2410FI</t>
  </si>
  <si>
    <t>Purchase Jobwork (QU,QC,QJ)</t>
  </si>
  <si>
    <t>Purchase Jobwork (ZU,ZC,ZJ)</t>
  </si>
  <si>
    <t>Payments</t>
  </si>
  <si>
    <t>Receipts</t>
  </si>
  <si>
    <t>Countra</t>
  </si>
  <si>
    <t>VchTypeLeft</t>
  </si>
  <si>
    <t>Bundle</t>
  </si>
  <si>
    <t>IF EXISTS (Select * From VchSeriesMaster Where VchType='</t>
  </si>
  <si>
    <t>24QS</t>
  </si>
  <si>
    <t>23ZP</t>
  </si>
  <si>
    <t xml:space="preserve">   cnDatabase.Execute "</t>
  </si>
  <si>
    <t>IF EXISTS (SELECT *FROM VchSeriesMaster WHERE Code=</t>
  </si>
  <si>
    <t>IF EXISTS (Select * From GeneralMaster Where NAME='</t>
  </si>
  <si>
    <t>*12019</t>
  </si>
  <si>
    <t>Debtors</t>
  </si>
  <si>
    <t>*12020</t>
  </si>
  <si>
    <t>Creditor</t>
  </si>
  <si>
    <t>*12021</t>
  </si>
  <si>
    <t>Printers</t>
  </si>
  <si>
    <t>Purchase Unit Cost</t>
  </si>
  <si>
    <t>Purchase Jobwork Cost</t>
  </si>
  <si>
    <t>Purchase Jobwork</t>
  </si>
  <si>
    <t>Purchase Return Unit Cost</t>
  </si>
  <si>
    <t>Purchase Return Jobwork Cost</t>
  </si>
  <si>
    <t>Purchase Return Jobwork</t>
  </si>
  <si>
    <t>Sale Return Unit Cost</t>
  </si>
  <si>
    <t>Sale Return Jobwork Cost</t>
  </si>
  <si>
    <t>Sale Return Jobwork</t>
  </si>
  <si>
    <t>Sales Unit Cost</t>
  </si>
  <si>
    <t>Sales Jobwork Cost</t>
  </si>
  <si>
    <t>Sales Jobwork</t>
  </si>
  <si>
    <t>Purchase Challan IN (Jobwork)</t>
  </si>
  <si>
    <t>Purchase Challan Out (Jobworj)</t>
  </si>
  <si>
    <t>Sale Challan IN (Jobwork)</t>
  </si>
  <si>
    <t>Sale Challan Out (Jobwork)</t>
  </si>
  <si>
    <t>Purchase Quotation Unit Cost</t>
  </si>
  <si>
    <t>Purchase Quotation Jobwork Cost</t>
  </si>
  <si>
    <t>Purchase Quotation Jobwork</t>
  </si>
  <si>
    <t>Sales Quotation Unit Cost</t>
  </si>
  <si>
    <t>Sales Quotation Jobwork Cost</t>
  </si>
  <si>
    <t>Sales Quotation Jobwork</t>
  </si>
  <si>
    <t>*07036</t>
  </si>
  <si>
    <t>*07037</t>
  </si>
  <si>
    <t>*07038</t>
  </si>
  <si>
    <t>*07039</t>
  </si>
  <si>
    <t>BP-Unit Cost</t>
  </si>
  <si>
    <t>BP-Stitching</t>
  </si>
  <si>
    <t>BP-Binding</t>
  </si>
  <si>
    <t>BP-Folding</t>
  </si>
  <si>
    <t xml:space="preserve">"IF NOT EXISTS (SELECT *FROM GeneralMaster WHERE </t>
  </si>
  <si>
    <t>Update GeneralMaster Set Code=</t>
  </si>
  <si>
    <t xml:space="preserve">"IF NOT EXISTS (SELECT * FROM AccountChild07 WHERE </t>
  </si>
  <si>
    <t>*23005</t>
  </si>
  <si>
    <t>*23006</t>
  </si>
  <si>
    <t>*23007</t>
  </si>
  <si>
    <t>*23008</t>
  </si>
  <si>
    <t>07-CMYK</t>
  </si>
  <si>
    <t>05-CMYK</t>
  </si>
  <si>
    <t>08-CMYK</t>
  </si>
  <si>
    <t>03-CMYK</t>
  </si>
  <si>
    <t>*07040</t>
  </si>
  <si>
    <t>*07041</t>
  </si>
  <si>
    <t>BP-Shrink Packing</t>
  </si>
  <si>
    <t>BP-Box Packing</t>
  </si>
  <si>
    <t>BP-Cartage</t>
  </si>
  <si>
    <t>*07042</t>
  </si>
  <si>
    <t>*20006</t>
  </si>
  <si>
    <t>Per Packet</t>
  </si>
  <si>
    <t>*23000</t>
  </si>
  <si>
    <t>None Color</t>
  </si>
  <si>
    <t>*07043</t>
  </si>
  <si>
    <t>*07044</t>
  </si>
  <si>
    <t>*07045</t>
  </si>
  <si>
    <t>Digital Print_2C</t>
  </si>
  <si>
    <t>Digital Print_4C</t>
  </si>
  <si>
    <t>Digital Print_1C</t>
  </si>
  <si>
    <t>*20007</t>
  </si>
  <si>
    <t>Per Page</t>
  </si>
  <si>
    <t>*20008</t>
  </si>
  <si>
    <t>Per Paisa Inch²</t>
  </si>
  <si>
    <t>12.00X18.00 (Digital)</t>
  </si>
  <si>
    <t>*01075</t>
  </si>
  <si>
    <t>*01076</t>
  </si>
  <si>
    <t>10.00X15.00 (Digital)</t>
  </si>
  <si>
    <t>*11096</t>
  </si>
  <si>
    <t>*11097</t>
  </si>
  <si>
    <t>08.50X11.00(Digital)</t>
  </si>
  <si>
    <t>07.25X09.50(Digital)</t>
  </si>
  <si>
    <t>Digital</t>
  </si>
  <si>
    <t>*00048</t>
  </si>
  <si>
    <t>Data Sync.
Party/ Item Master should be import from busy.</t>
  </si>
  <si>
    <t>BCA Magazine (Incl. All Work) - Per Pcs.</t>
  </si>
  <si>
    <t>Binding Labour charge</t>
  </si>
  <si>
    <t>Binding PNB Bio+Corner-Cut+Perforation</t>
  </si>
  <si>
    <t>000258</t>
  </si>
  <si>
    <t>Binding PNB+Corner-Cut+Perforation</t>
  </si>
  <si>
    <t>000222</t>
  </si>
  <si>
    <t>Binding(ANB Maths-06-WB)</t>
  </si>
  <si>
    <t>000216</t>
  </si>
  <si>
    <t>Binding(ANB Maths-07-WB)</t>
  </si>
  <si>
    <t>000217</t>
  </si>
  <si>
    <t>Binding(ANB Maths-08-WB)</t>
  </si>
  <si>
    <t>000218</t>
  </si>
  <si>
    <t>Binding(ANB Maths-09-WB)</t>
  </si>
  <si>
    <t>000219</t>
  </si>
  <si>
    <t>Binding(ANB Maths-10-WB)</t>
  </si>
  <si>
    <t>000220</t>
  </si>
  <si>
    <t>Cd Pasting + Box Packing</t>
  </si>
  <si>
    <t>000342</t>
  </si>
  <si>
    <t>CENTRE PIN BINDING</t>
  </si>
  <si>
    <t>CENTRE PIN BINDING+Poster Pasting</t>
  </si>
  <si>
    <t>000241</t>
  </si>
  <si>
    <t>Chaapa Charge</t>
  </si>
  <si>
    <t>Cover folding  charge</t>
  </si>
  <si>
    <t>Farma Bharai charge</t>
  </si>
  <si>
    <t>File Binding</t>
  </si>
  <si>
    <t>001556</t>
  </si>
  <si>
    <t>File Binding Cover Outside</t>
  </si>
  <si>
    <t>001574</t>
  </si>
  <si>
    <t>File Binding With Centerpin</t>
  </si>
  <si>
    <t>001572</t>
  </si>
  <si>
    <t>Folder 1 Fold +Cutting +Creasing</t>
  </si>
  <si>
    <t>001358</t>
  </si>
  <si>
    <t>Folder 2 Fold +Cutting +Creasing</t>
  </si>
  <si>
    <t>Folder 3 Fold +Cutting +Creasing</t>
  </si>
  <si>
    <t>Folding only</t>
  </si>
  <si>
    <t>000168</t>
  </si>
  <si>
    <t>Folding-Machine  Maplitho Paper</t>
  </si>
  <si>
    <t>Folding-Machine Art Paper</t>
  </si>
  <si>
    <t>001367</t>
  </si>
  <si>
    <t>Folding-Manual</t>
  </si>
  <si>
    <t>French Posters</t>
  </si>
  <si>
    <t>000170</t>
  </si>
  <si>
    <t>Gathering+Shrink pac+Box Packing</t>
  </si>
  <si>
    <t>000343</t>
  </si>
  <si>
    <t>GROSS LAMINATION</t>
  </si>
  <si>
    <t>001551</t>
  </si>
  <si>
    <t>HARD BOUND-15.50</t>
  </si>
  <si>
    <t>000140</t>
  </si>
  <si>
    <t>HARD BOUND-9 (BIOLOGY)</t>
  </si>
  <si>
    <t>000143</t>
  </si>
  <si>
    <t>HARD BOUND-9 (BIOLOGY)FILE ONLY</t>
  </si>
  <si>
    <t>HB Round-</t>
  </si>
  <si>
    <t>001362</t>
  </si>
  <si>
    <t>HB-Flat</t>
  </si>
  <si>
    <t>Hologram Pasting</t>
  </si>
  <si>
    <t>001368</t>
  </si>
  <si>
    <t>ME N MINE FILE 9 TO 12</t>
  </si>
  <si>
    <t>000142</t>
  </si>
  <si>
    <t>Me n Mine File Ist &amp; IInd Term</t>
  </si>
  <si>
    <t>000233</t>
  </si>
  <si>
    <t>Me n Mine File Ist / IInd Term Specimen</t>
  </si>
  <si>
    <t>000234</t>
  </si>
  <si>
    <t>Me N Mine File Repair</t>
  </si>
  <si>
    <t>000205</t>
  </si>
  <si>
    <t>Me n Mine File Solution For Specimen</t>
  </si>
  <si>
    <t>000235</t>
  </si>
  <si>
    <t>Mini OffsetPrinting(Front+Back)</t>
  </si>
  <si>
    <t>000196</t>
  </si>
  <si>
    <t>NCERT Strap Packing charge</t>
  </si>
  <si>
    <t>001372</t>
  </si>
  <si>
    <t>PB_- M,C,T,Ch.N,thak,sutli</t>
  </si>
  <si>
    <t>PB_Sewing- M,C,T,Ch.N,thak,sutli</t>
  </si>
  <si>
    <t>Perfact Bdg. with Full Pasting</t>
  </si>
  <si>
    <t>001364</t>
  </si>
  <si>
    <t>PERFECT BDG. WITH SEWING+Pouch Packing</t>
  </si>
  <si>
    <t>000232</t>
  </si>
  <si>
    <t>Perfect Binding (Back Cutting)</t>
  </si>
  <si>
    <t>Perfect Binding with Perfortion &amp; Punch</t>
  </si>
  <si>
    <t>PERFECT BINDING WITH SEWING</t>
  </si>
  <si>
    <t>Perfect Binding With Sewing(Web Folding)</t>
  </si>
  <si>
    <t>000173</t>
  </si>
  <si>
    <t>PERFECT BINDING WITH SEWING+CD</t>
  </si>
  <si>
    <t>000236</t>
  </si>
  <si>
    <t>PERFECT BINDING WITH SEWING+Corner-Cut</t>
  </si>
  <si>
    <t>000223</t>
  </si>
  <si>
    <t>PERFECT BINDING WITH SEWING+Shrink(1.75)</t>
  </si>
  <si>
    <t>000259</t>
  </si>
  <si>
    <t>PERFECT BINDING WITHOUT SEWING</t>
  </si>
  <si>
    <t>Perfect Binding WOUT Sewing(Web Folding)</t>
  </si>
  <si>
    <t>000174</t>
  </si>
  <si>
    <t>Repair-CD Pasting+Box Packing</t>
  </si>
  <si>
    <t>000335</t>
  </si>
  <si>
    <t>Repair-Cover+Forms/Chapa</t>
  </si>
  <si>
    <t>000192</t>
  </si>
  <si>
    <t>Repair-Gate Fold Cover Book</t>
  </si>
  <si>
    <t>000175</t>
  </si>
  <si>
    <t>Sankalp Pen Screen Ptg</t>
  </si>
  <si>
    <t>000245</t>
  </si>
  <si>
    <t>Shrink Packing Charge</t>
  </si>
  <si>
    <t>Side Pin charge</t>
  </si>
  <si>
    <t>SpiralBinding(11"X11")</t>
  </si>
  <si>
    <t>000358</t>
  </si>
  <si>
    <t>SpiralBinding(8.5"X11")</t>
  </si>
  <si>
    <t>000357</t>
  </si>
  <si>
    <t>Sta-Book(Credit Not)Ptg+Bdg+Paper@40/-</t>
  </si>
  <si>
    <t>000237</t>
  </si>
  <si>
    <t>Sta-Book(Pack Slip)Ptg-4+Bdg-6.5@10.5/-</t>
  </si>
  <si>
    <t>000195</t>
  </si>
  <si>
    <t>Sta-Book(Tour Adv)Ptg-1+Bdg-3+1-xtra@5/-</t>
  </si>
  <si>
    <t>000197</t>
  </si>
  <si>
    <t>Sta-Challan Book(Ptg+Binding)</t>
  </si>
  <si>
    <t>000228</t>
  </si>
  <si>
    <t>Sta-Chennai Envelopes(10"x4.5")@0.575/-</t>
  </si>
  <si>
    <t>000229</t>
  </si>
  <si>
    <t>Sta-Chennai Envelopes(7"x4")@0.475/-</t>
  </si>
  <si>
    <t>000214</t>
  </si>
  <si>
    <t>Sta-Chennai Specimen (Pad)(23x36/6)@8/-</t>
  </si>
  <si>
    <t>000213</t>
  </si>
  <si>
    <t>Sta-Gumming Sheet@7/-</t>
  </si>
  <si>
    <t>000224</t>
  </si>
  <si>
    <t>Sta-ICSE Lab Man Sc-09-10 Sticker@0.12/-</t>
  </si>
  <si>
    <t>000208</t>
  </si>
  <si>
    <t>Sta-Lab Manual Sc-09-10 Sticker@0.16/-</t>
  </si>
  <si>
    <t>000207</t>
  </si>
  <si>
    <t>Sta-Langers Stickers@0.14/-</t>
  </si>
  <si>
    <t>000212</t>
  </si>
  <si>
    <t>Sta-Letterhead Pads(NC Gaur)@66.85/-</t>
  </si>
  <si>
    <t>000231</t>
  </si>
  <si>
    <t>Sta-Pad (6pp)Ptg-.30+Bdg-2@2.30/-</t>
  </si>
  <si>
    <t>000194</t>
  </si>
  <si>
    <t>Sta-Pad(Cash Vouche)Ptg-2+Bdg-2.25@4.25</t>
  </si>
  <si>
    <t>000198</t>
  </si>
  <si>
    <t>Sta-Pad(Donation Prof)Ptg-4+Bdg-3.5@7.5</t>
  </si>
  <si>
    <t>000200</t>
  </si>
  <si>
    <t>Sta-Pad(Order Form-Issue/Receipt)Bdg@4/-</t>
  </si>
  <si>
    <t>000202</t>
  </si>
  <si>
    <t>Sta-Pad(PurOr/Requir)Ptg-2+Bdg-2.25@4.25</t>
  </si>
  <si>
    <t>000199</t>
  </si>
  <si>
    <t>Sta-Pad(School Order)Ptg-2+Bdg-3.5@5.5</t>
  </si>
  <si>
    <t>000201</t>
  </si>
  <si>
    <t>Sta-Rangoli with CD Sticker@0.01855555/-</t>
  </si>
  <si>
    <t>000215</t>
  </si>
  <si>
    <t>Sta-Round Stickers(1.5")Specimen@0.121/-</t>
  </si>
  <si>
    <t>000225</t>
  </si>
  <si>
    <t>Sta-Sankalp Cer..te DDNPS Gov..amGzb@4</t>
  </si>
  <si>
    <t>000209</t>
  </si>
  <si>
    <t>Sta-SHPL Receipt Pad@23.25/-</t>
  </si>
  <si>
    <t>000226</t>
  </si>
  <si>
    <t>Sta-Tour &amp; Travel Bill Pad@7/-</t>
  </si>
  <si>
    <t>000227</t>
  </si>
  <si>
    <t>Sta-Unit Cost Binding</t>
  </si>
  <si>
    <t>000255</t>
  </si>
  <si>
    <t>Sta-Visiting Card Screen Printing@.30/-</t>
  </si>
  <si>
    <t>000204</t>
  </si>
  <si>
    <t>Sta-Visiting Cards(NC Gaur)@0.90/-</t>
  </si>
  <si>
    <t>000230</t>
  </si>
  <si>
    <t>UBT CENTREPIN BINDING</t>
  </si>
  <si>
    <t>Unit Rate (1f Centre Pin Binding)@0.15/-</t>
  </si>
  <si>
    <t>000221</t>
  </si>
  <si>
    <t>Unit Rate (Perfect Binding)</t>
  </si>
  <si>
    <t>000177</t>
  </si>
  <si>
    <t>Unit Rate(Ptg+Binding)</t>
  </si>
  <si>
    <t>000243</t>
  </si>
  <si>
    <t>Unit Rate-My Art Cart A</t>
  </si>
  <si>
    <t>000295</t>
  </si>
  <si>
    <t>Unit Rate-My Art Cart B</t>
  </si>
  <si>
    <t>000296</t>
  </si>
  <si>
    <t>Unit Rate-My Art Cart C</t>
  </si>
  <si>
    <t>000297</t>
  </si>
  <si>
    <t>Unit Rate-My Art Cart-01</t>
  </si>
  <si>
    <t>000180</t>
  </si>
  <si>
    <t>Unit Rate-My Art Cart-02</t>
  </si>
  <si>
    <t>000291</t>
  </si>
  <si>
    <t>Unit Rate-My Art Cart-03</t>
  </si>
  <si>
    <t>000292</t>
  </si>
  <si>
    <t>Unit Rate-My Art Cart-04</t>
  </si>
  <si>
    <t>000293</t>
  </si>
  <si>
    <t>Unit Rate-My Art Cart-05</t>
  </si>
  <si>
    <t>000294</t>
  </si>
  <si>
    <t>Unit Rate-My Art Cart-A-C@65/-</t>
  </si>
  <si>
    <t>000179</t>
  </si>
  <si>
    <t>Unit Rate-My Art Cart-Brochure-A-5@10/-</t>
  </si>
  <si>
    <t>000181</t>
  </si>
  <si>
    <t>Unit Rate-Pogo Mad Lets Doodle A</t>
  </si>
  <si>
    <t>000298</t>
  </si>
  <si>
    <t>Unit Rate-Pogo Mad Lets Doodle B</t>
  </si>
  <si>
    <t>000299</t>
  </si>
  <si>
    <t>Unit Rate-Pogo Mad Lets Doodle C</t>
  </si>
  <si>
    <t>000300</t>
  </si>
  <si>
    <t>Unit Rate-Pogo Mad Lets Doodle-01</t>
  </si>
  <si>
    <t>000301</t>
  </si>
  <si>
    <t>Unit Rate-Pogo Mad Lets Doodle-02</t>
  </si>
  <si>
    <t>000302</t>
  </si>
  <si>
    <t>Unit Rate-Pogo Mad Lets Doodle-03</t>
  </si>
  <si>
    <t>000303</t>
  </si>
  <si>
    <t>Unit Rate-Pogo Mad Lets Doodle-04</t>
  </si>
  <si>
    <t>000304</t>
  </si>
  <si>
    <t>Unit Rate-Pogo Mad Lets Doodle-05</t>
  </si>
  <si>
    <t>000305</t>
  </si>
  <si>
    <t>Unit Rate-Pogo Mad Lets Doodle-06</t>
  </si>
  <si>
    <t>000306</t>
  </si>
  <si>
    <t>Unit Rate-Pogo Mad Lets Doodle-07</t>
  </si>
  <si>
    <t>000307</t>
  </si>
  <si>
    <t>Unit Rate-Pogo Mad Lets Doodle-08</t>
  </si>
  <si>
    <t>000308</t>
  </si>
  <si>
    <t>VJM - Dharamdoot icncl. All work</t>
  </si>
  <si>
    <t>Wiero With Perforation</t>
  </si>
  <si>
    <t>Wire-O</t>
  </si>
  <si>
    <t>000189</t>
  </si>
  <si>
    <t>Z-ME N MINE FILE UPTO 8</t>
  </si>
  <si>
    <t>000141</t>
  </si>
  <si>
    <t>Z-PERFECT BINDING 13 FORM-WS</t>
  </si>
  <si>
    <t>Board Book(4.25X3.5)24pages</t>
  </si>
  <si>
    <t>Board Book(4.25X3.5)48pages</t>
  </si>
  <si>
    <t>000279</t>
  </si>
  <si>
    <t>Board Book(8.5X11)16pages</t>
  </si>
  <si>
    <t>000281</t>
  </si>
  <si>
    <t>Board Book(8.5X11)24pages</t>
  </si>
  <si>
    <t>000280</t>
  </si>
  <si>
    <t>Board Book(8.5X11)32pages</t>
  </si>
  <si>
    <t>000282</t>
  </si>
  <si>
    <t>000096</t>
  </si>
  <si>
    <t>001205</t>
  </si>
  <si>
    <t>000097</t>
  </si>
  <si>
    <t>000122</t>
  </si>
  <si>
    <t>Folding_Cutting_Packing 6-10</t>
  </si>
  <si>
    <t>000123</t>
  </si>
  <si>
    <t>Hard Board Binding</t>
  </si>
  <si>
    <t>000098</t>
  </si>
  <si>
    <t>000095</t>
  </si>
  <si>
    <t>Paper Pasting(Craft &amp; Color)</t>
  </si>
  <si>
    <t>000120</t>
  </si>
  <si>
    <t>000099</t>
  </si>
  <si>
    <t>000100</t>
  </si>
  <si>
    <t>Piano Binding</t>
  </si>
  <si>
    <t>000246</t>
  </si>
  <si>
    <t>000102</t>
  </si>
  <si>
    <t>Unit Cost (Center Pin)</t>
  </si>
  <si>
    <t>000265</t>
  </si>
  <si>
    <t>Unit Cost(Perfect Binding)</t>
  </si>
  <si>
    <t>000257</t>
  </si>
  <si>
    <t>Wire-O Binding</t>
  </si>
  <si>
    <t>000101</t>
  </si>
  <si>
    <t>MasterCode</t>
  </si>
  <si>
    <t>*06019</t>
  </si>
  <si>
    <t>*06020</t>
  </si>
  <si>
    <t>*06021</t>
  </si>
  <si>
    <t>*06022</t>
  </si>
  <si>
    <t>*06023</t>
  </si>
  <si>
    <t>*06024</t>
  </si>
  <si>
    <t>*06025</t>
  </si>
  <si>
    <t>*06026</t>
  </si>
  <si>
    <t>*06027</t>
  </si>
  <si>
    <t>*06028</t>
  </si>
  <si>
    <t>*06029</t>
  </si>
  <si>
    <t>*06030</t>
  </si>
  <si>
    <t>*06031</t>
  </si>
  <si>
    <t>*06032</t>
  </si>
  <si>
    <t>*06033</t>
  </si>
  <si>
    <t>*06034</t>
  </si>
  <si>
    <t>*06035</t>
  </si>
  <si>
    <t>*06036</t>
  </si>
  <si>
    <t>*06037</t>
  </si>
  <si>
    <t>*06038</t>
  </si>
  <si>
    <t>*06039</t>
  </si>
  <si>
    <t>*06040</t>
  </si>
  <si>
    <t>*06041</t>
  </si>
  <si>
    <t>*06042</t>
  </si>
  <si>
    <t>*06043</t>
  </si>
  <si>
    <t>*06044</t>
  </si>
  <si>
    <t>*06045</t>
  </si>
  <si>
    <t>*06046</t>
  </si>
  <si>
    <t>*06047</t>
  </si>
  <si>
    <t>*06048</t>
  </si>
  <si>
    <t>*06049</t>
  </si>
  <si>
    <t>*06050</t>
  </si>
  <si>
    <t>*06051</t>
  </si>
  <si>
    <t>*06052</t>
  </si>
  <si>
    <t>*06053</t>
  </si>
  <si>
    <t>*06054</t>
  </si>
  <si>
    <t>*06055</t>
  </si>
  <si>
    <t>*06056</t>
  </si>
  <si>
    <t>*06057</t>
  </si>
  <si>
    <t>*06058</t>
  </si>
  <si>
    <t>*06059</t>
  </si>
  <si>
    <t>*06060</t>
  </si>
  <si>
    <t>*06061</t>
  </si>
  <si>
    <t>*06062</t>
  </si>
  <si>
    <t>*06063</t>
  </si>
  <si>
    <t>*06064</t>
  </si>
  <si>
    <t>*06065</t>
  </si>
  <si>
    <t>*06066</t>
  </si>
  <si>
    <t>*06067</t>
  </si>
  <si>
    <t>*06068</t>
  </si>
  <si>
    <t>*06069</t>
  </si>
  <si>
    <t>*06070</t>
  </si>
  <si>
    <t>*06071</t>
  </si>
  <si>
    <t>*06072</t>
  </si>
  <si>
    <t>*06073</t>
  </si>
  <si>
    <t>*06074</t>
  </si>
  <si>
    <t>*06075</t>
  </si>
  <si>
    <t>*06076</t>
  </si>
  <si>
    <t>*06077</t>
  </si>
  <si>
    <t>*06078</t>
  </si>
  <si>
    <t>*06079</t>
  </si>
  <si>
    <t>*06080</t>
  </si>
  <si>
    <t>*06081</t>
  </si>
  <si>
    <t>*06082</t>
  </si>
  <si>
    <t>*06083</t>
  </si>
  <si>
    <t>*06084</t>
  </si>
  <si>
    <t>*06085</t>
  </si>
  <si>
    <t>*06086</t>
  </si>
  <si>
    <t>*06087</t>
  </si>
  <si>
    <t>*06088</t>
  </si>
  <si>
    <t>*06089</t>
  </si>
  <si>
    <t>*06090</t>
  </si>
  <si>
    <t>*06091</t>
  </si>
  <si>
    <t>*06092</t>
  </si>
  <si>
    <t>*06093</t>
  </si>
  <si>
    <t>*06094</t>
  </si>
  <si>
    <t>*06095</t>
  </si>
  <si>
    <t>*06096</t>
  </si>
  <si>
    <t>*06097</t>
  </si>
  <si>
    <t>*06098</t>
  </si>
  <si>
    <t>*06099</t>
  </si>
  <si>
    <t>*06100</t>
  </si>
  <si>
    <t>*06101</t>
  </si>
  <si>
    <t>*06102</t>
  </si>
  <si>
    <t>*06103</t>
  </si>
  <si>
    <t>*06104</t>
  </si>
  <si>
    <t>*06105</t>
  </si>
  <si>
    <t>*06106</t>
  </si>
  <si>
    <t>*06107</t>
  </si>
  <si>
    <t>*06108</t>
  </si>
  <si>
    <t>*06109</t>
  </si>
  <si>
    <t>*06110</t>
  </si>
  <si>
    <t>*06111</t>
  </si>
  <si>
    <t>*06112</t>
  </si>
  <si>
    <t>*06113</t>
  </si>
  <si>
    <t>*06114</t>
  </si>
  <si>
    <t>*06115</t>
  </si>
  <si>
    <t>*06116</t>
  </si>
  <si>
    <t>*06117</t>
  </si>
  <si>
    <t>*06118</t>
  </si>
  <si>
    <t>*06119</t>
  </si>
  <si>
    <t>*06120</t>
  </si>
  <si>
    <t>*06121</t>
  </si>
  <si>
    <t>*06122</t>
  </si>
  <si>
    <t>*06123</t>
  </si>
  <si>
    <t>*06124</t>
  </si>
  <si>
    <t>*06125</t>
  </si>
  <si>
    <t>*06126</t>
  </si>
  <si>
    <t>*06127</t>
  </si>
  <si>
    <t>*06128</t>
  </si>
  <si>
    <t>*06129</t>
  </si>
  <si>
    <t>*06130</t>
  </si>
  <si>
    <t>*06131</t>
  </si>
  <si>
    <t>*06132</t>
  </si>
  <si>
    <t>*06133</t>
  </si>
  <si>
    <t>*06134</t>
  </si>
  <si>
    <t>*06135</t>
  </si>
  <si>
    <t>*06136</t>
  </si>
  <si>
    <t>*06137</t>
  </si>
  <si>
    <t>*06138</t>
  </si>
  <si>
    <t>*06139</t>
  </si>
  <si>
    <t>*06140</t>
  </si>
  <si>
    <t>*06141</t>
  </si>
  <si>
    <t>*06142</t>
  </si>
  <si>
    <t>*06143</t>
  </si>
  <si>
    <t>*06144</t>
  </si>
  <si>
    <t>*06145</t>
  </si>
  <si>
    <t>*06146</t>
  </si>
  <si>
    <t>*06147</t>
  </si>
  <si>
    <t>BP-Center Pin</t>
  </si>
  <si>
    <t>BP-CUTTING</t>
  </si>
  <si>
    <t>BP-Die_Cutting</t>
  </si>
  <si>
    <t>BP-Perforation</t>
  </si>
  <si>
    <t>BP-CD Pasting</t>
  </si>
  <si>
    <t>BP-Section Insert</t>
  </si>
  <si>
    <t>BP-Creasing</t>
  </si>
  <si>
    <t>BP-Gathering</t>
  </si>
  <si>
    <t>*07046</t>
  </si>
  <si>
    <t>*07047</t>
  </si>
  <si>
    <t>*07048</t>
  </si>
  <si>
    <t>*07049</t>
  </si>
  <si>
    <t>*07050</t>
  </si>
  <si>
    <t>*07051</t>
  </si>
  <si>
    <t>*07052</t>
  </si>
  <si>
    <t>*07053</t>
  </si>
  <si>
    <t>*20009</t>
  </si>
  <si>
    <t>Per Box</t>
  </si>
  <si>
    <t>Per Bundle</t>
  </si>
  <si>
    <t>*20010</t>
  </si>
  <si>
    <t>*00049</t>
  </si>
  <si>
    <t>*00050</t>
  </si>
  <si>
    <t>FG-2</t>
  </si>
  <si>
    <t>FG-3</t>
  </si>
  <si>
    <t>FG-4</t>
  </si>
  <si>
    <t>FG-5</t>
  </si>
  <si>
    <t>FG-6</t>
  </si>
  <si>
    <t xml:space="preserve"> </t>
  </si>
  <si>
    <t>28.00X40.00-Extra Large</t>
  </si>
  <si>
    <t>28.00X40.00-Extra Large-(Card)</t>
  </si>
  <si>
    <t>28.00X40.00-Extra Large-(A/P)</t>
  </si>
  <si>
    <t>28.00X40.00-Extra Large-(A/P_SPL)</t>
  </si>
  <si>
    <t>30.00X40.00-Extra Large</t>
  </si>
  <si>
    <t>30.00X40.00-Extra Large-(A/P)</t>
  </si>
  <si>
    <t>30.00X40.00-Extra Large-(Card)</t>
  </si>
  <si>
    <t>23.00X36.00-LARGE</t>
  </si>
  <si>
    <t>23.00X36.00-LARGE-(A/P)</t>
  </si>
  <si>
    <t>23.00X36.00-LARGE-(Card)</t>
  </si>
  <si>
    <t>11.50.00X18.00.00-Little</t>
  </si>
  <si>
    <t>11.50.00X18.00.00-Little-(A/P)</t>
  </si>
  <si>
    <t>11.50.00X18.00.00-Little-(Card)</t>
  </si>
  <si>
    <t>20.00X30.00-Medium</t>
  </si>
  <si>
    <t>20.00X30.00-Medium-(A/P)</t>
  </si>
  <si>
    <t>20.00X30.00-Medium-(Card)</t>
  </si>
  <si>
    <t>19.00X26.00-Small</t>
  </si>
  <si>
    <t>19.00X26.00-Small-(A/P)</t>
  </si>
  <si>
    <t>19.00X26.00-Small-(Card)</t>
  </si>
  <si>
    <t>20.00X30.00-Web-508mm</t>
  </si>
  <si>
    <t>22.80X36.00-Web-578mm</t>
  </si>
  <si>
    <t>12.00X18.00-Digital</t>
  </si>
  <si>
    <t>*10022</t>
  </si>
  <si>
    <t>LARGE-23''''X36''''-(Card)'</t>
  </si>
  <si>
    <t>FG-1</t>
  </si>
  <si>
    <t>FG Group</t>
  </si>
  <si>
    <t>*11098</t>
  </si>
  <si>
    <t>*None</t>
  </si>
  <si>
    <t xml:space="preserve">UpdateMajor01[Update Account Child Master &amp; Update Color Master] </t>
  </si>
  <si>
    <t>UpdateMajor03[Update BookChild05 &amp; BookPOChild05]</t>
  </si>
  <si>
    <t>11.50X18.00-Little-(A/P)</t>
  </si>
  <si>
    <t>11.50X18.00-Little-(Card)</t>
  </si>
  <si>
    <t>11.50X18.00-Little</t>
  </si>
  <si>
    <t>LARGE-23''''X36'''''</t>
  </si>
  <si>
    <t>Extra Large-(30''''X40'''')'</t>
  </si>
  <si>
    <t>LARGE-(23''''X36'''')A/P'</t>
  </si>
  <si>
    <t>Medium-(20''''X30'''')'</t>
  </si>
  <si>
    <t>Medium-(20''''X30'''')A/P'</t>
  </si>
  <si>
    <t>Small-(19''''X26'''')'</t>
  </si>
  <si>
    <t>*10023</t>
  </si>
  <si>
    <t>28.00X40.00-Extra Large_UC_ A/P_SPL</t>
  </si>
  <si>
    <t>Extra Large(28''''X40'''')UC_A/P_SPL'</t>
  </si>
  <si>
    <t>Extra Large(28''''X40'''')A/P_SPL'</t>
  </si>
  <si>
    <t>01.00X01.00_(*None)</t>
  </si>
  <si>
    <t>*00051</t>
  </si>
  <si>
    <t>*00052</t>
  </si>
  <si>
    <t>*00053</t>
  </si>
  <si>
    <t>Mono Carton</t>
  </si>
  <si>
    <t>Carton_Sheet-1</t>
  </si>
  <si>
    <t>Carton_Sheet-2</t>
  </si>
  <si>
    <t>Module</t>
  </si>
  <si>
    <t>ParentModule</t>
  </si>
  <si>
    <t>Lavel</t>
  </si>
  <si>
    <t>Masters</t>
  </si>
  <si>
    <t>Child_3</t>
  </si>
  <si>
    <t>Printing</t>
  </si>
  <si>
    <t>Misc Operation</t>
  </si>
  <si>
    <t>Processing</t>
  </si>
  <si>
    <t>Misc. Operation</t>
  </si>
  <si>
    <t>Paper Unit</t>
  </si>
  <si>
    <t>BOM Item</t>
  </si>
  <si>
    <t>HSN Code</t>
  </si>
  <si>
    <t>Std. Narration</t>
  </si>
  <si>
    <t>Project Management</t>
  </si>
  <si>
    <t>Project Member</t>
  </si>
  <si>
    <t>Machine</t>
  </si>
  <si>
    <t>Despatch Management</t>
  </si>
  <si>
    <t>Transactions</t>
  </si>
  <si>
    <t>Print Planning</t>
  </si>
  <si>
    <t>Item Processing Order</t>
  </si>
  <si>
    <t>Transfer</t>
  </si>
  <si>
    <t>Material Issue Order</t>
  </si>
  <si>
    <t>BOM Item Movement</t>
  </si>
  <si>
    <t>Display</t>
  </si>
  <si>
    <t>Reports</t>
  </si>
  <si>
    <t>Print Planning Register</t>
  </si>
  <si>
    <t>Order Status Register</t>
  </si>
  <si>
    <t>Paper Purchase Ledger</t>
  </si>
  <si>
    <t>Paper Stock Ledger</t>
  </si>
  <si>
    <t>BOM Item Stock Register</t>
  </si>
  <si>
    <t>Purchase Order Status</t>
  </si>
  <si>
    <t>Party-Wise- Detailed</t>
  </si>
  <si>
    <t>Pending Payment Register</t>
  </si>
  <si>
    <t>Pending Debit Notes Register</t>
  </si>
  <si>
    <t>List of Items</t>
  </si>
  <si>
    <t>Project Status Report</t>
  </si>
  <si>
    <t>Production Fore-Casting</t>
  </si>
  <si>
    <t>Utilities</t>
  </si>
  <si>
    <t>&amp;Email Profile</t>
  </si>
  <si>
    <t>Print Utilities</t>
  </si>
  <si>
    <t>Item Order</t>
  </si>
  <si>
    <t>Jobwork And Unit Cost</t>
  </si>
  <si>
    <t>JobCard</t>
  </si>
  <si>
    <t>Plate Orders</t>
  </si>
  <si>
    <t>Paper-Requisition-Slip</t>
  </si>
  <si>
    <t>Quotation Format</t>
  </si>
  <si>
    <t>Paper Order</t>
  </si>
  <si>
    <t>Item Receipt (Busy)</t>
  </si>
  <si>
    <t>Cost Estimation</t>
  </si>
  <si>
    <t>Mat Centrewise Item Op Bal</t>
  </si>
  <si>
    <t>Discount Structure</t>
  </si>
  <si>
    <t>Order</t>
  </si>
  <si>
    <t>Project Assigner</t>
  </si>
  <si>
    <t>Project Tracker</t>
  </si>
  <si>
    <t>Help</t>
  </si>
  <si>
    <t xml:space="preserve">010000  </t>
  </si>
  <si>
    <t>1</t>
  </si>
  <si>
    <t xml:space="preserve">010100  </t>
  </si>
  <si>
    <t>4</t>
  </si>
  <si>
    <t xml:space="preserve">010200  </t>
  </si>
  <si>
    <t xml:space="preserve">010300  </t>
  </si>
  <si>
    <t xml:space="preserve">010301  </t>
  </si>
  <si>
    <t xml:space="preserve">010302  </t>
  </si>
  <si>
    <t xml:space="preserve">010303  </t>
  </si>
  <si>
    <t xml:space="preserve">010304  </t>
  </si>
  <si>
    <t xml:space="preserve">0108    </t>
  </si>
  <si>
    <t xml:space="preserve">0109    </t>
  </si>
  <si>
    <t xml:space="preserve">0110    </t>
  </si>
  <si>
    <t xml:space="preserve">0111    </t>
  </si>
  <si>
    <t xml:space="preserve">0112    </t>
  </si>
  <si>
    <t xml:space="preserve">0113    </t>
  </si>
  <si>
    <t xml:space="preserve">0114    </t>
  </si>
  <si>
    <t xml:space="preserve">0115    </t>
  </si>
  <si>
    <t xml:space="preserve">0116    </t>
  </si>
  <si>
    <t xml:space="preserve">0117    </t>
  </si>
  <si>
    <t xml:space="preserve">0118    </t>
  </si>
  <si>
    <t xml:space="preserve">0119    </t>
  </si>
  <si>
    <t xml:space="preserve">0120    </t>
  </si>
  <si>
    <t xml:space="preserve">0121    </t>
  </si>
  <si>
    <t xml:space="preserve">0122    </t>
  </si>
  <si>
    <t xml:space="preserve">0123    </t>
  </si>
  <si>
    <t xml:space="preserve">0124    </t>
  </si>
  <si>
    <t xml:space="preserve">0125    </t>
  </si>
  <si>
    <t xml:space="preserve">0126    </t>
  </si>
  <si>
    <t xml:space="preserve">0127    </t>
  </si>
  <si>
    <t xml:space="preserve">0128    </t>
  </si>
  <si>
    <t xml:space="preserve">0129    </t>
  </si>
  <si>
    <t xml:space="preserve">0130    </t>
  </si>
  <si>
    <t xml:space="preserve">0131    </t>
  </si>
  <si>
    <t xml:space="preserve">0132    </t>
  </si>
  <si>
    <t xml:space="preserve">0133    </t>
  </si>
  <si>
    <t xml:space="preserve">0134    </t>
  </si>
  <si>
    <t xml:space="preserve">0135    </t>
  </si>
  <si>
    <t xml:space="preserve">0136    </t>
  </si>
  <si>
    <t xml:space="preserve">0137    </t>
  </si>
  <si>
    <t xml:space="preserve">0200    </t>
  </si>
  <si>
    <t xml:space="preserve">0201    </t>
  </si>
  <si>
    <t xml:space="preserve">0202    </t>
  </si>
  <si>
    <t xml:space="preserve">0204    </t>
  </si>
  <si>
    <t xml:space="preserve">0210    </t>
  </si>
  <si>
    <t xml:space="preserve">0213    </t>
  </si>
  <si>
    <t xml:space="preserve">0214    </t>
  </si>
  <si>
    <t xml:space="preserve">0215    </t>
  </si>
  <si>
    <t xml:space="preserve">0500    </t>
  </si>
  <si>
    <t xml:space="preserve">0300    </t>
  </si>
  <si>
    <t xml:space="preserve">0301    </t>
  </si>
  <si>
    <t xml:space="preserve">0302    </t>
  </si>
  <si>
    <t xml:space="preserve">0303    </t>
  </si>
  <si>
    <t xml:space="preserve">0304    </t>
  </si>
  <si>
    <t xml:space="preserve">0305    </t>
  </si>
  <si>
    <t xml:space="preserve">0306    </t>
  </si>
  <si>
    <t xml:space="preserve">0307    </t>
  </si>
  <si>
    <t xml:space="preserve">0308    </t>
  </si>
  <si>
    <t xml:space="preserve">0309    </t>
  </si>
  <si>
    <t xml:space="preserve">0310    </t>
  </si>
  <si>
    <t xml:space="preserve">0311    </t>
  </si>
  <si>
    <t xml:space="preserve">0313    </t>
  </si>
  <si>
    <t xml:space="preserve">0400    </t>
  </si>
  <si>
    <t xml:space="preserve">0401    </t>
  </si>
  <si>
    <t xml:space="preserve">0402    </t>
  </si>
  <si>
    <t xml:space="preserve">0403    </t>
  </si>
  <si>
    <t xml:space="preserve">0404    </t>
  </si>
  <si>
    <t xml:space="preserve">0405    </t>
  </si>
  <si>
    <t xml:space="preserve">0406    </t>
  </si>
  <si>
    <t xml:space="preserve">0407    </t>
  </si>
  <si>
    <t xml:space="preserve">0408    </t>
  </si>
  <si>
    <t xml:space="preserve">0409    </t>
  </si>
  <si>
    <t xml:space="preserve">0410    </t>
  </si>
  <si>
    <t xml:space="preserve">0411    </t>
  </si>
  <si>
    <t xml:space="preserve">0412    </t>
  </si>
  <si>
    <t xml:space="preserve">0413    </t>
  </si>
  <si>
    <t xml:space="preserve">0414    </t>
  </si>
  <si>
    <t xml:space="preserve">0415    </t>
  </si>
  <si>
    <t xml:space="preserve">0416    </t>
  </si>
  <si>
    <t xml:space="preserve">0600    </t>
  </si>
  <si>
    <t xml:space="preserve">0601    </t>
  </si>
  <si>
    <t xml:space="preserve">0602    </t>
  </si>
  <si>
    <t xml:space="preserve">0700    </t>
  </si>
  <si>
    <t>2</t>
  </si>
  <si>
    <t>3</t>
  </si>
  <si>
    <t xml:space="preserve">020000    </t>
  </si>
  <si>
    <t>Sales And Sales Return One Party Item-Wise</t>
  </si>
  <si>
    <t>SetupTitle</t>
  </si>
  <si>
    <t>Install</t>
  </si>
  <si>
    <t>SetupText</t>
  </si>
  <si>
    <t>Copying Files</t>
  </si>
  <si>
    <t>CabFile</t>
  </si>
  <si>
    <t>EasyPublish.CAB</t>
  </si>
  <si>
    <t>Spawn</t>
  </si>
  <si>
    <t>Setup1.exe</t>
  </si>
  <si>
    <t>Uninstal</t>
  </si>
  <si>
    <t>st6unst.exe</t>
  </si>
  <si>
    <t>TmpDir</t>
  </si>
  <si>
    <t>msftqws.pdw</t>
  </si>
  <si>
    <t>Cabs</t>
  </si>
  <si>
    <t>File1</t>
  </si>
  <si>
    <t>@OLEPRO32.DLL</t>
  </si>
  <si>
    <t>File2</t>
  </si>
  <si>
    <t>@COMCAT.DLL</t>
  </si>
  <si>
    <t>File3</t>
  </si>
  <si>
    <t>@VB6STKIT.DLL</t>
  </si>
  <si>
    <t>File4</t>
  </si>
  <si>
    <t>@STDOLE2.TLB</t>
  </si>
  <si>
    <t>File5</t>
  </si>
  <si>
    <t>@ASYCFILT.DLL</t>
  </si>
  <si>
    <t>File6</t>
  </si>
  <si>
    <t>@OLEAUT32.DLL</t>
  </si>
  <si>
    <t>File7</t>
  </si>
  <si>
    <t>@msvbvm60.dll</t>
  </si>
  <si>
    <t>Group0</t>
  </si>
  <si>
    <t>Easy Publish Prime v22.1.25</t>
  </si>
  <si>
    <t>PrivateGroup0</t>
  </si>
  <si>
    <t>Parent0</t>
  </si>
  <si>
    <t>$(Programs)</t>
  </si>
  <si>
    <t>Icon1</t>
  </si>
  <si>
    <t>Title1</t>
  </si>
  <si>
    <t>StartIn1</t>
  </si>
  <si>
    <t>DefaultDir</t>
  </si>
  <si>
    <t>$(ProgramFiles)\Easy Publish Prime v22.1.25</t>
  </si>
  <si>
    <t>AppExe</t>
  </si>
  <si>
    <t>AppToUninstall</t>
  </si>
  <si>
    <t>@1.REG</t>
  </si>
  <si>
    <t>1.REG</t>
  </si>
  <si>
    <t>1/25/22 5:09:18 PM</t>
  </si>
  <si>
    <t>@0.REG</t>
  </si>
  <si>
    <t>1/25/22 5:06:45 PM</t>
  </si>
  <si>
    <t>@CR9Deploy.reg</t>
  </si>
  <si>
    <t>@keycode.dll</t>
  </si>
  <si>
    <t>@u2fxml.dll</t>
  </si>
  <si>
    <t>@crtslv.dll</t>
  </si>
  <si>
    <t>@ExportModeller.dll</t>
  </si>
  <si>
    <t>File8</t>
  </si>
  <si>
    <t>@crxf_xls.dll</t>
  </si>
  <si>
    <t>File9</t>
  </si>
  <si>
    <t>@crxf_wordw.dll</t>
  </si>
  <si>
    <t>File10</t>
  </si>
  <si>
    <t>@exlate32.dll</t>
  </si>
  <si>
    <t>File11</t>
  </si>
  <si>
    <t>@querybuilder.dll</t>
  </si>
  <si>
    <t>File12</t>
  </si>
  <si>
    <t>@crdb_odbc.dll</t>
  </si>
  <si>
    <t>File13</t>
  </si>
  <si>
    <t>@crdb_dao.dll</t>
  </si>
  <si>
    <t>File14</t>
  </si>
  <si>
    <t>@crdb_ado.dll</t>
  </si>
  <si>
    <t>File15</t>
  </si>
  <si>
    <t>@crqe.dll</t>
  </si>
  <si>
    <t>File16</t>
  </si>
  <si>
    <t>@u25samp1.dll</t>
  </si>
  <si>
    <t>File17</t>
  </si>
  <si>
    <t>@u2lfinra.dll</t>
  </si>
  <si>
    <t>File18</t>
  </si>
  <si>
    <t>@u2lexch.dll</t>
  </si>
  <si>
    <t>File19</t>
  </si>
  <si>
    <t>@u25dts.dll</t>
  </si>
  <si>
    <t>File20</t>
  </si>
  <si>
    <t>@u252000.dll</t>
  </si>
  <si>
    <t>File21</t>
  </si>
  <si>
    <t>@u2ldts.dll</t>
  </si>
  <si>
    <t>File22</t>
  </si>
  <si>
    <t>@u2lcom.dll</t>
  </si>
  <si>
    <t>File23</t>
  </si>
  <si>
    <t>@u2l2000.dll</t>
  </si>
  <si>
    <t>File24</t>
  </si>
  <si>
    <t>@ufmanager.dll</t>
  </si>
  <si>
    <t>File25</t>
  </si>
  <si>
    <t>@crtowords_en.dll</t>
  </si>
  <si>
    <t>File26</t>
  </si>
  <si>
    <t>@EasyPrint.jpeg</t>
  </si>
  <si>
    <t>ICON</t>
  </si>
  <si>
    <t>File27</t>
  </si>
  <si>
    <t>@u2frdef.dll</t>
  </si>
  <si>
    <t>File28</t>
  </si>
  <si>
    <t>@u2fdif.dll</t>
  </si>
  <si>
    <t>File29</t>
  </si>
  <si>
    <t>@PG32CONV.DLL</t>
  </si>
  <si>
    <t>9/22/99 2:03:54 PM</t>
  </si>
  <si>
    <t>File30</t>
  </si>
  <si>
    <t>@p2sfs.dll</t>
  </si>
  <si>
    <t>File31</t>
  </si>
  <si>
    <t>@P2lsql.dll</t>
  </si>
  <si>
    <t>File32</t>
  </si>
  <si>
    <t>@p2lodbc.dll</t>
  </si>
  <si>
    <t>File33</t>
  </si>
  <si>
    <t>@p2ixbse.dll</t>
  </si>
  <si>
    <t>File34</t>
  </si>
  <si>
    <t>@u2dapp.dll</t>
  </si>
  <si>
    <t>File35</t>
  </si>
  <si>
    <t>@u2dpost.dll</t>
  </si>
  <si>
    <t>File36</t>
  </si>
  <si>
    <t>@u2ddisk.dll</t>
  </si>
  <si>
    <t>File37</t>
  </si>
  <si>
    <t>@U2FTEXT.DLL</t>
  </si>
  <si>
    <t>File38</t>
  </si>
  <si>
    <t>@u2fsepv.dll</t>
  </si>
  <si>
    <t>File39</t>
  </si>
  <si>
    <t>@u2fcr.dll</t>
  </si>
  <si>
    <t>File40</t>
  </si>
  <si>
    <t>@crxf_pdf.dll</t>
  </si>
  <si>
    <t>File41</t>
  </si>
  <si>
    <t>@crxf_rtf.dll</t>
  </si>
  <si>
    <t>File42</t>
  </si>
  <si>
    <t>@IMPLODE.DLL</t>
  </si>
  <si>
    <t>File43</t>
  </si>
  <si>
    <t>@sscsdk80.dll</t>
  </si>
  <si>
    <t>File44</t>
  </si>
  <si>
    <t>@MSVCRT.DLL</t>
  </si>
  <si>
    <t>File45</t>
  </si>
  <si>
    <t>@craxdrt9.dll</t>
  </si>
  <si>
    <t>File46</t>
  </si>
  <si>
    <t>@crviewer9.dll</t>
  </si>
  <si>
    <t>File47</t>
  </si>
  <si>
    <t>@u2lsamp1.dll</t>
  </si>
  <si>
    <t>File48</t>
  </si>
  <si>
    <t>@U2FXLS.DLL</t>
  </si>
  <si>
    <t>File49</t>
  </si>
  <si>
    <t>@u2fwordw.dll</t>
  </si>
  <si>
    <t>File50</t>
  </si>
  <si>
    <t>@u2fwks.dll</t>
  </si>
  <si>
    <t>File51</t>
  </si>
  <si>
    <t>@u2frec.dll</t>
  </si>
  <si>
    <t>File52</t>
  </si>
  <si>
    <t>@u2fodbc.dll</t>
  </si>
  <si>
    <t>File53</t>
  </si>
  <si>
    <t>@u2fhtml.dll</t>
  </si>
  <si>
    <t>File54</t>
  </si>
  <si>
    <t>@u2dvim.dll</t>
  </si>
  <si>
    <t>File55</t>
  </si>
  <si>
    <t>@u2dnotes.dll</t>
  </si>
  <si>
    <t>File56</t>
  </si>
  <si>
    <t>@u2dmapi.dll</t>
  </si>
  <si>
    <t>File57</t>
  </si>
  <si>
    <t>@p2soledb.dll</t>
  </si>
  <si>
    <t>File58</t>
  </si>
  <si>
    <t>@p2ssyb10.dll</t>
  </si>
  <si>
    <t>File59</t>
  </si>
  <si>
    <t>@p2sora7.dll</t>
  </si>
  <si>
    <t>File60</t>
  </si>
  <si>
    <t>@p2sodbc.dll</t>
  </si>
  <si>
    <t>File61</t>
  </si>
  <si>
    <t>@P2smon.dll</t>
  </si>
  <si>
    <t>File62</t>
  </si>
  <si>
    <t>@p2sifmx.dll</t>
  </si>
  <si>
    <t>File63</t>
  </si>
  <si>
    <t>@p2irdao.dll</t>
  </si>
  <si>
    <t>File64</t>
  </si>
  <si>
    <t>@p2ctdao.dll</t>
  </si>
  <si>
    <t>File65</t>
  </si>
  <si>
    <t>@P2BXBSE.DLL</t>
  </si>
  <si>
    <t>File66</t>
  </si>
  <si>
    <t>@p2bdao.dll</t>
  </si>
  <si>
    <t>File67</t>
  </si>
  <si>
    <t>@P2BBDE.DLL</t>
  </si>
  <si>
    <t>File68</t>
  </si>
  <si>
    <t>@Crxlat32.dll</t>
  </si>
  <si>
    <t>File69</t>
  </si>
  <si>
    <t>@mfc42.dll</t>
  </si>
  <si>
    <t>File70</t>
  </si>
  <si>
    <t>@Crpaig80.dll</t>
  </si>
  <si>
    <t>File71</t>
  </si>
  <si>
    <t>@p2ssql.dll</t>
  </si>
  <si>
    <t>File72</t>
  </si>
  <si>
    <t>@crpe32.dll</t>
  </si>
  <si>
    <t>File73</t>
  </si>
  <si>
    <t>@cpeaut32.dll</t>
  </si>
  <si>
    <t>File74</t>
  </si>
  <si>
    <t>@LOGO000.jpg</t>
  </si>
  <si>
    <t>File75</t>
  </si>
  <si>
    <t>@Production Planning.xlsx</t>
  </si>
  <si>
    <t>Template</t>
  </si>
  <si>
    <t>File76</t>
  </si>
  <si>
    <t>@Print Order Status Register.xlsx</t>
  </si>
  <si>
    <t>File77</t>
  </si>
  <si>
    <t>@Plate Usage Register.xlsx</t>
  </si>
  <si>
    <t>File78</t>
  </si>
  <si>
    <t>@Pending Payment Register.xlsx</t>
  </si>
  <si>
    <t>File79</t>
  </si>
  <si>
    <t>@Paper Stock Register.xlsx</t>
  </si>
  <si>
    <t>File80</t>
  </si>
  <si>
    <t>@Paper Issue Register.xlsx</t>
  </si>
  <si>
    <t>File81</t>
  </si>
  <si>
    <t>@Paper Confirmation Letter.xlsx</t>
  </si>
  <si>
    <t>File82</t>
  </si>
  <si>
    <t>@Opening Balance.xlsx</t>
  </si>
  <si>
    <t>File83</t>
  </si>
  <si>
    <t>@Manuscript Status Register.xlsx</t>
  </si>
  <si>
    <t>File84</t>
  </si>
  <si>
    <t>@Item Weight.xlsm</t>
  </si>
  <si>
    <t>10/26/21 10:32:43 AM</t>
  </si>
  <si>
    <t>File85</t>
  </si>
  <si>
    <t>@Item List.xlsx</t>
  </si>
  <si>
    <t>File86</t>
  </si>
  <si>
    <t>@Imposition.xlsm</t>
  </si>
  <si>
    <t>File87</t>
  </si>
  <si>
    <t>@Cost Sheet.xlsm</t>
  </si>
  <si>
    <t>7/29/20 12:52:26 PM</t>
  </si>
  <si>
    <t>File88</t>
  </si>
  <si>
    <t>@Budget Report.xls</t>
  </si>
  <si>
    <t>File89</t>
  </si>
  <si>
    <t>@Box Label.xls</t>
  </si>
  <si>
    <t>File90</t>
  </si>
  <si>
    <t>@Yellow.bmp</t>
  </si>
  <si>
    <t>File91</t>
  </si>
  <si>
    <t>@Upload.bmp</t>
  </si>
  <si>
    <t>File92</t>
  </si>
  <si>
    <t>@Stop.bmp</t>
  </si>
  <si>
    <t>File93</t>
  </si>
  <si>
    <t>@Start.bmp</t>
  </si>
  <si>
    <t>File94</t>
  </si>
  <si>
    <t>@search.bmp</t>
  </si>
  <si>
    <t>File95</t>
  </si>
  <si>
    <t>@Save.bmp</t>
  </si>
  <si>
    <t>File96</t>
  </si>
  <si>
    <t>@Run.bmp</t>
  </si>
  <si>
    <t>File97</t>
  </si>
  <si>
    <t>@Refresh.ico</t>
  </si>
  <si>
    <t>File98</t>
  </si>
  <si>
    <t>@Red.bmp</t>
  </si>
  <si>
    <t>File99</t>
  </si>
  <si>
    <t>@Prior.bmp</t>
  </si>
  <si>
    <t>File100</t>
  </si>
  <si>
    <t>@Print.bmp</t>
  </si>
  <si>
    <t>File101</t>
  </si>
  <si>
    <t>@Preview.bmp</t>
  </si>
  <si>
    <t>File102</t>
  </si>
  <si>
    <t>@Pause.bmp</t>
  </si>
  <si>
    <t>File103</t>
  </si>
  <si>
    <t>@Open.bmp</t>
  </si>
  <si>
    <t>File104</t>
  </si>
  <si>
    <t>@Next.bmp</t>
  </si>
  <si>
    <t>File105</t>
  </si>
  <si>
    <t>@New.bmp</t>
  </si>
  <si>
    <t>File106</t>
  </si>
  <si>
    <t>@Mail.bmp</t>
  </si>
  <si>
    <t>File107</t>
  </si>
  <si>
    <t>@LOGP541.jpg</t>
  </si>
  <si>
    <t>File108</t>
  </si>
  <si>
    <t>@Last.bmp</t>
  </si>
  <si>
    <t>File109</t>
  </si>
  <si>
    <t>@ICON1.ico</t>
  </si>
  <si>
    <t>File110</t>
  </si>
  <si>
    <t>@ICON.png</t>
  </si>
  <si>
    <t>File111</t>
  </si>
  <si>
    <t>@ICON.ico</t>
  </si>
  <si>
    <t>File112</t>
  </si>
  <si>
    <t>@ICON.bmp</t>
  </si>
  <si>
    <t>File113</t>
  </si>
  <si>
    <t>@Green.bmp</t>
  </si>
  <si>
    <t>File114</t>
  </si>
  <si>
    <t>@First.bmp</t>
  </si>
  <si>
    <t>File115</t>
  </si>
  <si>
    <t>@FilterCol.bmp</t>
  </si>
  <si>
    <t>File116</t>
  </si>
  <si>
    <t>@Filter.bmp</t>
  </si>
  <si>
    <t>File117</t>
  </si>
  <si>
    <t>@Exit.bmp</t>
  </si>
  <si>
    <t>File118</t>
  </si>
  <si>
    <t>@Excel.jpg</t>
  </si>
  <si>
    <t>File119</t>
  </si>
  <si>
    <t>@EasyPublish.jpeg</t>
  </si>
  <si>
    <t>File120</t>
  </si>
  <si>
    <t>@Delete.bmp</t>
  </si>
  <si>
    <t>File121</t>
  </si>
  <si>
    <t>@Copy.bmp</t>
  </si>
  <si>
    <t>File122</t>
  </si>
  <si>
    <t>@Cancel.bmp</t>
  </si>
  <si>
    <t>File123</t>
  </si>
  <si>
    <t>@EasyPublish.ini</t>
  </si>
  <si>
    <t>1/25/22 3:54:50 PM</t>
  </si>
  <si>
    <t>File124</t>
  </si>
  <si>
    <t>@AnyDesk.exe</t>
  </si>
  <si>
    <t>File125</t>
  </si>
  <si>
    <t>@MSCOMCTL.SRG</t>
  </si>
  <si>
    <t>File126</t>
  </si>
  <si>
    <t>@MSCOMCTL.DEP</t>
  </si>
  <si>
    <t>File127</t>
  </si>
  <si>
    <t>@MSCOMCTL.oca</t>
  </si>
  <si>
    <t>File128</t>
  </si>
  <si>
    <t>@MSSTDFMT.DEP</t>
  </si>
  <si>
    <t>File129</t>
  </si>
  <si>
    <t>@Mhrun32.dll</t>
  </si>
  <si>
    <t>File130</t>
  </si>
  <si>
    <t>@mhrinp32.oca</t>
  </si>
  <si>
    <t>File131</t>
  </si>
  <si>
    <t>@mhlabl32.oca</t>
  </si>
  <si>
    <t>File132</t>
  </si>
  <si>
    <t>@MBBrowse.oca</t>
  </si>
  <si>
    <t>File133</t>
  </si>
  <si>
    <t>@crviewer.oca</t>
  </si>
  <si>
    <t>File134</t>
  </si>
  <si>
    <t>@mhfram32.oca</t>
  </si>
  <si>
    <t>File135</t>
  </si>
  <si>
    <t>@mfc42u.dll</t>
  </si>
  <si>
    <t>File136</t>
  </si>
  <si>
    <t>@FPSPRU80.ocx</t>
  </si>
  <si>
    <t>File137</t>
  </si>
  <si>
    <t>@tibase8.dll</t>
  </si>
  <si>
    <t>File138</t>
  </si>
  <si>
    <t>@tishare8.dll</t>
  </si>
  <si>
    <t>File139</t>
  </si>
  <si>
    <t>@titext8.ocx</t>
  </si>
  <si>
    <t>1/16/08 1:55:02 PM</t>
  </si>
  <si>
    <t>File140</t>
  </si>
  <si>
    <t>@titime8.ocx</t>
  </si>
  <si>
    <t>1/16/08 1:55:04 PM</t>
  </si>
  <si>
    <t>File141</t>
  </si>
  <si>
    <t>@COMDLG32.OCX</t>
  </si>
  <si>
    <t>File142</t>
  </si>
  <si>
    <t>@MSCOMCTL.OCX</t>
  </si>
  <si>
    <t>File143</t>
  </si>
  <si>
    <t>@fpSPR80.OCX</t>
  </si>
  <si>
    <t>File144</t>
  </si>
  <si>
    <t>@MSMASK32.OCX</t>
  </si>
  <si>
    <t>File145</t>
  </si>
  <si>
    <t>@FM20.DLL</t>
  </si>
  <si>
    <t>10/31/21 12:02:26 PM</t>
  </si>
  <si>
    <t>16.0.-9981.10000</t>
  </si>
  <si>
    <t>File146</t>
  </si>
  <si>
    <t>@mhrinp32.ocx</t>
  </si>
  <si>
    <t>File147</t>
  </si>
  <si>
    <t>@TABCTL32.OCX</t>
  </si>
  <si>
    <t>File148</t>
  </si>
  <si>
    <t>@msstdfmt.dll</t>
  </si>
  <si>
    <t>File149</t>
  </si>
  <si>
    <t>@MSDATGRD.OCX</t>
  </si>
  <si>
    <t>File150</t>
  </si>
  <si>
    <t>@mhlabl32.ocx</t>
  </si>
  <si>
    <t>File151</t>
  </si>
  <si>
    <t>@MBBrowse.ocx</t>
  </si>
  <si>
    <t>File152</t>
  </si>
  <si>
    <t>@VB5DB.DLL</t>
  </si>
  <si>
    <t>6/18/98 12:00:00 AM</t>
  </si>
  <si>
    <t>6.0.81.69</t>
  </si>
  <si>
    <t>File153</t>
  </si>
  <si>
    <t>@msjtes40.dll</t>
  </si>
  <si>
    <t>4.0.9801.0</t>
  </si>
  <si>
    <t>File154</t>
  </si>
  <si>
    <t>@msrepl40.dll</t>
  </si>
  <si>
    <t>File155</t>
  </si>
  <si>
    <t>@msrd3x40.dll</t>
  </si>
  <si>
    <t>8/19/21 3:26:52 AM</t>
  </si>
  <si>
    <t>4.0.9801.27</t>
  </si>
  <si>
    <t>File156</t>
  </si>
  <si>
    <t>@msrd2x40.dll</t>
  </si>
  <si>
    <t>4.0.9801.18</t>
  </si>
  <si>
    <t>File157</t>
  </si>
  <si>
    <t>@mswdat10.dll</t>
  </si>
  <si>
    <t>File158</t>
  </si>
  <si>
    <t>@mswstr10.dll</t>
  </si>
  <si>
    <t>4.0.9801.1</t>
  </si>
  <si>
    <t>File159</t>
  </si>
  <si>
    <t>@expsrv.dll</t>
  </si>
  <si>
    <t>6.0.72.9589</t>
  </si>
  <si>
    <t>File160</t>
  </si>
  <si>
    <t>@vbajet32.dll</t>
  </si>
  <si>
    <t>6.0.1.9431</t>
  </si>
  <si>
    <t>File161</t>
  </si>
  <si>
    <t>@msjint40.dll</t>
  </si>
  <si>
    <t>File162</t>
  </si>
  <si>
    <t>@msjter40.dll</t>
  </si>
  <si>
    <t>File163</t>
  </si>
  <si>
    <t>@msjet40.dll</t>
  </si>
  <si>
    <t>10/14/21 9:57:32 PM</t>
  </si>
  <si>
    <t>4.0.9801.32</t>
  </si>
  <si>
    <t>File164</t>
  </si>
  <si>
    <t>@dao360.dll</t>
  </si>
  <si>
    <t>$(MSDAOPath)</t>
  </si>
  <si>
    <t>3.60.9765.0</t>
  </si>
  <si>
    <t>File165</t>
  </si>
  <si>
    <t>@MSOUTL.OLB</t>
  </si>
  <si>
    <t>File166</t>
  </si>
  <si>
    <t>@tidate8.ocx</t>
  </si>
  <si>
    <t>File167</t>
  </si>
  <si>
    <t>@tinumb8.ocx</t>
  </si>
  <si>
    <t>File168</t>
  </si>
  <si>
    <t>@crviewer.dll</t>
  </si>
  <si>
    <t>File169</t>
  </si>
  <si>
    <t>@craxdrt.dll</t>
  </si>
  <si>
    <t>File170</t>
  </si>
  <si>
    <t>@craxddrt.dll</t>
  </si>
  <si>
    <t>File171</t>
  </si>
  <si>
    <t>@scrrun.dll</t>
  </si>
  <si>
    <t>File172</t>
  </si>
  <si>
    <t>@msado28.tlb</t>
  </si>
  <si>
    <t>File173</t>
  </si>
  <si>
    <t>@mhfram32.ocx</t>
  </si>
  <si>
    <t>File174</t>
  </si>
  <si>
    <t>@shlwapi.dll</t>
  </si>
  <si>
    <t>File175</t>
  </si>
  <si>
    <t>@EasyPublish.exe</t>
  </si>
  <si>
    <t>1/25/22 4:38:52 PM</t>
  </si>
  <si>
    <t>21.10.0.19</t>
  </si>
  <si>
    <t>@EasyPrint</t>
  </si>
  <si>
    <t>jpeg</t>
  </si>
  <si>
    <t>@LOGO000</t>
  </si>
  <si>
    <t>jpg</t>
  </si>
  <si>
    <t>@Yellow</t>
  </si>
  <si>
    <t>bmp</t>
  </si>
  <si>
    <t>@Upload</t>
  </si>
  <si>
    <t>@Stop</t>
  </si>
  <si>
    <t>@Start</t>
  </si>
  <si>
    <t>@search</t>
  </si>
  <si>
    <t>@Save</t>
  </si>
  <si>
    <t>@Run</t>
  </si>
  <si>
    <t>@Refresh</t>
  </si>
  <si>
    <t>ico</t>
  </si>
  <si>
    <t>@Red</t>
  </si>
  <si>
    <t>@Prior</t>
  </si>
  <si>
    <t>@Print</t>
  </si>
  <si>
    <t>@Preview</t>
  </si>
  <si>
    <t>@Pause</t>
  </si>
  <si>
    <t>@Open</t>
  </si>
  <si>
    <t>@Next</t>
  </si>
  <si>
    <t>@New</t>
  </si>
  <si>
    <t>@Mail</t>
  </si>
  <si>
    <t>@LOGP541</t>
  </si>
  <si>
    <t>@Last</t>
  </si>
  <si>
    <t>@ICON1</t>
  </si>
  <si>
    <t>@ICON</t>
  </si>
  <si>
    <t>png</t>
  </si>
  <si>
    <t>@Green</t>
  </si>
  <si>
    <t>@First</t>
  </si>
  <si>
    <t>@FilterCol</t>
  </si>
  <si>
    <t>@Filter</t>
  </si>
  <si>
    <t>@Exit</t>
  </si>
  <si>
    <t>@Excel</t>
  </si>
  <si>
    <t>@EasyPublish</t>
  </si>
  <si>
    <t>@Delete</t>
  </si>
  <si>
    <t>@Copy</t>
  </si>
  <si>
    <t>@Cancel</t>
  </si>
  <si>
    <t>@Production Planning</t>
  </si>
  <si>
    <t>xlsx</t>
  </si>
  <si>
    <t>@Print Order Status Register</t>
  </si>
  <si>
    <t>@Plate Usage Register</t>
  </si>
  <si>
    <t>@Pending Payment Register</t>
  </si>
  <si>
    <t>@Paper Stock Register</t>
  </si>
  <si>
    <t>@Paper Issue Register</t>
  </si>
  <si>
    <t>@Paper Confirmation Letter</t>
  </si>
  <si>
    <t>@Opening Balance</t>
  </si>
  <si>
    <t>@Manuscript Status Register</t>
  </si>
  <si>
    <t>@Item Weight</t>
  </si>
  <si>
    <t>xlsm</t>
  </si>
  <si>
    <t>@Item List</t>
  </si>
  <si>
    <t>@Imposition</t>
  </si>
  <si>
    <t>@Cost Sheet</t>
  </si>
  <si>
    <t>@Budget Report</t>
  </si>
  <si>
    <t>xls</t>
  </si>
  <si>
    <t>@Box Label</t>
  </si>
  <si>
    <t>.jpeg,ICON,</t>
  </si>
  <si>
    <t>.jpeg,$(AppPath),</t>
  </si>
  <si>
    <t>.jpg,ICON,</t>
  </si>
  <si>
    <t>.jpg,$(AppPath),</t>
  </si>
  <si>
    <t>.bmp,ICON,</t>
  </si>
  <si>
    <t>.bmp,$(AppPath),</t>
  </si>
  <si>
    <t>.ico,ICON,</t>
  </si>
  <si>
    <t>.ico,$(AppPath),</t>
  </si>
  <si>
    <t>.png,ICON,</t>
  </si>
  <si>
    <t>.png,$(AppPath),</t>
  </si>
  <si>
    <t>.xlsx,Template,</t>
  </si>
  <si>
    <t>.xlsx,$(AppPath),</t>
  </si>
  <si>
    <t>.xlsm,Template,</t>
  </si>
  <si>
    <t>.xlsm,$(AppPath),</t>
  </si>
  <si>
    <t>.xls,Template,</t>
  </si>
  <si>
    <t>.xls,$(AppPath),</t>
  </si>
  <si>
    <t>,ICON,</t>
  </si>
  <si>
    <t>,$(AppPath),</t>
  </si>
  <si>
    <t>,Template,</t>
  </si>
  <si>
    <t>Job Work (Local GST 12%)</t>
  </si>
  <si>
    <t>Job Work (Interstate IGST 12%)</t>
  </si>
  <si>
    <t>Job Work Books (Local GST 5%)</t>
  </si>
  <si>
    <t>Sales (Local GST 18%)</t>
  </si>
  <si>
    <t>Sales (Interstate IGST 18%)</t>
  </si>
  <si>
    <t>Interstate IGST NIL</t>
  </si>
  <si>
    <t>Job Work Books (Interstate IGST 5%)</t>
  </si>
  <si>
    <t>S.No</t>
  </si>
  <si>
    <t>State Name</t>
  </si>
  <si>
    <t>Alpha Code</t>
  </si>
  <si>
    <t>GST State Code</t>
  </si>
  <si>
    <t>Andaman and Nicobar Islands</t>
  </si>
  <si>
    <t>AN</t>
  </si>
  <si>
    <t>Andhra Pradesh</t>
  </si>
  <si>
    <t>AP</t>
  </si>
  <si>
    <t>Arunachal Pradesh</t>
  </si>
  <si>
    <t>AR</t>
  </si>
  <si>
    <t>Assam</t>
  </si>
  <si>
    <t>AS</t>
  </si>
  <si>
    <t>Bihar</t>
  </si>
  <si>
    <t>BR</t>
  </si>
  <si>
    <t>Chandigarh</t>
  </si>
  <si>
    <t>CH</t>
  </si>
  <si>
    <t>Chhattisgarh</t>
  </si>
  <si>
    <t>CG</t>
  </si>
  <si>
    <t>Dadra and Nagar Haveli</t>
  </si>
  <si>
    <t>Daman and Diu</t>
  </si>
  <si>
    <t>DD</t>
  </si>
  <si>
    <t>Delhi</t>
  </si>
  <si>
    <t>DL</t>
  </si>
  <si>
    <t>Goa</t>
  </si>
  <si>
    <t>GA</t>
  </si>
  <si>
    <t>Gujarat</t>
  </si>
  <si>
    <t>GJ</t>
  </si>
  <si>
    <t>Haryana</t>
  </si>
  <si>
    <t>HR</t>
  </si>
  <si>
    <t>Himachal Pradesh</t>
  </si>
  <si>
    <t>HP</t>
  </si>
  <si>
    <t>Jammu and Kashmir</t>
  </si>
  <si>
    <t>JK</t>
  </si>
  <si>
    <t>Jharkhand</t>
  </si>
  <si>
    <t>JH</t>
  </si>
  <si>
    <t>Karnataka</t>
  </si>
  <si>
    <t>KA</t>
  </si>
  <si>
    <t>Kerala</t>
  </si>
  <si>
    <t>KL</t>
  </si>
  <si>
    <t>Ladakh</t>
  </si>
  <si>
    <t>LA</t>
  </si>
  <si>
    <t>Lakshadweep</t>
  </si>
  <si>
    <t>LD</t>
  </si>
  <si>
    <t>Madhya Pradesh</t>
  </si>
  <si>
    <t>MP</t>
  </si>
  <si>
    <t>Maharashtra</t>
  </si>
  <si>
    <t>MH</t>
  </si>
  <si>
    <t>Manipur</t>
  </si>
  <si>
    <t>MN</t>
  </si>
  <si>
    <t>Meghalaya</t>
  </si>
  <si>
    <t>Mizoram</t>
  </si>
  <si>
    <t>MZ</t>
  </si>
  <si>
    <t>Nagaland</t>
  </si>
  <si>
    <t>NL</t>
  </si>
  <si>
    <t>Odisha</t>
  </si>
  <si>
    <t>OR</t>
  </si>
  <si>
    <t>Other Territory</t>
  </si>
  <si>
    <t>OT</t>
  </si>
  <si>
    <t>Puducherry</t>
  </si>
  <si>
    <t>PY</t>
  </si>
  <si>
    <t>Punjab</t>
  </si>
  <si>
    <t>PB</t>
  </si>
  <si>
    <t>Rajasthan</t>
  </si>
  <si>
    <t>RJ</t>
  </si>
  <si>
    <t>Sikkim</t>
  </si>
  <si>
    <t>SK</t>
  </si>
  <si>
    <t>Tamil Nadu</t>
  </si>
  <si>
    <t>TN</t>
  </si>
  <si>
    <t>Telangana</t>
  </si>
  <si>
    <t>TS</t>
  </si>
  <si>
    <t>Tripura</t>
  </si>
  <si>
    <t>TR</t>
  </si>
  <si>
    <t>Uttar Pradesh</t>
  </si>
  <si>
    <t>UP</t>
  </si>
  <si>
    <t>Uttarakhand</t>
  </si>
  <si>
    <t>UA</t>
  </si>
  <si>
    <t>West Bengal</t>
  </si>
  <si>
    <t>Foreign Country</t>
  </si>
  <si>
    <t>FC</t>
  </si>
  <si>
    <t>*56001</t>
  </si>
  <si>
    <t>*56002</t>
  </si>
  <si>
    <t>*56003</t>
  </si>
  <si>
    <t>*56004</t>
  </si>
  <si>
    <t>*56005</t>
  </si>
  <si>
    <t>*56006</t>
  </si>
  <si>
    <t>*56007</t>
  </si>
  <si>
    <t>*56008</t>
  </si>
  <si>
    <t>*56009</t>
  </si>
  <si>
    <t>*56010</t>
  </si>
  <si>
    <t>*56011</t>
  </si>
  <si>
    <t>*56012</t>
  </si>
  <si>
    <t>*56013</t>
  </si>
  <si>
    <t>*56014</t>
  </si>
  <si>
    <t>*56015</t>
  </si>
  <si>
    <t>*56016</t>
  </si>
  <si>
    <t>*56017</t>
  </si>
  <si>
    <t>*56018</t>
  </si>
  <si>
    <t>*56019</t>
  </si>
  <si>
    <t>*56020</t>
  </si>
  <si>
    <t>*56021</t>
  </si>
  <si>
    <t>*56022</t>
  </si>
  <si>
    <t>*56023</t>
  </si>
  <si>
    <t>*56024</t>
  </si>
  <si>
    <t>*56025</t>
  </si>
  <si>
    <t>*56026</t>
  </si>
  <si>
    <t>*56027</t>
  </si>
  <si>
    <t>*56028</t>
  </si>
  <si>
    <t>*56029</t>
  </si>
  <si>
    <t>*56030</t>
  </si>
  <si>
    <t>*56031</t>
  </si>
  <si>
    <t>*56032</t>
  </si>
  <si>
    <t>*56033</t>
  </si>
  <si>
    <t>*56034</t>
  </si>
  <si>
    <t>*56035</t>
  </si>
  <si>
    <t>*56036</t>
  </si>
  <si>
    <t>*56037</t>
  </si>
  <si>
    <t>*56038</t>
  </si>
  <si>
    <t>*56039</t>
  </si>
  <si>
    <t>*56000</t>
  </si>
  <si>
    <t>*25019</t>
  </si>
  <si>
    <t>Numbers</t>
  </si>
  <si>
    <t>No</t>
  </si>
  <si>
    <t>" &amp; Mid(FYCODE,2,1) &amp; "</t>
  </si>
  <si>
    <t>*00054</t>
  </si>
  <si>
    <t>Inner Paster</t>
  </si>
  <si>
    <t>*00055</t>
  </si>
  <si>
    <t>Extra Large-28''''X40''''-A/P'</t>
  </si>
  <si>
    <t>Extra Large-30''''X40''''-(A/P)'</t>
  </si>
  <si>
    <t>Extra Large-30''''X40''''-(Card)'</t>
  </si>
  <si>
    <t>Medium-20''''X30''''(Card)'</t>
  </si>
  <si>
    <t>Small-19''''X26''''(Card)'</t>
  </si>
  <si>
    <t>Web-508mm'</t>
  </si>
  <si>
    <t>Web-578mm'</t>
  </si>
  <si>
    <t>Extra Large-28''''X40'''''</t>
  </si>
  <si>
    <t>Small-19''''X26''''-(A/P)'</t>
  </si>
  <si>
    <t>Extra Large-28''''X40''''-(Card)'</t>
  </si>
  <si>
    <t>Little-11.50''''X18.00'''''</t>
  </si>
  <si>
    <t>Little-11.50''''X18.00''''-(Card)'</t>
  </si>
  <si>
    <t>Little-11.50''''X18.00''''-(A/P)'</t>
  </si>
  <si>
    <t>12.00X18.00-Digital'</t>
  </si>
  <si>
    <t>*00056</t>
  </si>
  <si>
    <t>*00057</t>
  </si>
  <si>
    <t>*00058</t>
  </si>
  <si>
    <t>Spread</t>
  </si>
  <si>
    <t>Spacer</t>
  </si>
  <si>
    <t>Linner</t>
  </si>
  <si>
    <t>MasterType</t>
  </si>
  <si>
    <t>ParentGrp</t>
  </si>
  <si>
    <t>Stamp</t>
  </si>
  <si>
    <t>CM1</t>
  </si>
  <si>
    <t>CM2</t>
  </si>
  <si>
    <t>CM3</t>
  </si>
  <si>
    <t>CM4</t>
  </si>
  <si>
    <t>CM5</t>
  </si>
  <si>
    <t>CM6</t>
  </si>
  <si>
    <t>CM7</t>
  </si>
  <si>
    <t>CM8</t>
  </si>
  <si>
    <t>CM9</t>
  </si>
  <si>
    <t>CM10</t>
  </si>
  <si>
    <t>CM11</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</si>
  <si>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</si>
  <si>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</si>
  <si>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</si>
  <si>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</si>
  <si>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</si>
  <si>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</si>
  <si>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</si>
  <si>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</si>
  <si>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</si>
  <si>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</si>
  <si>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</si>
  <si>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</si>
  <si>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</si>
  <si>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</si>
  <si>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</si>
  <si>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</si>
  <si>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</si>
  <si>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</si>
  <si>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</si>
  <si>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</si>
  <si>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</si>
  <si>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</si>
  <si>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</si>
  <si>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</si>
  <si>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</si>
  <si>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</si>
  <si>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</si>
  <si>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</si>
  <si>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</si>
  <si>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</si>
  <si>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</si>
  <si>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</si>
  <si>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</si>
  <si>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</si>
  <si>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</si>
  <si>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</si>
  <si>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</si>
  <si>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</si>
  <si>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</si>
  <si>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</si>
  <si>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</si>
  <si>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</si>
  <si>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</si>
  <si>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</si>
  <si>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</si>
  <si>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</si>
  <si>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</si>
  <si>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</si>
  <si>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</si>
  <si>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Level</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</si>
  <si>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</si>
  <si>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</si>
  <si>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</si>
  <si>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</si>
  <si>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</si>
  <si>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</si>
  <si>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</si>
  <si>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</si>
  <si>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</si>
  <si>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</si>
  <si>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</si>
  <si>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</si>
  <si>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</si>
  <si>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</si>
  <si>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</si>
  <si>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</si>
  <si>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</si>
  <si>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</si>
  <si>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</si>
  <si>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</si>
  <si>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</si>
  <si>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</si>
  <si>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</si>
  <si>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</si>
  <si>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</si>
  <si>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</si>
  <si>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</si>
  <si>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</si>
  <si>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</si>
  <si>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</si>
  <si>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</si>
  <si>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</si>
  <si>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</si>
  <si>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</si>
  <si>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</si>
  <si>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</si>
  <si>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External</t>
  </si>
  <si>
    <t>C1</t>
  </si>
  <si>
    <t>C2</t>
  </si>
  <si>
    <t>L1</t>
  </si>
  <si>
    <t>L2</t>
  </si>
  <si>
    <t>Notes1</t>
  </si>
  <si>
    <t>Notes2</t>
  </si>
  <si>
    <t>MasterNotes</t>
  </si>
  <si>
    <t>CreationTime</t>
  </si>
  <si>
    <t>ModificationTime</t>
  </si>
  <si>
    <t>AuthorisedBy</t>
  </si>
  <si>
    <t>AuthorisationTime</t>
  </si>
  <si>
    <t>ApprovalStatus</t>
  </si>
  <si>
    <t>SyncStatus</t>
  </si>
  <si>
    <t>MasterSeriesGrp</t>
  </si>
  <si>
    <t>BlockedMaster</t>
  </si>
  <si>
    <t>BlockedNotes</t>
  </si>
  <si>
    <t>DeactiveMaster</t>
  </si>
  <si>
    <t>C3</t>
  </si>
  <si>
    <t>C4</t>
  </si>
  <si>
    <t>BlockedVchType</t>
  </si>
  <si>
    <t>C5</t>
  </si>
  <si>
    <t>C6</t>
  </si>
  <si>
    <t>M1</t>
  </si>
  <si>
    <t>TPF1</t>
  </si>
  <si>
    <t>TPF2</t>
  </si>
  <si>
    <t>RejectionStatus</t>
  </si>
  <si>
    <t>OldIdentity</t>
  </si>
  <si>
    <t>SENO</t>
  </si>
  <si>
    <t>I25</t>
  </si>
  <si>
    <t>D26</t>
  </si>
  <si>
    <t>I26</t>
  </si>
  <si>
    <t>I27</t>
  </si>
  <si>
    <t>I28</t>
  </si>
  <si>
    <t>B37</t>
  </si>
  <si>
    <t>NameSL</t>
  </si>
  <si>
    <t>AliasSL</t>
  </si>
  <si>
    <t>PrintNameSL</t>
  </si>
  <si>
    <t>B38</t>
  </si>
  <si>
    <t>SelfImageLink</t>
  </si>
  <si>
    <t>SelfImageName</t>
  </si>
  <si>
    <t>M2</t>
  </si>
  <si>
    <t>Admin</t>
  </si>
  <si>
    <t>Main Store</t>
  </si>
  <si>
    <t>02Main</t>
  </si>
  <si>
    <t>03Main</t>
  </si>
  <si>
    <t>04Main</t>
  </si>
  <si>
    <t>05Main</t>
  </si>
  <si>
    <t>06Main</t>
  </si>
  <si>
    <t>07Main</t>
  </si>
  <si>
    <t>08Main</t>
  </si>
  <si>
    <t>09Main</t>
  </si>
  <si>
    <t>10Main</t>
  </si>
  <si>
    <t>11Main</t>
  </si>
  <si>
    <t>12Main</t>
  </si>
  <si>
    <t>13Main</t>
  </si>
  <si>
    <t>14Main</t>
  </si>
  <si>
    <t>15Main</t>
  </si>
  <si>
    <t>16Main</t>
  </si>
  <si>
    <t>17Main</t>
  </si>
  <si>
    <t>18Main</t>
  </si>
  <si>
    <t>19Main</t>
  </si>
  <si>
    <t>26Main</t>
  </si>
  <si>
    <t>27Main</t>
  </si>
  <si>
    <t>28Main</t>
  </si>
  <si>
    <t>29Main</t>
  </si>
  <si>
    <t>30Main</t>
  </si>
  <si>
    <t>31Main</t>
  </si>
  <si>
    <t>32Main</t>
  </si>
  <si>
    <t>---Others---</t>
  </si>
  <si>
    <t>Successful</t>
  </si>
  <si>
    <t>Active</t>
  </si>
  <si>
    <t>Specify Later</t>
  </si>
  <si>
    <t>&lt;&lt;---None---&gt;&gt;</t>
  </si>
  <si>
    <t>Basic Salary</t>
  </si>
  <si>
    <t>Basic</t>
  </si>
  <si>
    <t>Simple Discount, % of Price</t>
  </si>
  <si>
    <t>001ü1ú002ü2ú003üú004üFalseú005ü0ú006üTrueû</t>
  </si>
  <si>
    <t>Simple Discount, % of MRP</t>
  </si>
  <si>
    <t>001ü1ú002ü1ú003üú004üFalseú005ü0ú006üTrueû</t>
  </si>
  <si>
    <t>Simple Discount % of Amount</t>
  </si>
  <si>
    <t>001ü1ú002ü5ú003üú004üFalseú005ü0ú006üTrueû</t>
  </si>
  <si>
    <t>Simple Discount, /Main Unit</t>
  </si>
  <si>
    <t>001ü2ú002ü-1ú003üú004üFalseú005ü0ú006üTrueû</t>
  </si>
  <si>
    <t>Simple Discount, /Alt. Unit</t>
  </si>
  <si>
    <t>001ü3ú002ü-1ú003üú004üFalseú005ü0ú006üTrueû</t>
  </si>
  <si>
    <t>Simple Discount, Absolute Amount</t>
  </si>
  <si>
    <t>001ü0ú002ü-1ú003üú004üFalseú005ü0ú006üTrueû</t>
  </si>
  <si>
    <t>Compound Discount, % of Price</t>
  </si>
  <si>
    <t>001ü1ú002ü2ú003üú004üFalseú005ü0ú006üTrueû001ü1ú002ü2ú003üú004üFalseú005ü0ú006üTrueû001ü1ú002ü2ú003üú004üFalseú005ü0ú006üTrueû001ü1ú002ü2ú003üú004üFalseú005ü0ú006üTrueû001ü1ú002ü2ú003üú004üFalseú005ü0ú006üTrueû</t>
  </si>
  <si>
    <t>Compound Discount, % of MRP</t>
  </si>
  <si>
    <t>001ü1ú002ü1ú003üú004üFalseú005ü0ú006üTrueû001ü1ú002ü1ú003üú004üFalseú005ü0ú006üTrueû001ü1ú002ü1ú003üú004üFalseú005ü0ú006üTrueû001ü1ú002ü1ú003üú004üFalseú005ü0ú006üTrueû001ü1ú002ü1ú003üú004üFalseú005ü0ú006üTrueû</t>
  </si>
  <si>
    <t>Compound Discount, % of Amount</t>
  </si>
  <si>
    <t>001ü1ú002ü5ú003üú004üFalseú005ü0ú006üTrueû001ü1ú002ü5ú003üú004üFalseú005ü0ú006üTrueû001ü1ú002ü5ú003üú004üFalseú005ü0ú006üTrueû001ü1ú002ü5ú003üú004üFalseú005ü0ú006üTrueû001ü1ú002ü5ú003üú004üFalseú005ü0ú006üTrueû</t>
  </si>
  <si>
    <t>Compound Discount, % of List Price</t>
  </si>
  <si>
    <t>001ü1ú002ü7ú003üú004üFalseú005ü0ú006üTrueû001ü1ú002ü7ú003üú004üFalseú005ü0ú006üTrueû001ü1ú002ü7ú003üú004üFalseú005ü0ú006üTrueû001ü1ú002ü7ú003üú004üFalseú005ü0ú006üTrueû001ü1ú002ü7ú003üú004üFalseú005ü0ú006üTrueû</t>
  </si>
  <si>
    <t>Compound Discount, /Main Unit</t>
  </si>
  <si>
    <t>001ü2ú002ü-1ú003üú004üFalseú005ü0ú006üTrueû001ü2ú002ü-1ú003üú004üFalseú005ü0ú006üTrueû001ü2ú002ü-1ú003üú004üFalseú005ü0ú006üTrueû001ü2ú002ü-1ú003üú004üFalseú005ü0ú006üTrueû001ü2ú002ü-1ú003üú004üFalseú005ü0ú006üTrueû</t>
  </si>
  <si>
    <t>Compound Discount, /Alt. Unit</t>
  </si>
  <si>
    <t>001ü3ú002ü-1ú003üú004üFalseú005ü0ú006üTrueû001ü3ú002ü-1ú003üú004üFalseú005ü0ú006üTrueû001ü3ú002ü-1ú003üú004üFalseú005ü0ú006üTrueû001ü3ú002ü-1ú003üú004üFalseú005ü0ú006üTrueû001ü3ú002ü-1ú003üú004üFalseú005ü0ú006üTrueû</t>
  </si>
  <si>
    <t>Compound Discount, Absolute Amount</t>
  </si>
  <si>
    <t>001ü0ú002ü-1ú003üú004üFalseú005ü0ú006üTrueû001ü0ú002ü-1ú003üú004üFalseú005ü0ú006üTrueû001ü0ú002ü-1ú003üú004üFalseú005ü0ú006üTrueû001ü0ú002ü-1ú003üú004üFalseú005ü0ú006üTrueû001ü0ú002ü-1ú003üú004üFalseú005ü0ú006üTrueû</t>
  </si>
  <si>
    <t>Simple Markup, % of Price</t>
  </si>
  <si>
    <t>Simple  Markup, % of MRP</t>
  </si>
  <si>
    <t>Simple Markup % of Amount</t>
  </si>
  <si>
    <t>Simple Markup, % of List Price</t>
  </si>
  <si>
    <t>001ü1ú002ü7ú003üú004üFalseú005ü0ú006üTrueû</t>
  </si>
  <si>
    <t>Simple Markup, /Main Unit</t>
  </si>
  <si>
    <t>Simple Markup, /Alt. Unit</t>
  </si>
  <si>
    <t>Simple Markup, Absolute Amount</t>
  </si>
  <si>
    <t>Compound Markup, % of Price</t>
  </si>
  <si>
    <t>Compound Markup, % of MRP</t>
  </si>
  <si>
    <t>Compound Markup, % of Amount</t>
  </si>
  <si>
    <t>Compound Markup, % of List Price</t>
  </si>
  <si>
    <t>Compound Markup, /Main Unit</t>
  </si>
  <si>
    <t>Compound Markup, /Alt. Unit</t>
  </si>
  <si>
    <t>Compound Markup, Absolute Amount</t>
  </si>
  <si>
    <t>Busy Infotech Pvt. Ltd.</t>
  </si>
  <si>
    <t>Pcs.</t>
  </si>
  <si>
    <t>Kgs.</t>
  </si>
  <si>
    <t>Gms.</t>
  </si>
  <si>
    <t>Metre</t>
  </si>
  <si>
    <t>Tonne</t>
  </si>
  <si>
    <t>DozenPcs.</t>
  </si>
  <si>
    <t>Kgs.Gms.</t>
  </si>
  <si>
    <t>TonneKgs.</t>
  </si>
  <si>
    <t>Rounded Off (+)</t>
  </si>
  <si>
    <t>Total</t>
  </si>
  <si>
    <t>001üTrueú002üTrueú003üTrueú004üTrueú005üTrueú006üTrueú007üTrueú008üTrueú009üTrueú010üTrueú011üTrueú012üTrueú013üTrueú014üFalseú</t>
  </si>
  <si>
    <t>Rounded Off (-)</t>
  </si>
  <si>
    <t>Swachh Bharat Cess</t>
  </si>
  <si>
    <t>SBC</t>
  </si>
  <si>
    <t>Krishi Kalyan Cess</t>
  </si>
  <si>
    <t>KKC</t>
  </si>
  <si>
    <t>Stores</t>
  </si>
  <si>
    <t>Godowns</t>
  </si>
  <si>
    <t>Production Floors</t>
  </si>
  <si>
    <t>F</t>
  </si>
  <si>
    <t>H</t>
  </si>
  <si>
    <t>J</t>
  </si>
  <si>
    <t>E1</t>
  </si>
  <si>
    <t>E2</t>
  </si>
  <si>
    <t>C/C-Form</t>
  </si>
  <si>
    <t xml:space="preserve">                                                                                </t>
  </si>
  <si>
    <t>C/StockTfr.</t>
  </si>
  <si>
    <t>L/StockTfr.</t>
  </si>
  <si>
    <t>L/UnReg</t>
  </si>
  <si>
    <t>Services</t>
  </si>
  <si>
    <t xml:space="preserve">Sale Against Form C                                                             </t>
  </si>
  <si>
    <t xml:space="preserve">Stock Transfer Against Form F                                                   </t>
  </si>
  <si>
    <t xml:space="preserve">Stock Transfer                                                                  </t>
  </si>
  <si>
    <t>Exempt</t>
  </si>
  <si>
    <t>Services 14%</t>
  </si>
  <si>
    <t>Commission or Brokerage</t>
  </si>
  <si>
    <t>194H</t>
  </si>
  <si>
    <t>Contracts to Individuals/HUF</t>
  </si>
  <si>
    <t>194C</t>
  </si>
  <si>
    <t>Contracts to Others</t>
  </si>
  <si>
    <t>Contracts to Transporter</t>
  </si>
  <si>
    <t>Fees For Professionals Services</t>
  </si>
  <si>
    <t>194J</t>
  </si>
  <si>
    <t>Interest from a Banking Company</t>
  </si>
  <si>
    <t>194A</t>
  </si>
  <si>
    <t>Interest Other Than From A Banking Co.</t>
  </si>
  <si>
    <t>Rent of Land,Building, Furniture etc.</t>
  </si>
  <si>
    <t>194IB</t>
  </si>
  <si>
    <t>Rent of Plant &amp; Machinery</t>
  </si>
  <si>
    <t>194I</t>
  </si>
  <si>
    <t>$</t>
  </si>
  <si>
    <t>Cents</t>
  </si>
  <si>
    <t>£</t>
  </si>
  <si>
    <t>GBP</t>
  </si>
  <si>
    <t>Pence</t>
  </si>
  <si>
    <t>€</t>
  </si>
  <si>
    <t>Euro</t>
  </si>
  <si>
    <t>India</t>
  </si>
  <si>
    <t>Bangladesh</t>
  </si>
  <si>
    <t>Bhutan</t>
  </si>
  <si>
    <t>Maldives</t>
  </si>
  <si>
    <t>Nepal</t>
  </si>
  <si>
    <t>Nigeria</t>
  </si>
  <si>
    <t>Oman</t>
  </si>
  <si>
    <t>Pakistan</t>
  </si>
  <si>
    <t>Saudi Arabia</t>
  </si>
  <si>
    <t>Singapore</t>
  </si>
  <si>
    <t>Srilanka</t>
  </si>
  <si>
    <t>Thailand</t>
  </si>
  <si>
    <t>United Kingdom</t>
  </si>
  <si>
    <t>United States of America</t>
  </si>
  <si>
    <t>Ghana</t>
  </si>
  <si>
    <t>Dubai</t>
  </si>
  <si>
    <t>Abu Dhabi</t>
  </si>
  <si>
    <t>Kuwait</t>
  </si>
  <si>
    <t>Malawi</t>
  </si>
  <si>
    <t>Pondicherry</t>
  </si>
  <si>
    <t>Tamilnadu</t>
  </si>
  <si>
    <t>Marketing</t>
  </si>
  <si>
    <t>Finance</t>
  </si>
  <si>
    <t>Unsuccessful</t>
  </si>
  <si>
    <t>Cancelled</t>
  </si>
  <si>
    <t>Hold</t>
  </si>
  <si>
    <t>Under Process</t>
  </si>
  <si>
    <t>Advertisement</t>
  </si>
  <si>
    <t>Seminar</t>
  </si>
  <si>
    <t>Exhibition</t>
  </si>
  <si>
    <t>Existing Customer</t>
  </si>
  <si>
    <t>Website</t>
  </si>
  <si>
    <t>Call</t>
  </si>
  <si>
    <t>SMS</t>
  </si>
  <si>
    <t>E-Mail</t>
  </si>
  <si>
    <t>Visit</t>
  </si>
  <si>
    <t>Mr.</t>
  </si>
  <si>
    <t>Ms.</t>
  </si>
  <si>
    <t>Mrs.</t>
  </si>
  <si>
    <t>House Rent Allowance</t>
  </si>
  <si>
    <t>HRA</t>
  </si>
  <si>
    <t>Transport Allowance</t>
  </si>
  <si>
    <t>Dearness Allowance</t>
  </si>
  <si>
    <t>DA</t>
  </si>
  <si>
    <t>Pinnacle India Educational Publisher</t>
  </si>
  <si>
    <t>Easy Publish Enterprises - Multi User</t>
  </si>
  <si>
    <t>Easy CRM -(Customer Relationship Managem</t>
  </si>
  <si>
    <t>1/15/2017 1:58:00 PM</t>
  </si>
  <si>
    <t>Easy Print (print Management)</t>
  </si>
  <si>
    <t>1/15/2017 2:01:27 PM</t>
  </si>
  <si>
    <t>1/19/2017 9:35:24 PM</t>
  </si>
  <si>
    <t>Easy Print Enterprises - Multi User</t>
  </si>
  <si>
    <t>1/19/2017 9:08:20 PM</t>
  </si>
  <si>
    <t>FIRST IMPRESSION CORPORATE SERVICES PRIV</t>
  </si>
  <si>
    <t>1/19/2017 9:17:48 PM</t>
  </si>
  <si>
    <t>Graphic Print India</t>
  </si>
  <si>
    <t>Rashtriya Printers</t>
  </si>
  <si>
    <t>HDFC BANK</t>
  </si>
  <si>
    <t xml:space="preserve">_x000D_
_x000D_
</t>
  </si>
  <si>
    <t>TelNo</t>
  </si>
  <si>
    <t>Fax</t>
  </si>
  <si>
    <t>Email</t>
  </si>
  <si>
    <t>LST</t>
  </si>
  <si>
    <t>CST</t>
  </si>
  <si>
    <t>ST37</t>
  </si>
  <si>
    <t>TINNo</t>
  </si>
  <si>
    <t>LBTNo</t>
  </si>
  <si>
    <t>ITPAN</t>
  </si>
  <si>
    <t>ITWard</t>
  </si>
  <si>
    <t>Contact</t>
  </si>
  <si>
    <t>ExciseRegNo</t>
  </si>
  <si>
    <t>ECCCode</t>
  </si>
  <si>
    <t>PLANo</t>
  </si>
  <si>
    <t>Division</t>
  </si>
  <si>
    <t>Collectorate</t>
  </si>
  <si>
    <t>OF1</t>
  </si>
  <si>
    <t>OF2</t>
  </si>
  <si>
    <t>OF3</t>
  </si>
  <si>
    <t>OF4</t>
  </si>
  <si>
    <t>OF5</t>
  </si>
  <si>
    <t>OF6</t>
  </si>
  <si>
    <t>OF7</t>
  </si>
  <si>
    <t>OF8</t>
  </si>
  <si>
    <t>OF9</t>
  </si>
  <si>
    <t>OF10</t>
  </si>
  <si>
    <t>SupplierType</t>
  </si>
  <si>
    <t>ServiceTaxNo</t>
  </si>
  <si>
    <t>TelNoResi</t>
  </si>
  <si>
    <t>GSTNo</t>
  </si>
  <si>
    <t>CountryCodeLong</t>
  </si>
  <si>
    <t>StateCodeLong</t>
  </si>
  <si>
    <t>CityCodeLong</t>
  </si>
  <si>
    <t>RegionCodeLong</t>
  </si>
  <si>
    <t>AreaCodeLong</t>
  </si>
  <si>
    <t>ContDeptCodeLong</t>
  </si>
  <si>
    <t>PINCode</t>
  </si>
  <si>
    <t>DLNo</t>
  </si>
  <si>
    <t>DLNo2</t>
  </si>
  <si>
    <t>Transport</t>
  </si>
  <si>
    <t>Station</t>
  </si>
  <si>
    <t>AccNo</t>
  </si>
  <si>
    <t>Date1</t>
  </si>
  <si>
    <t>Date2</t>
  </si>
  <si>
    <t>Date3</t>
  </si>
  <si>
    <t>Date4</t>
  </si>
  <si>
    <t>Date5</t>
  </si>
  <si>
    <t>Date6</t>
  </si>
  <si>
    <t>Date7</t>
  </si>
  <si>
    <t>Date8</t>
  </si>
  <si>
    <t>C7</t>
  </si>
  <si>
    <t>C8</t>
  </si>
  <si>
    <t>C9</t>
  </si>
  <si>
    <t>C10</t>
  </si>
  <si>
    <t>Address1SL</t>
  </si>
  <si>
    <t>Address2SL</t>
  </si>
  <si>
    <t>Address3SL</t>
  </si>
  <si>
    <t>Address4SL</t>
  </si>
  <si>
    <t>Distance</t>
  </si>
  <si>
    <t>TransportMode</t>
  </si>
  <si>
    <t>WhatsAppNo</t>
  </si>
  <si>
    <t>D-23, South Extension Part 1,</t>
  </si>
  <si>
    <t>New Delhi - 110049 -India</t>
  </si>
  <si>
    <t>011-49491200</t>
  </si>
  <si>
    <t>aditya@pinnacleindia.com</t>
  </si>
  <si>
    <t>Mr. Aditya</t>
  </si>
  <si>
    <t>E-114, Sector 63, Noida-201301 (UP)</t>
  </si>
  <si>
    <t>AAACF1547N</t>
  </si>
  <si>
    <t>Mr Sanjay Goel</t>
  </si>
  <si>
    <t>A-41/11, Dilshad Garden Industrial Area,</t>
  </si>
  <si>
    <t>Near Car Market, Shahdara, Delhi-110053</t>
  </si>
  <si>
    <t>graphicprintindia@gmail.com</t>
  </si>
  <si>
    <t>Mr Manoj Kaushik</t>
  </si>
  <si>
    <t>27/487, Zulfe Bangal</t>
  </si>
  <si>
    <t>Dilshad Garden, Delhi-95</t>
  </si>
  <si>
    <t>rashtriyaprinters@gmail,com</t>
  </si>
  <si>
    <t>RecType</t>
  </si>
  <si>
    <t>NameAlias</t>
  </si>
  <si>
    <t>NameOrAlias</t>
  </si>
  <si>
    <t>AdditionalInfo</t>
  </si>
  <si>
    <t>ParentGroup</t>
  </si>
  <si>
    <t>MasterSeries</t>
  </si>
  <si>
    <t>DefaultMCCode</t>
  </si>
  <si>
    <t>AddnInfoBt1</t>
  </si>
  <si>
    <t>AddnInfoBt2</t>
  </si>
  <si>
    <t>AddnInfoBt3</t>
  </si>
  <si>
    <t>AddnInfoBt4</t>
  </si>
  <si>
    <t xml:space="preserve"> Expenses (Indirect/Admn.)                     </t>
  </si>
  <si>
    <t xml:space="preserve"> Sundry Creditors                              </t>
  </si>
  <si>
    <t xml:space="preserve"> Fixed Assets                                  </t>
  </si>
  <si>
    <t xml:space="preserve"> Cash-in-hand                                  </t>
  </si>
  <si>
    <t xml:space="preserve"> Duties &amp; Taxes                                </t>
  </si>
  <si>
    <t xml:space="preserve"> Securities &amp; Deposits (Asset)                 </t>
  </si>
  <si>
    <t xml:space="preserve"> Sundry Debtors                                </t>
  </si>
  <si>
    <t xml:space="preserve"> Bank Accounts                                 </t>
  </si>
  <si>
    <t xml:space="preserve"> Profit &amp; Loss                                 </t>
  </si>
  <si>
    <t xml:space="preserve"> Purchase                                      </t>
  </si>
  <si>
    <t xml:space="preserve"> Provisions/Expenses Payable                   </t>
  </si>
  <si>
    <t xml:space="preserve"> Sale                                          </t>
  </si>
  <si>
    <t xml:space="preserve"> Income (Indirect)                             </t>
  </si>
  <si>
    <t xml:space="preserve"> Stock-in-hand                                 </t>
  </si>
  <si>
    <t xml:space="preserve"> General                                        Units</t>
  </si>
  <si>
    <t>*00059</t>
  </si>
  <si>
    <t>*00060</t>
  </si>
  <si>
    <t>*00061</t>
  </si>
  <si>
    <t>*00062</t>
  </si>
  <si>
    <t>*00063</t>
  </si>
  <si>
    <t>*24005</t>
  </si>
  <si>
    <t>Ruling Disc</t>
  </si>
  <si>
    <t>cnDatabase.Execute "INSERT INTO TmpData VALUES ('*10002a',Extra Large(28''''X40'''')A/P_SPL')"</t>
  </si>
  <si>
    <t>cnDatabase.Execute "INSERT INTO TmpData VALUES ('*10003a',Extra Large-(30''''X40'''')')"</t>
  </si>
  <si>
    <t>cnDatabase.Execute "INSERT INTO TmpData VALUES ('*10007a',LARGE-(23''''X36'''')A/P')"</t>
  </si>
  <si>
    <t>cnDatabase.Execute "INSERT INTO TmpData VALUES ('*10009a',Medium-(20''''X30'''')')"</t>
  </si>
  <si>
    <t>cnDatabase.Execute "INSERT INTO TmpData VALUES ('*10010a',Medium-(20''''X30'''')A/P')"</t>
  </si>
  <si>
    <t>cnDatabase.Execute "INSERT INTO TmpData VALUES ('*10012a',Small-(19''''X26'''')')"</t>
  </si>
  <si>
    <t>cm</t>
  </si>
  <si>
    <t>*11099</t>
  </si>
  <si>
    <t>15.50X24.50</t>
  </si>
  <si>
    <t>16.50X21.00</t>
  </si>
  <si>
    <t>16.80X26.50</t>
  </si>
  <si>
    <t>18.50X23.50</t>
  </si>
  <si>
    <t>21.00X26.50</t>
  </si>
  <si>
    <t>21.00X28.50</t>
  </si>
  <si>
    <t>21.00X29.00</t>
  </si>
  <si>
    <t>22.00X27.00</t>
  </si>
  <si>
    <t>23.50X18.50</t>
  </si>
  <si>
    <t>26.50X21.50</t>
  </si>
  <si>
    <t>*11100</t>
  </si>
  <si>
    <t>*11101</t>
  </si>
  <si>
    <t>*11102</t>
  </si>
  <si>
    <t>*11103</t>
  </si>
  <si>
    <t>*11104</t>
  </si>
  <si>
    <t>*11105</t>
  </si>
  <si>
    <t>*11106</t>
  </si>
  <si>
    <t>*11107</t>
  </si>
  <si>
    <t>*11108</t>
  </si>
  <si>
    <t>*11109</t>
  </si>
  <si>
    <t>*11110</t>
  </si>
  <si>
    <t>*11111</t>
  </si>
  <si>
    <t>IF EXISTS (SELECT *FROM GeneralMaster WHERE (Code=</t>
  </si>
  <si>
    <t>*18005</t>
  </si>
  <si>
    <t>Yes</t>
  </si>
  <si>
    <t>NO</t>
  </si>
  <si>
    <t>Spiral 12 MM</t>
  </si>
  <si>
    <t>Spiral 15 MM</t>
  </si>
  <si>
    <t>Spiral 18 MM</t>
  </si>
  <si>
    <t>Spiral 20 MM</t>
  </si>
  <si>
    <t>Spiral 22 MM</t>
  </si>
  <si>
    <t>Spiral 25 MM</t>
  </si>
  <si>
    <t>*05025</t>
  </si>
  <si>
    <t>NoteBook</t>
  </si>
  <si>
    <t>Center Pining</t>
  </si>
  <si>
    <t xml:space="preserve">Die Making </t>
  </si>
  <si>
    <t xml:space="preserve">Die Cutting </t>
  </si>
  <si>
    <t xml:space="preserve">Foiling </t>
  </si>
  <si>
    <t>U.V. /Graining</t>
  </si>
  <si>
    <t>Without Lamination</t>
  </si>
  <si>
    <t>Full Lamination</t>
  </si>
  <si>
    <t>Half Lamination</t>
  </si>
  <si>
    <t>*07054</t>
  </si>
  <si>
    <t>*07055</t>
  </si>
  <si>
    <t>*07056</t>
  </si>
  <si>
    <t>*07057</t>
  </si>
  <si>
    <t>P</t>
  </si>
  <si>
    <t>R</t>
  </si>
  <si>
    <t>Super Line</t>
  </si>
  <si>
    <t>*00064</t>
  </si>
  <si>
    <t>*00065</t>
  </si>
  <si>
    <t>*00066</t>
  </si>
  <si>
    <t>*00067</t>
  </si>
  <si>
    <t>*00068</t>
  </si>
  <si>
    <t>*00069</t>
  </si>
  <si>
    <t>*00070</t>
  </si>
  <si>
    <t>*00071</t>
  </si>
  <si>
    <t>*00072</t>
  </si>
  <si>
    <t>Proprint</t>
  </si>
  <si>
    <t>Premium</t>
  </si>
  <si>
    <t>IF EXISTS (SELECT *FROM PaperMaster WHERE Code=</t>
  </si>
  <si>
    <t>*05026</t>
  </si>
  <si>
    <t>*05027</t>
  </si>
  <si>
    <t>*05028</t>
  </si>
  <si>
    <t>*05029</t>
  </si>
  <si>
    <t>*05030</t>
  </si>
  <si>
    <t>*05031</t>
  </si>
  <si>
    <t>*05032</t>
  </si>
  <si>
    <t>*05033</t>
  </si>
  <si>
    <t>*05034</t>
  </si>
  <si>
    <t>*05035</t>
  </si>
  <si>
    <t>.5 " Squire</t>
  </si>
  <si>
    <t xml:space="preserve"> 2 In 1</t>
  </si>
  <si>
    <t>Double Line</t>
  </si>
  <si>
    <t>English</t>
  </si>
  <si>
    <t>English /Geometry</t>
  </si>
  <si>
    <t>English Five line</t>
  </si>
  <si>
    <t>Graph</t>
  </si>
  <si>
    <t>Hindi /Geometry</t>
  </si>
  <si>
    <t>India + World</t>
  </si>
  <si>
    <t>Single line</t>
  </si>
  <si>
    <t>Unrulled</t>
  </si>
  <si>
    <t>Index</t>
  </si>
  <si>
    <t>Practical</t>
  </si>
  <si>
    <t>Index 3 In 1</t>
  </si>
  <si>
    <t>*05036</t>
  </si>
  <si>
    <t>*05037</t>
  </si>
  <si>
    <t>*05038</t>
  </si>
  <si>
    <t>*05039</t>
  </si>
  <si>
    <t>Gatta</t>
  </si>
  <si>
    <t>Weight</t>
  </si>
  <si>
    <t>BusyCode</t>
  </si>
  <si>
    <t>ISBN</t>
  </si>
  <si>
    <t>ItemIntegrationName</t>
  </si>
  <si>
    <t>IntegrationUnit</t>
  </si>
  <si>
    <t>BookPrinter</t>
  </si>
  <si>
    <t>TitlePrinter</t>
  </si>
  <si>
    <t>ComboPrinter</t>
  </si>
  <si>
    <t>BinderFresh</t>
  </si>
  <si>
    <t>BinderRepair</t>
  </si>
  <si>
    <t>000071</t>
  </si>
  <si>
    <t>000072</t>
  </si>
  <si>
    <t>000073</t>
  </si>
  <si>
    <t>000074</t>
  </si>
  <si>
    <t>000075</t>
  </si>
  <si>
    <t>000076</t>
  </si>
  <si>
    <t>000077</t>
  </si>
  <si>
    <t>000078</t>
  </si>
  <si>
    <t>000079</t>
  </si>
  <si>
    <t>000080</t>
  </si>
  <si>
    <t>000081</t>
  </si>
  <si>
    <t>000082</t>
  </si>
  <si>
    <t>000090</t>
  </si>
  <si>
    <t>000091</t>
  </si>
  <si>
    <t>000092</t>
  </si>
  <si>
    <t>000093</t>
  </si>
  <si>
    <t>000094</t>
  </si>
  <si>
    <t>000103</t>
  </si>
  <si>
    <t>000104</t>
  </si>
  <si>
    <t>000105</t>
  </si>
  <si>
    <t>000106</t>
  </si>
  <si>
    <t>000107</t>
  </si>
  <si>
    <t>000108</t>
  </si>
  <si>
    <t>000109</t>
  </si>
  <si>
    <t>000110</t>
  </si>
  <si>
    <t>000111</t>
  </si>
  <si>
    <t>000112</t>
  </si>
  <si>
    <t>000113</t>
  </si>
  <si>
    <t>000114</t>
  </si>
  <si>
    <t>000115</t>
  </si>
  <si>
    <t>000116</t>
  </si>
  <si>
    <t>000117</t>
  </si>
  <si>
    <t>000118</t>
  </si>
  <si>
    <t>000119</t>
  </si>
  <si>
    <t>000121</t>
  </si>
  <si>
    <t>Insert Into BookMaster VALUES (</t>
  </si>
  <si>
    <t>IF EXISTS (SELECT *FROM BookMaster WHERE (Code=</t>
  </si>
  <si>
    <t>IF EXISTS (SELECT *FROM BookMaster WHERE Code=</t>
  </si>
  <si>
    <t>Writer A4 Premium Mrp 50 [Single line]-76 page</t>
  </si>
  <si>
    <t>Writer A4 Premium Mrp 50 [Unrulled]-76 page</t>
  </si>
  <si>
    <t>Writer A4 Premium Mrp 50 [Hindi /Geometry]-76 page</t>
  </si>
  <si>
    <t>Writer A4 Premium Mrp 66 [Single line]-108 page</t>
  </si>
  <si>
    <t>Writer A4 Premium Mrp 66 [Unrulled]-108 page</t>
  </si>
  <si>
    <t>Writer A4 Premium Mrp 66 [Hindi /Geometry]-108 page</t>
  </si>
  <si>
    <t>Writer A4 Premium Mrp 84 [Single line]-148 page</t>
  </si>
  <si>
    <t>Writer A4 Premium Mrp 84 [Unrulled]-148 page</t>
  </si>
  <si>
    <t>Writer A4 Premium Mrp 84 [Hindi /Geometry]-148 page</t>
  </si>
  <si>
    <t>Writer A4 Premium Mrp 104 [Single line]-184 page</t>
  </si>
  <si>
    <t>Writer A4 Premium Mrp 104 [Unrulled]-184 page</t>
  </si>
  <si>
    <t>Writer A4 Premium Mrp 104 [Hindi /Geometry]-184 page</t>
  </si>
  <si>
    <t>Writer A4 Premium Mrp 124 [Single line]-212 page</t>
  </si>
  <si>
    <t>Writer A4 Premium Mrp 124 [Unrulled]-212 page</t>
  </si>
  <si>
    <t>Writer A4 Premium Mrp 124 [Hindi /Geometry]-212 page</t>
  </si>
  <si>
    <t>Writer A4 Premium Mrp 160 [Single line]-276 page</t>
  </si>
  <si>
    <t>Writer A4 Premium Mrp 160 [Unrulled]-276 page</t>
  </si>
  <si>
    <t>Writer A4 Premium Mrp 200 [Single line]-356 page</t>
  </si>
  <si>
    <t>Writer A4 Premium Mrp 200 [Unrulled]-356 page</t>
  </si>
  <si>
    <t>Writer A4 Classic  Mrp 32 [Single line]-68 page</t>
  </si>
  <si>
    <t>Writer A4 Classic  Mrp 50 [Single line]-116 page</t>
  </si>
  <si>
    <t>Writer A4 Classic  Mrp 50 [Unrulled]-116 page</t>
  </si>
  <si>
    <t>Writer A4 Classic  Mrp 66 [Single line]-156 page</t>
  </si>
  <si>
    <t>Writer A4 Classic  Mrp 66 [Unrulled]-156 page</t>
  </si>
  <si>
    <t>Writer A4 Classic  Mrp 84 [Single line]-220 page</t>
  </si>
  <si>
    <t>Writer A4 Classic  Mrp 84 [Unrulled]-220 page</t>
  </si>
  <si>
    <t>Writer A4 Classic  Mrp 104 [Single Line]-260 page</t>
  </si>
  <si>
    <t>Writer A4 Classic  Mrp 104 [Unrulled]-260 page</t>
  </si>
  <si>
    <t>Writer A4 Classic  Mrp 124 [Single Line]-324 page</t>
  </si>
  <si>
    <t>Writer A4 Classic  Mrp 124 [Unrulled]-324 page</t>
  </si>
  <si>
    <t>Writer Long Book Classic  Mrp 32 [Single line]-92 page</t>
  </si>
  <si>
    <t>Writer Long Book Premium Mrp 33 [Single line]-76 page</t>
  </si>
  <si>
    <t>Writer Long Book Premium  Mrp 50 [Single line]-124 page</t>
  </si>
  <si>
    <t>Writer Long Book Premum  Mrp 66 [Single line]-172 page</t>
  </si>
  <si>
    <t>Writer Drowing book Small [Unrulled]-16 page</t>
  </si>
  <si>
    <t>Writer Geogrphy book   Mrp 32 [India + World]-96 page</t>
  </si>
  <si>
    <t>Writer Geogrphy book   Mrp 50 [India + World]-168 page</t>
  </si>
  <si>
    <t>Writer Science Notebook  Mrp 32 [Hindi /Geometry]-96 page</t>
  </si>
  <si>
    <t>Writer Science Notebook  Mrp 50 [Hindi /Geometry]-168 page</t>
  </si>
  <si>
    <t>Writer Convent Premium  Mrp 32 [Single line]-84 page</t>
  </si>
  <si>
    <t>Writer Convent Premium  Mrp 32 [English]-84 page</t>
  </si>
  <si>
    <t>Writer Convent Premium  Mrp 32 [Hindi /Geometry]-84 page</t>
  </si>
  <si>
    <t>Writer A4 Classic Spiral  Mrp 84 [Single line]-164 page</t>
  </si>
  <si>
    <t>Writer A4 Classic Spiral  Mrp 84 [Unrulled]-164 page</t>
  </si>
  <si>
    <t>Writer A4 Classic Spiral  Mrp 104 [Single line]-224 page</t>
  </si>
  <si>
    <t>Writer A4 Classic Spiral  Mrp 104 [Unrulled]-224 page</t>
  </si>
  <si>
    <t>Writer A4 Classic Spiral  Mrp 124 [Single line]-292 page</t>
  </si>
  <si>
    <t>Writer A4 Classic Spiral  Mrp 124 [Unrulled]-292 page</t>
  </si>
  <si>
    <t>Writer A4 Premium Spiral  Mrp 104 [Single line]-148 page</t>
  </si>
  <si>
    <t>Writer A4 Premium Spiral  Mrp 104 [Unrulled]-148 page</t>
  </si>
  <si>
    <t>Writer A4 Premium Spiral  Mrp 124 [Single line]-192 page</t>
  </si>
  <si>
    <t>Writer A4 Premium Spiral  Mrp 124 [Unrulled]-192 page</t>
  </si>
  <si>
    <t>Writer A4 Premium Spiral  Mrp 160 [Single line]-260 page</t>
  </si>
  <si>
    <t>Writer A4 Premium Spiral  Mrp 160 [Unrulled]-260 page</t>
  </si>
  <si>
    <t>Writer A4 Premium Spiral  Mrp 200 [Single line]-332 page</t>
  </si>
  <si>
    <t>Writer A4 Premium Spiral  Mrp 200 [Unrulled]-332 page</t>
  </si>
  <si>
    <t>000124</t>
  </si>
  <si>
    <t>000125</t>
  </si>
  <si>
    <t>000126</t>
  </si>
  <si>
    <t>000127</t>
  </si>
  <si>
    <t>000128</t>
  </si>
  <si>
    <t>000129</t>
  </si>
  <si>
    <t>Rulling-Double Line-[180 x 240]</t>
  </si>
  <si>
    <t>000130</t>
  </si>
  <si>
    <t>Rulling-English-[165 x 210]</t>
  </si>
  <si>
    <t>000131</t>
  </si>
  <si>
    <t>Rulling-English-[170 x 220]</t>
  </si>
  <si>
    <t>000132</t>
  </si>
  <si>
    <t>Rulling-English-[180 x 240]</t>
  </si>
  <si>
    <t>000133</t>
  </si>
  <si>
    <t>Rulling-English /Geometry-[180 x 240]</t>
  </si>
  <si>
    <t>000134</t>
  </si>
  <si>
    <t>000135</t>
  </si>
  <si>
    <t>Rulling-Graph-[220 x 270]</t>
  </si>
  <si>
    <t>000136</t>
  </si>
  <si>
    <t>Rulling-Hindi /Geometry-[170 x 220]</t>
  </si>
  <si>
    <t>Rulling-Hindi /Geometry-[180 x 240]</t>
  </si>
  <si>
    <t>000138</t>
  </si>
  <si>
    <t>Rulling-Hindi /Geometry-[210 x 290]</t>
  </si>
  <si>
    <t>000139</t>
  </si>
  <si>
    <t>Rulling-Hindi /Geometry-[220 x 280]</t>
  </si>
  <si>
    <t>Rulling-Hindi /Geometry-[235 x 185]</t>
  </si>
  <si>
    <t>Rulling-Hindi /Geometry-[265 X 215]</t>
  </si>
  <si>
    <t>Rulling-India + World-[185 x 235]</t>
  </si>
  <si>
    <t>Rulling-India + World-[235 x 185]</t>
  </si>
  <si>
    <t>000144</t>
  </si>
  <si>
    <t>Rulling-Single line-[155x 245]</t>
  </si>
  <si>
    <t>000145</t>
  </si>
  <si>
    <t>Rulling-Single line-[165 x 210]</t>
  </si>
  <si>
    <t>000146</t>
  </si>
  <si>
    <t>Rulling-Single line-[168 x 265]</t>
  </si>
  <si>
    <t>000147</t>
  </si>
  <si>
    <t>Rulling-Single line-[170 x 220]</t>
  </si>
  <si>
    <t>000148</t>
  </si>
  <si>
    <t>Rulling-Single line-[180 x 240]</t>
  </si>
  <si>
    <t>000149</t>
  </si>
  <si>
    <t>Rulling-Single line-[210 x 285]</t>
  </si>
  <si>
    <t>000150</t>
  </si>
  <si>
    <t>Rulling-Single line-[210 x 290]</t>
  </si>
  <si>
    <t>000151</t>
  </si>
  <si>
    <t>Rulling-Unrulled-[210 x 265]</t>
  </si>
  <si>
    <t>000152</t>
  </si>
  <si>
    <t>Rulling-Unrulled-[210 x 285]</t>
  </si>
  <si>
    <t>000153</t>
  </si>
  <si>
    <t>Rulling-Unrulled-[210 x 290]</t>
  </si>
  <si>
    <t>Rulling-.5 " Squire</t>
  </si>
  <si>
    <t>Rulling- 2 In 1</t>
  </si>
  <si>
    <t>Rulling-Double Line</t>
  </si>
  <si>
    <t>Rulling-English</t>
  </si>
  <si>
    <t>Rulling-English /Geometry</t>
  </si>
  <si>
    <t>Rulling-English Five line</t>
  </si>
  <si>
    <t>Rulling-Graph</t>
  </si>
  <si>
    <t>Rulling-Hindi /Geometry</t>
  </si>
  <si>
    <t>Rulling-India + World</t>
  </si>
  <si>
    <t>Rulling-Single line</t>
  </si>
  <si>
    <t>Rulling-Unrulled</t>
  </si>
  <si>
    <t>Rulling-Index</t>
  </si>
  <si>
    <t>Rulling-Practical</t>
  </si>
  <si>
    <t>Rulling-Index 3 In 1</t>
  </si>
  <si>
    <t>---HOPP---</t>
  </si>
  <si>
    <t>Rulling-.5  Squire</t>
  </si>
  <si>
    <t>IF EXISTS (SELECT Code FROM ElementMaster WHERE Code=</t>
  </si>
  <si>
    <t>----HOPP----</t>
  </si>
  <si>
    <t>45.00X55.00</t>
  </si>
  <si>
    <t>48.00X38.50</t>
  </si>
  <si>
    <t>53.50X43.00</t>
  </si>
  <si>
    <t>54.00X44.00</t>
  </si>
  <si>
    <t>59.50X42.00</t>
  </si>
  <si>
    <t>80.00X34.50</t>
  </si>
  <si>
    <t>84.00X33.50</t>
  </si>
  <si>
    <t>86.00X42.00</t>
  </si>
  <si>
    <t>88.00X42.00</t>
  </si>
  <si>
    <t>89.00X34.50</t>
  </si>
  <si>
    <t>96.00X36.50</t>
  </si>
  <si>
    <t>98.00X32.00</t>
  </si>
  <si>
    <t>*01077</t>
  </si>
  <si>
    <t>*01078</t>
  </si>
  <si>
    <t>*01079</t>
  </si>
  <si>
    <t>*01080</t>
  </si>
  <si>
    <t>*01081</t>
  </si>
  <si>
    <t>*01082</t>
  </si>
  <si>
    <t>*01083</t>
  </si>
  <si>
    <t>*01084</t>
  </si>
  <si>
    <t>*01085</t>
  </si>
  <si>
    <t>*01086</t>
  </si>
  <si>
    <t>*01087</t>
  </si>
  <si>
    <t>*01088</t>
  </si>
  <si>
    <t>*23009</t>
  </si>
  <si>
    <t>02-Rulling</t>
  </si>
  <si>
    <t>libc.dylib</t>
  </si>
  <si>
    <t>v22.chi,HelpFiles</t>
  </si>
  <si>
    <t>SubItem</t>
  </si>
  <si>
    <t>ElementPrintName</t>
  </si>
  <si>
    <t>Pages/PrintingForm</t>
  </si>
  <si>
    <t>Pages/Form</t>
  </si>
  <si>
    <t>Forms-¼</t>
  </si>
  <si>
    <t>Forms-½</t>
  </si>
  <si>
    <t>Forms-1-F&amp;B</t>
  </si>
  <si>
    <t>Forms-1-W&amp;T</t>
  </si>
  <si>
    <t>PlateType</t>
  </si>
  <si>
    <t>Ups</t>
  </si>
  <si>
    <t>BindingForms</t>
  </si>
  <si>
    <t>Insert Into BookChild05 VALUES (</t>
  </si>
  <si>
    <t>IF EXISTS (SELECT *FROM BookChild05 WHERE (Code=</t>
  </si>
  <si>
    <t>IF EXISTS (SELECT *FROM BookChild05 WHERE Code=</t>
  </si>
  <si>
    <t>000000</t>
  </si>
  <si>
    <t>48.00X63.00</t>
  </si>
  <si>
    <t>48.00X77.00</t>
  </si>
  <si>
    <t>48.00X77.50</t>
  </si>
  <si>
    <t>54.00X87.00</t>
  </si>
  <si>
    <t>58.50X91.00</t>
  </si>
  <si>
    <t>60.00X86.00</t>
  </si>
  <si>
    <t>60.00X90.00</t>
  </si>
  <si>
    <t>80.50X70.00</t>
  </si>
  <si>
    <t>84.30X68.00</t>
  </si>
  <si>
    <t>86.50X85.00</t>
  </si>
  <si>
    <t>88.00X86.00</t>
  </si>
  <si>
    <t>90.00X70.20</t>
  </si>
  <si>
    <t>96.00X73.50</t>
  </si>
  <si>
    <t>98.00X66.10</t>
  </si>
  <si>
    <t>*01089</t>
  </si>
  <si>
    <t>*01090</t>
  </si>
  <si>
    <t>*01091</t>
  </si>
  <si>
    <t>*01092</t>
  </si>
  <si>
    <t>*01093</t>
  </si>
  <si>
    <t>*01094</t>
  </si>
  <si>
    <t>*01095</t>
  </si>
  <si>
    <t>*01096</t>
  </si>
  <si>
    <t>*01097</t>
  </si>
  <si>
    <t>*01098</t>
  </si>
  <si>
    <t>*01099</t>
  </si>
  <si>
    <t>*01100</t>
  </si>
  <si>
    <t>*01101</t>
  </si>
  <si>
    <t>*01102</t>
  </si>
  <si>
    <t>Unfinished Goods [UFG]</t>
  </si>
  <si>
    <t>Imposition</t>
  </si>
  <si>
    <t>FrontPrintingType</t>
  </si>
  <si>
    <t>BackPrintingType</t>
  </si>
  <si>
    <t>PlateTypeBack</t>
  </si>
  <si>
    <t>IF EXISTS (SELECT *FROM BookChild06 WHERE (Code=</t>
  </si>
  <si>
    <t>IF EXISTS (SELECT *FROM BookChild06 WHERE Code+</t>
  </si>
  <si>
    <t>Insert Into BookChild06 VALUES (</t>
  </si>
  <si>
    <t>Category</t>
  </si>
  <si>
    <t>12.333</t>
  </si>
  <si>
    <t>15.333</t>
  </si>
  <si>
    <t>17.667</t>
  </si>
  <si>
    <t>29.667</t>
  </si>
  <si>
    <t>18.333</t>
  </si>
  <si>
    <t>21.667</t>
  </si>
  <si>
    <t>10.333</t>
  </si>
  <si>
    <t>14.333</t>
  </si>
  <si>
    <t>02.000</t>
  </si>
  <si>
    <t>01.500</t>
  </si>
  <si>
    <t>13.667</t>
  </si>
  <si>
    <t>18.667</t>
  </si>
  <si>
    <t>24.333</t>
  </si>
  <si>
    <t>27.667</t>
  </si>
  <si>
    <t>13.333</t>
  </si>
  <si>
    <t>Insert Into BookChild01 VALUES (</t>
  </si>
  <si>
    <t>IF EXISTS (SELECT *FROM BookChild01 WHERE (Code=</t>
  </si>
  <si>
    <t>IF EXISTS (SELECT *FROM BookChild01 WHERE Code+</t>
  </si>
  <si>
    <t>000154</t>
  </si>
  <si>
    <t>000155</t>
  </si>
  <si>
    <t>000156</t>
  </si>
  <si>
    <t>000157</t>
  </si>
  <si>
    <t>000158</t>
  </si>
  <si>
    <t>00.333</t>
  </si>
  <si>
    <t>Rulling</t>
  </si>
  <si>
    <t>00.500</t>
  </si>
  <si>
    <t>00.250</t>
  </si>
  <si>
    <t>*05040</t>
  </si>
  <si>
    <t>Index-[210 x 290]</t>
  </si>
  <si>
    <t>Trident-64gsm-34.65in-(88.00cm)-Reel-Super Line</t>
  </si>
  <si>
    <t>Index-[210 x 285]</t>
  </si>
  <si>
    <t>Proprint-54gsm-33.86in-(86.00cm)-Reel-Premium</t>
  </si>
  <si>
    <t>Index-[168 x 265]</t>
  </si>
  <si>
    <t>Proprint-54gsm-31.50in-(80.00cm)-Reel-Premium</t>
  </si>
  <si>
    <t>Trident-54gsm-31.50in-(80.00cm)-Reel-Super Line</t>
  </si>
  <si>
    <t>Century-64gsm-21.06in-(53.50cm)-Reel-NS</t>
  </si>
  <si>
    <t>NS</t>
  </si>
  <si>
    <t>Century-110gsm-23.43in-(59.50cm)-Reel-NS</t>
  </si>
  <si>
    <t>Index-[235 x 185]</t>
  </si>
  <si>
    <t>Proprint-50gsm-18.90in-(48.00cm)-Reel-Premium</t>
  </si>
  <si>
    <t>Index-[185 x 235]</t>
  </si>
  <si>
    <t>Imami</t>
  </si>
  <si>
    <t>Index-[220 x 270]</t>
  </si>
  <si>
    <t>Imami-52gsm-17.72in-(45.00cm)-Reel-White</t>
  </si>
  <si>
    <t>White</t>
  </si>
  <si>
    <t>Index-[180 x 240]</t>
  </si>
  <si>
    <t>Trident-52gsm-37.80in-(96.00cm)-Reel-Super Line</t>
  </si>
  <si>
    <t>Trident-54gsm-37.80in-(96.00cm)-Reel-Super Line</t>
  </si>
  <si>
    <t>Proprint-54gsm-37.80in-(96.00cm)-Reel-Premium</t>
  </si>
  <si>
    <t>Index-[165 x 210]</t>
  </si>
  <si>
    <t>Proprint-50gsm-33.07in-(84.00cm)-Reel-Premium</t>
  </si>
  <si>
    <t>Index-[170 x 220]</t>
  </si>
  <si>
    <t>Proprint-50gsm-35.04in-(89.00cm)-Reel-Premium</t>
  </si>
  <si>
    <t>Line</t>
  </si>
  <si>
    <t>Amlai</t>
  </si>
  <si>
    <t>Index-[220 x 280]</t>
  </si>
  <si>
    <t>Amlai-61gsm-21.26in-(54.00cm)-Reel-White</t>
  </si>
  <si>
    <t>Trident-60gsm-21.26in-(54.00cm)-Reel-Super Line</t>
  </si>
  <si>
    <t>000161</t>
  </si>
  <si>
    <t>000162</t>
  </si>
  <si>
    <t>000163</t>
  </si>
  <si>
    <t>000164</t>
  </si>
  <si>
    <t>000165</t>
  </si>
  <si>
    <t>000166</t>
  </si>
  <si>
    <t>000167</t>
  </si>
  <si>
    <t>*05041</t>
  </si>
  <si>
    <t>000169</t>
  </si>
  <si>
    <t>Writer  Convent Classic  Mrp 16/24/32 [Title]</t>
  </si>
  <si>
    <t>Writer  Convent Classic  Mrp 48/65 [Title]</t>
  </si>
  <si>
    <t>Writer A4 Classic  Mrp 104 [Title]</t>
  </si>
  <si>
    <t>Writer A4 Classic  Mrp 124 [Title]</t>
  </si>
  <si>
    <t>Writer A4 Classic  Mrp 32 [Title]</t>
  </si>
  <si>
    <t>Writer A4 Classic  Mrp 50 [Title]</t>
  </si>
  <si>
    <t>Writer A4 Classic  Mrp 66 [Title]</t>
  </si>
  <si>
    <t>Writer A4 Classic  Mrp 84 [Title]</t>
  </si>
  <si>
    <t>Writer A4 Classic Spiral  Mrp 104 [Title]</t>
  </si>
  <si>
    <t>Writer A4 Classic Spiral  Mrp 124 [Title]</t>
  </si>
  <si>
    <t>Writer A4 Classic Spiral  Mrp 84 [Title]</t>
  </si>
  <si>
    <t>Writer A4 Premium Mrp 104 [Title]</t>
  </si>
  <si>
    <t>Writer A4 Premium Mrp 124 [Title]</t>
  </si>
  <si>
    <t>Writer A4 Premium Mrp 160 [Title]</t>
  </si>
  <si>
    <t>Writer A4 Premium Mrp 200 [Title]</t>
  </si>
  <si>
    <t>Writer A4 Premium Mrp 50 [Title]</t>
  </si>
  <si>
    <t>Writer A4 Premium Mrp 66 [Title]</t>
  </si>
  <si>
    <t>Writer A4 Premium Mrp 84 [Title]</t>
  </si>
  <si>
    <t>Writer A4 Premium Spiral  Mrp 104 [Title]</t>
  </si>
  <si>
    <t>Writer A4 Premium Spiral  Mrp 124 [Title]</t>
  </si>
  <si>
    <t>Writer A4 Premium Spiral  Mrp 160 [Title]</t>
  </si>
  <si>
    <t>Writer A4 Premium Spiral  Mrp 200 [Title]</t>
  </si>
  <si>
    <t>Writer Computer  Mrp 50,66,84 [Title]</t>
  </si>
  <si>
    <t>Writer Convent Big Classic Mrp 12/24/32 [Title]</t>
  </si>
  <si>
    <t>Writer Convent Premium  Mrp 32 [Title]</t>
  </si>
  <si>
    <t>Writer Convent Premium  Mrp 44 [Title]</t>
  </si>
  <si>
    <t>Writer Convent Premium  Mrp 48 [Title]</t>
  </si>
  <si>
    <t>Writer Convent Premium  Mrp 65 [Title]</t>
  </si>
  <si>
    <t>Writer Convent Small Classic Mrp 10/15/20 [Title]</t>
  </si>
  <si>
    <t>Writer Drowing book A4  Mrp 32,50 [Title]</t>
  </si>
  <si>
    <t>Writer Drowing book Small [Title]</t>
  </si>
  <si>
    <t>Writer Geogrphy book   Mrp 32 [Title]</t>
  </si>
  <si>
    <t>Writer Geogrphy book   Mrp 50 [Title]</t>
  </si>
  <si>
    <t>Writer Lesson Plan [Title]</t>
  </si>
  <si>
    <t>Writer Long Book Classic  Mrp 24, 50 [Title]</t>
  </si>
  <si>
    <t>Writer Long Book Classic  Mrp 32 [Title]</t>
  </si>
  <si>
    <t>Writer Long Book Classic  Mrp 66,84 [Title]</t>
  </si>
  <si>
    <t>Writer Long Book Premium  Mrp 50 [Title]</t>
  </si>
  <si>
    <t>Writer Long Book Premium Mrp 33 [Title]</t>
  </si>
  <si>
    <t>Writer Long Book Premum  Mrp 66 [Title]</t>
  </si>
  <si>
    <t>Writer Science Notebook  Mrp 32 [Title]</t>
  </si>
  <si>
    <t>Writer Science Notebook  Mrp 50 [Title]</t>
  </si>
  <si>
    <t>000171</t>
  </si>
  <si>
    <t>Writer Small Ragister Mrp 12,24,32 [Title]</t>
  </si>
  <si>
    <t>000172</t>
  </si>
  <si>
    <t>000176</t>
  </si>
  <si>
    <t>000178</t>
  </si>
  <si>
    <t>000182</t>
  </si>
  <si>
    <t>000183</t>
  </si>
  <si>
    <t>000184</t>
  </si>
  <si>
    <t>000185</t>
  </si>
  <si>
    <t>000186</t>
  </si>
  <si>
    <t>000187</t>
  </si>
  <si>
    <t>000188</t>
  </si>
  <si>
    <t>000190</t>
  </si>
  <si>
    <t>000191</t>
  </si>
  <si>
    <t>000193</t>
  </si>
  <si>
    <t>000203</t>
  </si>
  <si>
    <t>000206</t>
  </si>
  <si>
    <t>000210</t>
  </si>
  <si>
    <t>000211</t>
  </si>
  <si>
    <t>Board-250gsm-18.90X30.51in²-(48.00X77.50cm²)-9.301kg-WB</t>
  </si>
  <si>
    <t>Board-250gsm-21.26X34.25in²-(54.00X87.00cm²)-11.744kg-GB</t>
  </si>
  <si>
    <t>Board-250gsm-23.03X35.83in²-(58.50X91.00cm²)-13.309kg-GB</t>
  </si>
  <si>
    <t>Board-250gsm-31.69X27.56in²-(80.50X70.00cm²)-14.087kg-WB</t>
  </si>
  <si>
    <t>Board-250gsm-33.19X26.77in²-(84.30X68.00cm²)-14.331kg-GB</t>
  </si>
  <si>
    <t>Board-250gsm-35.43X27.64in²-(90.00X70.20cm²)-15.795kg-GB</t>
  </si>
  <si>
    <t>Board-250gsm-38.58X26.02in²-(98.00X66.10cm²)-16.191kg-GB</t>
  </si>
  <si>
    <t>Board-260gsm-18.90X30.31in²-(48.00X77.00cm²)-9.609kg-WB</t>
  </si>
  <si>
    <t>Board-260gsm-18.90X30.51in²-(48.00X77.50cm²)-9.673kg-WB</t>
  </si>
  <si>
    <t>Board-260gsm-23.62X33.86in²-(60.00X86.00cm²)-13.416kg-WB</t>
  </si>
  <si>
    <t>Board-260gsm-34.06X33.46in²-(86.50X85.00cm²)-19.117kg-WB</t>
  </si>
  <si>
    <t>Board-260gsm-37.80X28.94in²-(96.00X73.50cm²)-18.35kg-GB</t>
  </si>
  <si>
    <t>Board-260gsm-37.80X28.94in²-(96.00X73.50cm²)-18.35kg-WB</t>
  </si>
  <si>
    <t>Board-263gsm-31.69X27.56in²-(80.50X70.00cm²)-14.819kg-GB</t>
  </si>
  <si>
    <t>Board-263gsm-34.06X33.46in²-(86.50X85.00cm²)-19.337kg-GB</t>
  </si>
  <si>
    <t>Board-280gsm-23.62X33.86in²-(60.00X86.00cm²)-14.448kg-WB</t>
  </si>
  <si>
    <t>Board-280gsm-23.62X35.43in²-(60.00X90.00cm²)-15.117kg-WB</t>
  </si>
  <si>
    <t>Board-280gsm-34.65X33.86in²-(88.00X86.00cm²)-21.194kg-WB</t>
  </si>
  <si>
    <t>Board-350gsm-23.03X35.83in²-(58.50X91.00cm²)-18.633kg-SBS</t>
  </si>
  <si>
    <t>Paper-90gsm-18.90X24.80in²-(48.00X63.00cm²)-2.722kg-Cromo</t>
  </si>
  <si>
    <t>GB</t>
  </si>
  <si>
    <t>Cromo</t>
  </si>
  <si>
    <t>6.333</t>
  </si>
  <si>
    <t>9.00</t>
  </si>
  <si>
    <t>23.00</t>
  </si>
  <si>
    <t>5.667</t>
  </si>
  <si>
    <t>9.667</t>
  </si>
  <si>
    <t>13.00</t>
  </si>
  <si>
    <t>27.00</t>
  </si>
  <si>
    <t>7.667</t>
  </si>
  <si>
    <t>2.00</t>
  </si>
  <si>
    <t>3.00</t>
  </si>
  <si>
    <t>5.50</t>
  </si>
  <si>
    <t>12.00</t>
  </si>
  <si>
    <t>21.00</t>
  </si>
  <si>
    <t>1.50</t>
  </si>
  <si>
    <t>5.00</t>
  </si>
  <si>
    <t>5.25</t>
  </si>
  <si>
    <t>7.25</t>
  </si>
  <si>
    <t>9.75</t>
  </si>
  <si>
    <t>2.50</t>
  </si>
  <si>
    <t>6.00</t>
  </si>
  <si>
    <t>3.50</t>
  </si>
  <si>
    <t>16.00</t>
  </si>
  <si>
    <t>8.25</t>
  </si>
  <si>
    <t>10.50</t>
  </si>
  <si>
    <t>7.00</t>
  </si>
  <si>
    <t>15.50</t>
  </si>
  <si>
    <t>6.50</t>
  </si>
  <si>
    <t>10.00</t>
  </si>
  <si>
    <t>15.00</t>
  </si>
  <si>
    <t>00.167</t>
  </si>
  <si>
    <t>00.125</t>
  </si>
  <si>
    <t>--Title</t>
  </si>
  <si>
    <t>FYCODE</t>
  </si>
  <si>
    <t>" &amp; FYCODE &amp; "</t>
  </si>
  <si>
    <t>Writer Long Book Premium Mrp 33 [Unrulled]-76 page</t>
  </si>
  <si>
    <t>Writer Long Book Premium Mrp 33 [Hindi /Geometry]-76 page</t>
  </si>
  <si>
    <t>Writer Long Book Premium  Mrp 50 [Unrulled]-124 page</t>
  </si>
  <si>
    <t>Writer Long Book Premium  Mrp 50 [Hindi /Geometry]-124 page</t>
  </si>
  <si>
    <t>Writer Long Book Premum  Mrp 66 [Unrulled]-172 page</t>
  </si>
  <si>
    <t>Writer Long Book Premum  Mrp 66 [Hindi /Geometry]-172 page</t>
  </si>
  <si>
    <t>Writer Convent Premium  Mrp 32 [10 mm Squire (small)]</t>
  </si>
  <si>
    <t>*05044</t>
  </si>
  <si>
    <t>Writer Convent Premium  Mrp 32 [12 mm Squire ( Medium)]</t>
  </si>
  <si>
    <t>*05045</t>
  </si>
  <si>
    <t>Writer Convent Premium  Mrp 32 [18 mm Squire (Big)]-84 page</t>
  </si>
  <si>
    <t>*05046</t>
  </si>
  <si>
    <t>Writer Convent Premium  Mrp 32 [English /Geometry]-84 page</t>
  </si>
  <si>
    <t>Writer Convent Premium  Mrp 32 [3 In 1]-84 page</t>
  </si>
  <si>
    <t>Writer Convent Premium  Mrp 32 [Five Line English]-84 page</t>
  </si>
  <si>
    <t>*05047</t>
  </si>
  <si>
    <t>Writer Convent Premium  Mrp 32 [Double Line]-84 page</t>
  </si>
  <si>
    <t>Writer Convent Premium  Mrp 44 [Single line]-112 page</t>
  </si>
  <si>
    <t>Writer Convent Premium  Mrp 44 [English]-112 page</t>
  </si>
  <si>
    <t>Writer Convent Premium  Mrp 44 [10 mm Squire (small)]</t>
  </si>
  <si>
    <t>Writer Convent Premium  Mrp 44 [12 mm Squire ( Medium)]</t>
  </si>
  <si>
    <t>Writer Convent Premium  Mrp 44 [18 mm Squire (Big)]-112 page</t>
  </si>
  <si>
    <t>Writer Convent Premium  Mrp 44 [Hindi /Geometry]-112 page</t>
  </si>
  <si>
    <t>Writer Convent Premium  Mrp 44 [English /Geometry]-112 page</t>
  </si>
  <si>
    <t>Writer Convent Premium  Mrp 44 [3 In 1]-112 page</t>
  </si>
  <si>
    <t>Writer Convent Premium  Mrp 44 [Five Line English]-112 page</t>
  </si>
  <si>
    <t>Writer Convent Premium  Mrp 44 [Double Line]-112 page</t>
  </si>
  <si>
    <t>Writer Convent Premium  Mrp 48 [Single line]-132 page</t>
  </si>
  <si>
    <t>Writer Convent Premium  Mrp 48 [English]-132 page</t>
  </si>
  <si>
    <t>Writer Convent Premium  Mrp 48 [10 mm Squire (small)]</t>
  </si>
  <si>
    <t>Writer Convent Premium  Mrp 48 [12 mm Squire ( Medium)]</t>
  </si>
  <si>
    <t>Writer Convent Premium  Mrp 48 [18 mm Squire (Big)]-132 page</t>
  </si>
  <si>
    <t>Writer Convent Premium  Mrp 48 [Hindi /Geometry]-132 page</t>
  </si>
  <si>
    <t>Writer Convent Premium  Mrp 48 [English /Geometry]-132 page</t>
  </si>
  <si>
    <t>Writer Convent Premium  Mrp 48 [3 In 1]-132 page</t>
  </si>
  <si>
    <t>Writer Convent Premium  Mrp 48 [Five Line English]-132 page</t>
  </si>
  <si>
    <t>Writer Convent Premium  Mrp 48 [Double Line]-132 page</t>
  </si>
  <si>
    <t>Writer Convent Premium  Mrp 65 [Single line]-180 page</t>
  </si>
  <si>
    <t>Writer Convent Premium  Mrp 65 [English]-180 page</t>
  </si>
  <si>
    <t>Writer Convent Premium  Mrp 65 [10 mm Squire (small)]</t>
  </si>
  <si>
    <t>Writer Convent Premium  Mrp 65 [12 mm Squire ( Medium)]</t>
  </si>
  <si>
    <t>Writer Convent Premium  Mrp 65 [18 mm Squire (Big)]-180 page</t>
  </si>
  <si>
    <t>Writer Convent Premium  Mrp 65 [Hindi /Geometry]-180 page</t>
  </si>
  <si>
    <t>Writer Convent Premium  Mrp 65 [English /Geometry]-180 page</t>
  </si>
  <si>
    <t>Writer Convent Premium  Mrp 65 [3 In 1]-180 page</t>
  </si>
  <si>
    <t>Writer Convent Premium  Mrp 65 [Five Line English]-180 page</t>
  </si>
  <si>
    <t>Writer Convent Premium  Mrp 65 [Double Line]-180 page</t>
  </si>
  <si>
    <t>Writer Drowing book A4  Mrp 32 [Unrulled]-24 page</t>
  </si>
  <si>
    <t>Writer Drowing book A4  Mrp 50 [Unrulled]-44 page</t>
  </si>
  <si>
    <t>Writer Graph Book  Mrp  [Graph]-12 page</t>
  </si>
  <si>
    <t>Writer Graph Book  Mrp [Graph]-40 page</t>
  </si>
  <si>
    <t>Writer Lesson Plan Mrp 50 [Single line]-64 page</t>
  </si>
  <si>
    <t>Writer Lesson Plan Mrp 50 [Hindi /Geometry]-64 page</t>
  </si>
  <si>
    <t>Writer Lesson Plan Mrp 66 [Single line]-96 page</t>
  </si>
  <si>
    <t>Writer Lesson Plan Mrp 66 [Hindi /Geometry]-96 page</t>
  </si>
  <si>
    <t>Writer Lesson Plan Mrp 84 [Single line]-136 page</t>
  </si>
  <si>
    <t>Writer Lesson Plan Mrp 84 [Hindi /Geometry]-136 page</t>
  </si>
  <si>
    <t>Writer Computer  Mrp 50 [Hindi /Geometry]-56 page</t>
  </si>
  <si>
    <t>Writer Computer  Mrp 66 [Hindi /Geometry]-84 page</t>
  </si>
  <si>
    <t>Writer Computer  Mrp 84 [Hindi /Geometry]-124 page</t>
  </si>
  <si>
    <t>Writer Physics  Mrp  44 [Hindi /Geometry]-52 page</t>
  </si>
  <si>
    <t>Writer Physics  Mrp 58 [Hindi /Geometry]-80 page</t>
  </si>
  <si>
    <t>Writer Physics  Mrp 76  [Hindi /Geometry]-120 page</t>
  </si>
  <si>
    <t>Writer Chemistry  Mrp  44 [Hindi /Geometry]-52 page</t>
  </si>
  <si>
    <t>Writer Chemistry  Mrp 58 [Hindi /Geometry]-80 page</t>
  </si>
  <si>
    <t>Writer Chemistry  Mrp 76  [Hindi /Geometry]-120 page</t>
  </si>
  <si>
    <t>Writer Biology  Mrp  44 [Hindi /Geometry]-52 page</t>
  </si>
  <si>
    <t>Writer Biology  Mrp 58, [Hindi /Geometry]-80 page</t>
  </si>
  <si>
    <t>Writer Biology  Mrp  76  [Hindi /Geometry]-120 page</t>
  </si>
  <si>
    <t>Writer Genral  Mrp  44 [Hindi /Geometry]-52 page</t>
  </si>
  <si>
    <t>Writer Genral  Mrp 58 [Hindi /Geometry]-80 page</t>
  </si>
  <si>
    <t>Writer Genral  Mrp  76  [Hindi /Geometry]-120 page</t>
  </si>
  <si>
    <t>Writer A4 Classic  Mrp 50 [Hindi /Geometry]-116 page</t>
  </si>
  <si>
    <t>Writer A4 Classic  Mrp 66 [Hindi /Geometry]-156 page</t>
  </si>
  <si>
    <t>Writer A4 Classic  Mrp 84 [Hindi /Geometry]-220 page</t>
  </si>
  <si>
    <t>Writer Long Book Classic  Mrp 16 [Single line]-32 page</t>
  </si>
  <si>
    <t>Writer Long Book Classic  Mrp 16 [Hindi /Geometry]-32 page</t>
  </si>
  <si>
    <t>Writer Long Book Classic  Mrp 24 [Single line]-60 page</t>
  </si>
  <si>
    <t>Writer Long Book Classic  Mrp 24 [Hindi /Geometry]-60 page</t>
  </si>
  <si>
    <t>Writer Long Book Classic  Mrp 32 [Hindi /Geometry]-92 page</t>
  </si>
  <si>
    <t>Writer Long Book Classic  Mrp  50 [Single line]-160 page</t>
  </si>
  <si>
    <t>Writer Long Book Classic  Mrp  50 [Hindi /Geometry]-160 page</t>
  </si>
  <si>
    <t>Writer Long Book Classic  Mrp 66 [Single line]-212 page</t>
  </si>
  <si>
    <t>Writer Long Book Classic  Mrp 66 [Hindi /Geometry]-212 page</t>
  </si>
  <si>
    <t>Writer Long Book Classic  Mrp 84 [Single line]-276 page</t>
  </si>
  <si>
    <t>Writer Long Book Classic  Mrp 84 [Hindi /Geometry]-276 page</t>
  </si>
  <si>
    <t>Writer Convent Small Classic Mrp 10 [Single line]-56 page</t>
  </si>
  <si>
    <t>Writer Convent Small Classic Mrp 10 [English]-56 page</t>
  </si>
  <si>
    <t>Writer Convent Small Classic Mrp 10 [12 mm Squire ( Medium)]</t>
  </si>
  <si>
    <t>Writer Convent Big Classic Mrp 12 [Single line]-48 page</t>
  </si>
  <si>
    <t>Writer Convent Big Classic Mrp 12 [English]-48 page</t>
  </si>
  <si>
    <t>Writer Convent Big Classic Mrp 12 [12 mm Squire ( Medium)]</t>
  </si>
  <si>
    <t>Writer Convent Big Classic Mrp 12 [3 In 1]-48 page</t>
  </si>
  <si>
    <t>Writer Convent Big ClassicMrp12 [Hindi /Geometry]-48 page</t>
  </si>
  <si>
    <t>Writer Convent Big Classic Mrp 24 [Single line]-80 page</t>
  </si>
  <si>
    <t>Writer Convent Big Classic Mrp 24 [English]-80 page</t>
  </si>
  <si>
    <t>Writer Convent Big Classic Mrp 24 [12 mm Squire ( Medium)]</t>
  </si>
  <si>
    <t>Writer Convent Big Classic Mrp 24 [3 In 1]-80 page</t>
  </si>
  <si>
    <t>Writer Convent Big ClassicMrp 24 [Hindi /Geometry]-80 page</t>
  </si>
  <si>
    <t>Writer Convent Big Classic Mrp 32 [Single line]-116 page</t>
  </si>
  <si>
    <t>Writer Convent Big Classic Mrp 32 [English]-116 page</t>
  </si>
  <si>
    <t>Writer Convent Big Classic Mrp 32 [12 mm Squire ( Medium)]</t>
  </si>
  <si>
    <t>Writer Convent Big Classic Mrp 32 [3 In 1]-116 page</t>
  </si>
  <si>
    <t>Writer Convent Big ClassicMrp 32 [Hindi /Geometry]-116 page</t>
  </si>
  <si>
    <t>Writer  Convent Classic  Mrp 16 [Single line]-40 page</t>
  </si>
  <si>
    <t>Writer  Convent Classic  Mrp 16 [English]-40 page</t>
  </si>
  <si>
    <t>Writer  Convent Classic  Mrp 16 [12 mm Squire ( Medium)]</t>
  </si>
  <si>
    <t>Writer  Convent Classic  Mrp 16 [Hindi /Geometry]-40 page</t>
  </si>
  <si>
    <t>Writer  Convent Classic  Mrp 16 [3 In 1]-40 page</t>
  </si>
  <si>
    <t>Writer  Convent Classic  Mrp 24 [Single line]-72 page</t>
  </si>
  <si>
    <t>Writer  Convent Classic  Mrp 24 [English]-72 page</t>
  </si>
  <si>
    <t>Writer  Convent Classic  Mrp 24 [12 mm Squire ( Medium)]</t>
  </si>
  <si>
    <t>Writer  Convent Classic  Mrp 24 [Hindi /Geometry]-72 page</t>
  </si>
  <si>
    <t>Writer  Convent Classic  Mrp 24 [3 In 1]-72 page</t>
  </si>
  <si>
    <t>Writer  Convent Classic  Mrp 32 [Single line]-96 page</t>
  </si>
  <si>
    <t>Writer  Convent Classic  Mrp 32 [English]-96 page</t>
  </si>
  <si>
    <t>Writer  Convent Classic  Mrp 32 [12 mm Squire ( Medium)]</t>
  </si>
  <si>
    <t>Writer  Convent Classic  Mrp 32 [Hindi /Geometry]-96 page</t>
  </si>
  <si>
    <t>Writer  Convent Classic  Mrp 32 [3 In 1]-96 page</t>
  </si>
  <si>
    <t>Writer  Convent Classic  Mrp 48 [Single line]-156 page</t>
  </si>
  <si>
    <t>Writer  Convent Classic  Mrp 48 [English]-156 page</t>
  </si>
  <si>
    <t>Writer  Convent Classic  Mrp 48 [10 mm Squire (small)]</t>
  </si>
  <si>
    <t>Writer  Convent Classic  Mrp 48 [12 mm Squire ( Medium)]</t>
  </si>
  <si>
    <t>Writer  Convent Classic  Mrp 48 [18 mm Squire (Big)]</t>
  </si>
  <si>
    <t>Writer  Convent Classic  Mrp 48 [3 In 1]-156 page</t>
  </si>
  <si>
    <t>Writer  Convent Classic  Mrp 48 [Hindi /Geometry]-156 page</t>
  </si>
  <si>
    <t>Writer  Convent Classic  Mrp 48 [English /Geometry]-156 page</t>
  </si>
  <si>
    <t>Writer  Convent Classic  Mrp 65 [Single line]-196 page</t>
  </si>
  <si>
    <t>Writer  Convent Classic  Mrp 65 [English]-196 page</t>
  </si>
  <si>
    <t>Writer  Convent Classic  Mrp 65 [10 mm Squire (small)]</t>
  </si>
  <si>
    <t>Writer  Convent Classic  Mrp 65 [12 mm Squire ( Medium)]</t>
  </si>
  <si>
    <t>Writer  Convent Classic  Mrp 65 [18 mm Squire (Big)]</t>
  </si>
  <si>
    <t>Writer  Convent Classic  Mrp 65 [3 In 1]-196 page</t>
  </si>
  <si>
    <t>Writer  Convent Classic  Mrp 65 [Hindi /Geometry]-196 page</t>
  </si>
  <si>
    <t>Writer  Convent Classic  Mrp 65 [English /Geometry]-196 page</t>
  </si>
  <si>
    <t>Writer Small Ragister Mrp 12 [Single line]-48 page</t>
  </si>
  <si>
    <t>Writer Small Ragister Mrp 24 [Single line]-84 page</t>
  </si>
  <si>
    <t>Writer Small Ragister Mrp 32 [Single line]-132 page</t>
  </si>
  <si>
    <t>FG Items</t>
  </si>
  <si>
    <t>UFG RULLING</t>
  </si>
  <si>
    <t>Rulling-Unrulled-[168 x 265]</t>
  </si>
  <si>
    <t>Rulling-Hindi /Geometry-[168 x 265]</t>
  </si>
  <si>
    <t>Rulling-10 mm Squire (small)-[180 x 240]</t>
  </si>
  <si>
    <t>Rulling-12 mm Squire ( Medium)-[180 x 240]</t>
  </si>
  <si>
    <t>Rulling-18 mm Squire (Big)-[180 x 240]</t>
  </si>
  <si>
    <t>Rulling-3 In 1-[180 x 240]</t>
  </si>
  <si>
    <t>Rulling-Five Line English-[180 x 240]</t>
  </si>
  <si>
    <t>Rulling-Single line-[220 x 280]</t>
  </si>
  <si>
    <t>Rulling-Hindi /Geometry-[210 x 285]</t>
  </si>
  <si>
    <t>Rulling-12 mm Squire ( Medium)-[165 x 210]</t>
  </si>
  <si>
    <t>Rulling-12 mm Squire ( Medium)-[170 x 220]</t>
  </si>
  <si>
    <t>Rulling-3 In 1-[170 x 220]</t>
  </si>
  <si>
    <t>UFG INDEX</t>
  </si>
  <si>
    <t>Practical -[265 X 215]</t>
  </si>
  <si>
    <t xml:space="preserve"> 3 In 1-[180 x 240]</t>
  </si>
  <si>
    <t xml:space="preserve"> 3 In 1-[170 x 220]</t>
  </si>
  <si>
    <t>Writer Graph Book  Mrp [Title]</t>
  </si>
  <si>
    <t>Writer Sci Manual  Mrp44,58,76  [Title]</t>
  </si>
  <si>
    <t>Writer Long Book Classic  Mrp 16 [Title]</t>
  </si>
  <si>
    <t>COPY-50gsm-38.58in-(98.00cm)-Reel-Line</t>
  </si>
  <si>
    <t>COPY</t>
  </si>
  <si>
    <t>10 mm Squire (small)</t>
  </si>
  <si>
    <t>12 mm Squire ( Medium)</t>
  </si>
  <si>
    <t>18 mm Squire (Big)</t>
  </si>
  <si>
    <t>Five Line English</t>
  </si>
  <si>
    <t>*05042</t>
  </si>
  <si>
    <t>*05043</t>
  </si>
  <si>
    <t>000238</t>
  </si>
  <si>
    <t>000239</t>
  </si>
  <si>
    <t>000240</t>
  </si>
  <si>
    <t>000242</t>
  </si>
  <si>
    <t>000244</t>
  </si>
  <si>
    <t>000247</t>
  </si>
  <si>
    <t>000248</t>
  </si>
  <si>
    <t>000249</t>
  </si>
  <si>
    <t>000250</t>
  </si>
  <si>
    <t>000251</t>
  </si>
  <si>
    <t>000252</t>
  </si>
  <si>
    <t>000253</t>
  </si>
  <si>
    <t>000254</t>
  </si>
  <si>
    <t>000256</t>
  </si>
  <si>
    <t>000260</t>
  </si>
  <si>
    <t>000261</t>
  </si>
  <si>
    <t>000262</t>
  </si>
  <si>
    <t>000263</t>
  </si>
  <si>
    <t>000264</t>
  </si>
  <si>
    <t>000266</t>
  </si>
  <si>
    <t>000267</t>
  </si>
  <si>
    <t>000268</t>
  </si>
  <si>
    <t>000269</t>
  </si>
  <si>
    <t>000270</t>
  </si>
  <si>
    <t>000271</t>
  </si>
  <si>
    <t>000272</t>
  </si>
  <si>
    <t>000273</t>
  </si>
  <si>
    <t>000274</t>
  </si>
  <si>
    <t>000275</t>
  </si>
  <si>
    <t>000276</t>
  </si>
  <si>
    <t>000277</t>
  </si>
  <si>
    <t>000278</t>
  </si>
  <si>
    <t>000283</t>
  </si>
  <si>
    <t>000284</t>
  </si>
  <si>
    <t>000285</t>
  </si>
  <si>
    <t>11.25</t>
  </si>
  <si>
    <t>8.00</t>
  </si>
  <si>
    <t>17.00</t>
  </si>
  <si>
    <t>2.667</t>
  </si>
  <si>
    <t>4.50</t>
  </si>
  <si>
    <t>12.25</t>
  </si>
  <si>
    <t>--FG_ITEM_Rulling_Child01</t>
  </si>
  <si>
    <t>--FG_ITEM_Rulling_Paper_Child01</t>
  </si>
  <si>
    <t>--FG_ITEM_Index_Child01</t>
  </si>
  <si>
    <t>--FG_ITEM_Index_Paper_Child01</t>
  </si>
  <si>
    <t>--FG_ITEM_Title_Child01</t>
  </si>
  <si>
    <t>--FG_ITEM_Title_Paper_Child01</t>
  </si>
  <si>
    <t>Button.Index = 1</t>
  </si>
  <si>
    <t>AddRecord</t>
  </si>
  <si>
    <t>Button</t>
  </si>
  <si>
    <t>Button.Index = 2</t>
  </si>
  <si>
    <t>Button.Index = 3</t>
  </si>
  <si>
    <t>Button.Index = 4</t>
  </si>
  <si>
    <t>Button.Index = 5</t>
  </si>
  <si>
    <t>Button.Index = 6</t>
  </si>
  <si>
    <t>Button.Index = 7</t>
  </si>
  <si>
    <t>Button.Index = 8</t>
  </si>
  <si>
    <t>Button.Index = 9</t>
  </si>
  <si>
    <t>Button.Index = 10</t>
  </si>
  <si>
    <t>Button.Index = 11</t>
  </si>
  <si>
    <t>Button.Index = 12</t>
  </si>
  <si>
    <t>EditRecord</t>
  </si>
  <si>
    <t>DeleteRercord</t>
  </si>
  <si>
    <t>SaveRercord</t>
  </si>
  <si>
    <t>CancelRecordUpdate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</si>
</sst>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 #,##0.00_ ;_ * \-#,##0.00_ ;_ * &quot;-&quot;??_ ;_ @_ "/>
    <numFmt numFmtId="164" formatCode="dddd\,\ mmmm\ dd\,\ yyyy"/>
    <numFmt numFmtId="165" formatCode="0.00\ &quot;inch&quot;"/>
    <numFmt numFmtId="166" formatCode="0.00\ &quot;cm.&quot;"/>
    <numFmt numFmtId="167" formatCode="0.000\ &quot;Kg.&quot;"/>
    <numFmt numFmtId="168" formatCode="#,###\ &quot;'Days&quot;"/>
    <numFmt numFmtId="169" formatCode="000000"/>
    <numFmt numFmtId="170" formatCode="0.000"/>
  </numFmts>
  <fonts count="44">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4"/>
      <color rgb="FFFF0000"/>
      <name val="Calibri"/>
      <family val="2"/>
      <scheme val="minor"/>
    </font>
    <font>
      <sz val="11"/>
      <color theme="1"/>
      <name val="Calibri"/>
      <family val="2"/>
      <scheme val="minor"/>
    </font>
    <font>
      <sz val="11"/>
      <color indexed="8"/>
      <name val="Calibri"/>
      <family val="2"/>
    </font>
    <font>
      <sz val="10"/>
      <color indexed="8"/>
      <name val="Arial"/>
      <family val="2"/>
    </font>
    <font>
      <sz val="11"/>
      <color rgb="FFFF0000"/>
      <name val="Calibri"/>
      <family val="2"/>
    </font>
    <font>
      <sz val="11"/>
      <color theme="1"/>
      <name val="Calibri"/>
      <family val="2"/>
    </font>
    <font>
      <sz val="11"/>
      <name val="Calibri"/>
      <family val="2"/>
    </font>
    <font>
      <sz val="11"/>
      <name val="Calibri"/>
      <family val="2"/>
      <scheme val="minor"/>
    </font>
    <font>
      <sz val="11"/>
      <color indexed="8"/>
      <name val="Calibri"/>
      <family val="2"/>
    </font>
    <font>
      <sz val="10"/>
      <color indexed="8"/>
      <name val="Arial"/>
      <family val="2"/>
    </font>
    <font>
      <b/>
      <sz val="12"/>
      <color theme="0"/>
      <name val="Calibri"/>
      <family val="2"/>
      <scheme val="minor"/>
    </font>
    <font>
      <sz val="14"/>
      <color theme="1"/>
      <name val="Calibri"/>
      <family val="2"/>
      <scheme val="minor"/>
    </font>
    <font>
      <sz val="14"/>
      <name val="Calibri"/>
      <family val="2"/>
      <scheme val="minor"/>
    </font>
    <font>
      <sz val="14"/>
      <color indexed="8"/>
      <name val="Calibri"/>
      <family val="2"/>
    </font>
    <font>
      <sz val="14"/>
      <color rgb="FFFF0000"/>
      <name val="Calibri"/>
      <family val="2"/>
    </font>
    <font>
      <sz val="14"/>
      <color theme="1"/>
      <name val="Calibri"/>
      <family val="2"/>
    </font>
    <font>
      <sz val="8"/>
      <name val="Calibri"/>
      <family val="2"/>
      <scheme val="minor"/>
    </font>
    <font>
      <sz val="10"/>
      <color indexed="8"/>
      <name val="Arial"/>
      <family val="2"/>
    </font>
    <font>
      <sz val="11"/>
      <color indexed="8"/>
      <name val="Calibri"/>
      <family val="2"/>
    </font>
    <font>
      <sz val="12"/>
      <color theme="1"/>
      <name val="Calibri"/>
      <family val="2"/>
      <scheme val="minor"/>
    </font>
    <font>
      <sz val="12"/>
      <color indexed="8"/>
      <name val="Calibri"/>
      <family val="2"/>
    </font>
    <font>
      <sz val="12"/>
      <color rgb="FFFF0000"/>
      <name val="Calibri"/>
      <family val="2"/>
    </font>
    <font>
      <sz val="12"/>
      <color theme="1"/>
      <name val="Calibri"/>
      <family val="2"/>
    </font>
    <font>
      <sz val="12"/>
      <name val="Calibri"/>
      <family val="2"/>
    </font>
    <font>
      <b/>
      <sz val="10"/>
      <color theme="1"/>
      <name val="Calibri"/>
      <family val="2"/>
    </font>
    <font>
      <sz val="11"/>
      <color rgb="FF00B050"/>
      <name val="Calibri"/>
      <family val="2"/>
      <scheme val="minor"/>
    </font>
    <font>
      <b/>
      <u/>
      <sz val="10"/>
      <color indexed="12"/>
      <name val="Calibri"/>
      <family val="2"/>
    </font>
    <font>
      <b/>
      <sz val="14"/>
      <color theme="1"/>
      <name val="Calibri"/>
      <family val="2"/>
      <scheme val="minor"/>
    </font>
    <font>
      <b/>
      <sz val="18"/>
      <color theme="1"/>
      <name val="Calibri"/>
      <family val="2"/>
      <scheme val="minor"/>
    </font>
    <font>
      <sz val="9"/>
      <color indexed="81"/>
      <name val="Tahoma"/>
      <family val="2"/>
    </font>
    <font>
      <b/>
      <sz val="9"/>
      <color indexed="81"/>
      <name val="Tahoma"/>
      <family val="2"/>
    </font>
    <font>
      <b/>
      <sz val="12"/>
      <color theme="1"/>
      <name val="Calibri"/>
      <family val="2"/>
      <scheme val="minor"/>
    </font>
    <font>
      <u/>
      <sz val="11"/>
      <color theme="10"/>
      <name val="Calibri"/>
      <family val="2"/>
      <scheme val="minor"/>
    </font>
    <font>
      <sz val="11"/>
      <color rgb="FF0D0F2F"/>
      <name val="Rubik"/>
    </font>
    <font>
      <sz val="11"/>
      <color rgb="FF0070C0"/>
      <name val="Calibri"/>
      <family val="2"/>
      <scheme val="minor"/>
    </font>
    <font>
      <sz val="11"/>
      <color rgb="FFC00000"/>
      <name val="Calibri"/>
      <family val="2"/>
      <scheme val="minor"/>
    </font>
    <font>
      <sz val="10"/>
      <color theme="1"/>
      <name val="Calibri"/>
      <family val="2"/>
      <scheme val="minor"/>
    </font>
    <font>
      <sz val="11"/>
      <color rgb="FF009999"/>
      <name val="Calibri"/>
      <family val="2"/>
      <scheme val="minor"/>
    </font>
    <font>
      <b/>
      <sz val="11"/>
      <color theme="1"/>
      <name val="Arial"/>
      <family val="2"/>
    </font>
    <font>
      <sz val="11"/>
      <color theme="1"/>
      <name val="Arial"/>
      <family val="2"/>
    </font>
  </fonts>
  <fills count="37">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FFC000"/>
        <bgColor indexed="64"/>
      </patternFill>
    </fill>
    <fill>
      <patternFill patternType="solid">
        <fgColor indexed="22"/>
        <bgColor indexed="0"/>
      </patternFill>
    </fill>
    <fill>
      <patternFill patternType="solid">
        <fgColor rgb="FFFF3399"/>
        <bgColor indexed="64"/>
      </patternFill>
    </fill>
    <fill>
      <patternFill patternType="solid">
        <fgColor rgb="FFFF0000"/>
        <bgColor indexed="64"/>
      </patternFill>
    </fill>
    <fill>
      <patternFill patternType="solid">
        <fgColor rgb="FF92D050"/>
        <bgColor indexed="64"/>
      </patternFill>
    </fill>
    <fill>
      <patternFill patternType="solid">
        <fgColor rgb="FFCCFF66"/>
        <bgColor indexed="64"/>
      </patternFill>
    </fill>
    <fill>
      <patternFill patternType="solid">
        <fgColor rgb="FFF6FBFC"/>
        <bgColor indexed="64"/>
      </patternFill>
    </fill>
    <fill>
      <patternFill patternType="solid">
        <fgColor rgb="FFFFCC66"/>
        <bgColor indexed="64"/>
      </patternFill>
    </fill>
    <fill>
      <patternFill patternType="solid">
        <fgColor rgb="FFFFF6DD"/>
        <bgColor indexed="64"/>
      </patternFill>
    </fill>
    <fill>
      <patternFill patternType="solid">
        <fgColor rgb="FFD1E8FF"/>
        <bgColor indexed="64"/>
      </patternFill>
    </fill>
    <fill>
      <patternFill patternType="solid">
        <fgColor rgb="FFECF5E7"/>
        <bgColor indexed="64"/>
      </patternFill>
    </fill>
    <fill>
      <patternFill patternType="solid">
        <fgColor rgb="FFFFF5E1"/>
        <bgColor indexed="64"/>
      </patternFill>
    </fill>
    <fill>
      <patternFill patternType="solid">
        <fgColor indexed="9"/>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rgb="FF00FFFF"/>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00FF00"/>
        <bgColor indexed="64"/>
      </patternFill>
    </fill>
    <fill>
      <patternFill patternType="solid">
        <fgColor rgb="FF66FF99"/>
        <bgColor indexed="64"/>
      </patternFill>
    </fill>
    <fill>
      <patternFill patternType="solid">
        <fgColor theme="4" tint="0.79998168889431442"/>
        <bgColor theme="4" tint="0.79998168889431442"/>
      </patternFill>
    </fill>
    <fill>
      <patternFill patternType="solid">
        <fgColor theme="8" tint="-0.249977111117893"/>
        <bgColor indexed="64"/>
      </patternFill>
    </fill>
    <fill>
      <patternFill patternType="solid">
        <fgColor theme="4" tint="0.59999389629810485"/>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style="thin">
        <color indexed="64"/>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
      <left style="thin">
        <color indexed="8"/>
      </left>
      <right style="thin">
        <color indexed="8"/>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bottom style="thin">
        <color indexed="64"/>
      </bottom>
      <diagonal/>
    </border>
    <border>
      <left/>
      <right/>
      <top/>
      <bottom style="thin">
        <color theme="4" tint="0.39997558519241921"/>
      </bottom>
      <diagonal/>
    </border>
    <border>
      <left/>
      <right style="medium">
        <color rgb="FFAEAFB8"/>
      </right>
      <top/>
      <bottom style="medium">
        <color rgb="FFAEAFB8"/>
      </bottom>
      <diagonal/>
    </border>
  </borders>
  <cellStyleXfs count="11">
    <xf numFmtId="0" fontId="0" fillId="0" borderId="0"/>
    <xf numFmtId="0" fontId="7" fillId="0" borderId="0"/>
    <xf numFmtId="0" fontId="7" fillId="0" borderId="0"/>
    <xf numFmtId="0" fontId="13" fillId="0" borderId="0"/>
    <xf numFmtId="0" fontId="13" fillId="0" borderId="0"/>
    <xf numFmtId="0" fontId="13" fillId="0" borderId="0"/>
    <xf numFmtId="0" fontId="21" fillId="0" borderId="0"/>
    <xf numFmtId="0" fontId="7" fillId="0" borderId="0"/>
    <xf numFmtId="9" fontId="5" fillId="0" borderId="0" applyFont="0" applyFill="0" applyBorder="0" applyAlignment="0" applyProtection="0"/>
    <xf numFmtId="0" fontId="36" fillId="0" borderId="0" applyNumberFormat="0" applyFill="0" applyBorder="0" applyAlignment="0" applyProtection="0"/>
    <xf numFmtId="43" fontId="5" fillId="0" borderId="0" applyFont="0" applyFill="0" applyBorder="0" applyAlignment="0" applyProtection="0"/>
  </cellStyleXfs>
  <cellXfs count="506">
    <xf numFmtId="0" fontId="0" fillId="0" borderId="0" xfId="0"/>
    <xf numFmtId="0" fontId="0" fillId="2" borderId="1" xfId="0" applyFill="1" applyBorder="1"/>
    <xf numFmtId="0" fontId="0" fillId="2" borderId="1" xfId="0" quotePrefix="1" applyFill="1" applyBorder="1"/>
    <xf numFmtId="0" fontId="0" fillId="2" borderId="1" xfId="0" applyFill="1" applyBorder="1" applyAlignment="1">
      <alignment horizontal="left"/>
    </xf>
    <xf numFmtId="0" fontId="0" fillId="2" borderId="5" xfId="0" quotePrefix="1" applyFill="1" applyBorder="1"/>
    <xf numFmtId="0" fontId="0" fillId="2" borderId="13" xfId="0" applyFill="1" applyBorder="1"/>
    <xf numFmtId="0" fontId="0" fillId="2" borderId="15" xfId="0" quotePrefix="1" applyFill="1" applyBorder="1"/>
    <xf numFmtId="0" fontId="0" fillId="2" borderId="16" xfId="0" applyFill="1" applyBorder="1"/>
    <xf numFmtId="0" fontId="0" fillId="2" borderId="18" xfId="0" quotePrefix="1" applyFill="1" applyBorder="1"/>
    <xf numFmtId="0" fontId="0" fillId="2" borderId="19" xfId="0" applyFill="1" applyBorder="1" applyAlignment="1">
      <alignment horizontal="left"/>
    </xf>
    <xf numFmtId="0" fontId="0" fillId="0" borderId="0" xfId="0" applyAlignment="1">
      <alignment horizontal="left"/>
    </xf>
    <xf numFmtId="0" fontId="0" fillId="2" borderId="9" xfId="0" applyFill="1" applyBorder="1" applyAlignment="1">
      <alignment horizontal="center"/>
    </xf>
    <xf numFmtId="0" fontId="0" fillId="2" borderId="3" xfId="0" applyFill="1" applyBorder="1" applyAlignment="1">
      <alignment horizontal="center"/>
    </xf>
    <xf numFmtId="0" fontId="0" fillId="2" borderId="21" xfId="0" applyFill="1" applyBorder="1"/>
    <xf numFmtId="0" fontId="0" fillId="2" borderId="15" xfId="0" applyFill="1" applyBorder="1"/>
    <xf numFmtId="0" fontId="0" fillId="2" borderId="5" xfId="0" applyFill="1" applyBorder="1"/>
    <xf numFmtId="0" fontId="0" fillId="2" borderId="18" xfId="0" applyFill="1" applyBorder="1"/>
    <xf numFmtId="0" fontId="0" fillId="2" borderId="23" xfId="0" applyFill="1" applyBorder="1"/>
    <xf numFmtId="0" fontId="0" fillId="2" borderId="6" xfId="0" quotePrefix="1" applyFill="1" applyBorder="1"/>
    <xf numFmtId="0" fontId="0" fillId="2" borderId="7" xfId="0" quotePrefix="1" applyFill="1" applyBorder="1"/>
    <xf numFmtId="0" fontId="0" fillId="2" borderId="8" xfId="0" quotePrefix="1" applyFill="1" applyBorder="1"/>
    <xf numFmtId="0" fontId="0" fillId="2" borderId="22" xfId="0" quotePrefix="1" applyFill="1" applyBorder="1"/>
    <xf numFmtId="0" fontId="0" fillId="2" borderId="2" xfId="0" quotePrefix="1" applyFill="1" applyBorder="1"/>
    <xf numFmtId="0" fontId="0" fillId="2" borderId="27" xfId="0" quotePrefix="1" applyFill="1" applyBorder="1"/>
    <xf numFmtId="0" fontId="0" fillId="0" borderId="0" xfId="0" quotePrefix="1"/>
    <xf numFmtId="0" fontId="0" fillId="2" borderId="4" xfId="0" applyFill="1" applyBorder="1"/>
    <xf numFmtId="0" fontId="0" fillId="2" borderId="28" xfId="0" applyFill="1" applyBorder="1"/>
    <xf numFmtId="0" fontId="0" fillId="2" borderId="30" xfId="0" quotePrefix="1" applyFill="1" applyBorder="1"/>
    <xf numFmtId="0" fontId="0" fillId="2" borderId="0" xfId="0" applyFill="1"/>
    <xf numFmtId="0" fontId="0" fillId="2" borderId="31" xfId="0" applyFill="1" applyBorder="1"/>
    <xf numFmtId="0" fontId="0" fillId="2" borderId="32" xfId="0" applyFill="1" applyBorder="1" applyAlignment="1">
      <alignment horizontal="center"/>
    </xf>
    <xf numFmtId="0" fontId="0" fillId="2" borderId="34" xfId="0" applyFill="1" applyBorder="1"/>
    <xf numFmtId="0" fontId="0" fillId="2" borderId="35" xfId="0" applyFill="1" applyBorder="1"/>
    <xf numFmtId="0" fontId="0" fillId="2" borderId="19" xfId="0" applyFill="1" applyBorder="1"/>
    <xf numFmtId="0" fontId="0" fillId="2" borderId="36" xfId="0" applyFill="1" applyBorder="1"/>
    <xf numFmtId="0" fontId="0" fillId="2" borderId="37" xfId="0" quotePrefix="1" applyFill="1" applyBorder="1"/>
    <xf numFmtId="0" fontId="0" fillId="2" borderId="38" xfId="0" quotePrefix="1" applyFill="1" applyBorder="1"/>
    <xf numFmtId="0" fontId="0" fillId="2" borderId="37" xfId="0" applyFill="1" applyBorder="1" applyAlignment="1">
      <alignment horizontal="left"/>
    </xf>
    <xf numFmtId="0" fontId="0" fillId="2" borderId="4" xfId="0" applyFill="1" applyBorder="1" applyAlignment="1">
      <alignment horizontal="left"/>
    </xf>
    <xf numFmtId="0" fontId="0" fillId="2" borderId="38" xfId="0" applyFill="1" applyBorder="1" applyAlignment="1">
      <alignment horizontal="left"/>
    </xf>
    <xf numFmtId="0" fontId="0" fillId="2" borderId="42" xfId="0" quotePrefix="1" applyFill="1" applyBorder="1"/>
    <xf numFmtId="0" fontId="0" fillId="2" borderId="36" xfId="0" applyFill="1" applyBorder="1" applyAlignment="1">
      <alignment horizontal="left"/>
    </xf>
    <xf numFmtId="0" fontId="0" fillId="2" borderId="45" xfId="0" quotePrefix="1" applyFill="1" applyBorder="1"/>
    <xf numFmtId="0" fontId="0" fillId="2" borderId="24" xfId="0" quotePrefix="1" applyFill="1" applyBorder="1"/>
    <xf numFmtId="0" fontId="0" fillId="2" borderId="46" xfId="0" applyFill="1" applyBorder="1" applyAlignment="1">
      <alignment horizontal="center"/>
    </xf>
    <xf numFmtId="0" fontId="0" fillId="2" borderId="11" xfId="0" applyFill="1" applyBorder="1" applyAlignment="1">
      <alignment horizontal="center"/>
    </xf>
    <xf numFmtId="0" fontId="0" fillId="2" borderId="41" xfId="0" quotePrefix="1" applyFill="1" applyBorder="1"/>
    <xf numFmtId="0" fontId="2" fillId="2" borderId="14" xfId="0" quotePrefix="1" applyFont="1" applyFill="1" applyBorder="1"/>
    <xf numFmtId="0" fontId="0" fillId="2" borderId="26" xfId="0" applyFill="1" applyBorder="1" applyAlignment="1">
      <alignment horizontal="center"/>
    </xf>
    <xf numFmtId="0" fontId="0" fillId="2" borderId="17" xfId="0" applyFill="1" applyBorder="1"/>
    <xf numFmtId="0" fontId="0" fillId="2" borderId="47" xfId="0" applyFill="1" applyBorder="1" applyAlignment="1">
      <alignment horizontal="center"/>
    </xf>
    <xf numFmtId="0" fontId="0" fillId="2" borderId="33" xfId="0" applyFill="1" applyBorder="1"/>
    <xf numFmtId="0" fontId="0" fillId="2" borderId="39" xfId="0" applyFill="1" applyBorder="1"/>
    <xf numFmtId="0" fontId="1" fillId="2" borderId="25"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26" xfId="0" applyFont="1" applyFill="1" applyBorder="1" applyAlignment="1">
      <alignment horizontal="center"/>
    </xf>
    <xf numFmtId="0" fontId="0" fillId="2" borderId="12" xfId="0" quotePrefix="1" applyFill="1" applyBorder="1"/>
    <xf numFmtId="0" fontId="0" fillId="2" borderId="17" xfId="0" quotePrefix="1" applyFill="1" applyBorder="1"/>
    <xf numFmtId="0" fontId="0" fillId="2" borderId="44" xfId="0" applyFill="1" applyBorder="1"/>
    <xf numFmtId="0" fontId="2" fillId="2" borderId="38" xfId="0" quotePrefix="1" applyFont="1" applyFill="1" applyBorder="1"/>
    <xf numFmtId="0" fontId="0" fillId="0" borderId="0" xfId="0" applyAlignment="1">
      <alignment horizontal="center"/>
    </xf>
    <xf numFmtId="0" fontId="1" fillId="0" borderId="0" xfId="0" applyFont="1" applyAlignment="1">
      <alignment horizontal="center"/>
    </xf>
    <xf numFmtId="0" fontId="0" fillId="2" borderId="49" xfId="0" quotePrefix="1" applyFill="1" applyBorder="1"/>
    <xf numFmtId="0" fontId="0" fillId="2" borderId="40" xfId="0" applyFill="1" applyBorder="1"/>
    <xf numFmtId="0" fontId="2" fillId="2" borderId="1" xfId="0" applyFont="1" applyFill="1" applyBorder="1"/>
    <xf numFmtId="0" fontId="0" fillId="3" borderId="0" xfId="0" applyFill="1" applyAlignment="1">
      <alignment horizontal="center"/>
    </xf>
    <xf numFmtId="0" fontId="0" fillId="3" borderId="23" xfId="0" applyFill="1" applyBorder="1" applyAlignment="1">
      <alignment horizontal="center"/>
    </xf>
    <xf numFmtId="0" fontId="0" fillId="3" borderId="29" xfId="0" applyFill="1" applyBorder="1" applyAlignment="1">
      <alignment horizontal="center"/>
    </xf>
    <xf numFmtId="0" fontId="0" fillId="3" borderId="9" xfId="0" applyFill="1" applyBorder="1" applyAlignment="1">
      <alignment horizontal="center"/>
    </xf>
    <xf numFmtId="0" fontId="0" fillId="3" borderId="24" xfId="0" applyFill="1" applyBorder="1" applyAlignment="1">
      <alignment horizontal="center"/>
    </xf>
    <xf numFmtId="0" fontId="0" fillId="3" borderId="25"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0" fillId="3" borderId="26" xfId="0" applyFill="1" applyBorder="1" applyAlignment="1">
      <alignment horizontal="center"/>
    </xf>
    <xf numFmtId="0" fontId="0" fillId="2" borderId="3" xfId="0" quotePrefix="1" applyFill="1" applyBorder="1"/>
    <xf numFmtId="0" fontId="0" fillId="2" borderId="23" xfId="0" quotePrefix="1" applyFill="1" applyBorder="1"/>
    <xf numFmtId="0" fontId="0" fillId="2" borderId="42" xfId="0" quotePrefix="1" applyFill="1" applyBorder="1" applyAlignment="1">
      <alignment wrapText="1"/>
    </xf>
    <xf numFmtId="0" fontId="0" fillId="2" borderId="9" xfId="0" quotePrefix="1" applyFill="1" applyBorder="1"/>
    <xf numFmtId="0" fontId="0" fillId="2" borderId="6" xfId="0" applyFill="1" applyBorder="1"/>
    <xf numFmtId="0" fontId="0" fillId="2" borderId="48" xfId="0" applyFill="1" applyBorder="1" applyAlignment="1">
      <alignment horizontal="left"/>
    </xf>
    <xf numFmtId="0" fontId="0" fillId="3" borderId="46" xfId="0" applyFill="1" applyBorder="1" applyAlignment="1">
      <alignment horizontal="center"/>
    </xf>
    <xf numFmtId="0" fontId="0" fillId="3" borderId="43" xfId="0" applyFill="1" applyBorder="1" applyAlignment="1">
      <alignment horizontal="center"/>
    </xf>
    <xf numFmtId="0" fontId="0" fillId="2" borderId="7" xfId="0" applyFill="1" applyBorder="1"/>
    <xf numFmtId="0" fontId="0" fillId="3" borderId="13" xfId="0" applyFill="1" applyBorder="1" applyAlignment="1">
      <alignment horizontal="center"/>
    </xf>
    <xf numFmtId="0" fontId="0" fillId="2" borderId="8" xfId="0" applyFill="1" applyBorder="1"/>
    <xf numFmtId="0" fontId="0" fillId="3" borderId="16" xfId="0" applyFill="1" applyBorder="1" applyAlignment="1">
      <alignment horizontal="center"/>
    </xf>
    <xf numFmtId="0" fontId="0" fillId="3" borderId="19" xfId="0" applyFill="1" applyBorder="1" applyAlignment="1">
      <alignment horizontal="center"/>
    </xf>
    <xf numFmtId="0" fontId="0" fillId="3" borderId="50" xfId="0" applyFill="1" applyBorder="1" applyAlignment="1">
      <alignment horizontal="center"/>
    </xf>
    <xf numFmtId="0" fontId="0" fillId="2" borderId="20" xfId="0" applyFill="1" applyBorder="1"/>
    <xf numFmtId="0" fontId="0" fillId="2" borderId="14" xfId="0" applyFill="1" applyBorder="1"/>
    <xf numFmtId="0" fontId="0" fillId="2" borderId="20" xfId="0" quotePrefix="1" applyFill="1" applyBorder="1"/>
    <xf numFmtId="0" fontId="0" fillId="3" borderId="21" xfId="0" applyFill="1" applyBorder="1" applyAlignment="1">
      <alignment horizontal="center"/>
    </xf>
    <xf numFmtId="0" fontId="0" fillId="2" borderId="2" xfId="0" applyFill="1" applyBorder="1" applyAlignment="1">
      <alignment horizontal="left"/>
    </xf>
    <xf numFmtId="0" fontId="0" fillId="0" borderId="26" xfId="0" applyBorder="1"/>
    <xf numFmtId="0" fontId="0" fillId="0" borderId="51" xfId="0" applyBorder="1"/>
    <xf numFmtId="0" fontId="2" fillId="3" borderId="18" xfId="0" applyFont="1" applyFill="1" applyBorder="1"/>
    <xf numFmtId="0" fontId="2" fillId="2" borderId="18" xfId="0" applyFont="1" applyFill="1" applyBorder="1"/>
    <xf numFmtId="0" fontId="2" fillId="3" borderId="51" xfId="0" applyFont="1" applyFill="1" applyBorder="1" applyAlignment="1">
      <alignment horizontal="center"/>
    </xf>
    <xf numFmtId="0" fontId="2" fillId="2" borderId="23" xfId="0" applyFont="1" applyFill="1" applyBorder="1"/>
    <xf numFmtId="0" fontId="2" fillId="3" borderId="52" xfId="0" applyFont="1" applyFill="1" applyBorder="1" applyAlignment="1">
      <alignment horizontal="center"/>
    </xf>
    <xf numFmtId="0" fontId="4" fillId="3" borderId="26" xfId="0" applyFont="1" applyFill="1" applyBorder="1" applyAlignment="1">
      <alignment horizontal="center"/>
    </xf>
    <xf numFmtId="0" fontId="0" fillId="3" borderId="1" xfId="0" applyFill="1" applyBorder="1"/>
    <xf numFmtId="0" fontId="0" fillId="3" borderId="1" xfId="0" quotePrefix="1" applyFill="1" applyBorder="1"/>
    <xf numFmtId="0" fontId="0" fillId="4" borderId="1" xfId="0" applyFill="1" applyBorder="1"/>
    <xf numFmtId="0" fontId="0" fillId="4" borderId="1" xfId="0" quotePrefix="1" applyFill="1" applyBorder="1"/>
    <xf numFmtId="0" fontId="2" fillId="2" borderId="5" xfId="0" quotePrefix="1" applyFont="1" applyFill="1" applyBorder="1"/>
    <xf numFmtId="0" fontId="2" fillId="2" borderId="48" xfId="0" quotePrefix="1" applyFont="1" applyFill="1" applyBorder="1"/>
    <xf numFmtId="0" fontId="2" fillId="2" borderId="4" xfId="0" quotePrefix="1" applyFont="1" applyFill="1" applyBorder="1"/>
    <xf numFmtId="0" fontId="2" fillId="2" borderId="36" xfId="0" quotePrefix="1" applyFont="1" applyFill="1" applyBorder="1"/>
    <xf numFmtId="0" fontId="2" fillId="3" borderId="23" xfId="0" applyFont="1" applyFill="1" applyBorder="1"/>
    <xf numFmtId="0" fontId="0" fillId="2" borderId="26" xfId="0" applyFill="1" applyBorder="1"/>
    <xf numFmtId="0" fontId="2" fillId="2" borderId="36" xfId="0" applyFont="1" applyFill="1" applyBorder="1"/>
    <xf numFmtId="0" fontId="2" fillId="0" borderId="0" xfId="0" applyFont="1"/>
    <xf numFmtId="0" fontId="0" fillId="2" borderId="47" xfId="0" applyFill="1" applyBorder="1"/>
    <xf numFmtId="0" fontId="0" fillId="3" borderId="39" xfId="0" applyFill="1" applyBorder="1" applyAlignment="1">
      <alignment horizontal="center"/>
    </xf>
    <xf numFmtId="0" fontId="0" fillId="4" borderId="18" xfId="0" applyFill="1" applyBorder="1"/>
    <xf numFmtId="0" fontId="1" fillId="2" borderId="18" xfId="0" applyFont="1" applyFill="1" applyBorder="1"/>
    <xf numFmtId="0" fontId="3" fillId="2" borderId="18" xfId="0" applyFont="1" applyFill="1" applyBorder="1"/>
    <xf numFmtId="0" fontId="1" fillId="2" borderId="34" xfId="0" applyFont="1" applyFill="1" applyBorder="1"/>
    <xf numFmtId="0" fontId="1" fillId="2" borderId="5" xfId="0" quotePrefix="1" applyFont="1" applyFill="1" applyBorder="1"/>
    <xf numFmtId="0" fontId="1" fillId="2" borderId="15" xfId="0" quotePrefix="1" applyFont="1" applyFill="1" applyBorder="1"/>
    <xf numFmtId="0" fontId="1" fillId="2" borderId="42" xfId="0" quotePrefix="1" applyFont="1" applyFill="1" applyBorder="1"/>
    <xf numFmtId="0" fontId="1" fillId="2" borderId="1" xfId="0" quotePrefix="1" applyFont="1" applyFill="1" applyBorder="1"/>
    <xf numFmtId="0" fontId="1" fillId="2" borderId="18" xfId="0" quotePrefix="1" applyFont="1" applyFill="1" applyBorder="1"/>
    <xf numFmtId="0" fontId="3" fillId="2" borderId="1" xfId="0" applyFont="1" applyFill="1" applyBorder="1"/>
    <xf numFmtId="0" fontId="1" fillId="2" borderId="31" xfId="0" applyFont="1" applyFill="1" applyBorder="1"/>
    <xf numFmtId="0" fontId="2" fillId="0" borderId="0" xfId="0" quotePrefix="1" applyFont="1"/>
    <xf numFmtId="0" fontId="1" fillId="0" borderId="0" xfId="0" quotePrefix="1" applyFont="1"/>
    <xf numFmtId="0" fontId="0" fillId="0" borderId="35" xfId="0" quotePrefix="1" applyBorder="1"/>
    <xf numFmtId="0" fontId="2" fillId="0" borderId="35" xfId="0" quotePrefix="1" applyFont="1" applyBorder="1"/>
    <xf numFmtId="0" fontId="0" fillId="0" borderId="1" xfId="0" applyBorder="1"/>
    <xf numFmtId="0" fontId="0" fillId="0" borderId="1" xfId="0" quotePrefix="1" applyBorder="1"/>
    <xf numFmtId="0" fontId="1" fillId="3" borderId="1" xfId="0" applyFont="1" applyFill="1" applyBorder="1"/>
    <xf numFmtId="0" fontId="1" fillId="0" borderId="1" xfId="0" applyFont="1" applyBorder="1"/>
    <xf numFmtId="0" fontId="3" fillId="0" borderId="1" xfId="0" applyFont="1" applyBorder="1"/>
    <xf numFmtId="0" fontId="1" fillId="0" borderId="18" xfId="0" applyFont="1" applyBorder="1"/>
    <xf numFmtId="0" fontId="3" fillId="0" borderId="18" xfId="0" applyFont="1" applyBorder="1"/>
    <xf numFmtId="0" fontId="6" fillId="5" borderId="53" xfId="1" applyFont="1" applyFill="1" applyBorder="1" applyAlignment="1">
      <alignment horizontal="center"/>
    </xf>
    <xf numFmtId="0" fontId="6" fillId="0" borderId="54" xfId="1" applyFont="1" applyBorder="1" applyAlignment="1">
      <alignment wrapText="1"/>
    </xf>
    <xf numFmtId="0" fontId="6" fillId="0" borderId="54" xfId="1" applyFont="1" applyBorder="1" applyAlignment="1">
      <alignment horizontal="right" wrapText="1"/>
    </xf>
    <xf numFmtId="0" fontId="6" fillId="5" borderId="53" xfId="2" applyFont="1" applyFill="1" applyBorder="1" applyAlignment="1">
      <alignment horizontal="center"/>
    </xf>
    <xf numFmtId="0" fontId="6" fillId="0" borderId="54" xfId="2" applyFont="1" applyBorder="1" applyAlignment="1">
      <alignment wrapText="1"/>
    </xf>
    <xf numFmtId="0" fontId="6" fillId="0" borderId="54" xfId="2" applyFont="1" applyBorder="1" applyAlignment="1">
      <alignment horizontal="right" wrapText="1"/>
    </xf>
    <xf numFmtId="0" fontId="8" fillId="0" borderId="54" xfId="2" applyFont="1" applyBorder="1" applyAlignment="1">
      <alignment wrapText="1"/>
    </xf>
    <xf numFmtId="0" fontId="8" fillId="0" borderId="54" xfId="1" applyFont="1" applyBorder="1" applyAlignment="1">
      <alignment wrapText="1"/>
    </xf>
    <xf numFmtId="0" fontId="8" fillId="0" borderId="54" xfId="2" applyFont="1" applyBorder="1" applyAlignment="1">
      <alignment horizontal="right" wrapText="1"/>
    </xf>
    <xf numFmtId="0" fontId="1" fillId="0" borderId="0" xfId="0" applyFont="1"/>
    <xf numFmtId="0" fontId="9" fillId="2" borderId="54" xfId="2" applyFont="1" applyFill="1" applyBorder="1" applyAlignment="1">
      <alignment wrapText="1"/>
    </xf>
    <xf numFmtId="0" fontId="9" fillId="2" borderId="54" xfId="1" applyFont="1" applyFill="1" applyBorder="1" applyAlignment="1">
      <alignment wrapText="1"/>
    </xf>
    <xf numFmtId="0" fontId="9" fillId="2" borderId="54" xfId="2" applyFont="1" applyFill="1" applyBorder="1" applyAlignment="1">
      <alignment horizontal="right" wrapText="1"/>
    </xf>
    <xf numFmtId="0" fontId="5" fillId="2" borderId="0" xfId="0" applyFont="1" applyFill="1"/>
    <xf numFmtId="0" fontId="6" fillId="2" borderId="54" xfId="2" applyFont="1" applyFill="1" applyBorder="1" applyAlignment="1">
      <alignment wrapText="1"/>
    </xf>
    <xf numFmtId="0" fontId="6" fillId="2" borderId="54" xfId="1" applyFont="1" applyFill="1" applyBorder="1" applyAlignment="1">
      <alignment wrapText="1"/>
    </xf>
    <xf numFmtId="0" fontId="6" fillId="2" borderId="54" xfId="2" applyFont="1" applyFill="1" applyBorder="1" applyAlignment="1">
      <alignment horizontal="right" wrapText="1"/>
    </xf>
    <xf numFmtId="0" fontId="10" fillId="2" borderId="54" xfId="2" applyFont="1" applyFill="1" applyBorder="1" applyAlignment="1">
      <alignment wrapText="1"/>
    </xf>
    <xf numFmtId="0" fontId="10" fillId="2" borderId="54" xfId="1" applyFont="1" applyFill="1" applyBorder="1" applyAlignment="1">
      <alignment wrapText="1"/>
    </xf>
    <xf numFmtId="0" fontId="10" fillId="2" borderId="54" xfId="2" applyFont="1" applyFill="1" applyBorder="1" applyAlignment="1">
      <alignment horizontal="right" wrapText="1"/>
    </xf>
    <xf numFmtId="0" fontId="11" fillId="2" borderId="0" xfId="0" applyFont="1" applyFill="1"/>
    <xf numFmtId="0" fontId="12" fillId="5" borderId="53" xfId="3" applyFont="1" applyFill="1" applyBorder="1" applyAlignment="1">
      <alignment horizontal="center"/>
    </xf>
    <xf numFmtId="0" fontId="12" fillId="0" borderId="54" xfId="3" applyFont="1" applyBorder="1" applyAlignment="1">
      <alignment wrapText="1"/>
    </xf>
    <xf numFmtId="0" fontId="12" fillId="0" borderId="54" xfId="3" applyFont="1" applyBorder="1" applyAlignment="1">
      <alignment horizontal="right" wrapText="1"/>
    </xf>
    <xf numFmtId="0" fontId="0" fillId="6" borderId="1" xfId="0" quotePrefix="1" applyFill="1" applyBorder="1"/>
    <xf numFmtId="0" fontId="0" fillId="6" borderId="1" xfId="0" applyFill="1" applyBorder="1"/>
    <xf numFmtId="0" fontId="14" fillId="6" borderId="1" xfId="0" applyFont="1" applyFill="1" applyBorder="1"/>
    <xf numFmtId="0" fontId="12" fillId="5" borderId="1" xfId="4" applyFont="1" applyFill="1" applyBorder="1" applyAlignment="1">
      <alignment horizontal="center"/>
    </xf>
    <xf numFmtId="0" fontId="12" fillId="0" borderId="1" xfId="4" applyFont="1" applyBorder="1"/>
    <xf numFmtId="0" fontId="11" fillId="7" borderId="1" xfId="0" applyFont="1" applyFill="1" applyBorder="1"/>
    <xf numFmtId="0" fontId="1" fillId="8" borderId="1" xfId="0" applyFont="1" applyFill="1" applyBorder="1"/>
    <xf numFmtId="0" fontId="0" fillId="8" borderId="1" xfId="0" applyFill="1" applyBorder="1"/>
    <xf numFmtId="0" fontId="1" fillId="6" borderId="1" xfId="0" applyFont="1" applyFill="1" applyBorder="1"/>
    <xf numFmtId="0" fontId="11" fillId="6" borderId="1" xfId="0" applyFont="1" applyFill="1" applyBorder="1"/>
    <xf numFmtId="0" fontId="15" fillId="8" borderId="1" xfId="0" applyFont="1" applyFill="1" applyBorder="1"/>
    <xf numFmtId="0" fontId="16" fillId="6" borderId="1" xfId="0" applyFont="1" applyFill="1" applyBorder="1"/>
    <xf numFmtId="0" fontId="19" fillId="9" borderId="54" xfId="1" applyFont="1" applyFill="1" applyBorder="1" applyAlignment="1">
      <alignment wrapText="1"/>
    </xf>
    <xf numFmtId="0" fontId="19" fillId="0" borderId="54" xfId="1" applyFont="1" applyBorder="1" applyAlignment="1">
      <alignment wrapText="1"/>
    </xf>
    <xf numFmtId="0" fontId="6" fillId="5" borderId="53" xfId="2" applyFont="1" applyFill="1" applyBorder="1" applyAlignment="1">
      <alignment horizontal="left"/>
    </xf>
    <xf numFmtId="0" fontId="17" fillId="0" borderId="54" xfId="2" applyFont="1" applyBorder="1" applyAlignment="1">
      <alignment wrapText="1"/>
    </xf>
    <xf numFmtId="0" fontId="6" fillId="4" borderId="54" xfId="1" applyFont="1" applyFill="1" applyBorder="1" applyAlignment="1">
      <alignment wrapText="1"/>
    </xf>
    <xf numFmtId="0" fontId="8" fillId="4" borderId="54" xfId="1" applyFont="1" applyFill="1" applyBorder="1" applyAlignment="1">
      <alignment wrapText="1"/>
    </xf>
    <xf numFmtId="0" fontId="6" fillId="4" borderId="54" xfId="2" applyFont="1" applyFill="1" applyBorder="1" applyAlignment="1">
      <alignment wrapText="1"/>
    </xf>
    <xf numFmtId="0" fontId="19" fillId="4" borderId="54" xfId="1" applyFont="1" applyFill="1" applyBorder="1" applyAlignment="1">
      <alignment wrapText="1"/>
    </xf>
    <xf numFmtId="0" fontId="8" fillId="4" borderId="54" xfId="2" applyFont="1" applyFill="1" applyBorder="1" applyAlignment="1">
      <alignment wrapText="1"/>
    </xf>
    <xf numFmtId="0" fontId="18" fillId="4" borderId="54" xfId="1" applyFont="1" applyFill="1" applyBorder="1" applyAlignment="1">
      <alignment wrapText="1"/>
    </xf>
    <xf numFmtId="0" fontId="6" fillId="4" borderId="54" xfId="2" applyFont="1" applyFill="1" applyBorder="1" applyAlignment="1">
      <alignment horizontal="right" wrapText="1"/>
    </xf>
    <xf numFmtId="0" fontId="8" fillId="4" borderId="54" xfId="2" applyFont="1" applyFill="1" applyBorder="1" applyAlignment="1">
      <alignment horizontal="right" wrapText="1"/>
    </xf>
    <xf numFmtId="0" fontId="22" fillId="5" borderId="53" xfId="6" applyFont="1" applyFill="1" applyBorder="1" applyAlignment="1">
      <alignment horizontal="center"/>
    </xf>
    <xf numFmtId="0" fontId="22" fillId="0" borderId="54" xfId="6" applyFont="1" applyBorder="1" applyAlignment="1">
      <alignment wrapText="1"/>
    </xf>
    <xf numFmtId="0" fontId="6" fillId="5" borderId="56" xfId="5" applyFont="1" applyFill="1" applyBorder="1" applyAlignment="1">
      <alignment horizontal="center"/>
    </xf>
    <xf numFmtId="0" fontId="6" fillId="9" borderId="1" xfId="5" applyFont="1" applyFill="1" applyBorder="1"/>
    <xf numFmtId="0" fontId="8" fillId="2" borderId="1" xfId="5" quotePrefix="1" applyFont="1" applyFill="1" applyBorder="1"/>
    <xf numFmtId="0" fontId="6" fillId="4" borderId="1" xfId="5" applyFont="1" applyFill="1" applyBorder="1"/>
    <xf numFmtId="0" fontId="0" fillId="9" borderId="1" xfId="0" applyFill="1" applyBorder="1"/>
    <xf numFmtId="0" fontId="6" fillId="9" borderId="3" xfId="5" applyFont="1" applyFill="1" applyBorder="1"/>
    <xf numFmtId="0" fontId="0" fillId="9" borderId="3" xfId="0" applyFill="1" applyBorder="1"/>
    <xf numFmtId="0" fontId="6" fillId="5" borderId="53" xfId="7" applyFont="1" applyFill="1" applyBorder="1" applyAlignment="1">
      <alignment horizontal="center"/>
    </xf>
    <xf numFmtId="0" fontId="6" fillId="0" borderId="54" xfId="7" applyFont="1" applyBorder="1" applyAlignment="1">
      <alignment wrapText="1"/>
    </xf>
    <xf numFmtId="0" fontId="6" fillId="0" borderId="54" xfId="7" applyFont="1" applyBorder="1" applyAlignment="1">
      <alignment horizontal="right" wrapText="1"/>
    </xf>
    <xf numFmtId="164" fontId="6" fillId="0" borderId="54" xfId="7" applyNumberFormat="1" applyFont="1" applyBorder="1" applyAlignment="1">
      <alignment horizontal="right" wrapText="1"/>
    </xf>
    <xf numFmtId="0" fontId="7" fillId="0" borderId="0" xfId="7"/>
    <xf numFmtId="0" fontId="0" fillId="0" borderId="1" xfId="0" applyBorder="1" applyAlignment="1">
      <alignment horizontal="center"/>
    </xf>
    <xf numFmtId="0" fontId="0" fillId="4" borderId="0" xfId="0" applyFill="1"/>
    <xf numFmtId="22" fontId="0" fillId="0" borderId="0" xfId="0" applyNumberFormat="1"/>
    <xf numFmtId="47" fontId="0" fillId="0" borderId="0" xfId="0" applyNumberFormat="1"/>
    <xf numFmtId="0" fontId="0" fillId="10" borderId="0" xfId="0" applyFill="1"/>
    <xf numFmtId="0" fontId="23" fillId="0" borderId="0" xfId="0" applyFont="1"/>
    <xf numFmtId="0" fontId="24" fillId="5" borderId="53" xfId="1" applyFont="1" applyFill="1" applyBorder="1" applyAlignment="1">
      <alignment horizontal="center"/>
    </xf>
    <xf numFmtId="0" fontId="24" fillId="0" borderId="54" xfId="1" applyFont="1" applyBorder="1" applyAlignment="1">
      <alignment wrapText="1"/>
    </xf>
    <xf numFmtId="0" fontId="25" fillId="0" borderId="54" xfId="1" quotePrefix="1" applyFont="1" applyBorder="1" applyAlignment="1">
      <alignment wrapText="1"/>
    </xf>
    <xf numFmtId="0" fontId="26" fillId="2" borderId="54" xfId="1" applyFont="1" applyFill="1" applyBorder="1" applyAlignment="1">
      <alignment wrapText="1"/>
    </xf>
    <xf numFmtId="0" fontId="27" fillId="2" borderId="54" xfId="1" applyFont="1" applyFill="1" applyBorder="1" applyAlignment="1">
      <alignment wrapText="1"/>
    </xf>
    <xf numFmtId="0" fontId="25" fillId="0" borderId="54" xfId="1" applyFont="1" applyBorder="1" applyAlignment="1">
      <alignment wrapText="1"/>
    </xf>
    <xf numFmtId="0" fontId="24" fillId="0" borderId="54" xfId="1" quotePrefix="1" applyFont="1" applyBorder="1" applyAlignment="1">
      <alignment wrapText="1"/>
    </xf>
    <xf numFmtId="0" fontId="24" fillId="4" borderId="54" xfId="1" quotePrefix="1" applyFont="1" applyFill="1" applyBorder="1" applyAlignment="1">
      <alignment wrapText="1"/>
    </xf>
    <xf numFmtId="0" fontId="25" fillId="4" borderId="54" xfId="1" quotePrefix="1" applyFont="1" applyFill="1" applyBorder="1" applyAlignment="1">
      <alignment wrapText="1"/>
    </xf>
    <xf numFmtId="0" fontId="24" fillId="6" borderId="54" xfId="1" applyFont="1" applyFill="1" applyBorder="1" applyAlignment="1">
      <alignment wrapText="1"/>
    </xf>
    <xf numFmtId="0" fontId="24" fillId="2" borderId="54" xfId="1" quotePrefix="1" applyFont="1" applyFill="1" applyBorder="1" applyAlignment="1">
      <alignment wrapText="1"/>
    </xf>
    <xf numFmtId="0" fontId="24" fillId="2" borderId="54" xfId="1" applyFont="1" applyFill="1" applyBorder="1" applyAlignment="1">
      <alignment wrapText="1"/>
    </xf>
    <xf numFmtId="0" fontId="24" fillId="0" borderId="55" xfId="1" applyFont="1" applyBorder="1" applyAlignment="1">
      <alignment wrapText="1"/>
    </xf>
    <xf numFmtId="0" fontId="28" fillId="0" borderId="1" xfId="0" applyFont="1" applyBorder="1"/>
    <xf numFmtId="49" fontId="0" fillId="0" borderId="1" xfId="0" applyNumberFormat="1" applyBorder="1"/>
    <xf numFmtId="0" fontId="6" fillId="0" borderId="54" xfId="2" quotePrefix="1" applyFont="1" applyBorder="1" applyAlignment="1">
      <alignment wrapText="1"/>
    </xf>
    <xf numFmtId="0" fontId="0" fillId="0" borderId="0" xfId="0" applyAlignment="1">
      <alignment vertical="center" wrapText="1"/>
    </xf>
    <xf numFmtId="0" fontId="0" fillId="2" borderId="0" xfId="0" applyFill="1" applyAlignment="1">
      <alignment vertical="center" wrapText="1"/>
    </xf>
    <xf numFmtId="0" fontId="8" fillId="0" borderId="0" xfId="1" applyFont="1" applyAlignment="1">
      <alignment wrapText="1"/>
    </xf>
    <xf numFmtId="0" fontId="0" fillId="0" borderId="54" xfId="0" applyBorder="1"/>
    <xf numFmtId="0" fontId="29" fillId="2" borderId="1" xfId="0" applyFont="1" applyFill="1" applyBorder="1"/>
    <xf numFmtId="0" fontId="29" fillId="0" borderId="0" xfId="0" applyFont="1" applyAlignment="1">
      <alignment vertical="center" wrapText="1"/>
    </xf>
    <xf numFmtId="49" fontId="0" fillId="0" borderId="0" xfId="0" applyNumberFormat="1"/>
    <xf numFmtId="49" fontId="0" fillId="0" borderId="0" xfId="0" applyNumberFormat="1" applyAlignment="1">
      <alignment vertical="center" wrapText="1"/>
    </xf>
    <xf numFmtId="0" fontId="0" fillId="11" borderId="1" xfId="0" applyFill="1" applyBorder="1" applyAlignment="1">
      <alignment horizontal="center"/>
    </xf>
    <xf numFmtId="0" fontId="0" fillId="11" borderId="1" xfId="0" applyFill="1" applyBorder="1" applyAlignment="1">
      <alignment horizontal="left"/>
    </xf>
    <xf numFmtId="0" fontId="0" fillId="12" borderId="1" xfId="0" applyFill="1" applyBorder="1" applyAlignment="1">
      <alignment horizontal="center"/>
    </xf>
    <xf numFmtId="0" fontId="0" fillId="12" borderId="1" xfId="0" applyFill="1" applyBorder="1" applyAlignment="1">
      <alignment horizontal="left"/>
    </xf>
    <xf numFmtId="165" fontId="0" fillId="12" borderId="1" xfId="0" applyNumberFormat="1" applyFill="1" applyBorder="1" applyAlignment="1">
      <alignment horizontal="center"/>
    </xf>
    <xf numFmtId="166" fontId="0" fillId="12" borderId="1" xfId="0" applyNumberFormat="1" applyFill="1" applyBorder="1" applyAlignment="1">
      <alignment horizontal="center"/>
    </xf>
    <xf numFmtId="167" fontId="0" fillId="11" borderId="1" xfId="0" applyNumberFormat="1" applyFill="1" applyBorder="1" applyAlignment="1">
      <alignment horizontal="center"/>
    </xf>
    <xf numFmtId="167" fontId="0" fillId="12" borderId="1" xfId="0" applyNumberFormat="1" applyFill="1" applyBorder="1" applyAlignment="1">
      <alignment horizontal="center"/>
    </xf>
    <xf numFmtId="167" fontId="0" fillId="0" borderId="0" xfId="0" applyNumberFormat="1" applyAlignment="1">
      <alignment horizontal="center"/>
    </xf>
    <xf numFmtId="2" fontId="0" fillId="11" borderId="1" xfId="0" applyNumberFormat="1" applyFill="1" applyBorder="1" applyAlignment="1">
      <alignment horizontal="center"/>
    </xf>
    <xf numFmtId="2" fontId="0" fillId="12" borderId="1" xfId="0" applyNumberFormat="1" applyFill="1" applyBorder="1" applyAlignment="1">
      <alignment horizontal="center"/>
    </xf>
    <xf numFmtId="2" fontId="0" fillId="0" borderId="0" xfId="0" applyNumberFormat="1" applyAlignment="1">
      <alignment horizontal="center"/>
    </xf>
    <xf numFmtId="0" fontId="0" fillId="9" borderId="1" xfId="0" applyFill="1" applyBorder="1" applyAlignment="1">
      <alignment horizontal="center"/>
    </xf>
    <xf numFmtId="2" fontId="0" fillId="9" borderId="1" xfId="0" applyNumberFormat="1" applyFill="1" applyBorder="1" applyAlignment="1">
      <alignment horizontal="center"/>
    </xf>
    <xf numFmtId="0" fontId="0" fillId="14" borderId="1" xfId="0" applyFill="1" applyBorder="1" applyAlignment="1">
      <alignment horizontal="center"/>
    </xf>
    <xf numFmtId="0" fontId="2" fillId="13" borderId="1" xfId="0" applyFont="1" applyFill="1" applyBorder="1" applyAlignment="1">
      <alignment horizontal="center"/>
    </xf>
    <xf numFmtId="0" fontId="0" fillId="12" borderId="57" xfId="0" applyFill="1" applyBorder="1" applyAlignment="1">
      <alignment horizontal="center"/>
    </xf>
    <xf numFmtId="2" fontId="0" fillId="12" borderId="57" xfId="0" applyNumberFormat="1" applyFill="1" applyBorder="1" applyAlignment="1">
      <alignment horizontal="center"/>
    </xf>
    <xf numFmtId="0" fontId="0" fillId="15" borderId="1" xfId="0" applyFill="1" applyBorder="1" applyAlignment="1">
      <alignment horizontal="center"/>
    </xf>
    <xf numFmtId="2" fontId="0" fillId="15" borderId="1" xfId="0" applyNumberFormat="1" applyFill="1" applyBorder="1" applyAlignment="1">
      <alignment horizontal="center"/>
    </xf>
    <xf numFmtId="9" fontId="0" fillId="15" borderId="1" xfId="8" applyFont="1" applyFill="1" applyBorder="1" applyAlignment="1">
      <alignment horizontal="center"/>
    </xf>
    <xf numFmtId="0" fontId="0" fillId="0" borderId="0" xfId="0" applyAlignment="1" applyProtection="1">
      <alignment vertical="top"/>
      <protection locked="0"/>
    </xf>
    <xf numFmtId="0" fontId="0" fillId="2" borderId="0" xfId="0" applyFill="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top"/>
    </xf>
    <xf numFmtId="38" fontId="0" fillId="0" borderId="0" xfId="0" applyNumberFormat="1" applyAlignment="1">
      <alignment horizontal="center" vertical="center"/>
    </xf>
    <xf numFmtId="0" fontId="0" fillId="0" borderId="0" xfId="0" applyAlignment="1">
      <alignment horizontal="center" vertical="top"/>
    </xf>
    <xf numFmtId="40" fontId="0" fillId="0" borderId="0" xfId="0" applyNumberFormat="1" applyAlignment="1">
      <alignment horizontal="center" vertical="top"/>
    </xf>
    <xf numFmtId="0" fontId="1" fillId="2" borderId="0" xfId="0" applyFont="1" applyFill="1" applyAlignment="1">
      <alignment horizontal="center" vertical="center"/>
    </xf>
    <xf numFmtId="0" fontId="30" fillId="16" borderId="0" xfId="0" applyFont="1" applyFill="1" applyAlignment="1">
      <alignment horizontal="left" vertical="top"/>
    </xf>
    <xf numFmtId="0" fontId="30" fillId="2" borderId="0" xfId="0" applyFont="1" applyFill="1" applyAlignment="1">
      <alignment horizontal="left" vertical="top"/>
    </xf>
    <xf numFmtId="0" fontId="0" fillId="0" borderId="0" xfId="0" applyAlignment="1">
      <alignment horizontal="left" wrapText="1"/>
    </xf>
    <xf numFmtId="0" fontId="31" fillId="18" borderId="1" xfId="0" applyFont="1" applyFill="1" applyBorder="1" applyAlignment="1">
      <alignment horizontal="center" vertical="center" wrapText="1"/>
    </xf>
    <xf numFmtId="0" fontId="0" fillId="18" borderId="1" xfId="0" applyFill="1" applyBorder="1" applyAlignment="1">
      <alignment horizontal="center" vertical="center"/>
    </xf>
    <xf numFmtId="0" fontId="31" fillId="18" borderId="1" xfId="0" applyFont="1" applyFill="1" applyBorder="1" applyAlignment="1">
      <alignment horizontal="left" vertical="center" wrapText="1"/>
    </xf>
    <xf numFmtId="0" fontId="0" fillId="18" borderId="1" xfId="0" applyFill="1" applyBorder="1" applyAlignment="1">
      <alignment horizontal="left" vertical="center" wrapText="1"/>
    </xf>
    <xf numFmtId="0" fontId="31" fillId="0" borderId="0" xfId="0" applyFont="1" applyAlignment="1">
      <alignment horizontal="center" wrapText="1"/>
    </xf>
    <xf numFmtId="0" fontId="0" fillId="20" borderId="1" xfId="0" applyFill="1" applyBorder="1" applyAlignment="1">
      <alignment horizontal="center" vertical="center"/>
    </xf>
    <xf numFmtId="0" fontId="0" fillId="20" borderId="1" xfId="0" applyFill="1" applyBorder="1" applyAlignment="1">
      <alignment horizontal="left" vertical="center" wrapText="1"/>
    </xf>
    <xf numFmtId="16" fontId="0" fillId="20" borderId="1" xfId="0" applyNumberFormat="1" applyFill="1" applyBorder="1" applyAlignment="1">
      <alignment horizontal="center" vertical="center"/>
    </xf>
    <xf numFmtId="0" fontId="0" fillId="21" borderId="1" xfId="0" applyFill="1" applyBorder="1" applyAlignment="1">
      <alignment horizontal="center" vertical="center"/>
    </xf>
    <xf numFmtId="0" fontId="0" fillId="21" borderId="1" xfId="0" applyFill="1" applyBorder="1" applyAlignment="1">
      <alignment horizontal="left" vertical="center" wrapText="1"/>
    </xf>
    <xf numFmtId="16" fontId="0" fillId="21" borderId="1" xfId="0" applyNumberFormat="1" applyFill="1" applyBorder="1" applyAlignment="1">
      <alignment horizontal="center" vertical="center"/>
    </xf>
    <xf numFmtId="0" fontId="0" fillId="22" borderId="1" xfId="0" applyFill="1" applyBorder="1" applyAlignment="1">
      <alignment horizontal="center" vertical="center"/>
    </xf>
    <xf numFmtId="0" fontId="0" fillId="22" borderId="1" xfId="0" applyFill="1" applyBorder="1" applyAlignment="1">
      <alignment horizontal="left" vertical="center" wrapText="1"/>
    </xf>
    <xf numFmtId="16" fontId="0" fillId="22" borderId="1" xfId="0" applyNumberFormat="1" applyFill="1" applyBorder="1" applyAlignment="1">
      <alignment horizontal="center" vertical="center"/>
    </xf>
    <xf numFmtId="0" fontId="31" fillId="19" borderId="1" xfId="0" applyFont="1" applyFill="1" applyBorder="1" applyAlignment="1">
      <alignment horizontal="center" vertical="center" wrapText="1"/>
    </xf>
    <xf numFmtId="168" fontId="0" fillId="19" borderId="1" xfId="0" applyNumberFormat="1" applyFill="1" applyBorder="1" applyAlignment="1">
      <alignment vertical="center"/>
    </xf>
    <xf numFmtId="168" fontId="0" fillId="20" borderId="1" xfId="0" applyNumberFormat="1" applyFill="1" applyBorder="1" applyAlignment="1">
      <alignment vertical="center"/>
    </xf>
    <xf numFmtId="168" fontId="0" fillId="22" borderId="1" xfId="0" applyNumberFormat="1" applyFill="1" applyBorder="1" applyAlignment="1">
      <alignment vertical="center"/>
    </xf>
    <xf numFmtId="168" fontId="0" fillId="21" borderId="1" xfId="0" applyNumberFormat="1" applyFill="1" applyBorder="1" applyAlignment="1">
      <alignment vertical="center"/>
    </xf>
    <xf numFmtId="16" fontId="0" fillId="18" borderId="1" xfId="0" applyNumberFormat="1" applyFill="1" applyBorder="1" applyAlignment="1">
      <alignment horizontal="center" vertical="center"/>
    </xf>
    <xf numFmtId="15" fontId="0" fillId="18" borderId="1" xfId="0" applyNumberFormat="1" applyFill="1" applyBorder="1" applyAlignment="1">
      <alignment horizontal="center" vertical="center"/>
    </xf>
    <xf numFmtId="0" fontId="1" fillId="2" borderId="0" xfId="0" applyFont="1" applyFill="1"/>
    <xf numFmtId="0" fontId="1" fillId="2" borderId="0" xfId="0" applyFont="1" applyFill="1" applyAlignment="1">
      <alignment horizontal="left"/>
    </xf>
    <xf numFmtId="0" fontId="0" fillId="0" borderId="0" xfId="0" applyAlignment="1">
      <alignment horizontal="center" vertical="center" wrapText="1"/>
    </xf>
    <xf numFmtId="0" fontId="0" fillId="2" borderId="0" xfId="0" applyFill="1" applyAlignment="1">
      <alignment horizontal="center" vertical="center" wrapText="1"/>
    </xf>
    <xf numFmtId="16" fontId="0" fillId="12" borderId="1" xfId="0" applyNumberFormat="1" applyFill="1" applyBorder="1" applyAlignment="1">
      <alignment horizontal="center" vertical="center"/>
    </xf>
    <xf numFmtId="0" fontId="0" fillId="12" borderId="1" xfId="0" applyFill="1" applyBorder="1" applyAlignment="1">
      <alignment horizontal="center" vertical="center"/>
    </xf>
    <xf numFmtId="0" fontId="0" fillId="12" borderId="1" xfId="0" applyFill="1" applyBorder="1" applyAlignment="1">
      <alignment horizontal="left" vertical="center" wrapText="1"/>
    </xf>
    <xf numFmtId="168" fontId="0" fillId="12" borderId="1" xfId="0" applyNumberFormat="1" applyFill="1" applyBorder="1" applyAlignment="1">
      <alignment vertical="center"/>
    </xf>
    <xf numFmtId="0" fontId="23" fillId="0" borderId="0" xfId="0" applyFont="1" applyAlignment="1">
      <alignment wrapText="1"/>
    </xf>
    <xf numFmtId="0" fontId="23" fillId="18" borderId="1" xfId="0" applyFont="1" applyFill="1" applyBorder="1" applyAlignment="1">
      <alignment horizontal="center" vertical="center" wrapText="1"/>
    </xf>
    <xf numFmtId="0" fontId="23" fillId="12" borderId="1" xfId="0" applyFont="1" applyFill="1" applyBorder="1" applyAlignment="1">
      <alignment horizontal="center" vertical="center" wrapText="1"/>
    </xf>
    <xf numFmtId="0" fontId="23" fillId="21" borderId="1" xfId="0" applyFont="1" applyFill="1" applyBorder="1" applyAlignment="1">
      <alignment horizontal="center" vertical="center" wrapText="1"/>
    </xf>
    <xf numFmtId="0" fontId="23" fillId="22" borderId="1" xfId="0" applyFont="1" applyFill="1" applyBorder="1" applyAlignment="1">
      <alignment horizontal="center" vertical="center" wrapText="1"/>
    </xf>
    <xf numFmtId="0" fontId="23" fillId="20" borderId="1" xfId="0" applyFont="1" applyFill="1" applyBorder="1" applyAlignment="1">
      <alignment horizontal="center" vertical="center" wrapText="1"/>
    </xf>
    <xf numFmtId="2" fontId="0" fillId="0" borderId="0" xfId="0" applyNumberFormat="1" applyAlignment="1" applyProtection="1">
      <alignment horizontal="center" vertical="top"/>
      <protection locked="0"/>
    </xf>
    <xf numFmtId="2" fontId="1" fillId="2" borderId="0" xfId="0" applyNumberFormat="1" applyFont="1" applyFill="1" applyAlignment="1">
      <alignment horizontal="center" vertical="center"/>
    </xf>
    <xf numFmtId="2" fontId="0" fillId="2" borderId="0" xfId="0" applyNumberFormat="1" applyFill="1" applyAlignment="1">
      <alignment horizontal="center" vertical="center"/>
    </xf>
    <xf numFmtId="2" fontId="0" fillId="2" borderId="0" xfId="0" applyNumberFormat="1" applyFill="1" applyAlignment="1">
      <alignment horizontal="center" vertical="top"/>
    </xf>
    <xf numFmtId="0" fontId="30" fillId="0" borderId="0" xfId="0" applyFont="1" applyAlignment="1">
      <alignment horizontal="left" vertical="top"/>
    </xf>
    <xf numFmtId="0" fontId="30" fillId="23" borderId="0" xfId="0" applyFont="1" applyFill="1" applyAlignment="1">
      <alignment horizontal="left" vertical="top"/>
    </xf>
    <xf numFmtId="0" fontId="0" fillId="23" borderId="0" xfId="0" applyFill="1"/>
    <xf numFmtId="2" fontId="0" fillId="23" borderId="0" xfId="0" applyNumberFormat="1" applyFill="1" applyAlignment="1" applyProtection="1">
      <alignment horizontal="center" vertical="top"/>
      <protection locked="0"/>
    </xf>
    <xf numFmtId="2" fontId="0" fillId="23" borderId="0" xfId="0" applyNumberFormat="1" applyFill="1" applyAlignment="1">
      <alignment horizontal="center" vertical="top"/>
    </xf>
    <xf numFmtId="2" fontId="0" fillId="23" borderId="0" xfId="0" applyNumberFormat="1" applyFill="1" applyAlignment="1">
      <alignment horizontal="center"/>
    </xf>
    <xf numFmtId="2" fontId="11" fillId="23" borderId="0" xfId="0" applyNumberFormat="1" applyFont="1" applyFill="1" applyAlignment="1">
      <alignment horizontal="center" vertical="center"/>
    </xf>
    <xf numFmtId="2" fontId="0" fillId="23" borderId="0" xfId="0" applyNumberFormat="1" applyFill="1" applyAlignment="1">
      <alignment horizontal="center" vertical="center"/>
    </xf>
    <xf numFmtId="0" fontId="35" fillId="0" borderId="0" xfId="0" applyFont="1"/>
    <xf numFmtId="0" fontId="35" fillId="0" borderId="0" xfId="0" applyFont="1" applyAlignment="1" applyProtection="1">
      <alignment vertical="top"/>
      <protection locked="0"/>
    </xf>
    <xf numFmtId="0" fontId="35" fillId="0" borderId="0" xfId="0" applyFont="1" applyAlignment="1">
      <alignment horizontal="center" vertical="center"/>
    </xf>
    <xf numFmtId="0" fontId="28" fillId="0" borderId="28" xfId="0" applyFont="1" applyBorder="1"/>
    <xf numFmtId="49" fontId="0" fillId="0" borderId="0" xfId="0" applyNumberFormat="1" applyAlignment="1">
      <alignment horizontal="center" vertical="center" wrapText="1"/>
    </xf>
    <xf numFmtId="49" fontId="0" fillId="2" borderId="0" xfId="0" applyNumberFormat="1" applyFill="1" applyAlignment="1">
      <alignment horizontal="center" vertical="center" wrapText="1"/>
    </xf>
    <xf numFmtId="49" fontId="1" fillId="2" borderId="0" xfId="0" applyNumberFormat="1" applyFont="1" applyFill="1" applyAlignment="1">
      <alignment horizontal="center" vertical="center" wrapText="1"/>
    </xf>
    <xf numFmtId="0" fontId="0" fillId="7" borderId="1" xfId="0" applyFill="1" applyBorder="1"/>
    <xf numFmtId="0" fontId="1" fillId="9" borderId="1" xfId="0" applyFont="1" applyFill="1" applyBorder="1"/>
    <xf numFmtId="0" fontId="36" fillId="0" borderId="0" xfId="9"/>
    <xf numFmtId="49" fontId="0" fillId="2" borderId="0" xfId="0" applyNumberFormat="1" applyFill="1"/>
    <xf numFmtId="47" fontId="0" fillId="2" borderId="0" xfId="0" applyNumberFormat="1" applyFill="1"/>
    <xf numFmtId="49" fontId="0" fillId="4" borderId="0" xfId="0" applyNumberFormat="1" applyFill="1"/>
    <xf numFmtId="47" fontId="0" fillId="4" borderId="0" xfId="0" applyNumberFormat="1" applyFill="1"/>
    <xf numFmtId="0" fontId="0" fillId="4" borderId="0" xfId="0" applyFill="1" applyAlignment="1">
      <alignment horizontal="center"/>
    </xf>
    <xf numFmtId="49" fontId="0" fillId="6" borderId="0" xfId="0" applyNumberFormat="1" applyFill="1"/>
    <xf numFmtId="49" fontId="0" fillId="12" borderId="0" xfId="0" applyNumberFormat="1" applyFill="1"/>
    <xf numFmtId="0" fontId="0" fillId="12" borderId="0" xfId="0" applyFill="1" applyAlignment="1">
      <alignment horizontal="center"/>
    </xf>
    <xf numFmtId="0" fontId="0" fillId="12" borderId="0" xfId="0" applyFill="1"/>
    <xf numFmtId="47" fontId="0" fillId="12" borderId="0" xfId="0" applyNumberFormat="1" applyFill="1"/>
    <xf numFmtId="0" fontId="0" fillId="9" borderId="0" xfId="0" applyFill="1"/>
    <xf numFmtId="0" fontId="0" fillId="13" borderId="0" xfId="0" applyFill="1"/>
    <xf numFmtId="49" fontId="0" fillId="13" borderId="0" xfId="0" applyNumberFormat="1" applyFill="1"/>
    <xf numFmtId="0" fontId="0" fillId="13" borderId="0" xfId="0" applyFill="1" applyAlignment="1">
      <alignment horizontal="center"/>
    </xf>
    <xf numFmtId="47" fontId="0" fillId="13" borderId="0" xfId="0" applyNumberFormat="1" applyFill="1"/>
    <xf numFmtId="49" fontId="0" fillId="9" borderId="0" xfId="0" applyNumberFormat="1" applyFill="1"/>
    <xf numFmtId="0" fontId="0" fillId="9" borderId="0" xfId="0" applyFill="1" applyAlignment="1">
      <alignment horizontal="center"/>
    </xf>
    <xf numFmtId="47" fontId="0" fillId="9" borderId="0" xfId="0" applyNumberFormat="1" applyFill="1"/>
    <xf numFmtId="49" fontId="0" fillId="14" borderId="0" xfId="0" applyNumberFormat="1" applyFill="1"/>
    <xf numFmtId="0" fontId="0" fillId="14" borderId="0" xfId="0" applyFill="1" applyAlignment="1">
      <alignment horizontal="center"/>
    </xf>
    <xf numFmtId="0" fontId="0" fillId="14" borderId="0" xfId="0" applyFill="1"/>
    <xf numFmtId="47" fontId="0" fillId="14" borderId="0" xfId="0" applyNumberFormat="1" applyFill="1"/>
    <xf numFmtId="49" fontId="0" fillId="18" borderId="0" xfId="0" applyNumberFormat="1" applyFill="1"/>
    <xf numFmtId="0" fontId="0" fillId="18" borderId="0" xfId="0" applyFill="1" applyAlignment="1">
      <alignment horizontal="center"/>
    </xf>
    <xf numFmtId="0" fontId="0" fillId="18" borderId="0" xfId="0" applyFill="1"/>
    <xf numFmtId="47" fontId="0" fillId="18" borderId="0" xfId="0" applyNumberFormat="1" applyFill="1"/>
    <xf numFmtId="49" fontId="0" fillId="21" borderId="0" xfId="0" applyNumberFormat="1" applyFill="1"/>
    <xf numFmtId="0" fontId="0" fillId="21" borderId="0" xfId="0" applyFill="1" applyAlignment="1">
      <alignment horizontal="center"/>
    </xf>
    <xf numFmtId="0" fontId="0" fillId="21" borderId="0" xfId="0" applyFill="1"/>
    <xf numFmtId="47" fontId="0" fillId="21" borderId="0" xfId="0" applyNumberFormat="1" applyFill="1"/>
    <xf numFmtId="49" fontId="0" fillId="24" borderId="0" xfId="0" applyNumberFormat="1" applyFill="1"/>
    <xf numFmtId="0" fontId="0" fillId="24" borderId="0" xfId="0" applyFill="1" applyAlignment="1">
      <alignment horizontal="center"/>
    </xf>
    <xf numFmtId="0" fontId="0" fillId="24" borderId="0" xfId="0" applyFill="1"/>
    <xf numFmtId="47" fontId="0" fillId="24" borderId="0" xfId="0" applyNumberFormat="1" applyFill="1"/>
    <xf numFmtId="49" fontId="0" fillId="25" borderId="0" xfId="0" applyNumberFormat="1" applyFill="1"/>
    <xf numFmtId="0" fontId="0" fillId="25" borderId="0" xfId="0" applyFill="1" applyAlignment="1">
      <alignment horizontal="center"/>
    </xf>
    <xf numFmtId="0" fontId="0" fillId="25" borderId="0" xfId="0" applyFill="1"/>
    <xf numFmtId="47" fontId="0" fillId="25" borderId="0" xfId="0" applyNumberFormat="1" applyFill="1"/>
    <xf numFmtId="49" fontId="0" fillId="3" borderId="0" xfId="0" applyNumberFormat="1" applyFill="1"/>
    <xf numFmtId="0" fontId="0" fillId="3" borderId="0" xfId="0" applyFill="1"/>
    <xf numFmtId="47" fontId="0" fillId="3" borderId="0" xfId="0" applyNumberFormat="1" applyFill="1"/>
    <xf numFmtId="49" fontId="0" fillId="26" borderId="0" xfId="0" applyNumberFormat="1" applyFill="1"/>
    <xf numFmtId="0" fontId="0" fillId="26" borderId="0" xfId="0" applyFill="1" applyAlignment="1">
      <alignment horizontal="center"/>
    </xf>
    <xf numFmtId="0" fontId="0" fillId="26" borderId="0" xfId="0" applyFill="1"/>
    <xf numFmtId="47" fontId="0" fillId="26" borderId="0" xfId="0" applyNumberFormat="1" applyFill="1"/>
    <xf numFmtId="0" fontId="0" fillId="2" borderId="0" xfId="0" applyFill="1" applyAlignment="1">
      <alignment horizontal="center"/>
    </xf>
    <xf numFmtId="49" fontId="0" fillId="27" borderId="0" xfId="0" applyNumberFormat="1" applyFill="1"/>
    <xf numFmtId="0" fontId="0" fillId="27" borderId="0" xfId="0" applyFill="1" applyAlignment="1">
      <alignment horizontal="center"/>
    </xf>
    <xf numFmtId="0" fontId="0" fillId="27" borderId="0" xfId="0" applyFill="1"/>
    <xf numFmtId="47" fontId="0" fillId="27" borderId="0" xfId="0" applyNumberFormat="1" applyFill="1"/>
    <xf numFmtId="49" fontId="0" fillId="28" borderId="0" xfId="0" applyNumberFormat="1" applyFill="1"/>
    <xf numFmtId="0" fontId="0" fillId="28" borderId="0" xfId="0" applyFill="1" applyAlignment="1">
      <alignment horizontal="center"/>
    </xf>
    <xf numFmtId="0" fontId="0" fillId="28" borderId="0" xfId="0" applyFill="1"/>
    <xf numFmtId="47" fontId="0" fillId="28" borderId="0" xfId="0" applyNumberFormat="1" applyFill="1"/>
    <xf numFmtId="0" fontId="0" fillId="28" borderId="0" xfId="0" applyFill="1" applyAlignment="1">
      <alignment horizontal="left"/>
    </xf>
    <xf numFmtId="0" fontId="0" fillId="7" borderId="0" xfId="0" applyFill="1"/>
    <xf numFmtId="0" fontId="0" fillId="6" borderId="0" xfId="0" applyFill="1" applyAlignment="1">
      <alignment horizontal="center"/>
    </xf>
    <xf numFmtId="0" fontId="0" fillId="6" borderId="0" xfId="0" applyFill="1"/>
    <xf numFmtId="47" fontId="0" fillId="6" borderId="0" xfId="0" applyNumberFormat="1" applyFill="1"/>
    <xf numFmtId="49" fontId="0" fillId="29" borderId="0" xfId="0" applyNumberFormat="1" applyFill="1"/>
    <xf numFmtId="0" fontId="0" fillId="29" borderId="0" xfId="0" applyFill="1" applyAlignment="1">
      <alignment horizontal="center"/>
    </xf>
    <xf numFmtId="0" fontId="0" fillId="29" borderId="0" xfId="0" applyFill="1"/>
    <xf numFmtId="47" fontId="0" fillId="29" borderId="0" xfId="0" applyNumberFormat="1" applyFill="1"/>
    <xf numFmtId="2" fontId="0" fillId="2" borderId="0" xfId="0" applyNumberFormat="1" applyFill="1"/>
    <xf numFmtId="2" fontId="0" fillId="0" borderId="0" xfId="0" applyNumberFormat="1"/>
    <xf numFmtId="2" fontId="0" fillId="4" borderId="0" xfId="0" applyNumberFormat="1" applyFill="1"/>
    <xf numFmtId="2" fontId="0" fillId="4" borderId="0" xfId="0" applyNumberFormat="1" applyFill="1" applyAlignment="1">
      <alignment horizontal="center"/>
    </xf>
    <xf numFmtId="1" fontId="0" fillId="0" borderId="0" xfId="0" applyNumberFormat="1" applyAlignment="1">
      <alignment horizontal="center"/>
    </xf>
    <xf numFmtId="1" fontId="0" fillId="4" borderId="0" xfId="0" applyNumberFormat="1" applyFill="1" applyAlignment="1">
      <alignment horizontal="center"/>
    </xf>
    <xf numFmtId="0" fontId="1" fillId="4" borderId="0" xfId="0" applyFont="1" applyFill="1"/>
    <xf numFmtId="49" fontId="0" fillId="0" borderId="0" xfId="0" applyNumberFormat="1" applyAlignment="1">
      <alignment horizontal="center"/>
    </xf>
    <xf numFmtId="49" fontId="0" fillId="12" borderId="0" xfId="0" applyNumberFormat="1" applyFill="1" applyAlignment="1">
      <alignment horizontal="center"/>
    </xf>
    <xf numFmtId="1" fontId="0" fillId="12" borderId="0" xfId="0" applyNumberFormat="1" applyFill="1" applyAlignment="1">
      <alignment horizontal="center"/>
    </xf>
    <xf numFmtId="2" fontId="0" fillId="12" borderId="0" xfId="0" applyNumberFormat="1" applyFill="1" applyAlignment="1">
      <alignment horizontal="center"/>
    </xf>
    <xf numFmtId="0" fontId="11" fillId="9" borderId="0" xfId="0" applyFont="1" applyFill="1"/>
    <xf numFmtId="49" fontId="1" fillId="0" borderId="0" xfId="0" applyNumberFormat="1" applyFont="1"/>
    <xf numFmtId="49" fontId="0" fillId="22" borderId="0" xfId="0" applyNumberFormat="1" applyFill="1"/>
    <xf numFmtId="0" fontId="1" fillId="22" borderId="0" xfId="0" applyFont="1" applyFill="1"/>
    <xf numFmtId="49" fontId="1" fillId="22" borderId="0" xfId="0" applyNumberFormat="1" applyFont="1" applyFill="1"/>
    <xf numFmtId="0" fontId="0" fillId="22" borderId="0" xfId="0" applyFill="1"/>
    <xf numFmtId="47" fontId="0" fillId="22" borderId="0" xfId="0" applyNumberFormat="1" applyFill="1"/>
    <xf numFmtId="49" fontId="0" fillId="30" borderId="0" xfId="0" applyNumberFormat="1" applyFill="1"/>
    <xf numFmtId="0" fontId="1" fillId="30" borderId="0" xfId="0" applyFont="1" applyFill="1"/>
    <xf numFmtId="49" fontId="1" fillId="30" borderId="0" xfId="0" applyNumberFormat="1" applyFont="1" applyFill="1"/>
    <xf numFmtId="0" fontId="0" fillId="30" borderId="0" xfId="0" applyFill="1"/>
    <xf numFmtId="47" fontId="0" fillId="30" borderId="0" xfId="0" applyNumberFormat="1" applyFill="1"/>
    <xf numFmtId="49" fontId="0" fillId="31" borderId="0" xfId="0" applyNumberFormat="1" applyFill="1"/>
    <xf numFmtId="0" fontId="1" fillId="31" borderId="0" xfId="0" applyFont="1" applyFill="1"/>
    <xf numFmtId="49" fontId="1" fillId="31" borderId="0" xfId="0" applyNumberFormat="1" applyFont="1" applyFill="1"/>
    <xf numFmtId="0" fontId="0" fillId="31" borderId="0" xfId="0" applyFill="1"/>
    <xf numFmtId="47" fontId="0" fillId="31" borderId="0" xfId="0" applyNumberFormat="1" applyFill="1"/>
    <xf numFmtId="0" fontId="1" fillId="24" borderId="0" xfId="0" applyFont="1" applyFill="1"/>
    <xf numFmtId="49" fontId="1" fillId="24" borderId="0" xfId="0" applyNumberFormat="1" applyFont="1" applyFill="1"/>
    <xf numFmtId="49" fontId="0" fillId="15" borderId="0" xfId="0" applyNumberFormat="1" applyFill="1"/>
    <xf numFmtId="0" fontId="1" fillId="15" borderId="0" xfId="0" applyFont="1" applyFill="1"/>
    <xf numFmtId="49" fontId="1" fillId="15" borderId="0" xfId="0" applyNumberFormat="1" applyFont="1" applyFill="1"/>
    <xf numFmtId="0" fontId="0" fillId="15" borderId="0" xfId="0" applyFill="1"/>
    <xf numFmtId="47" fontId="0" fillId="15" borderId="0" xfId="0" applyNumberFormat="1" applyFill="1"/>
    <xf numFmtId="0" fontId="1" fillId="27" borderId="0" xfId="0" applyFont="1" applyFill="1"/>
    <xf numFmtId="49" fontId="1" fillId="27" borderId="0" xfId="0" applyNumberFormat="1" applyFont="1" applyFill="1"/>
    <xf numFmtId="0" fontId="0" fillId="32" borderId="0" xfId="0" applyFill="1"/>
    <xf numFmtId="0" fontId="1" fillId="32" borderId="0" xfId="0" applyFont="1" applyFill="1"/>
    <xf numFmtId="0" fontId="0" fillId="32" borderId="0" xfId="0" applyFill="1" applyAlignment="1">
      <alignment vertical="center"/>
    </xf>
    <xf numFmtId="0" fontId="37" fillId="32" borderId="0" xfId="0" applyFont="1" applyFill="1"/>
    <xf numFmtId="0" fontId="38" fillId="9" borderId="1" xfId="0" applyFont="1" applyFill="1" applyBorder="1"/>
    <xf numFmtId="0" fontId="39" fillId="9" borderId="1" xfId="0" applyFont="1" applyFill="1" applyBorder="1"/>
    <xf numFmtId="0" fontId="0" fillId="2" borderId="0" xfId="0" applyFill="1" applyAlignment="1">
      <alignment horizontal="left"/>
    </xf>
    <xf numFmtId="0" fontId="0" fillId="29" borderId="0" xfId="0" applyFill="1" applyAlignment="1">
      <alignment horizontal="left"/>
    </xf>
    <xf numFmtId="0" fontId="0" fillId="0" borderId="0" xfId="0" applyAlignment="1">
      <alignment wrapText="1"/>
    </xf>
    <xf numFmtId="22" fontId="0" fillId="2" borderId="0" xfId="0" applyNumberFormat="1" applyFill="1"/>
    <xf numFmtId="0" fontId="0" fillId="33" borderId="0" xfId="0" applyFill="1"/>
    <xf numFmtId="0" fontId="0" fillId="29" borderId="0" xfId="0" applyFill="1" applyAlignment="1">
      <alignment horizontal="center" vertical="center"/>
    </xf>
    <xf numFmtId="0" fontId="30" fillId="29" borderId="0" xfId="0" applyFont="1" applyFill="1" applyAlignment="1">
      <alignment horizontal="left" vertical="top"/>
    </xf>
    <xf numFmtId="38" fontId="0" fillId="29" borderId="0" xfId="0" applyNumberFormat="1" applyFill="1" applyAlignment="1">
      <alignment horizontal="center" vertical="center"/>
    </xf>
    <xf numFmtId="0" fontId="1" fillId="29" borderId="0" xfId="0" applyFont="1" applyFill="1" applyAlignment="1">
      <alignment horizontal="center" vertical="center"/>
    </xf>
    <xf numFmtId="38" fontId="0" fillId="9" borderId="0" xfId="0" applyNumberFormat="1" applyFill="1" applyAlignment="1">
      <alignment horizontal="center" vertical="center"/>
    </xf>
    <xf numFmtId="0" fontId="30" fillId="9" borderId="0" xfId="0" applyFont="1" applyFill="1" applyAlignment="1">
      <alignment horizontal="left" vertical="top"/>
    </xf>
    <xf numFmtId="40" fontId="0" fillId="9" borderId="0" xfId="0" applyNumberFormat="1" applyFill="1" applyAlignment="1">
      <alignment horizontal="center" vertical="top"/>
    </xf>
    <xf numFmtId="0" fontId="1" fillId="9" borderId="0" xfId="0" applyFont="1" applyFill="1" applyAlignment="1">
      <alignment horizontal="center" vertical="center"/>
    </xf>
    <xf numFmtId="0" fontId="40" fillId="0" borderId="0" xfId="0" applyFont="1" applyAlignment="1">
      <alignment horizontal="left" vertical="center" wrapText="1"/>
    </xf>
    <xf numFmtId="49" fontId="0" fillId="0" borderId="0" xfId="0" quotePrefix="1" applyNumberFormat="1" applyAlignment="1">
      <alignment horizontal="center"/>
    </xf>
    <xf numFmtId="49" fontId="0" fillId="2" borderId="0" xfId="0" applyNumberFormat="1" applyFill="1" applyAlignment="1">
      <alignment horizontal="center"/>
    </xf>
    <xf numFmtId="0" fontId="0" fillId="2" borderId="0" xfId="0" applyFill="1" applyAlignment="1">
      <alignment vertical="top"/>
    </xf>
    <xf numFmtId="49" fontId="0" fillId="3" borderId="0" xfId="0" applyNumberFormat="1" applyFill="1" applyAlignment="1">
      <alignment wrapText="1"/>
    </xf>
    <xf numFmtId="0" fontId="0" fillId="3" borderId="0" xfId="0" applyFill="1" applyAlignment="1">
      <alignment horizontal="center" wrapText="1"/>
    </xf>
    <xf numFmtId="0" fontId="0" fillId="3" borderId="0" xfId="0" applyFill="1" applyAlignment="1">
      <alignment wrapText="1"/>
    </xf>
    <xf numFmtId="47" fontId="0" fillId="3" borderId="0" xfId="0" applyNumberFormat="1" applyFill="1" applyAlignment="1">
      <alignment wrapText="1"/>
    </xf>
    <xf numFmtId="14" fontId="0" fillId="0" borderId="0" xfId="0" applyNumberFormat="1"/>
    <xf numFmtId="14" fontId="31" fillId="18" borderId="1" xfId="0" applyNumberFormat="1" applyFont="1" applyFill="1" applyBorder="1" applyAlignment="1">
      <alignment horizontal="center" vertical="center" wrapText="1"/>
    </xf>
    <xf numFmtId="14" fontId="0" fillId="12" borderId="1" xfId="0" applyNumberFormat="1" applyFill="1" applyBorder="1" applyAlignment="1">
      <alignment horizontal="center" vertical="center"/>
    </xf>
    <xf numFmtId="14" fontId="0" fillId="21" borderId="1" xfId="0" applyNumberFormat="1" applyFill="1" applyBorder="1" applyAlignment="1">
      <alignment horizontal="center" vertical="center"/>
    </xf>
    <xf numFmtId="14" fontId="0" fillId="18" borderId="1" xfId="0" applyNumberFormat="1" applyFill="1" applyBorder="1" applyAlignment="1">
      <alignment horizontal="center" vertical="center"/>
    </xf>
    <xf numFmtId="14" fontId="0" fillId="22" borderId="1" xfId="0" applyNumberFormat="1" applyFill="1" applyBorder="1" applyAlignment="1">
      <alignment horizontal="center" vertical="center"/>
    </xf>
    <xf numFmtId="0" fontId="2" fillId="34" borderId="60" xfId="0" applyFont="1" applyFill="1" applyBorder="1"/>
    <xf numFmtId="0" fontId="2" fillId="0" borderId="60" xfId="0" applyFont="1" applyBorder="1"/>
    <xf numFmtId="0" fontId="0" fillId="0" borderId="0" xfId="0" pivotButton="1"/>
    <xf numFmtId="0" fontId="2" fillId="34" borderId="1" xfId="0" applyFont="1" applyFill="1" applyBorder="1"/>
    <xf numFmtId="0" fontId="2" fillId="9" borderId="1" xfId="0" applyFont="1" applyFill="1" applyBorder="1"/>
    <xf numFmtId="0" fontId="2" fillId="4" borderId="1" xfId="0" applyFont="1" applyFill="1" applyBorder="1"/>
    <xf numFmtId="0" fontId="2" fillId="6" borderId="1" xfId="0" applyFont="1" applyFill="1" applyBorder="1"/>
    <xf numFmtId="0" fontId="0" fillId="9" borderId="0" xfId="0" quotePrefix="1" applyFill="1"/>
    <xf numFmtId="49" fontId="41" fillId="0" borderId="1" xfId="0" applyNumberFormat="1" applyFont="1" applyBorder="1"/>
    <xf numFmtId="0" fontId="41" fillId="0" borderId="1" xfId="0" applyFont="1" applyBorder="1"/>
    <xf numFmtId="0" fontId="41" fillId="32" borderId="1" xfId="0" applyFont="1" applyFill="1" applyBorder="1"/>
    <xf numFmtId="0" fontId="41" fillId="32" borderId="1" xfId="0" applyFont="1" applyFill="1" applyBorder="1" applyAlignment="1">
      <alignment vertical="center"/>
    </xf>
    <xf numFmtId="0" fontId="41" fillId="4" borderId="1" xfId="0" applyFont="1" applyFill="1" applyBorder="1"/>
    <xf numFmtId="0" fontId="41" fillId="2" borderId="1" xfId="0" applyFont="1" applyFill="1" applyBorder="1"/>
    <xf numFmtId="0" fontId="42" fillId="0" borderId="61" xfId="0" applyFont="1" applyBorder="1" applyAlignment="1">
      <alignment horizontal="center" vertical="center"/>
    </xf>
    <xf numFmtId="0" fontId="43" fillId="0" borderId="61" xfId="0" applyFont="1" applyBorder="1" applyAlignment="1">
      <alignment horizontal="center" vertical="center"/>
    </xf>
    <xf numFmtId="0" fontId="42" fillId="0" borderId="61" xfId="0" applyFont="1" applyBorder="1" applyAlignment="1">
      <alignment horizontal="left" vertical="center"/>
    </xf>
    <xf numFmtId="0" fontId="43" fillId="0" borderId="61" xfId="0" applyFont="1" applyBorder="1" applyAlignment="1">
      <alignment horizontal="left" vertical="center"/>
    </xf>
    <xf numFmtId="19" fontId="0" fillId="0" borderId="0" xfId="0" applyNumberFormat="1"/>
    <xf numFmtId="9" fontId="0" fillId="0" borderId="0" xfId="0" applyNumberFormat="1"/>
    <xf numFmtId="10" fontId="0" fillId="0" borderId="0" xfId="0" applyNumberFormat="1"/>
    <xf numFmtId="0" fontId="0" fillId="0" borderId="0" xfId="0" applyAlignment="1">
      <alignment horizontal="left" indent="1"/>
    </xf>
    <xf numFmtId="0" fontId="0" fillId="0" borderId="0" xfId="0" applyAlignment="1">
      <alignment horizontal="left" indent="2"/>
    </xf>
    <xf numFmtId="0" fontId="0" fillId="35" borderId="0" xfId="0" applyFill="1"/>
    <xf numFmtId="0" fontId="0" fillId="0" borderId="1" xfId="0" applyBorder="1" applyAlignment="1">
      <alignment horizontal="left"/>
    </xf>
    <xf numFmtId="169" fontId="0" fillId="4" borderId="0" xfId="0" applyNumberFormat="1" applyFill="1"/>
    <xf numFmtId="0" fontId="0" fillId="25" borderId="0" xfId="10" applyNumberFormat="1" applyFont="1" applyFill="1"/>
    <xf numFmtId="0" fontId="0" fillId="0" borderId="0" xfId="10" applyNumberFormat="1" applyFont="1"/>
    <xf numFmtId="0" fontId="0" fillId="31" borderId="3" xfId="0" applyFill="1" applyBorder="1"/>
    <xf numFmtId="169" fontId="0" fillId="4" borderId="1" xfId="0" applyNumberFormat="1" applyFill="1" applyBorder="1"/>
    <xf numFmtId="0" fontId="0" fillId="25" borderId="1" xfId="0" applyFill="1" applyBorder="1"/>
    <xf numFmtId="0" fontId="0" fillId="25" borderId="1" xfId="10" applyNumberFormat="1" applyFont="1" applyFill="1" applyBorder="1"/>
    <xf numFmtId="0" fontId="0" fillId="31" borderId="1" xfId="0" applyFill="1" applyBorder="1"/>
    <xf numFmtId="0" fontId="0" fillId="36" borderId="1" xfId="0" applyFill="1" applyBorder="1"/>
    <xf numFmtId="49" fontId="0" fillId="13" borderId="1" xfId="0" applyNumberFormat="1" applyFill="1" applyBorder="1"/>
    <xf numFmtId="0" fontId="0" fillId="0" borderId="1" xfId="10" applyNumberFormat="1" applyFont="1" applyBorder="1"/>
    <xf numFmtId="0" fontId="0" fillId="21" borderId="1" xfId="0" applyFill="1" applyBorder="1"/>
    <xf numFmtId="170" fontId="0" fillId="0" borderId="0" xfId="0" applyNumberFormat="1" applyAlignment="1">
      <alignment horizontal="center"/>
    </xf>
    <xf numFmtId="170" fontId="0" fillId="25" borderId="1" xfId="0" applyNumberFormat="1" applyFill="1" applyBorder="1"/>
    <xf numFmtId="170" fontId="0" fillId="0" borderId="0" xfId="0" applyNumberFormat="1"/>
    <xf numFmtId="47" fontId="0" fillId="12" borderId="1" xfId="0" applyNumberFormat="1" applyFill="1" applyBorder="1"/>
    <xf numFmtId="0" fontId="0" fillId="31" borderId="9" xfId="0" applyFill="1" applyBorder="1"/>
    <xf numFmtId="0" fontId="0" fillId="11" borderId="0" xfId="0" applyFill="1"/>
    <xf numFmtId="0" fontId="0" fillId="11" borderId="0" xfId="0" applyFill="1" applyAlignment="1">
      <alignment horizontal="left"/>
    </xf>
    <xf numFmtId="2" fontId="0" fillId="0" borderId="1" xfId="0" applyNumberFormat="1" applyBorder="1"/>
    <xf numFmtId="2" fontId="0" fillId="13" borderId="1" xfId="0" applyNumberFormat="1" applyFill="1" applyBorder="1"/>
    <xf numFmtId="2" fontId="0" fillId="13" borderId="4" xfId="0" applyNumberFormat="1" applyFill="1" applyBorder="1"/>
    <xf numFmtId="49" fontId="28" fillId="0" borderId="1" xfId="0" applyNumberFormat="1" applyFont="1" applyBorder="1" applyAlignment="1">
      <alignment horizontal="center"/>
    </xf>
    <xf numFmtId="0" fontId="32" fillId="17" borderId="9" xfId="0" applyFont="1" applyFill="1" applyBorder="1" applyAlignment="1">
      <alignment horizontal="center" vertical="center"/>
    </xf>
    <xf numFmtId="0" fontId="32" fillId="17" borderId="59" xfId="0" applyFont="1" applyFill="1" applyBorder="1" applyAlignment="1">
      <alignment horizontal="center" vertical="center"/>
    </xf>
    <xf numFmtId="14" fontId="32" fillId="17" borderId="59" xfId="0" applyNumberFormat="1" applyFont="1" applyFill="1" applyBorder="1" applyAlignment="1">
      <alignment horizontal="center" vertical="center"/>
    </xf>
    <xf numFmtId="0" fontId="0" fillId="11" borderId="1" xfId="0" applyFill="1" applyBorder="1" applyAlignment="1">
      <alignment horizontal="center"/>
    </xf>
    <xf numFmtId="0" fontId="2" fillId="6" borderId="58" xfId="0" applyFont="1" applyFill="1" applyBorder="1" applyAlignment="1">
      <alignment horizontal="center" vertical="center"/>
    </xf>
    <xf numFmtId="0" fontId="2" fillId="6" borderId="35" xfId="0" applyFont="1" applyFill="1" applyBorder="1" applyAlignment="1">
      <alignment horizontal="center" vertical="center"/>
    </xf>
  </cellXfs>
  <cellStyles count="11">
    <cellStyle name="Comma" xfId="10" builtinId="3"/>
    <cellStyle name="Hyperlink" xfId="9" builtinId="8"/>
    <cellStyle name="Normal" xfId="0" builtinId="0"/>
    <cellStyle name="Normal_Sheet1" xfId="5" xr:uid="{FE8A308F-55A2-4A46-9634-453649AABE33}"/>
    <cellStyle name="Normal_Sheet2" xfId="1" xr:uid="{A8BC2796-A950-4483-8C2D-9E306DA9343F}"/>
    <cellStyle name="Normal_Sheet4" xfId="2" xr:uid="{1D3210F5-2363-4D02-AB81-C56FACE8EFDD}"/>
    <cellStyle name="Normal_Sheet4_1" xfId="4" xr:uid="{070825BB-1937-48C0-8A47-4176C08087A4}"/>
    <cellStyle name="Normal_Sheet5" xfId="3" xr:uid="{5C478A0F-9C1B-4199-BCDD-EBD3DABDC3B9}"/>
    <cellStyle name="Normal_UOM" xfId="6" xr:uid="{F2F3AE6B-3472-4158-A19A-9B5C09643B6E}"/>
    <cellStyle name="Normal_UOM_1" xfId="7" xr:uid="{FD07AF6E-7BE8-431E-A02B-D31A7069EEA8}"/>
    <cellStyle name="Percent" xfId="8" builtinId="5"/>
  </cellStyles>
  <dxfs count="223">
    <dxf>
      <font>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ill>
        <gradientFill degree="135">
          <stop position="0">
            <color theme="0"/>
          </stop>
          <stop position="1">
            <color theme="4" tint="0.59999389629810485"/>
          </stop>
        </gradientFill>
      </fill>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ill>
        <patternFill patternType="darkDown">
          <fgColor rgb="FFFFC000"/>
          <bgColor rgb="FFFF6699"/>
        </patternFill>
      </fill>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b/>
        <i val="0"/>
        <color rgb="FFFF3399"/>
      </font>
    </dxf>
    <dxf>
      <font>
        <b/>
        <i val="0"/>
        <color rgb="FFFF3399"/>
      </font>
    </dxf>
    <dxf>
      <fill>
        <patternFill patternType="solid">
          <fgColor rgb="FFFF0000"/>
          <bgColor rgb="FFFFFFFF"/>
        </patternFill>
      </fill>
    </dxf>
    <dxf>
      <fill>
        <patternFill patternType="solid">
          <fgColor rgb="FFFFC000"/>
          <bgColor rgb="FF000000"/>
        </patternFill>
      </fill>
    </dxf>
  </dxfs>
  <tableStyles count="0" defaultTableStyle="TableStyleMedium2" defaultPivotStyle="PivotStyleLight16"/>
  <colors>
    <mruColors>
      <color rgb="FFFFCC66"/>
      <color rgb="FFFF3399"/>
      <color rgb="FF006666"/>
      <color rgb="FF009999"/>
      <color rgb="FFCCFF66"/>
      <color rgb="FF00FFFF"/>
      <color rgb="FFFFF5E1"/>
      <color rgb="FFD1E8FF"/>
      <color rgb="FFECF5E7"/>
      <color rgb="FFFFF6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1.xml"/><Relationship Id="rId48" Type="http://schemas.openxmlformats.org/officeDocument/2006/relationships/sharedStrings" Target="sharedStrings.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E:\Easy%20Publish%20Prime(To_Be_Live)\HOPP\Masters%20HOPP.xlsx" TargetMode="External"/><Relationship Id="rId1" Type="http://schemas.openxmlformats.org/officeDocument/2006/relationships/externalLinkPath" Target="HOPP/Masters%20HOP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tem"/>
      <sheetName val="UFG_Rulling"/>
      <sheetName val="UFG_Index"/>
      <sheetName val="UFG_Title"/>
      <sheetName val="Child01"/>
      <sheetName val="05"/>
      <sheetName val="06"/>
      <sheetName val="PaperMaster"/>
      <sheetName val="DefaltMaster"/>
      <sheetName val="Sheet2"/>
      <sheetName val="Sheet1"/>
      <sheetName val="Sheet4"/>
      <sheetName val="INDEx"/>
    </sheetNames>
    <sheetDataSet>
      <sheetData sheetId="0">
        <row r="2">
          <cell r="A2">
            <v>190</v>
          </cell>
          <cell r="B2" t="str">
            <v>Code</v>
          </cell>
          <cell r="C2" t="str">
            <v>Name</v>
          </cell>
          <cell r="D2" t="str">
            <v>PrintName</v>
          </cell>
          <cell r="E2" t="str">
            <v>FinishSize</v>
          </cell>
          <cell r="F2" t="str">
            <v>BindingType</v>
          </cell>
          <cell r="G2" t="str">
            <v>Price</v>
          </cell>
          <cell r="H2" t="str">
            <v>Weight</v>
          </cell>
          <cell r="I2" t="str">
            <v>BusyCode</v>
          </cell>
          <cell r="J2" t="str">
            <v>ISBN</v>
          </cell>
          <cell r="K2" t="str">
            <v>Group</v>
          </cell>
          <cell r="L2" t="str">
            <v>HSNCode</v>
          </cell>
          <cell r="M2" t="str">
            <v>Remarks</v>
          </cell>
          <cell r="N2" t="str">
            <v>ItemIntegrationName</v>
          </cell>
          <cell r="O2" t="str">
            <v>IntegrationUnit</v>
          </cell>
          <cell r="P2" t="str">
            <v>Notes</v>
          </cell>
          <cell r="Q2" t="str">
            <v>BookPrinter</v>
          </cell>
          <cell r="R2" t="str">
            <v>TitlePrinter</v>
          </cell>
          <cell r="S2" t="str">
            <v>ComboPrinter</v>
          </cell>
          <cell r="T2" t="str">
            <v>Laminator</v>
          </cell>
          <cell r="U2" t="str">
            <v>BinderFresh</v>
          </cell>
          <cell r="V2" t="str">
            <v>BinderRepair</v>
          </cell>
          <cell r="W2" t="str">
            <v>Type</v>
          </cell>
          <cell r="X2" t="str">
            <v>CreatedBy</v>
          </cell>
          <cell r="Y2" t="str">
            <v>CreatedOn</v>
          </cell>
          <cell r="Z2" t="str">
            <v>ModifiedBy</v>
          </cell>
          <cell r="AA2" t="str">
            <v>ModifiedOn</v>
          </cell>
          <cell r="AB2" t="str">
            <v>Recordstatus</v>
          </cell>
          <cell r="AC2" t="str">
            <v>Printstatus</v>
          </cell>
          <cell r="AD2" t="str">
            <v>FGCODE</v>
          </cell>
          <cell r="AE2">
            <v>1</v>
          </cell>
          <cell r="AF2" t="str">
            <v>UFG_Rulling</v>
          </cell>
          <cell r="AG2" t="str">
            <v>UFG_Rulling_CODE</v>
          </cell>
          <cell r="AH2" t="str">
            <v>Qty-1</v>
          </cell>
          <cell r="AI2" t="str">
            <v>UFG_Title</v>
          </cell>
          <cell r="AJ2" t="str">
            <v>UFG_Title_Code</v>
          </cell>
          <cell r="AK2" t="str">
            <v>Qty-2</v>
          </cell>
          <cell r="AL2" t="str">
            <v>UFG_INDEX</v>
          </cell>
          <cell r="AM2" t="str">
            <v>UFG_INDEX_Code</v>
          </cell>
          <cell r="AN2" t="str">
            <v>UFG_INDEX_QTY</v>
          </cell>
          <cell r="AO2" t="str">
            <v>QTY-3</v>
          </cell>
          <cell r="AP2" t="str">
            <v>Barcode[FG]</v>
          </cell>
          <cell r="AQ2" t="str">
            <v>Barcode [UFG_Title_H]</v>
          </cell>
          <cell r="AR2" t="str">
            <v>TOTAL ORDER QTY.</v>
          </cell>
          <cell r="AS2" t="str">
            <v>Size in MM</v>
          </cell>
          <cell r="AT2" t="str">
            <v>pages</v>
          </cell>
          <cell r="AU2" t="str">
            <v>Index</v>
          </cell>
          <cell r="AV2" t="str">
            <v>IndexType</v>
          </cell>
          <cell r="AW2" t="str">
            <v>Ruling type</v>
          </cell>
          <cell r="AX2" t="str">
            <v>Binding Type</v>
          </cell>
          <cell r="AY2" t="str">
            <v>Pouch Qty</v>
          </cell>
          <cell r="AZ2" t="str">
            <v>Bindle Qty</v>
          </cell>
          <cell r="BA2" t="str">
            <v>Printing</v>
          </cell>
          <cell r="BB2" t="str">
            <v>Lamination</v>
          </cell>
          <cell r="BC2" t="str">
            <v>Board (O)</v>
          </cell>
          <cell r="BD2" t="str">
            <v>GSM (O)</v>
          </cell>
          <cell r="BE2" t="str">
            <v>Board Size (O)</v>
          </cell>
          <cell r="BF2" t="str">
            <v>Ups (O)</v>
          </cell>
          <cell r="BG2" t="str">
            <v>Total Sheets (O) Incl. Extra</v>
          </cell>
          <cell r="BH2" t="str">
            <v>Board Wgt. Incl. Extra (O)</v>
          </cell>
          <cell r="BI2" t="str">
            <v>Paper</v>
          </cell>
          <cell r="BJ2" t="str">
            <v>GSM</v>
          </cell>
          <cell r="BK2" t="str">
            <v>Width</v>
          </cell>
          <cell r="BL2" t="str">
            <v>L (Cut-off)</v>
          </cell>
          <cell r="BM2" t="str">
            <v>Pg / Frm</v>
          </cell>
          <cell r="BN2" t="str">
            <v>No. of forms / book</v>
          </cell>
          <cell r="BO2" t="str">
            <v xml:space="preserve">Reel Wgt. </v>
          </cell>
          <cell r="BP2" t="str">
            <v>Sheets</v>
          </cell>
          <cell r="BQ2" t="str">
            <v xml:space="preserve">Barcode </v>
          </cell>
        </row>
        <row r="3">
          <cell r="A3">
            <v>1</v>
          </cell>
          <cell r="B3" t="str">
            <v>000001</v>
          </cell>
          <cell r="C3" t="str">
            <v>Writer A4 Premium Mrp 50 [Single line]-76 page</v>
          </cell>
          <cell r="D3" t="str">
            <v>Writer A4 Premium Mrp 50 [Single line]-76 page</v>
          </cell>
          <cell r="E3" t="str">
            <v>*11107</v>
          </cell>
          <cell r="F3" t="str">
            <v>*06016</v>
          </cell>
          <cell r="G3">
            <v>0</v>
          </cell>
          <cell r="H3">
            <v>0</v>
          </cell>
          <cell r="I3">
            <v>1001</v>
          </cell>
          <cell r="K3" t="str">
            <v>*05035</v>
          </cell>
          <cell r="L3" t="str">
            <v>*18005</v>
          </cell>
          <cell r="N3" t="str">
            <v>Writer A4 Premium Mrp 50 [Single line]-76 page</v>
          </cell>
          <cell r="O3" t="str">
            <v>*25019</v>
          </cell>
          <cell r="Q3" t="str">
            <v>NULL</v>
          </cell>
          <cell r="R3" t="str">
            <v>NULL</v>
          </cell>
          <cell r="S3" t="str">
            <v>NULL</v>
          </cell>
          <cell r="T3" t="str">
            <v>NULL</v>
          </cell>
          <cell r="U3" t="str">
            <v>NULL</v>
          </cell>
          <cell r="V3" t="str">
            <v>NULL</v>
          </cell>
          <cell r="W3" t="str">
            <v>F</v>
          </cell>
          <cell r="X3" t="str">
            <v>000001</v>
          </cell>
          <cell r="Y3" t="str">
            <v>GetDate()</v>
          </cell>
          <cell r="Z3" t="str">
            <v>NULL</v>
          </cell>
          <cell r="AA3" t="str">
            <v>NULL</v>
          </cell>
          <cell r="AB3" t="str">
            <v>N</v>
          </cell>
          <cell r="AC3" t="str">
            <v>N</v>
          </cell>
          <cell r="AD3" t="str">
            <v>000001</v>
          </cell>
          <cell r="AF3" t="str">
            <v>Rulling-Single line-[210 x 290]</v>
          </cell>
          <cell r="AG3" t="str">
            <v>000211</v>
          </cell>
          <cell r="AH3" t="str">
            <v>6.333</v>
          </cell>
          <cell r="AI3" t="str">
            <v>Writer A4 Premium Mrp 50 [Title]</v>
          </cell>
          <cell r="AJ3" t="str">
            <v>000255</v>
          </cell>
          <cell r="AK3" t="str">
            <v>0.167</v>
          </cell>
          <cell r="AL3" t="str">
            <v>Index-[210 x 290]</v>
          </cell>
          <cell r="AM3" t="str">
            <v>000231</v>
          </cell>
          <cell r="AN3" t="str">
            <v>0.333</v>
          </cell>
          <cell r="AO3" t="str">
            <v>0.333</v>
          </cell>
          <cell r="AP3" t="str">
            <v>Writer A4 Premium Mrp 50</v>
          </cell>
          <cell r="AQ3" t="str">
            <v>Writer A4 Premium Mrp 50</v>
          </cell>
          <cell r="AR3">
            <v>1000</v>
          </cell>
          <cell r="AS3" t="str">
            <v>210 x 290</v>
          </cell>
          <cell r="AT3">
            <v>76</v>
          </cell>
          <cell r="AU3">
            <v>4</v>
          </cell>
          <cell r="AV3" t="str">
            <v>Index</v>
          </cell>
          <cell r="AW3" t="str">
            <v>Single line</v>
          </cell>
          <cell r="AX3" t="str">
            <v>Pining</v>
          </cell>
          <cell r="AY3">
            <v>10</v>
          </cell>
          <cell r="AZ3">
            <v>50</v>
          </cell>
          <cell r="BA3" t="str">
            <v>4+1</v>
          </cell>
          <cell r="BB3" t="str">
            <v>Full</v>
          </cell>
          <cell r="BC3" t="str">
            <v>WB</v>
          </cell>
          <cell r="BD3">
            <v>280</v>
          </cell>
          <cell r="BE3" t="str">
            <v>880 x 860</v>
          </cell>
          <cell r="BF3">
            <v>6</v>
          </cell>
          <cell r="BG3">
            <v>166.66666666666666</v>
          </cell>
          <cell r="BH3">
            <v>3.5317333333333333E-2</v>
          </cell>
          <cell r="BI3" t="str">
            <v>Trident</v>
          </cell>
          <cell r="BJ3">
            <v>64</v>
          </cell>
          <cell r="BK3">
            <v>88</v>
          </cell>
          <cell r="BL3">
            <v>42</v>
          </cell>
          <cell r="BM3">
            <v>12</v>
          </cell>
          <cell r="BN3">
            <v>6.333333333333333</v>
          </cell>
          <cell r="BO3">
            <v>0.14981119999999998</v>
          </cell>
          <cell r="BP3">
            <v>6666.666666666667</v>
          </cell>
          <cell r="BQ3" t="str">
            <v>Writer A4 Premium Mrp 50</v>
          </cell>
        </row>
        <row r="4">
          <cell r="A4">
            <v>2</v>
          </cell>
          <cell r="B4" t="str">
            <v>000002</v>
          </cell>
          <cell r="C4" t="str">
            <v>Writer A4 Premium Mrp 50 [Unrulled]-76 page</v>
          </cell>
          <cell r="D4" t="str">
            <v>Writer A4 Premium Mrp 50 [Unrulled]-76 page</v>
          </cell>
          <cell r="E4" t="str">
            <v>*11107</v>
          </cell>
          <cell r="F4" t="str">
            <v>*06016</v>
          </cell>
          <cell r="G4">
            <v>0</v>
          </cell>
          <cell r="H4">
            <v>0</v>
          </cell>
          <cell r="I4">
            <v>1002</v>
          </cell>
          <cell r="K4" t="str">
            <v>*05036</v>
          </cell>
          <cell r="L4" t="str">
            <v>*18005</v>
          </cell>
          <cell r="N4" t="str">
            <v>Writer A4 Premium Mrp 50 [Unrulled]-76 page</v>
          </cell>
          <cell r="O4" t="str">
            <v>*25019</v>
          </cell>
          <cell r="Q4" t="str">
            <v>NULL</v>
          </cell>
          <cell r="R4" t="str">
            <v>NULL</v>
          </cell>
          <cell r="S4" t="str">
            <v>NULL</v>
          </cell>
          <cell r="T4" t="str">
            <v>NULL</v>
          </cell>
          <cell r="U4" t="str">
            <v>NULL</v>
          </cell>
          <cell r="V4" t="str">
            <v>NULL</v>
          </cell>
          <cell r="W4" t="str">
            <v>F</v>
          </cell>
          <cell r="X4" t="str">
            <v>000001</v>
          </cell>
          <cell r="Y4" t="str">
            <v>GetDate()</v>
          </cell>
          <cell r="Z4" t="str">
            <v>NULL</v>
          </cell>
          <cell r="AA4" t="str">
            <v>NULL</v>
          </cell>
          <cell r="AB4" t="str">
            <v>N</v>
          </cell>
          <cell r="AC4" t="str">
            <v>N</v>
          </cell>
          <cell r="AD4" t="str">
            <v>000002</v>
          </cell>
          <cell r="AF4" t="str">
            <v>Rulling-Unrulled-[210 x 290]</v>
          </cell>
          <cell r="AG4" t="str">
            <v>000214</v>
          </cell>
          <cell r="AH4" t="str">
            <v>6.333</v>
          </cell>
          <cell r="AI4" t="str">
            <v>Writer A4 Premium Mrp 50 [Title]</v>
          </cell>
          <cell r="AJ4" t="str">
            <v>000255</v>
          </cell>
          <cell r="AK4" t="str">
            <v>0.167</v>
          </cell>
          <cell r="AL4" t="str">
            <v>Index-[210 x 290]</v>
          </cell>
          <cell r="AM4" t="str">
            <v>000231</v>
          </cell>
          <cell r="AN4" t="str">
            <v>0.333</v>
          </cell>
          <cell r="AO4" t="str">
            <v>0.333</v>
          </cell>
          <cell r="AP4" t="str">
            <v>Writer A4 Premium Mrp 50</v>
          </cell>
          <cell r="AQ4" t="str">
            <v>Writer A4 Premium Mrp 50</v>
          </cell>
          <cell r="AR4">
            <v>1000</v>
          </cell>
          <cell r="AS4" t="str">
            <v>210 x 290</v>
          </cell>
          <cell r="AT4">
            <v>76</v>
          </cell>
          <cell r="AU4">
            <v>4</v>
          </cell>
          <cell r="AV4" t="str">
            <v>Index</v>
          </cell>
          <cell r="AW4" t="str">
            <v>Unrulled</v>
          </cell>
          <cell r="AX4" t="str">
            <v>Pining</v>
          </cell>
          <cell r="AY4">
            <v>10</v>
          </cell>
          <cell r="AZ4">
            <v>50</v>
          </cell>
          <cell r="BA4" t="str">
            <v>4+1</v>
          </cell>
          <cell r="BB4" t="str">
            <v>Full</v>
          </cell>
          <cell r="BC4" t="str">
            <v>WB</v>
          </cell>
          <cell r="BD4">
            <v>280</v>
          </cell>
          <cell r="BE4" t="str">
            <v>880 x 860</v>
          </cell>
          <cell r="BF4">
            <v>6</v>
          </cell>
          <cell r="BG4">
            <v>166.66666666666666</v>
          </cell>
          <cell r="BH4">
            <v>3.5317333333333333E-2</v>
          </cell>
          <cell r="BI4" t="str">
            <v>Trident</v>
          </cell>
          <cell r="BJ4">
            <v>64</v>
          </cell>
          <cell r="BK4">
            <v>88</v>
          </cell>
          <cell r="BL4">
            <v>42</v>
          </cell>
          <cell r="BM4">
            <v>12</v>
          </cell>
          <cell r="BN4">
            <v>6.333333333333333</v>
          </cell>
          <cell r="BO4">
            <v>0.14981119999999998</v>
          </cell>
          <cell r="BP4">
            <v>6666.666666666667</v>
          </cell>
          <cell r="BQ4" t="str">
            <v>Writer A4 Premium Mrp 50</v>
          </cell>
        </row>
        <row r="5">
          <cell r="A5">
            <v>3</v>
          </cell>
          <cell r="B5" t="str">
            <v>000003</v>
          </cell>
          <cell r="C5" t="str">
            <v>Writer A4 Premium Mrp 50 [Hindi /Geometry]-76 page</v>
          </cell>
          <cell r="D5" t="str">
            <v>Writer A4 Premium Mrp 50 [Hindi /Geometry]-76 page</v>
          </cell>
          <cell r="E5" t="str">
            <v>*11107</v>
          </cell>
          <cell r="F5" t="str">
            <v>*06016</v>
          </cell>
          <cell r="G5">
            <v>0</v>
          </cell>
          <cell r="H5">
            <v>0</v>
          </cell>
          <cell r="I5">
            <v>1003</v>
          </cell>
          <cell r="K5" t="str">
            <v>*05033</v>
          </cell>
          <cell r="L5" t="str">
            <v>*18005</v>
          </cell>
          <cell r="N5" t="str">
            <v>Writer A4 Premium Mrp 50 [Hindi /Geometry]-76 page</v>
          </cell>
          <cell r="O5" t="str">
            <v>*25019</v>
          </cell>
          <cell r="Q5" t="str">
            <v>NULL</v>
          </cell>
          <cell r="R5" t="str">
            <v>NULL</v>
          </cell>
          <cell r="S5" t="str">
            <v>NULL</v>
          </cell>
          <cell r="T5" t="str">
            <v>NULL</v>
          </cell>
          <cell r="U5" t="str">
            <v>NULL</v>
          </cell>
          <cell r="V5" t="str">
            <v>NULL</v>
          </cell>
          <cell r="W5" t="str">
            <v>F</v>
          </cell>
          <cell r="X5" t="str">
            <v>000001</v>
          </cell>
          <cell r="Y5" t="str">
            <v>GetDate()</v>
          </cell>
          <cell r="Z5" t="str">
            <v>NULL</v>
          </cell>
          <cell r="AA5" t="str">
            <v>NULL</v>
          </cell>
          <cell r="AB5" t="str">
            <v>N</v>
          </cell>
          <cell r="AC5" t="str">
            <v>N</v>
          </cell>
          <cell r="AD5" t="str">
            <v>000003</v>
          </cell>
          <cell r="AF5" t="str">
            <v>Rulling-Hindi /Geometry-[210 x 290]</v>
          </cell>
          <cell r="AG5" t="str">
            <v>000199</v>
          </cell>
          <cell r="AH5" t="str">
            <v>6.333</v>
          </cell>
          <cell r="AI5" t="str">
            <v>Writer A4 Premium Mrp 50 [Title]</v>
          </cell>
          <cell r="AJ5" t="str">
            <v>000255</v>
          </cell>
          <cell r="AK5" t="str">
            <v>0.167</v>
          </cell>
          <cell r="AL5" t="str">
            <v>Index-[210 x 290]</v>
          </cell>
          <cell r="AM5" t="str">
            <v>000231</v>
          </cell>
          <cell r="AN5" t="str">
            <v>0.333</v>
          </cell>
          <cell r="AO5" t="str">
            <v>0.333</v>
          </cell>
          <cell r="AP5" t="str">
            <v>Writer A4 Premium Mrp 50</v>
          </cell>
          <cell r="AQ5" t="str">
            <v>Writer A4 Premium Mrp 50</v>
          </cell>
          <cell r="AR5">
            <v>1000</v>
          </cell>
          <cell r="AS5" t="str">
            <v>210 x 290</v>
          </cell>
          <cell r="AT5">
            <v>76</v>
          </cell>
          <cell r="AU5">
            <v>4</v>
          </cell>
          <cell r="AV5" t="str">
            <v>Index</v>
          </cell>
          <cell r="AW5" t="str">
            <v>Hindi /Geometry</v>
          </cell>
          <cell r="AX5" t="str">
            <v>Pining</v>
          </cell>
          <cell r="AY5">
            <v>10</v>
          </cell>
          <cell r="AZ5">
            <v>50</v>
          </cell>
          <cell r="BA5" t="str">
            <v>4+1</v>
          </cell>
          <cell r="BB5" t="str">
            <v>Full</v>
          </cell>
          <cell r="BC5" t="str">
            <v>WB</v>
          </cell>
          <cell r="BD5">
            <v>280</v>
          </cell>
          <cell r="BE5" t="str">
            <v>880 x 860</v>
          </cell>
          <cell r="BF5">
            <v>6</v>
          </cell>
          <cell r="BG5">
            <v>166.66666666666666</v>
          </cell>
          <cell r="BH5">
            <v>3.5317333333333333E-2</v>
          </cell>
          <cell r="BI5" t="str">
            <v>Trident</v>
          </cell>
          <cell r="BJ5">
            <v>64</v>
          </cell>
          <cell r="BK5">
            <v>88</v>
          </cell>
          <cell r="BL5">
            <v>42</v>
          </cell>
          <cell r="BM5">
            <v>12</v>
          </cell>
          <cell r="BN5">
            <v>6.333333333333333</v>
          </cell>
          <cell r="BO5">
            <v>0.14981119999999998</v>
          </cell>
          <cell r="BP5">
            <v>6666.666666666667</v>
          </cell>
          <cell r="BQ5" t="str">
            <v>Writer A4 Premium Mrp 50</v>
          </cell>
        </row>
        <row r="6">
          <cell r="A6">
            <v>4</v>
          </cell>
          <cell r="B6" t="str">
            <v>000004</v>
          </cell>
          <cell r="C6" t="str">
            <v>Writer A4 Premium Mrp 66 [Single line]-108 page</v>
          </cell>
          <cell r="D6" t="str">
            <v>Writer A4 Premium Mrp 66 [Single line]-108 page</v>
          </cell>
          <cell r="E6" t="str">
            <v>*11107</v>
          </cell>
          <cell r="F6" t="str">
            <v>*06016</v>
          </cell>
          <cell r="G6">
            <v>0</v>
          </cell>
          <cell r="H6">
            <v>0</v>
          </cell>
          <cell r="I6">
            <v>1004</v>
          </cell>
          <cell r="K6" t="str">
            <v>*05035</v>
          </cell>
          <cell r="L6" t="str">
            <v>*18005</v>
          </cell>
          <cell r="N6" t="str">
            <v>Writer A4 Premium Mrp 66 [Single line]-108 page</v>
          </cell>
          <cell r="O6" t="str">
            <v>*25019</v>
          </cell>
          <cell r="Q6" t="str">
            <v>NULL</v>
          </cell>
          <cell r="R6" t="str">
            <v>NULL</v>
          </cell>
          <cell r="S6" t="str">
            <v>NULL</v>
          </cell>
          <cell r="T6" t="str">
            <v>NULL</v>
          </cell>
          <cell r="U6" t="str">
            <v>NULL</v>
          </cell>
          <cell r="V6" t="str">
            <v>NULL</v>
          </cell>
          <cell r="W6" t="str">
            <v>F</v>
          </cell>
          <cell r="X6" t="str">
            <v>000001</v>
          </cell>
          <cell r="Y6" t="str">
            <v>GetDate()</v>
          </cell>
          <cell r="Z6" t="str">
            <v>NULL</v>
          </cell>
          <cell r="AA6" t="str">
            <v>NULL</v>
          </cell>
          <cell r="AB6" t="str">
            <v>N</v>
          </cell>
          <cell r="AC6" t="str">
            <v>N</v>
          </cell>
          <cell r="AD6" t="str">
            <v>000004</v>
          </cell>
          <cell r="AF6" t="str">
            <v>Rulling-Single line-[210 x 290]</v>
          </cell>
          <cell r="AG6" t="str">
            <v>000211</v>
          </cell>
          <cell r="AH6" t="str">
            <v>9.000</v>
          </cell>
          <cell r="AI6" t="str">
            <v>Writer A4 Premium Mrp 66 [Title]</v>
          </cell>
          <cell r="AJ6" t="str">
            <v>000256</v>
          </cell>
          <cell r="AK6" t="str">
            <v>0.167</v>
          </cell>
          <cell r="AL6" t="str">
            <v>Index-[210 x 290]</v>
          </cell>
          <cell r="AM6" t="str">
            <v>000231</v>
          </cell>
          <cell r="AN6" t="str">
            <v>0.333</v>
          </cell>
          <cell r="AO6" t="str">
            <v>0.333</v>
          </cell>
          <cell r="AP6" t="str">
            <v>Writer A4 Premium Mrp 66</v>
          </cell>
          <cell r="AQ6" t="str">
            <v>Writer A4 Premium Mrp 66</v>
          </cell>
          <cell r="AR6">
            <v>1000</v>
          </cell>
          <cell r="AS6" t="str">
            <v>210 x 290</v>
          </cell>
          <cell r="AT6">
            <v>108</v>
          </cell>
          <cell r="AU6">
            <v>4</v>
          </cell>
          <cell r="AV6" t="str">
            <v>Index</v>
          </cell>
          <cell r="AW6" t="str">
            <v>Single line</v>
          </cell>
          <cell r="AX6" t="str">
            <v>Pining</v>
          </cell>
          <cell r="AY6">
            <v>8</v>
          </cell>
          <cell r="AZ6">
            <v>40</v>
          </cell>
          <cell r="BA6" t="str">
            <v>4+1</v>
          </cell>
          <cell r="BB6" t="str">
            <v>Full</v>
          </cell>
          <cell r="BC6" t="str">
            <v>WB</v>
          </cell>
          <cell r="BD6">
            <v>280</v>
          </cell>
          <cell r="BE6" t="str">
            <v>880 x 860</v>
          </cell>
          <cell r="BF6">
            <v>6</v>
          </cell>
          <cell r="BG6">
            <v>166.66666666666666</v>
          </cell>
          <cell r="BH6">
            <v>3.5317333333333333E-2</v>
          </cell>
          <cell r="BI6" t="str">
            <v>Trident</v>
          </cell>
          <cell r="BJ6">
            <v>64</v>
          </cell>
          <cell r="BK6">
            <v>88</v>
          </cell>
          <cell r="BL6">
            <v>42</v>
          </cell>
          <cell r="BM6">
            <v>12</v>
          </cell>
          <cell r="BN6">
            <v>9</v>
          </cell>
          <cell r="BO6">
            <v>0.21288959999999998</v>
          </cell>
          <cell r="BP6">
            <v>9333.3333333333339</v>
          </cell>
          <cell r="BQ6" t="str">
            <v>Writer A4 Premium Mrp 66</v>
          </cell>
        </row>
        <row r="7">
          <cell r="A7">
            <v>5</v>
          </cell>
          <cell r="B7" t="str">
            <v>000005</v>
          </cell>
          <cell r="C7" t="str">
            <v>Writer A4 Premium Mrp 66 [Unrulled]-108 page</v>
          </cell>
          <cell r="D7" t="str">
            <v>Writer A4 Premium Mrp 66 [Unrulled]-108 page</v>
          </cell>
          <cell r="E7" t="str">
            <v>*11107</v>
          </cell>
          <cell r="F7" t="str">
            <v>*06016</v>
          </cell>
          <cell r="G7">
            <v>0</v>
          </cell>
          <cell r="H7">
            <v>0</v>
          </cell>
          <cell r="I7">
            <v>1005</v>
          </cell>
          <cell r="K7" t="str">
            <v>*05036</v>
          </cell>
          <cell r="L7" t="str">
            <v>*18005</v>
          </cell>
          <cell r="N7" t="str">
            <v>Writer A4 Premium Mrp 66 [Unrulled]-108 page</v>
          </cell>
          <cell r="O7" t="str">
            <v>*25019</v>
          </cell>
          <cell r="Q7" t="str">
            <v>NULL</v>
          </cell>
          <cell r="R7" t="str">
            <v>NULL</v>
          </cell>
          <cell r="S7" t="str">
            <v>NULL</v>
          </cell>
          <cell r="T7" t="str">
            <v>NULL</v>
          </cell>
          <cell r="U7" t="str">
            <v>NULL</v>
          </cell>
          <cell r="V7" t="str">
            <v>NULL</v>
          </cell>
          <cell r="W7" t="str">
            <v>F</v>
          </cell>
          <cell r="X7" t="str">
            <v>000001</v>
          </cell>
          <cell r="Y7" t="str">
            <v>GetDate()</v>
          </cell>
          <cell r="Z7" t="str">
            <v>NULL</v>
          </cell>
          <cell r="AA7" t="str">
            <v>NULL</v>
          </cell>
          <cell r="AB7" t="str">
            <v>N</v>
          </cell>
          <cell r="AC7" t="str">
            <v>N</v>
          </cell>
          <cell r="AD7" t="str">
            <v>000005</v>
          </cell>
          <cell r="AF7" t="str">
            <v>Rulling-Unrulled-[210 x 290]</v>
          </cell>
          <cell r="AG7" t="str">
            <v>000214</v>
          </cell>
          <cell r="AH7" t="str">
            <v>9.000</v>
          </cell>
          <cell r="AI7" t="str">
            <v>Writer A4 Premium Mrp 66 [Title]</v>
          </cell>
          <cell r="AJ7" t="str">
            <v>000256</v>
          </cell>
          <cell r="AK7" t="str">
            <v>0.167</v>
          </cell>
          <cell r="AL7" t="str">
            <v>Index-[210 x 290]</v>
          </cell>
          <cell r="AM7" t="str">
            <v>000231</v>
          </cell>
          <cell r="AN7" t="str">
            <v>0.333</v>
          </cell>
          <cell r="AO7" t="str">
            <v>0.333</v>
          </cell>
          <cell r="AP7" t="str">
            <v>Writer A4 Premium Mrp 66</v>
          </cell>
          <cell r="AQ7" t="str">
            <v>Writer A4 Premium Mrp 66</v>
          </cell>
          <cell r="AR7">
            <v>1000</v>
          </cell>
          <cell r="AS7" t="str">
            <v>210 x 290</v>
          </cell>
          <cell r="AT7">
            <v>108</v>
          </cell>
          <cell r="AU7">
            <v>4</v>
          </cell>
          <cell r="AV7" t="str">
            <v>Index</v>
          </cell>
          <cell r="AW7" t="str">
            <v>Unrulled</v>
          </cell>
          <cell r="AX7" t="str">
            <v>Pining</v>
          </cell>
          <cell r="AY7">
            <v>8</v>
          </cell>
          <cell r="AZ7">
            <v>40</v>
          </cell>
          <cell r="BA7" t="str">
            <v>4+1</v>
          </cell>
          <cell r="BB7" t="str">
            <v>Full</v>
          </cell>
          <cell r="BC7" t="str">
            <v>WB</v>
          </cell>
          <cell r="BD7">
            <v>280</v>
          </cell>
          <cell r="BE7" t="str">
            <v>880 x 860</v>
          </cell>
          <cell r="BF7">
            <v>6</v>
          </cell>
          <cell r="BG7">
            <v>166.66666666666666</v>
          </cell>
          <cell r="BH7">
            <v>3.5317333333333333E-2</v>
          </cell>
          <cell r="BI7" t="str">
            <v>Trident</v>
          </cell>
          <cell r="BJ7">
            <v>64</v>
          </cell>
          <cell r="BK7">
            <v>88</v>
          </cell>
          <cell r="BL7">
            <v>42</v>
          </cell>
          <cell r="BM7">
            <v>12</v>
          </cell>
          <cell r="BN7">
            <v>9</v>
          </cell>
          <cell r="BO7">
            <v>0.21288959999999998</v>
          </cell>
          <cell r="BP7">
            <v>9333.3333333333339</v>
          </cell>
          <cell r="BQ7" t="str">
            <v>Writer A4 Premium Mrp 66</v>
          </cell>
        </row>
        <row r="8">
          <cell r="A8">
            <v>6</v>
          </cell>
          <cell r="B8" t="str">
            <v>000006</v>
          </cell>
          <cell r="C8" t="str">
            <v>Writer A4 Premium Mrp 66 [Hindi /Geometry]-108 page</v>
          </cell>
          <cell r="D8" t="str">
            <v>Writer A4 Premium Mrp 66 [Hindi /Geometry]-108 page</v>
          </cell>
          <cell r="E8" t="str">
            <v>*11107</v>
          </cell>
          <cell r="F8" t="str">
            <v>*06016</v>
          </cell>
          <cell r="G8">
            <v>0</v>
          </cell>
          <cell r="H8">
            <v>0</v>
          </cell>
          <cell r="I8">
            <v>1006</v>
          </cell>
          <cell r="K8" t="str">
            <v>*05033</v>
          </cell>
          <cell r="L8" t="str">
            <v>*18005</v>
          </cell>
          <cell r="N8" t="str">
            <v>Writer A4 Premium Mrp 66 [Hindi /Geometry]-108 page</v>
          </cell>
          <cell r="O8" t="str">
            <v>*25019</v>
          </cell>
          <cell r="Q8" t="str">
            <v>NULL</v>
          </cell>
          <cell r="R8" t="str">
            <v>NULL</v>
          </cell>
          <cell r="S8" t="str">
            <v>NULL</v>
          </cell>
          <cell r="T8" t="str">
            <v>NULL</v>
          </cell>
          <cell r="U8" t="str">
            <v>NULL</v>
          </cell>
          <cell r="V8" t="str">
            <v>NULL</v>
          </cell>
          <cell r="W8" t="str">
            <v>F</v>
          </cell>
          <cell r="X8" t="str">
            <v>000001</v>
          </cell>
          <cell r="Y8" t="str">
            <v>GetDate()</v>
          </cell>
          <cell r="Z8" t="str">
            <v>NULL</v>
          </cell>
          <cell r="AA8" t="str">
            <v>NULL</v>
          </cell>
          <cell r="AB8" t="str">
            <v>N</v>
          </cell>
          <cell r="AC8" t="str">
            <v>N</v>
          </cell>
          <cell r="AD8" t="str">
            <v>000006</v>
          </cell>
          <cell r="AF8" t="str">
            <v>Rulling-Hindi /Geometry-[210 x 290]</v>
          </cell>
          <cell r="AG8" t="str">
            <v>000199</v>
          </cell>
          <cell r="AH8" t="str">
            <v>9.000</v>
          </cell>
          <cell r="AI8" t="str">
            <v>Writer A4 Premium Mrp 66 [Title]</v>
          </cell>
          <cell r="AJ8" t="str">
            <v>000256</v>
          </cell>
          <cell r="AK8" t="str">
            <v>0.167</v>
          </cell>
          <cell r="AL8" t="str">
            <v>Index-[210 x 290]</v>
          </cell>
          <cell r="AM8" t="str">
            <v>000231</v>
          </cell>
          <cell r="AN8" t="str">
            <v>0.333</v>
          </cell>
          <cell r="AO8" t="str">
            <v>0.333</v>
          </cell>
          <cell r="AP8" t="str">
            <v>Writer A4 Premium Mrp 66</v>
          </cell>
          <cell r="AQ8" t="str">
            <v>Writer A4 Premium Mrp 66</v>
          </cell>
          <cell r="AR8">
            <v>1000</v>
          </cell>
          <cell r="AS8" t="str">
            <v>210 x 290</v>
          </cell>
          <cell r="AT8">
            <v>108</v>
          </cell>
          <cell r="AU8">
            <v>4</v>
          </cell>
          <cell r="AV8" t="str">
            <v>Index</v>
          </cell>
          <cell r="AW8" t="str">
            <v>Hindi /Geometry</v>
          </cell>
          <cell r="AX8" t="str">
            <v>Pining</v>
          </cell>
          <cell r="AY8">
            <v>8</v>
          </cell>
          <cell r="AZ8">
            <v>40</v>
          </cell>
          <cell r="BA8" t="str">
            <v>4+1</v>
          </cell>
          <cell r="BB8" t="str">
            <v>Full</v>
          </cell>
          <cell r="BC8" t="str">
            <v>WB</v>
          </cell>
          <cell r="BD8">
            <v>280</v>
          </cell>
          <cell r="BE8" t="str">
            <v>880 x 860</v>
          </cell>
          <cell r="BF8">
            <v>6</v>
          </cell>
          <cell r="BG8">
            <v>166.66666666666666</v>
          </cell>
          <cell r="BH8">
            <v>3.5317333333333333E-2</v>
          </cell>
          <cell r="BI8" t="str">
            <v>Trident</v>
          </cell>
          <cell r="BJ8">
            <v>64</v>
          </cell>
          <cell r="BK8">
            <v>88</v>
          </cell>
          <cell r="BL8">
            <v>42</v>
          </cell>
          <cell r="BM8">
            <v>12</v>
          </cell>
          <cell r="BN8">
            <v>9</v>
          </cell>
          <cell r="BO8">
            <v>0.21288959999999998</v>
          </cell>
          <cell r="BP8">
            <v>9333.3333333333339</v>
          </cell>
          <cell r="BQ8" t="str">
            <v>Writer A4 Premium Mrp 66</v>
          </cell>
        </row>
        <row r="9">
          <cell r="A9">
            <v>7</v>
          </cell>
          <cell r="B9" t="str">
            <v>000007</v>
          </cell>
          <cell r="C9" t="str">
            <v>Writer A4 Premium Mrp 84 [Single line]-148 page</v>
          </cell>
          <cell r="D9" t="str">
            <v>Writer A4 Premium Mrp 84 [Single line]-148 page</v>
          </cell>
          <cell r="E9" t="str">
            <v>*11107</v>
          </cell>
          <cell r="F9" t="str">
            <v>*06016</v>
          </cell>
          <cell r="G9">
            <v>0</v>
          </cell>
          <cell r="H9">
            <v>0</v>
          </cell>
          <cell r="I9">
            <v>1007</v>
          </cell>
          <cell r="K9" t="str">
            <v>*05035</v>
          </cell>
          <cell r="L9" t="str">
            <v>*18005</v>
          </cell>
          <cell r="N9" t="str">
            <v>Writer A4 Premium Mrp 84 [Single line]-148 page</v>
          </cell>
          <cell r="O9" t="str">
            <v>*25019</v>
          </cell>
          <cell r="Q9" t="str">
            <v>NULL</v>
          </cell>
          <cell r="R9" t="str">
            <v>NULL</v>
          </cell>
          <cell r="S9" t="str">
            <v>NULL</v>
          </cell>
          <cell r="T9" t="str">
            <v>NULL</v>
          </cell>
          <cell r="U9" t="str">
            <v>NULL</v>
          </cell>
          <cell r="V9" t="str">
            <v>NULL</v>
          </cell>
          <cell r="W9" t="str">
            <v>F</v>
          </cell>
          <cell r="X9" t="str">
            <v>000001</v>
          </cell>
          <cell r="Y9" t="str">
            <v>GetDate()</v>
          </cell>
          <cell r="Z9" t="str">
            <v>NULL</v>
          </cell>
          <cell r="AA9" t="str">
            <v>NULL</v>
          </cell>
          <cell r="AB9" t="str">
            <v>N</v>
          </cell>
          <cell r="AC9" t="str">
            <v>N</v>
          </cell>
          <cell r="AD9" t="str">
            <v>000007</v>
          </cell>
          <cell r="AF9" t="str">
            <v>Rulling-Single line-[210 x 290]</v>
          </cell>
          <cell r="AG9" t="str">
            <v>000211</v>
          </cell>
          <cell r="AH9" t="str">
            <v>12.333</v>
          </cell>
          <cell r="AI9" t="str">
            <v>Writer A4 Premium Mrp 84 [Title]</v>
          </cell>
          <cell r="AJ9" t="str">
            <v>000257</v>
          </cell>
          <cell r="AK9" t="str">
            <v>0.167</v>
          </cell>
          <cell r="AL9" t="str">
            <v>Index-[210 x 290]</v>
          </cell>
          <cell r="AM9" t="str">
            <v>000231</v>
          </cell>
          <cell r="AN9" t="str">
            <v>0.333</v>
          </cell>
          <cell r="AO9" t="str">
            <v>0.333</v>
          </cell>
          <cell r="AP9" t="str">
            <v>Writer A4 Premium Mrp 84</v>
          </cell>
          <cell r="AQ9" t="str">
            <v>Writer A4 Premium Mrp 84</v>
          </cell>
          <cell r="AR9">
            <v>1000</v>
          </cell>
          <cell r="AS9" t="str">
            <v>210 x 290</v>
          </cell>
          <cell r="AT9">
            <v>148</v>
          </cell>
          <cell r="AU9">
            <v>4</v>
          </cell>
          <cell r="AV9" t="str">
            <v>Index</v>
          </cell>
          <cell r="AW9" t="str">
            <v>Single line</v>
          </cell>
          <cell r="AX9" t="str">
            <v>Pining</v>
          </cell>
          <cell r="AY9">
            <v>6</v>
          </cell>
          <cell r="AZ9">
            <v>30</v>
          </cell>
          <cell r="BA9" t="str">
            <v>4+1</v>
          </cell>
          <cell r="BB9" t="str">
            <v>Full</v>
          </cell>
          <cell r="BC9" t="str">
            <v>WB</v>
          </cell>
          <cell r="BD9">
            <v>280</v>
          </cell>
          <cell r="BE9" t="str">
            <v>880 x 860</v>
          </cell>
          <cell r="BF9">
            <v>6</v>
          </cell>
          <cell r="BG9">
            <v>166.66666666666666</v>
          </cell>
          <cell r="BH9">
            <v>3.5317333333333333E-2</v>
          </cell>
          <cell r="BI9" t="str">
            <v>Trident</v>
          </cell>
          <cell r="BJ9">
            <v>64</v>
          </cell>
          <cell r="BK9">
            <v>88</v>
          </cell>
          <cell r="BL9">
            <v>42</v>
          </cell>
          <cell r="BM9">
            <v>12</v>
          </cell>
          <cell r="BN9">
            <v>12.333333333333334</v>
          </cell>
          <cell r="BO9">
            <v>0.29173759999999999</v>
          </cell>
          <cell r="BP9">
            <v>12666.666666666666</v>
          </cell>
          <cell r="BQ9" t="str">
            <v>Writer A4 Premium Mrp 84</v>
          </cell>
        </row>
        <row r="10">
          <cell r="A10">
            <v>8</v>
          </cell>
          <cell r="B10" t="str">
            <v>000008</v>
          </cell>
          <cell r="C10" t="str">
            <v>Writer A4 Premium Mrp 84 [Unrulled]-148 page</v>
          </cell>
          <cell r="D10" t="str">
            <v>Writer A4 Premium Mrp 84 [Unrulled]-148 page</v>
          </cell>
          <cell r="E10" t="str">
            <v>*11107</v>
          </cell>
          <cell r="F10" t="str">
            <v>*06016</v>
          </cell>
          <cell r="G10">
            <v>0</v>
          </cell>
          <cell r="H10">
            <v>0</v>
          </cell>
          <cell r="I10">
            <v>1008</v>
          </cell>
          <cell r="K10" t="str">
            <v>*05036</v>
          </cell>
          <cell r="L10" t="str">
            <v>*18005</v>
          </cell>
          <cell r="N10" t="str">
            <v>Writer A4 Premium Mrp 84 [Unrulled]-148 page</v>
          </cell>
          <cell r="O10" t="str">
            <v>*25019</v>
          </cell>
          <cell r="Q10" t="str">
            <v>NULL</v>
          </cell>
          <cell r="R10" t="str">
            <v>NULL</v>
          </cell>
          <cell r="S10" t="str">
            <v>NULL</v>
          </cell>
          <cell r="T10" t="str">
            <v>NULL</v>
          </cell>
          <cell r="U10" t="str">
            <v>NULL</v>
          </cell>
          <cell r="V10" t="str">
            <v>NULL</v>
          </cell>
          <cell r="W10" t="str">
            <v>F</v>
          </cell>
          <cell r="X10" t="str">
            <v>000001</v>
          </cell>
          <cell r="Y10" t="str">
            <v>GetDate()</v>
          </cell>
          <cell r="Z10" t="str">
            <v>NULL</v>
          </cell>
          <cell r="AA10" t="str">
            <v>NULL</v>
          </cell>
          <cell r="AB10" t="str">
            <v>N</v>
          </cell>
          <cell r="AC10" t="str">
            <v>N</v>
          </cell>
          <cell r="AD10" t="str">
            <v>000008</v>
          </cell>
          <cell r="AF10" t="str">
            <v>Rulling-Unrulled-[210 x 290]</v>
          </cell>
          <cell r="AG10" t="str">
            <v>000214</v>
          </cell>
          <cell r="AH10" t="str">
            <v>12.333</v>
          </cell>
          <cell r="AI10" t="str">
            <v>Writer A4 Premium Mrp 84 [Title]</v>
          </cell>
          <cell r="AJ10" t="str">
            <v>000257</v>
          </cell>
          <cell r="AK10" t="str">
            <v>0.167</v>
          </cell>
          <cell r="AL10" t="str">
            <v>Index-[210 x 290]</v>
          </cell>
          <cell r="AM10" t="str">
            <v>000231</v>
          </cell>
          <cell r="AN10" t="str">
            <v>0.333</v>
          </cell>
          <cell r="AO10" t="str">
            <v>0.333</v>
          </cell>
          <cell r="AP10" t="str">
            <v>Writer A4 Premium Mrp 84</v>
          </cell>
          <cell r="AQ10" t="str">
            <v>Writer A4 Premium Mrp 84</v>
          </cell>
          <cell r="AR10">
            <v>1000</v>
          </cell>
          <cell r="AS10" t="str">
            <v>210 x 290</v>
          </cell>
          <cell r="AT10">
            <v>148</v>
          </cell>
          <cell r="AU10">
            <v>4</v>
          </cell>
          <cell r="AV10" t="str">
            <v>Index</v>
          </cell>
          <cell r="AW10" t="str">
            <v>Unrulled</v>
          </cell>
          <cell r="AX10" t="str">
            <v>Pining</v>
          </cell>
          <cell r="AY10">
            <v>6</v>
          </cell>
          <cell r="AZ10">
            <v>30</v>
          </cell>
          <cell r="BA10" t="str">
            <v>4+1</v>
          </cell>
          <cell r="BB10" t="str">
            <v>Full</v>
          </cell>
          <cell r="BC10" t="str">
            <v>WB</v>
          </cell>
          <cell r="BD10">
            <v>280</v>
          </cell>
          <cell r="BE10" t="str">
            <v>880 x 860</v>
          </cell>
          <cell r="BF10">
            <v>6</v>
          </cell>
          <cell r="BG10">
            <v>166.66666666666666</v>
          </cell>
          <cell r="BH10">
            <v>3.5317333333333333E-2</v>
          </cell>
          <cell r="BI10" t="str">
            <v>Trident</v>
          </cell>
          <cell r="BJ10">
            <v>64</v>
          </cell>
          <cell r="BK10">
            <v>88</v>
          </cell>
          <cell r="BL10">
            <v>42</v>
          </cell>
          <cell r="BM10">
            <v>12</v>
          </cell>
          <cell r="BN10">
            <v>12.333333333333334</v>
          </cell>
          <cell r="BO10">
            <v>0.29173759999999999</v>
          </cell>
          <cell r="BP10">
            <v>12666.666666666666</v>
          </cell>
          <cell r="BQ10" t="str">
            <v>Writer A4 Premium Mrp 84</v>
          </cell>
        </row>
        <row r="11">
          <cell r="A11">
            <v>9</v>
          </cell>
          <cell r="B11" t="str">
            <v>000009</v>
          </cell>
          <cell r="C11" t="str">
            <v>Writer A4 Premium Mrp 84 [Hindi /Geometry]-148 page</v>
          </cell>
          <cell r="D11" t="str">
            <v>Writer A4 Premium Mrp 84 [Hindi /Geometry]-148 page</v>
          </cell>
          <cell r="E11" t="str">
            <v>*11107</v>
          </cell>
          <cell r="F11" t="str">
            <v>*06016</v>
          </cell>
          <cell r="G11">
            <v>0</v>
          </cell>
          <cell r="H11">
            <v>0</v>
          </cell>
          <cell r="I11">
            <v>1009</v>
          </cell>
          <cell r="K11" t="str">
            <v>*05033</v>
          </cell>
          <cell r="L11" t="str">
            <v>*18005</v>
          </cell>
          <cell r="N11" t="str">
            <v>Writer A4 Premium Mrp 84 [Hindi /Geometry]-148 page</v>
          </cell>
          <cell r="O11" t="str">
            <v>*25019</v>
          </cell>
          <cell r="Q11" t="str">
            <v>NULL</v>
          </cell>
          <cell r="R11" t="str">
            <v>NULL</v>
          </cell>
          <cell r="S11" t="str">
            <v>NULL</v>
          </cell>
          <cell r="T11" t="str">
            <v>NULL</v>
          </cell>
          <cell r="U11" t="str">
            <v>NULL</v>
          </cell>
          <cell r="V11" t="str">
            <v>NULL</v>
          </cell>
          <cell r="W11" t="str">
            <v>F</v>
          </cell>
          <cell r="X11" t="str">
            <v>000001</v>
          </cell>
          <cell r="Y11" t="str">
            <v>GetDate()</v>
          </cell>
          <cell r="Z11" t="str">
            <v>NULL</v>
          </cell>
          <cell r="AA11" t="str">
            <v>NULL</v>
          </cell>
          <cell r="AB11" t="str">
            <v>N</v>
          </cell>
          <cell r="AC11" t="str">
            <v>N</v>
          </cell>
          <cell r="AD11" t="str">
            <v>000009</v>
          </cell>
          <cell r="AF11" t="str">
            <v>Rulling-Hindi /Geometry-[210 x 290]</v>
          </cell>
          <cell r="AG11" t="str">
            <v>000199</v>
          </cell>
          <cell r="AH11" t="str">
            <v>12.333</v>
          </cell>
          <cell r="AI11" t="str">
            <v>Writer A4 Premium Mrp 84 [Title]</v>
          </cell>
          <cell r="AJ11" t="str">
            <v>000257</v>
          </cell>
          <cell r="AK11" t="str">
            <v>0.167</v>
          </cell>
          <cell r="AL11" t="str">
            <v>Index-[210 x 290]</v>
          </cell>
          <cell r="AM11" t="str">
            <v>000231</v>
          </cell>
          <cell r="AN11" t="str">
            <v>0.333</v>
          </cell>
          <cell r="AO11" t="str">
            <v>0.333</v>
          </cell>
          <cell r="AP11" t="str">
            <v>Writer A4 Premium Mrp 84</v>
          </cell>
          <cell r="AQ11" t="str">
            <v>Writer A4 Premium Mrp 84</v>
          </cell>
          <cell r="AR11">
            <v>1000</v>
          </cell>
          <cell r="AS11" t="str">
            <v>210 x 290</v>
          </cell>
          <cell r="AT11">
            <v>148</v>
          </cell>
          <cell r="AU11">
            <v>4</v>
          </cell>
          <cell r="AV11" t="str">
            <v>Index</v>
          </cell>
          <cell r="AW11" t="str">
            <v>Hindi /Geometry</v>
          </cell>
          <cell r="AX11" t="str">
            <v>Pining</v>
          </cell>
          <cell r="AY11">
            <v>6</v>
          </cell>
          <cell r="AZ11">
            <v>30</v>
          </cell>
          <cell r="BA11" t="str">
            <v>4+1</v>
          </cell>
          <cell r="BB11" t="str">
            <v>Full</v>
          </cell>
          <cell r="BC11" t="str">
            <v>WB</v>
          </cell>
          <cell r="BD11">
            <v>280</v>
          </cell>
          <cell r="BE11" t="str">
            <v>880 x 860</v>
          </cell>
          <cell r="BF11">
            <v>6</v>
          </cell>
          <cell r="BG11">
            <v>166.66666666666666</v>
          </cell>
          <cell r="BH11">
            <v>3.5317333333333333E-2</v>
          </cell>
          <cell r="BI11" t="str">
            <v>Trident</v>
          </cell>
          <cell r="BJ11">
            <v>64</v>
          </cell>
          <cell r="BK11">
            <v>88</v>
          </cell>
          <cell r="BL11">
            <v>42</v>
          </cell>
          <cell r="BM11">
            <v>12</v>
          </cell>
          <cell r="BN11">
            <v>12.333333333333334</v>
          </cell>
          <cell r="BO11">
            <v>0.29173759999999999</v>
          </cell>
          <cell r="BP11">
            <v>12666.666666666666</v>
          </cell>
          <cell r="BQ11" t="str">
            <v>Writer A4 Premium Mrp 84</v>
          </cell>
        </row>
        <row r="12">
          <cell r="A12">
            <v>10</v>
          </cell>
          <cell r="B12" t="str">
            <v>000010</v>
          </cell>
          <cell r="C12" t="str">
            <v>Writer A4 Premium Mrp 104 [Single line]-184 page</v>
          </cell>
          <cell r="D12" t="str">
            <v>Writer A4 Premium Mrp 104 [Single line]-184 page</v>
          </cell>
          <cell r="E12" t="str">
            <v>*11107</v>
          </cell>
          <cell r="F12" t="str">
            <v>*06016</v>
          </cell>
          <cell r="G12">
            <v>0</v>
          </cell>
          <cell r="H12">
            <v>0</v>
          </cell>
          <cell r="I12">
            <v>1010</v>
          </cell>
          <cell r="K12" t="str">
            <v>*05035</v>
          </cell>
          <cell r="L12" t="str">
            <v>*18005</v>
          </cell>
          <cell r="N12" t="str">
            <v>Writer A4 Premium Mrp 104 [Single line]-184 page</v>
          </cell>
          <cell r="O12" t="str">
            <v>*25019</v>
          </cell>
          <cell r="Q12" t="str">
            <v>NULL</v>
          </cell>
          <cell r="R12" t="str">
            <v>NULL</v>
          </cell>
          <cell r="S12" t="str">
            <v>NULL</v>
          </cell>
          <cell r="T12" t="str">
            <v>NULL</v>
          </cell>
          <cell r="U12" t="str">
            <v>NULL</v>
          </cell>
          <cell r="V12" t="str">
            <v>NULL</v>
          </cell>
          <cell r="W12" t="str">
            <v>F</v>
          </cell>
          <cell r="X12" t="str">
            <v>000001</v>
          </cell>
          <cell r="Y12" t="str">
            <v>GetDate()</v>
          </cell>
          <cell r="Z12" t="str">
            <v>NULL</v>
          </cell>
          <cell r="AA12" t="str">
            <v>NULL</v>
          </cell>
          <cell r="AB12" t="str">
            <v>N</v>
          </cell>
          <cell r="AC12" t="str">
            <v>N</v>
          </cell>
          <cell r="AD12" t="str">
            <v>000010</v>
          </cell>
          <cell r="AF12" t="str">
            <v>Rulling-Single line-[210 x 290]</v>
          </cell>
          <cell r="AG12" t="str">
            <v>000211</v>
          </cell>
          <cell r="AH12" t="str">
            <v>15.333</v>
          </cell>
          <cell r="AI12" t="str">
            <v>Writer A4 Premium Mrp 104 [Title]</v>
          </cell>
          <cell r="AJ12" t="str">
            <v>000251</v>
          </cell>
          <cell r="AK12" t="str">
            <v>0.167</v>
          </cell>
          <cell r="AL12" t="str">
            <v>Index-[210 x 290]</v>
          </cell>
          <cell r="AM12" t="str">
            <v>000231</v>
          </cell>
          <cell r="AN12" t="str">
            <v>0.333</v>
          </cell>
          <cell r="AO12" t="str">
            <v>0.333</v>
          </cell>
          <cell r="AP12" t="str">
            <v>Writer A4 Premium Mrp 104</v>
          </cell>
          <cell r="AQ12" t="str">
            <v>Writer A4 Premium Mrp 104</v>
          </cell>
          <cell r="AR12">
            <v>1000</v>
          </cell>
          <cell r="AS12" t="str">
            <v>210 x 290</v>
          </cell>
          <cell r="AT12">
            <v>184</v>
          </cell>
          <cell r="AU12">
            <v>4</v>
          </cell>
          <cell r="AV12" t="str">
            <v>Index</v>
          </cell>
          <cell r="AW12" t="str">
            <v>Single line</v>
          </cell>
          <cell r="AX12" t="str">
            <v>Pining</v>
          </cell>
          <cell r="AY12">
            <v>5</v>
          </cell>
          <cell r="AZ12">
            <v>25</v>
          </cell>
          <cell r="BA12" t="str">
            <v>4+1</v>
          </cell>
          <cell r="BB12" t="str">
            <v>Full</v>
          </cell>
          <cell r="BC12" t="str">
            <v>WB</v>
          </cell>
          <cell r="BD12">
            <v>280</v>
          </cell>
          <cell r="BE12" t="str">
            <v>880 x 860</v>
          </cell>
          <cell r="BF12">
            <v>6</v>
          </cell>
          <cell r="BG12">
            <v>166.66666666666666</v>
          </cell>
          <cell r="BH12">
            <v>3.5317333333333333E-2</v>
          </cell>
          <cell r="BI12" t="str">
            <v>Trident</v>
          </cell>
          <cell r="BJ12">
            <v>64</v>
          </cell>
          <cell r="BK12">
            <v>88</v>
          </cell>
          <cell r="BL12">
            <v>42</v>
          </cell>
          <cell r="BM12">
            <v>12</v>
          </cell>
          <cell r="BN12">
            <v>15.333333333333334</v>
          </cell>
          <cell r="BO12">
            <v>0.36270079999999999</v>
          </cell>
          <cell r="BP12">
            <v>15666.666666666666</v>
          </cell>
          <cell r="BQ12" t="str">
            <v>Writer A4 Premium Mrp 104</v>
          </cell>
        </row>
        <row r="13">
          <cell r="A13">
            <v>11</v>
          </cell>
          <cell r="B13" t="str">
            <v>000011</v>
          </cell>
          <cell r="C13" t="str">
            <v>Writer A4 Premium Mrp 104 [Unrulled]-184 page</v>
          </cell>
          <cell r="D13" t="str">
            <v>Writer A4 Premium Mrp 104 [Unrulled]-184 page</v>
          </cell>
          <cell r="E13" t="str">
            <v>*11107</v>
          </cell>
          <cell r="F13" t="str">
            <v>*06016</v>
          </cell>
          <cell r="G13">
            <v>0</v>
          </cell>
          <cell r="H13">
            <v>0</v>
          </cell>
          <cell r="I13">
            <v>1011</v>
          </cell>
          <cell r="K13" t="str">
            <v>*05036</v>
          </cell>
          <cell r="L13" t="str">
            <v>*18005</v>
          </cell>
          <cell r="N13" t="str">
            <v>Writer A4 Premium Mrp 104 [Unrulled]-184 page</v>
          </cell>
          <cell r="O13" t="str">
            <v>*25019</v>
          </cell>
          <cell r="Q13" t="str">
            <v>NULL</v>
          </cell>
          <cell r="R13" t="str">
            <v>NULL</v>
          </cell>
          <cell r="S13" t="str">
            <v>NULL</v>
          </cell>
          <cell r="T13" t="str">
            <v>NULL</v>
          </cell>
          <cell r="U13" t="str">
            <v>NULL</v>
          </cell>
          <cell r="V13" t="str">
            <v>NULL</v>
          </cell>
          <cell r="W13" t="str">
            <v>F</v>
          </cell>
          <cell r="X13" t="str">
            <v>000001</v>
          </cell>
          <cell r="Y13" t="str">
            <v>GetDate()</v>
          </cell>
          <cell r="Z13" t="str">
            <v>NULL</v>
          </cell>
          <cell r="AA13" t="str">
            <v>NULL</v>
          </cell>
          <cell r="AB13" t="str">
            <v>N</v>
          </cell>
          <cell r="AC13" t="str">
            <v>N</v>
          </cell>
          <cell r="AD13" t="str">
            <v>000011</v>
          </cell>
          <cell r="AF13" t="str">
            <v>Rulling-Unrulled-[210 x 290]</v>
          </cell>
          <cell r="AG13" t="str">
            <v>000214</v>
          </cell>
          <cell r="AH13" t="str">
            <v>15.333</v>
          </cell>
          <cell r="AI13" t="str">
            <v>Writer A4 Premium Mrp 104 [Title]</v>
          </cell>
          <cell r="AJ13" t="str">
            <v>000251</v>
          </cell>
          <cell r="AK13" t="str">
            <v>0.167</v>
          </cell>
          <cell r="AL13" t="str">
            <v>Index-[210 x 290]</v>
          </cell>
          <cell r="AM13" t="str">
            <v>000231</v>
          </cell>
          <cell r="AN13" t="str">
            <v>0.333</v>
          </cell>
          <cell r="AO13" t="str">
            <v>0.333</v>
          </cell>
          <cell r="AP13" t="str">
            <v>Writer A4 Premium Mrp 104</v>
          </cell>
          <cell r="AQ13" t="str">
            <v>Writer A4 Premium Mrp 104</v>
          </cell>
          <cell r="AR13">
            <v>1000</v>
          </cell>
          <cell r="AS13" t="str">
            <v>210 x 290</v>
          </cell>
          <cell r="AT13">
            <v>184</v>
          </cell>
          <cell r="AU13">
            <v>4</v>
          </cell>
          <cell r="AV13" t="str">
            <v>Index</v>
          </cell>
          <cell r="AW13" t="str">
            <v>Unrulled</v>
          </cell>
          <cell r="AX13" t="str">
            <v>Pining</v>
          </cell>
          <cell r="AY13">
            <v>5</v>
          </cell>
          <cell r="AZ13">
            <v>25</v>
          </cell>
          <cell r="BA13" t="str">
            <v>4+1</v>
          </cell>
          <cell r="BB13" t="str">
            <v>Full</v>
          </cell>
          <cell r="BC13" t="str">
            <v>WB</v>
          </cell>
          <cell r="BD13">
            <v>280</v>
          </cell>
          <cell r="BE13" t="str">
            <v>880 x 860</v>
          </cell>
          <cell r="BF13">
            <v>6</v>
          </cell>
          <cell r="BG13">
            <v>166.66666666666666</v>
          </cell>
          <cell r="BH13">
            <v>3.5317333333333333E-2</v>
          </cell>
          <cell r="BI13" t="str">
            <v>Trident</v>
          </cell>
          <cell r="BJ13">
            <v>64</v>
          </cell>
          <cell r="BK13">
            <v>88</v>
          </cell>
          <cell r="BL13">
            <v>42</v>
          </cell>
          <cell r="BM13">
            <v>12</v>
          </cell>
          <cell r="BN13">
            <v>15.333333333333334</v>
          </cell>
          <cell r="BO13">
            <v>0.36270079999999999</v>
          </cell>
          <cell r="BP13">
            <v>15666.666666666666</v>
          </cell>
          <cell r="BQ13" t="str">
            <v>Writer A4 Premium Mrp 104</v>
          </cell>
        </row>
        <row r="14">
          <cell r="A14">
            <v>12</v>
          </cell>
          <cell r="B14" t="str">
            <v>000012</v>
          </cell>
          <cell r="C14" t="str">
            <v>Writer A4 Premium Mrp 104 [Hindi /Geometry]-184 page</v>
          </cell>
          <cell r="D14" t="str">
            <v>Writer A4 Premium Mrp 104 [Hindi /Geometry]-184 page</v>
          </cell>
          <cell r="E14" t="str">
            <v>*11107</v>
          </cell>
          <cell r="F14" t="str">
            <v>*06016</v>
          </cell>
          <cell r="G14">
            <v>0</v>
          </cell>
          <cell r="H14">
            <v>0</v>
          </cell>
          <cell r="I14">
            <v>1012</v>
          </cell>
          <cell r="K14" t="str">
            <v>*05033</v>
          </cell>
          <cell r="L14" t="str">
            <v>*18005</v>
          </cell>
          <cell r="N14" t="str">
            <v>Writer A4 Premium Mrp 104 [Hindi /Geometry]-184 page</v>
          </cell>
          <cell r="O14" t="str">
            <v>*25019</v>
          </cell>
          <cell r="Q14" t="str">
            <v>NULL</v>
          </cell>
          <cell r="R14" t="str">
            <v>NULL</v>
          </cell>
          <cell r="S14" t="str">
            <v>NULL</v>
          </cell>
          <cell r="T14" t="str">
            <v>NULL</v>
          </cell>
          <cell r="U14" t="str">
            <v>NULL</v>
          </cell>
          <cell r="V14" t="str">
            <v>NULL</v>
          </cell>
          <cell r="W14" t="str">
            <v>F</v>
          </cell>
          <cell r="X14" t="str">
            <v>000001</v>
          </cell>
          <cell r="Y14" t="str">
            <v>GetDate()</v>
          </cell>
          <cell r="Z14" t="str">
            <v>NULL</v>
          </cell>
          <cell r="AA14" t="str">
            <v>NULL</v>
          </cell>
          <cell r="AB14" t="str">
            <v>N</v>
          </cell>
          <cell r="AC14" t="str">
            <v>N</v>
          </cell>
          <cell r="AD14" t="str">
            <v>000012</v>
          </cell>
          <cell r="AF14" t="str">
            <v>Rulling-Hindi /Geometry-[210 x 290]</v>
          </cell>
          <cell r="AG14" t="str">
            <v>000199</v>
          </cell>
          <cell r="AH14" t="str">
            <v>15.333</v>
          </cell>
          <cell r="AI14" t="str">
            <v>Writer A4 Premium Mrp 104 [Title]</v>
          </cell>
          <cell r="AJ14" t="str">
            <v>000251</v>
          </cell>
          <cell r="AK14" t="str">
            <v>0.167</v>
          </cell>
          <cell r="AL14" t="str">
            <v>Index-[210 x 290]</v>
          </cell>
          <cell r="AM14" t="str">
            <v>000231</v>
          </cell>
          <cell r="AN14" t="str">
            <v>0.333</v>
          </cell>
          <cell r="AO14" t="str">
            <v>0.333</v>
          </cell>
          <cell r="AP14" t="str">
            <v>Writer A4 Premium Mrp 104</v>
          </cell>
          <cell r="AQ14" t="str">
            <v>Writer A4 Premium Mrp 104</v>
          </cell>
          <cell r="AR14">
            <v>1000</v>
          </cell>
          <cell r="AS14" t="str">
            <v>210 x 290</v>
          </cell>
          <cell r="AT14">
            <v>184</v>
          </cell>
          <cell r="AU14">
            <v>4</v>
          </cell>
          <cell r="AV14" t="str">
            <v>Index</v>
          </cell>
          <cell r="AW14" t="str">
            <v>Hindi /Geometry</v>
          </cell>
          <cell r="AX14" t="str">
            <v>Pining</v>
          </cell>
          <cell r="AY14">
            <v>5</v>
          </cell>
          <cell r="AZ14">
            <v>25</v>
          </cell>
          <cell r="BA14" t="str">
            <v>4+1</v>
          </cell>
          <cell r="BB14" t="str">
            <v>Full</v>
          </cell>
          <cell r="BC14" t="str">
            <v>WB</v>
          </cell>
          <cell r="BD14">
            <v>280</v>
          </cell>
          <cell r="BE14" t="str">
            <v>880 x 860</v>
          </cell>
          <cell r="BF14">
            <v>6</v>
          </cell>
          <cell r="BG14">
            <v>166.66666666666666</v>
          </cell>
          <cell r="BH14">
            <v>3.5317333333333333E-2</v>
          </cell>
          <cell r="BI14" t="str">
            <v>Trident</v>
          </cell>
          <cell r="BJ14">
            <v>64</v>
          </cell>
          <cell r="BK14">
            <v>88</v>
          </cell>
          <cell r="BL14">
            <v>42</v>
          </cell>
          <cell r="BM14">
            <v>12</v>
          </cell>
          <cell r="BN14">
            <v>15.333333333333334</v>
          </cell>
          <cell r="BO14">
            <v>0.36270079999999999</v>
          </cell>
          <cell r="BP14">
            <v>15666.666666666666</v>
          </cell>
          <cell r="BQ14" t="str">
            <v>Writer A4 Premium Mrp 104</v>
          </cell>
        </row>
        <row r="15">
          <cell r="A15">
            <v>13</v>
          </cell>
          <cell r="B15" t="str">
            <v>000013</v>
          </cell>
          <cell r="C15" t="str">
            <v>Writer A4 Premium Mrp 124 [Single line]-212 page</v>
          </cell>
          <cell r="D15" t="str">
            <v>Writer A4 Premium Mrp 124 [Single line]-212 page</v>
          </cell>
          <cell r="E15" t="str">
            <v>*11107</v>
          </cell>
          <cell r="F15" t="str">
            <v>*06018</v>
          </cell>
          <cell r="G15">
            <v>0</v>
          </cell>
          <cell r="H15">
            <v>0</v>
          </cell>
          <cell r="I15">
            <v>1013</v>
          </cell>
          <cell r="K15" t="str">
            <v>*05035</v>
          </cell>
          <cell r="L15" t="str">
            <v>*18005</v>
          </cell>
          <cell r="N15" t="str">
            <v>Writer A4 Premium Mrp 124 [Single line]-212 page</v>
          </cell>
          <cell r="O15" t="str">
            <v>*25019</v>
          </cell>
          <cell r="Q15" t="str">
            <v>NULL</v>
          </cell>
          <cell r="R15" t="str">
            <v>NULL</v>
          </cell>
          <cell r="S15" t="str">
            <v>NULL</v>
          </cell>
          <cell r="T15" t="str">
            <v>NULL</v>
          </cell>
          <cell r="U15" t="str">
            <v>NULL</v>
          </cell>
          <cell r="V15" t="str">
            <v>NULL</v>
          </cell>
          <cell r="W15" t="str">
            <v>F</v>
          </cell>
          <cell r="X15" t="str">
            <v>000001</v>
          </cell>
          <cell r="Y15" t="str">
            <v>GetDate()</v>
          </cell>
          <cell r="Z15" t="str">
            <v>NULL</v>
          </cell>
          <cell r="AA15" t="str">
            <v>NULL</v>
          </cell>
          <cell r="AB15" t="str">
            <v>N</v>
          </cell>
          <cell r="AC15" t="str">
            <v>N</v>
          </cell>
          <cell r="AD15" t="str">
            <v>000013</v>
          </cell>
          <cell r="AF15" t="str">
            <v>Rulling-Single line-[210 x 290]</v>
          </cell>
          <cell r="AG15" t="str">
            <v>000211</v>
          </cell>
          <cell r="AH15" t="str">
            <v>17.667</v>
          </cell>
          <cell r="AI15" t="str">
            <v>Writer A4 Premium Mrp 124 [Title]</v>
          </cell>
          <cell r="AJ15" t="str">
            <v>000252</v>
          </cell>
          <cell r="AK15" t="str">
            <v>0.250</v>
          </cell>
          <cell r="AL15" t="str">
            <v>Index-[210 x 290]</v>
          </cell>
          <cell r="AM15" t="str">
            <v>000231</v>
          </cell>
          <cell r="AN15" t="str">
            <v>0.333</v>
          </cell>
          <cell r="AO15" t="str">
            <v>0.333</v>
          </cell>
          <cell r="AP15" t="str">
            <v>Writer A4 Premium Mrp 124</v>
          </cell>
          <cell r="AQ15" t="str">
            <v>Writer A4 Premium Mrp 124</v>
          </cell>
          <cell r="AR15">
            <v>1000</v>
          </cell>
          <cell r="AS15" t="str">
            <v>210 x 290</v>
          </cell>
          <cell r="AT15">
            <v>212</v>
          </cell>
          <cell r="AU15">
            <v>4</v>
          </cell>
          <cell r="AV15" t="str">
            <v>Index</v>
          </cell>
          <cell r="AW15" t="str">
            <v>Single line</v>
          </cell>
          <cell r="AX15" t="str">
            <v>Perfect binding</v>
          </cell>
          <cell r="AY15">
            <v>4</v>
          </cell>
          <cell r="AZ15">
            <v>20</v>
          </cell>
          <cell r="BA15" t="str">
            <v>4+2</v>
          </cell>
          <cell r="BB15" t="str">
            <v>U.V. /Graining</v>
          </cell>
          <cell r="BC15" t="str">
            <v>WB</v>
          </cell>
          <cell r="BD15">
            <v>280</v>
          </cell>
          <cell r="BE15" t="str">
            <v>600 x 900</v>
          </cell>
          <cell r="BF15">
            <v>4</v>
          </cell>
          <cell r="BG15">
            <v>250</v>
          </cell>
          <cell r="BH15">
            <v>3.7800000000000007E-2</v>
          </cell>
          <cell r="BI15" t="str">
            <v>Trident</v>
          </cell>
          <cell r="BJ15">
            <v>64</v>
          </cell>
          <cell r="BK15">
            <v>88</v>
          </cell>
          <cell r="BL15">
            <v>42</v>
          </cell>
          <cell r="BM15">
            <v>12</v>
          </cell>
          <cell r="BN15">
            <v>17.666666666666668</v>
          </cell>
          <cell r="BO15">
            <v>0.4178944</v>
          </cell>
          <cell r="BP15">
            <v>18000</v>
          </cell>
          <cell r="BQ15" t="str">
            <v>Writer A4 Premium Mrp 124</v>
          </cell>
        </row>
        <row r="16">
          <cell r="A16">
            <v>14</v>
          </cell>
          <cell r="B16" t="str">
            <v>000014</v>
          </cell>
          <cell r="C16" t="str">
            <v>Writer A4 Premium Mrp 124 [Unrulled]-212 page</v>
          </cell>
          <cell r="D16" t="str">
            <v>Writer A4 Premium Mrp 124 [Unrulled]-212 page</v>
          </cell>
          <cell r="E16" t="str">
            <v>*11107</v>
          </cell>
          <cell r="F16" t="str">
            <v>*06018</v>
          </cell>
          <cell r="G16">
            <v>0</v>
          </cell>
          <cell r="H16">
            <v>0</v>
          </cell>
          <cell r="I16">
            <v>1014</v>
          </cell>
          <cell r="K16" t="str">
            <v>*05036</v>
          </cell>
          <cell r="L16" t="str">
            <v>*18005</v>
          </cell>
          <cell r="N16" t="str">
            <v>Writer A4 Premium Mrp 124 [Unrulled]-212 page</v>
          </cell>
          <cell r="O16" t="str">
            <v>*25019</v>
          </cell>
          <cell r="Q16" t="str">
            <v>NULL</v>
          </cell>
          <cell r="R16" t="str">
            <v>NULL</v>
          </cell>
          <cell r="S16" t="str">
            <v>NULL</v>
          </cell>
          <cell r="T16" t="str">
            <v>NULL</v>
          </cell>
          <cell r="U16" t="str">
            <v>NULL</v>
          </cell>
          <cell r="V16" t="str">
            <v>NULL</v>
          </cell>
          <cell r="W16" t="str">
            <v>F</v>
          </cell>
          <cell r="X16" t="str">
            <v>000001</v>
          </cell>
          <cell r="Y16" t="str">
            <v>GetDate()</v>
          </cell>
          <cell r="Z16" t="str">
            <v>NULL</v>
          </cell>
          <cell r="AA16" t="str">
            <v>NULL</v>
          </cell>
          <cell r="AB16" t="str">
            <v>N</v>
          </cell>
          <cell r="AC16" t="str">
            <v>N</v>
          </cell>
          <cell r="AD16" t="str">
            <v>000014</v>
          </cell>
          <cell r="AF16" t="str">
            <v>Rulling-Unrulled-[210 x 290]</v>
          </cell>
          <cell r="AG16" t="str">
            <v>000214</v>
          </cell>
          <cell r="AH16" t="str">
            <v>17.667</v>
          </cell>
          <cell r="AI16" t="str">
            <v>Writer A4 Premium Mrp 124 [Title]</v>
          </cell>
          <cell r="AJ16" t="str">
            <v>000252</v>
          </cell>
          <cell r="AK16" t="str">
            <v>0.250</v>
          </cell>
          <cell r="AL16" t="str">
            <v>Index-[210 x 290]</v>
          </cell>
          <cell r="AM16" t="str">
            <v>000231</v>
          </cell>
          <cell r="AN16" t="str">
            <v>0.333</v>
          </cell>
          <cell r="AO16" t="str">
            <v>0.333</v>
          </cell>
          <cell r="AP16" t="str">
            <v>Writer A4 Premium Mrp 124</v>
          </cell>
          <cell r="AQ16" t="str">
            <v>Writer A4 Premium Mrp 124</v>
          </cell>
          <cell r="AR16">
            <v>1000</v>
          </cell>
          <cell r="AS16" t="str">
            <v>210 x 290</v>
          </cell>
          <cell r="AT16">
            <v>212</v>
          </cell>
          <cell r="AU16">
            <v>4</v>
          </cell>
          <cell r="AV16" t="str">
            <v>Index</v>
          </cell>
          <cell r="AW16" t="str">
            <v>Unrulled</v>
          </cell>
          <cell r="AX16" t="str">
            <v>Perfect binding</v>
          </cell>
          <cell r="AY16">
            <v>4</v>
          </cell>
          <cell r="AZ16">
            <v>20</v>
          </cell>
          <cell r="BA16" t="str">
            <v>4+2</v>
          </cell>
          <cell r="BB16" t="str">
            <v>U.V. /Graining</v>
          </cell>
          <cell r="BC16" t="str">
            <v>WB</v>
          </cell>
          <cell r="BD16">
            <v>280</v>
          </cell>
          <cell r="BE16" t="str">
            <v>600 x 900</v>
          </cell>
          <cell r="BF16">
            <v>4</v>
          </cell>
          <cell r="BG16">
            <v>250</v>
          </cell>
          <cell r="BH16">
            <v>3.7800000000000007E-2</v>
          </cell>
          <cell r="BI16" t="str">
            <v>Trident</v>
          </cell>
          <cell r="BJ16">
            <v>64</v>
          </cell>
          <cell r="BK16">
            <v>88</v>
          </cell>
          <cell r="BL16">
            <v>42</v>
          </cell>
          <cell r="BM16">
            <v>12</v>
          </cell>
          <cell r="BN16">
            <v>17.666666666666668</v>
          </cell>
          <cell r="BO16">
            <v>0.4178944</v>
          </cell>
          <cell r="BP16">
            <v>18000</v>
          </cell>
          <cell r="BQ16" t="str">
            <v>Writer A4 Premium Mrp 124</v>
          </cell>
        </row>
        <row r="17">
          <cell r="A17">
            <v>15</v>
          </cell>
          <cell r="B17" t="str">
            <v>000015</v>
          </cell>
          <cell r="C17" t="str">
            <v>Writer A4 Premium Mrp 124 [Hindi /Geometry]-212 page</v>
          </cell>
          <cell r="D17" t="str">
            <v>Writer A4 Premium Mrp 124 [Hindi /Geometry]-212 page</v>
          </cell>
          <cell r="E17" t="str">
            <v>*11107</v>
          </cell>
          <cell r="F17" t="str">
            <v>*06018</v>
          </cell>
          <cell r="G17">
            <v>0</v>
          </cell>
          <cell r="H17">
            <v>0</v>
          </cell>
          <cell r="I17">
            <v>1015</v>
          </cell>
          <cell r="K17" t="str">
            <v>*05033</v>
          </cell>
          <cell r="L17" t="str">
            <v>*18005</v>
          </cell>
          <cell r="N17" t="str">
            <v>Writer A4 Premium Mrp 124 [Hindi /Geometry]-212 page</v>
          </cell>
          <cell r="O17" t="str">
            <v>*25019</v>
          </cell>
          <cell r="Q17" t="str">
            <v>NULL</v>
          </cell>
          <cell r="R17" t="str">
            <v>NULL</v>
          </cell>
          <cell r="S17" t="str">
            <v>NULL</v>
          </cell>
          <cell r="T17" t="str">
            <v>NULL</v>
          </cell>
          <cell r="U17" t="str">
            <v>NULL</v>
          </cell>
          <cell r="V17" t="str">
            <v>NULL</v>
          </cell>
          <cell r="W17" t="str">
            <v>F</v>
          </cell>
          <cell r="X17" t="str">
            <v>000001</v>
          </cell>
          <cell r="Y17" t="str">
            <v>GetDate()</v>
          </cell>
          <cell r="Z17" t="str">
            <v>NULL</v>
          </cell>
          <cell r="AA17" t="str">
            <v>NULL</v>
          </cell>
          <cell r="AB17" t="str">
            <v>N</v>
          </cell>
          <cell r="AC17" t="str">
            <v>N</v>
          </cell>
          <cell r="AD17" t="str">
            <v>000015</v>
          </cell>
          <cell r="AF17" t="str">
            <v>Rulling-Hindi /Geometry-[210 x 290]</v>
          </cell>
          <cell r="AG17" t="str">
            <v>000199</v>
          </cell>
          <cell r="AH17" t="str">
            <v>17.667</v>
          </cell>
          <cell r="AI17" t="str">
            <v>Writer A4 Premium Mrp 124 [Title]</v>
          </cell>
          <cell r="AJ17" t="str">
            <v>000252</v>
          </cell>
          <cell r="AK17" t="str">
            <v>0.250</v>
          </cell>
          <cell r="AL17" t="str">
            <v>Index-[210 x 290]</v>
          </cell>
          <cell r="AM17" t="str">
            <v>000231</v>
          </cell>
          <cell r="AN17" t="str">
            <v>0.333</v>
          </cell>
          <cell r="AO17" t="str">
            <v>0.333</v>
          </cell>
          <cell r="AP17" t="str">
            <v>Writer A4 Premium Mrp 124</v>
          </cell>
          <cell r="AQ17" t="str">
            <v>Writer A4 Premium Mrp 124</v>
          </cell>
          <cell r="AR17">
            <v>1000</v>
          </cell>
          <cell r="AS17" t="str">
            <v>210 x 290</v>
          </cell>
          <cell r="AT17">
            <v>212</v>
          </cell>
          <cell r="AU17">
            <v>4</v>
          </cell>
          <cell r="AV17" t="str">
            <v>Index</v>
          </cell>
          <cell r="AW17" t="str">
            <v>Hindi /Geometry</v>
          </cell>
          <cell r="AX17" t="str">
            <v>Perfect binding</v>
          </cell>
          <cell r="AY17">
            <v>4</v>
          </cell>
          <cell r="AZ17">
            <v>20</v>
          </cell>
          <cell r="BA17" t="str">
            <v>4+2</v>
          </cell>
          <cell r="BB17" t="str">
            <v>U.V. /Graining</v>
          </cell>
          <cell r="BC17" t="str">
            <v>WB</v>
          </cell>
          <cell r="BD17">
            <v>280</v>
          </cell>
          <cell r="BE17" t="str">
            <v>600 x 900</v>
          </cell>
          <cell r="BF17">
            <v>4</v>
          </cell>
          <cell r="BG17">
            <v>250</v>
          </cell>
          <cell r="BH17">
            <v>3.7800000000000007E-2</v>
          </cell>
          <cell r="BI17" t="str">
            <v>Trident</v>
          </cell>
          <cell r="BJ17">
            <v>64</v>
          </cell>
          <cell r="BK17">
            <v>88</v>
          </cell>
          <cell r="BL17">
            <v>42</v>
          </cell>
          <cell r="BM17">
            <v>12</v>
          </cell>
          <cell r="BN17">
            <v>17.666666666666668</v>
          </cell>
          <cell r="BO17">
            <v>0.4178944</v>
          </cell>
          <cell r="BP17">
            <v>18000</v>
          </cell>
          <cell r="BQ17" t="str">
            <v>Writer A4 Premium Mrp 124</v>
          </cell>
        </row>
        <row r="18">
          <cell r="A18">
            <v>16</v>
          </cell>
          <cell r="B18" t="str">
            <v>000016</v>
          </cell>
          <cell r="C18" t="str">
            <v>Writer A4 Premium Mrp 160 [Single line]-276 page</v>
          </cell>
          <cell r="D18" t="str">
            <v>Writer A4 Premium Mrp 160 [Single line]-276 page</v>
          </cell>
          <cell r="E18" t="str">
            <v>*11107</v>
          </cell>
          <cell r="F18" t="str">
            <v>*06018</v>
          </cell>
          <cell r="G18">
            <v>0</v>
          </cell>
          <cell r="H18">
            <v>0</v>
          </cell>
          <cell r="I18">
            <v>1016</v>
          </cell>
          <cell r="K18" t="str">
            <v>*05035</v>
          </cell>
          <cell r="L18" t="str">
            <v>*18005</v>
          </cell>
          <cell r="N18" t="str">
            <v>Writer A4 Premium Mrp 160 [Single line]-276 page</v>
          </cell>
          <cell r="O18" t="str">
            <v>*25019</v>
          </cell>
          <cell r="Q18" t="str">
            <v>NULL</v>
          </cell>
          <cell r="R18" t="str">
            <v>NULL</v>
          </cell>
          <cell r="S18" t="str">
            <v>NULL</v>
          </cell>
          <cell r="T18" t="str">
            <v>NULL</v>
          </cell>
          <cell r="U18" t="str">
            <v>NULL</v>
          </cell>
          <cell r="V18" t="str">
            <v>NULL</v>
          </cell>
          <cell r="W18" t="str">
            <v>F</v>
          </cell>
          <cell r="X18" t="str">
            <v>000001</v>
          </cell>
          <cell r="Y18" t="str">
            <v>GetDate()</v>
          </cell>
          <cell r="Z18" t="str">
            <v>NULL</v>
          </cell>
          <cell r="AA18" t="str">
            <v>NULL</v>
          </cell>
          <cell r="AB18" t="str">
            <v>N</v>
          </cell>
          <cell r="AC18" t="str">
            <v>N</v>
          </cell>
          <cell r="AD18" t="str">
            <v>000016</v>
          </cell>
          <cell r="AF18" t="str">
            <v>Rulling-Single line-[210 x 290]</v>
          </cell>
          <cell r="AG18" t="str">
            <v>000211</v>
          </cell>
          <cell r="AH18" t="str">
            <v>23.000</v>
          </cell>
          <cell r="AI18" t="str">
            <v>Writer A4 Premium Mrp 160 [Title]</v>
          </cell>
          <cell r="AJ18" t="str">
            <v>000253</v>
          </cell>
          <cell r="AK18" t="str">
            <v>0.250</v>
          </cell>
          <cell r="AL18" t="str">
            <v>Index-[210 x 290]</v>
          </cell>
          <cell r="AM18" t="str">
            <v>000231</v>
          </cell>
          <cell r="AN18" t="str">
            <v>0.333</v>
          </cell>
          <cell r="AO18" t="str">
            <v>0.333</v>
          </cell>
          <cell r="AP18" t="str">
            <v>Writer A4 Premium Mrp 160</v>
          </cell>
          <cell r="AQ18" t="str">
            <v>Writer A4 Premium Mrp 160</v>
          </cell>
          <cell r="AR18">
            <v>1000</v>
          </cell>
          <cell r="AS18" t="str">
            <v>210 x 290</v>
          </cell>
          <cell r="AT18">
            <v>276</v>
          </cell>
          <cell r="AU18">
            <v>4</v>
          </cell>
          <cell r="AV18" t="str">
            <v>Index</v>
          </cell>
          <cell r="AW18" t="str">
            <v>Single line</v>
          </cell>
          <cell r="AX18" t="str">
            <v>Perfect binding</v>
          </cell>
          <cell r="AY18">
            <v>3</v>
          </cell>
          <cell r="AZ18">
            <v>15</v>
          </cell>
          <cell r="BA18" t="str">
            <v>4+2</v>
          </cell>
          <cell r="BB18" t="str">
            <v>U.V. /Graining</v>
          </cell>
          <cell r="BC18" t="str">
            <v>WB</v>
          </cell>
          <cell r="BD18">
            <v>280</v>
          </cell>
          <cell r="BE18" t="str">
            <v>600 x 900</v>
          </cell>
          <cell r="BF18">
            <v>4</v>
          </cell>
          <cell r="BG18">
            <v>250</v>
          </cell>
          <cell r="BH18">
            <v>3.7800000000000007E-2</v>
          </cell>
          <cell r="BI18" t="str">
            <v>Trident</v>
          </cell>
          <cell r="BJ18">
            <v>64</v>
          </cell>
          <cell r="BK18">
            <v>88</v>
          </cell>
          <cell r="BL18">
            <v>42</v>
          </cell>
          <cell r="BM18">
            <v>12</v>
          </cell>
          <cell r="BN18">
            <v>23</v>
          </cell>
          <cell r="BO18">
            <v>0.54405119999999996</v>
          </cell>
          <cell r="BP18">
            <v>23333.333333333332</v>
          </cell>
          <cell r="BQ18" t="str">
            <v>Writer A4 Premium Mrp 160</v>
          </cell>
        </row>
        <row r="19">
          <cell r="A19">
            <v>17</v>
          </cell>
          <cell r="B19" t="str">
            <v>000017</v>
          </cell>
          <cell r="C19" t="str">
            <v>Writer A4 Premium Mrp 160 [Unrulled]-276 page</v>
          </cell>
          <cell r="D19" t="str">
            <v>Writer A4 Premium Mrp 160 [Unrulled]-276 page</v>
          </cell>
          <cell r="E19" t="str">
            <v>*11107</v>
          </cell>
          <cell r="F19" t="str">
            <v>*06018</v>
          </cell>
          <cell r="G19">
            <v>0</v>
          </cell>
          <cell r="H19">
            <v>0</v>
          </cell>
          <cell r="I19">
            <v>1017</v>
          </cell>
          <cell r="K19" t="str">
            <v>*05036</v>
          </cell>
          <cell r="L19" t="str">
            <v>*18005</v>
          </cell>
          <cell r="N19" t="str">
            <v>Writer A4 Premium Mrp 160 [Unrulled]-276 page</v>
          </cell>
          <cell r="O19" t="str">
            <v>*25019</v>
          </cell>
          <cell r="Q19" t="str">
            <v>NULL</v>
          </cell>
          <cell r="R19" t="str">
            <v>NULL</v>
          </cell>
          <cell r="S19" t="str">
            <v>NULL</v>
          </cell>
          <cell r="T19" t="str">
            <v>NULL</v>
          </cell>
          <cell r="U19" t="str">
            <v>NULL</v>
          </cell>
          <cell r="V19" t="str">
            <v>NULL</v>
          </cell>
          <cell r="W19" t="str">
            <v>F</v>
          </cell>
          <cell r="X19" t="str">
            <v>000001</v>
          </cell>
          <cell r="Y19" t="str">
            <v>GetDate()</v>
          </cell>
          <cell r="Z19" t="str">
            <v>NULL</v>
          </cell>
          <cell r="AA19" t="str">
            <v>NULL</v>
          </cell>
          <cell r="AB19" t="str">
            <v>N</v>
          </cell>
          <cell r="AC19" t="str">
            <v>N</v>
          </cell>
          <cell r="AD19" t="str">
            <v>000017</v>
          </cell>
          <cell r="AF19" t="str">
            <v>Rulling-Unrulled-[210 x 290]</v>
          </cell>
          <cell r="AG19" t="str">
            <v>000214</v>
          </cell>
          <cell r="AH19" t="str">
            <v>23.000</v>
          </cell>
          <cell r="AI19" t="str">
            <v>Writer A4 Premium Mrp 160 [Title]</v>
          </cell>
          <cell r="AJ19" t="str">
            <v>000253</v>
          </cell>
          <cell r="AK19" t="str">
            <v>0.250</v>
          </cell>
          <cell r="AL19" t="str">
            <v>Index-[210 x 290]</v>
          </cell>
          <cell r="AM19" t="str">
            <v>000231</v>
          </cell>
          <cell r="AN19" t="str">
            <v>0.333</v>
          </cell>
          <cell r="AO19" t="str">
            <v>0.333</v>
          </cell>
          <cell r="AP19" t="str">
            <v>Writer A4 Premium Mrp 160</v>
          </cell>
          <cell r="AQ19" t="str">
            <v>Writer A4 Premium Mrp 160</v>
          </cell>
          <cell r="AR19">
            <v>1000</v>
          </cell>
          <cell r="AS19" t="str">
            <v>210 x 290</v>
          </cell>
          <cell r="AT19">
            <v>276</v>
          </cell>
          <cell r="AU19">
            <v>4</v>
          </cell>
          <cell r="AV19" t="str">
            <v>Index</v>
          </cell>
          <cell r="AW19" t="str">
            <v>Unrulled</v>
          </cell>
          <cell r="AX19" t="str">
            <v>Perfect binding</v>
          </cell>
          <cell r="AY19">
            <v>3</v>
          </cell>
          <cell r="AZ19">
            <v>15</v>
          </cell>
          <cell r="BA19" t="str">
            <v>4+2</v>
          </cell>
          <cell r="BB19" t="str">
            <v>U.V. /Graining</v>
          </cell>
          <cell r="BC19" t="str">
            <v>WB</v>
          </cell>
          <cell r="BD19">
            <v>280</v>
          </cell>
          <cell r="BE19" t="str">
            <v>600 x 900</v>
          </cell>
          <cell r="BF19">
            <v>4</v>
          </cell>
          <cell r="BG19">
            <v>250</v>
          </cell>
          <cell r="BH19">
            <v>3.7800000000000007E-2</v>
          </cell>
          <cell r="BI19" t="str">
            <v>Trident</v>
          </cell>
          <cell r="BJ19">
            <v>64</v>
          </cell>
          <cell r="BK19">
            <v>88</v>
          </cell>
          <cell r="BL19">
            <v>42</v>
          </cell>
          <cell r="BM19">
            <v>12</v>
          </cell>
          <cell r="BN19">
            <v>23</v>
          </cell>
          <cell r="BO19">
            <v>0.54405119999999996</v>
          </cell>
          <cell r="BP19">
            <v>23333.333333333332</v>
          </cell>
          <cell r="BQ19" t="str">
            <v>Writer A4 Premium Mrp 160</v>
          </cell>
        </row>
        <row r="20">
          <cell r="A20">
            <v>18</v>
          </cell>
          <cell r="B20" t="str">
            <v>000018</v>
          </cell>
          <cell r="C20" t="str">
            <v>Writer A4 Premium Mrp 200 [Single line]-356 page</v>
          </cell>
          <cell r="D20" t="str">
            <v>Writer A4 Premium Mrp 200 [Single line]-356 page</v>
          </cell>
          <cell r="E20" t="str">
            <v>*11107</v>
          </cell>
          <cell r="F20" t="str">
            <v>*06018</v>
          </cell>
          <cell r="G20">
            <v>0</v>
          </cell>
          <cell r="H20">
            <v>0</v>
          </cell>
          <cell r="I20">
            <v>1018</v>
          </cell>
          <cell r="K20" t="str">
            <v>*05035</v>
          </cell>
          <cell r="L20" t="str">
            <v>*18005</v>
          </cell>
          <cell r="N20" t="str">
            <v>Writer A4 Premium Mrp 200 [Single line]-356 page</v>
          </cell>
          <cell r="O20" t="str">
            <v>*25019</v>
          </cell>
          <cell r="Q20" t="str">
            <v>NULL</v>
          </cell>
          <cell r="R20" t="str">
            <v>NULL</v>
          </cell>
          <cell r="S20" t="str">
            <v>NULL</v>
          </cell>
          <cell r="T20" t="str">
            <v>NULL</v>
          </cell>
          <cell r="U20" t="str">
            <v>NULL</v>
          </cell>
          <cell r="V20" t="str">
            <v>NULL</v>
          </cell>
          <cell r="W20" t="str">
            <v>F</v>
          </cell>
          <cell r="X20" t="str">
            <v>000001</v>
          </cell>
          <cell r="Y20" t="str">
            <v>GetDate()</v>
          </cell>
          <cell r="Z20" t="str">
            <v>NULL</v>
          </cell>
          <cell r="AA20" t="str">
            <v>NULL</v>
          </cell>
          <cell r="AB20" t="str">
            <v>N</v>
          </cell>
          <cell r="AC20" t="str">
            <v>N</v>
          </cell>
          <cell r="AD20" t="str">
            <v>000018</v>
          </cell>
          <cell r="AF20" t="str">
            <v>Rulling-Single line-[210 x 290]</v>
          </cell>
          <cell r="AG20" t="str">
            <v>000211</v>
          </cell>
          <cell r="AH20" t="str">
            <v>29.667</v>
          </cell>
          <cell r="AI20" t="str">
            <v>Writer A4 Premium Mrp 200 [Title]</v>
          </cell>
          <cell r="AJ20" t="str">
            <v>000254</v>
          </cell>
          <cell r="AK20" t="str">
            <v>0.250</v>
          </cell>
          <cell r="AL20" t="str">
            <v>Index-[210 x 290]</v>
          </cell>
          <cell r="AM20" t="str">
            <v>000231</v>
          </cell>
          <cell r="AN20" t="str">
            <v>0.333</v>
          </cell>
          <cell r="AO20" t="str">
            <v>0.333</v>
          </cell>
          <cell r="AP20" t="str">
            <v>Writer A4 Premium Mrp 200</v>
          </cell>
          <cell r="AQ20" t="str">
            <v>Writer A4 Premium Mrp 200</v>
          </cell>
          <cell r="AR20">
            <v>1000</v>
          </cell>
          <cell r="AS20" t="str">
            <v>210 x 290</v>
          </cell>
          <cell r="AT20">
            <v>356</v>
          </cell>
          <cell r="AU20">
            <v>4</v>
          </cell>
          <cell r="AV20" t="str">
            <v>Index</v>
          </cell>
          <cell r="AW20" t="str">
            <v>Single line</v>
          </cell>
          <cell r="AX20" t="str">
            <v>Perfect binding</v>
          </cell>
          <cell r="AY20">
            <v>3</v>
          </cell>
          <cell r="AZ20">
            <v>12</v>
          </cell>
          <cell r="BA20" t="str">
            <v>4+2</v>
          </cell>
          <cell r="BB20" t="str">
            <v>U.V. /Graining</v>
          </cell>
          <cell r="BC20" t="str">
            <v>WB</v>
          </cell>
          <cell r="BD20">
            <v>280</v>
          </cell>
          <cell r="BE20" t="str">
            <v>600 x 900</v>
          </cell>
          <cell r="BF20">
            <v>4</v>
          </cell>
          <cell r="BG20">
            <v>250</v>
          </cell>
          <cell r="BH20">
            <v>3.7800000000000007E-2</v>
          </cell>
          <cell r="BI20" t="str">
            <v>Trident</v>
          </cell>
          <cell r="BJ20">
            <v>64</v>
          </cell>
          <cell r="BK20">
            <v>88</v>
          </cell>
          <cell r="BL20">
            <v>42</v>
          </cell>
          <cell r="BM20">
            <v>12</v>
          </cell>
          <cell r="BN20">
            <v>29.666666666666668</v>
          </cell>
          <cell r="BO20">
            <v>0.70174720000000002</v>
          </cell>
          <cell r="BP20">
            <v>30000</v>
          </cell>
          <cell r="BQ20" t="str">
            <v>Writer A4 Premium Mrp 200</v>
          </cell>
        </row>
        <row r="21">
          <cell r="A21">
            <v>19</v>
          </cell>
          <cell r="B21" t="str">
            <v>000019</v>
          </cell>
          <cell r="C21" t="str">
            <v>Writer A4 Premium Mrp 200 [Unrulled]-356 page</v>
          </cell>
          <cell r="D21" t="str">
            <v>Writer A4 Premium Mrp 200 [Unrulled]-356 page</v>
          </cell>
          <cell r="E21" t="str">
            <v>*11107</v>
          </cell>
          <cell r="F21" t="str">
            <v>*06018</v>
          </cell>
          <cell r="G21">
            <v>0</v>
          </cell>
          <cell r="H21">
            <v>0</v>
          </cell>
          <cell r="I21">
            <v>1019</v>
          </cell>
          <cell r="K21" t="str">
            <v>*05036</v>
          </cell>
          <cell r="L21" t="str">
            <v>*18005</v>
          </cell>
          <cell r="N21" t="str">
            <v>Writer A4 Premium Mrp 200 [Unrulled]-356 page</v>
          </cell>
          <cell r="O21" t="str">
            <v>*25019</v>
          </cell>
          <cell r="Q21" t="str">
            <v>NULL</v>
          </cell>
          <cell r="R21" t="str">
            <v>NULL</v>
          </cell>
          <cell r="S21" t="str">
            <v>NULL</v>
          </cell>
          <cell r="T21" t="str">
            <v>NULL</v>
          </cell>
          <cell r="U21" t="str">
            <v>NULL</v>
          </cell>
          <cell r="V21" t="str">
            <v>NULL</v>
          </cell>
          <cell r="W21" t="str">
            <v>F</v>
          </cell>
          <cell r="X21" t="str">
            <v>000001</v>
          </cell>
          <cell r="Y21" t="str">
            <v>GetDate()</v>
          </cell>
          <cell r="Z21" t="str">
            <v>NULL</v>
          </cell>
          <cell r="AA21" t="str">
            <v>NULL</v>
          </cell>
          <cell r="AB21" t="str">
            <v>N</v>
          </cell>
          <cell r="AC21" t="str">
            <v>N</v>
          </cell>
          <cell r="AD21" t="str">
            <v>000019</v>
          </cell>
          <cell r="AF21" t="str">
            <v>Rulling-Unrulled-[210 x 290]</v>
          </cell>
          <cell r="AG21" t="str">
            <v>000214</v>
          </cell>
          <cell r="AH21" t="str">
            <v>29.667</v>
          </cell>
          <cell r="AI21" t="str">
            <v>Writer A4 Premium Mrp 200 [Title]</v>
          </cell>
          <cell r="AJ21" t="str">
            <v>000254</v>
          </cell>
          <cell r="AK21" t="str">
            <v>0.250</v>
          </cell>
          <cell r="AL21" t="str">
            <v>Index-[210 x 290]</v>
          </cell>
          <cell r="AM21" t="str">
            <v>000231</v>
          </cell>
          <cell r="AN21" t="str">
            <v>0.333</v>
          </cell>
          <cell r="AO21" t="str">
            <v>0.333</v>
          </cell>
          <cell r="AP21" t="str">
            <v>Writer A4 Premium Mrp 200</v>
          </cell>
          <cell r="AQ21" t="str">
            <v>Writer A4 Premium Mrp 200</v>
          </cell>
          <cell r="AR21">
            <v>1000</v>
          </cell>
          <cell r="AS21" t="str">
            <v>210 x 290</v>
          </cell>
          <cell r="AT21">
            <v>356</v>
          </cell>
          <cell r="AU21">
            <v>4</v>
          </cell>
          <cell r="AV21" t="str">
            <v>Index</v>
          </cell>
          <cell r="AW21" t="str">
            <v>Unrulled</v>
          </cell>
          <cell r="AX21" t="str">
            <v>Perfect binding</v>
          </cell>
          <cell r="AY21">
            <v>3</v>
          </cell>
          <cell r="AZ21">
            <v>12</v>
          </cell>
          <cell r="BA21" t="str">
            <v>4+2</v>
          </cell>
          <cell r="BB21" t="str">
            <v>U.V. /Graining</v>
          </cell>
          <cell r="BC21" t="str">
            <v>WB</v>
          </cell>
          <cell r="BD21">
            <v>280</v>
          </cell>
          <cell r="BE21" t="str">
            <v>600 x 900</v>
          </cell>
          <cell r="BF21">
            <v>4</v>
          </cell>
          <cell r="BG21">
            <v>250</v>
          </cell>
          <cell r="BH21">
            <v>3.7800000000000007E-2</v>
          </cell>
          <cell r="BI21" t="str">
            <v>Trident</v>
          </cell>
          <cell r="BJ21">
            <v>64</v>
          </cell>
          <cell r="BK21">
            <v>88</v>
          </cell>
          <cell r="BL21">
            <v>42</v>
          </cell>
          <cell r="BM21">
            <v>12</v>
          </cell>
          <cell r="BN21">
            <v>29.666666666666668</v>
          </cell>
          <cell r="BO21">
            <v>0.70174720000000002</v>
          </cell>
          <cell r="BP21">
            <v>30000</v>
          </cell>
          <cell r="BQ21" t="str">
            <v>Writer A4 Premium Mrp 200</v>
          </cell>
        </row>
        <row r="22">
          <cell r="A22">
            <v>20</v>
          </cell>
          <cell r="B22" t="str">
            <v>000020</v>
          </cell>
          <cell r="C22" t="str">
            <v>Writer Long Book Premium Mrp 33 [Single line]-76 page</v>
          </cell>
          <cell r="D22" t="str">
            <v>Writer Long Book Premium Mrp 33 [Single line]-76 page</v>
          </cell>
          <cell r="E22" t="str">
            <v>*11101</v>
          </cell>
          <cell r="F22" t="str">
            <v>*06016</v>
          </cell>
          <cell r="G22">
            <v>0</v>
          </cell>
          <cell r="H22">
            <v>0</v>
          </cell>
          <cell r="I22">
            <v>1020</v>
          </cell>
          <cell r="K22" t="str">
            <v>*05035</v>
          </cell>
          <cell r="L22" t="str">
            <v>*18005</v>
          </cell>
          <cell r="N22" t="str">
            <v>Writer Long Book Premium Mrp 33 [Single line]-76 page</v>
          </cell>
          <cell r="O22" t="str">
            <v>*25019</v>
          </cell>
          <cell r="Q22" t="str">
            <v>NULL</v>
          </cell>
          <cell r="R22" t="str">
            <v>NULL</v>
          </cell>
          <cell r="S22" t="str">
            <v>NULL</v>
          </cell>
          <cell r="T22" t="str">
            <v>NULL</v>
          </cell>
          <cell r="U22" t="str">
            <v>NULL</v>
          </cell>
          <cell r="V22" t="str">
            <v>NULL</v>
          </cell>
          <cell r="W22" t="str">
            <v>F</v>
          </cell>
          <cell r="X22" t="str">
            <v>000001</v>
          </cell>
          <cell r="Y22" t="str">
            <v>GetDate()</v>
          </cell>
          <cell r="Z22" t="str">
            <v>NULL</v>
          </cell>
          <cell r="AA22" t="str">
            <v>NULL</v>
          </cell>
          <cell r="AB22" t="str">
            <v>N</v>
          </cell>
          <cell r="AC22" t="str">
            <v>N</v>
          </cell>
          <cell r="AD22" t="str">
            <v>000020</v>
          </cell>
          <cell r="AF22" t="str">
            <v>Rulling-Single line-[168 x 265]</v>
          </cell>
          <cell r="AG22" t="str">
            <v>000207</v>
          </cell>
          <cell r="AH22" t="str">
            <v>6.333</v>
          </cell>
          <cell r="AI22" t="str">
            <v>Writer Long Book Premium Mrp 33 [Title]</v>
          </cell>
          <cell r="AJ22" t="str">
            <v>000278</v>
          </cell>
          <cell r="AK22" t="str">
            <v>0.167</v>
          </cell>
          <cell r="AL22" t="str">
            <v>Index-[168 x 265]</v>
          </cell>
          <cell r="AM22" t="str">
            <v>000236</v>
          </cell>
          <cell r="AN22" t="str">
            <v>0.333</v>
          </cell>
          <cell r="AO22" t="str">
            <v>0.333</v>
          </cell>
          <cell r="AP22" t="str">
            <v>Writer Long Book Premium Mrp 33</v>
          </cell>
          <cell r="AQ22" t="str">
            <v>Writer Long Book Premium Mrp 33</v>
          </cell>
          <cell r="AR22">
            <v>1000</v>
          </cell>
          <cell r="AS22" t="str">
            <v>168 x 265</v>
          </cell>
          <cell r="AT22">
            <v>76</v>
          </cell>
          <cell r="AU22">
            <v>4</v>
          </cell>
          <cell r="AV22" t="str">
            <v>Index</v>
          </cell>
          <cell r="AW22" t="str">
            <v>Single line</v>
          </cell>
          <cell r="AX22" t="str">
            <v>Pining</v>
          </cell>
          <cell r="AY22">
            <v>15</v>
          </cell>
          <cell r="AZ22">
            <v>75</v>
          </cell>
          <cell r="BA22" t="str">
            <v>4+1</v>
          </cell>
          <cell r="BB22" t="str">
            <v>Full</v>
          </cell>
          <cell r="BC22" t="str">
            <v>WB</v>
          </cell>
          <cell r="BD22">
            <v>250</v>
          </cell>
          <cell r="BE22" t="str">
            <v>805 x 700</v>
          </cell>
          <cell r="BF22">
            <v>6</v>
          </cell>
          <cell r="BG22">
            <v>166.66666666666666</v>
          </cell>
          <cell r="BH22">
            <v>2.3479166666666666E-2</v>
          </cell>
          <cell r="BI22" t="str">
            <v>Trident</v>
          </cell>
          <cell r="BJ22">
            <v>54</v>
          </cell>
          <cell r="BK22">
            <v>80</v>
          </cell>
          <cell r="BL22">
            <v>34.5</v>
          </cell>
          <cell r="BM22">
            <v>12</v>
          </cell>
          <cell r="BN22">
            <v>6.333333333333333</v>
          </cell>
          <cell r="BO22">
            <v>9.4392000000000004E-2</v>
          </cell>
          <cell r="BP22">
            <v>6666.666666666667</v>
          </cell>
          <cell r="BQ22" t="str">
            <v>Writer Long Book Premium Mrp 33</v>
          </cell>
        </row>
        <row r="23">
          <cell r="A23">
            <v>21</v>
          </cell>
          <cell r="B23" t="str">
            <v>000021</v>
          </cell>
          <cell r="C23" t="str">
            <v>Writer Long Book Premium Mrp 33 [Unrulled]-76 page</v>
          </cell>
          <cell r="D23" t="str">
            <v>Writer Long Book Premium Mrp 33 [Unrulled]-76 page</v>
          </cell>
          <cell r="E23" t="str">
            <v>*11101</v>
          </cell>
          <cell r="F23" t="str">
            <v>*06016</v>
          </cell>
          <cell r="G23">
            <v>0</v>
          </cell>
          <cell r="H23">
            <v>0</v>
          </cell>
          <cell r="I23">
            <v>1021</v>
          </cell>
          <cell r="K23" t="str">
            <v>*05036</v>
          </cell>
          <cell r="L23" t="str">
            <v>*18005</v>
          </cell>
          <cell r="N23" t="str">
            <v>Writer Long Book Premium Mrp 33 [Unrulled]-76 page</v>
          </cell>
          <cell r="O23" t="str">
            <v>*25019</v>
          </cell>
          <cell r="Q23" t="str">
            <v>NULL</v>
          </cell>
          <cell r="R23" t="str">
            <v>NULL</v>
          </cell>
          <cell r="S23" t="str">
            <v>NULL</v>
          </cell>
          <cell r="T23" t="str">
            <v>NULL</v>
          </cell>
          <cell r="U23" t="str">
            <v>NULL</v>
          </cell>
          <cell r="V23" t="str">
            <v>NULL</v>
          </cell>
          <cell r="W23" t="str">
            <v>F</v>
          </cell>
          <cell r="X23" t="str">
            <v>000001</v>
          </cell>
          <cell r="Y23" t="str">
            <v>GetDate()</v>
          </cell>
          <cell r="Z23" t="str">
            <v>NULL</v>
          </cell>
          <cell r="AA23" t="str">
            <v>NULL</v>
          </cell>
          <cell r="AB23" t="str">
            <v>N</v>
          </cell>
          <cell r="AC23" t="str">
            <v>N</v>
          </cell>
          <cell r="AD23" t="str">
            <v>000021</v>
          </cell>
          <cell r="AF23" t="str">
            <v>Rulling-Unrulled-[168 x 265]</v>
          </cell>
          <cell r="AG23" t="str">
            <v>000215</v>
          </cell>
          <cell r="AH23" t="str">
            <v>6.333</v>
          </cell>
          <cell r="AI23" t="str">
            <v>Writer Long Book Premium Mrp 33 [Title]</v>
          </cell>
          <cell r="AJ23" t="str">
            <v>000278</v>
          </cell>
          <cell r="AK23" t="str">
            <v>0.167</v>
          </cell>
          <cell r="AL23" t="str">
            <v>Index-[168 x 265]</v>
          </cell>
          <cell r="AM23" t="str">
            <v>000236</v>
          </cell>
          <cell r="AN23" t="str">
            <v>0.333</v>
          </cell>
          <cell r="AO23" t="str">
            <v>0.333</v>
          </cell>
          <cell r="AP23" t="str">
            <v>Writer Long Book Premium Mrp 33</v>
          </cell>
          <cell r="AQ23" t="str">
            <v>Writer Long Book Premium Mrp 33</v>
          </cell>
          <cell r="AR23">
            <v>1000</v>
          </cell>
          <cell r="AS23" t="str">
            <v>168 x 265</v>
          </cell>
          <cell r="AT23">
            <v>76</v>
          </cell>
          <cell r="AU23">
            <v>4</v>
          </cell>
          <cell r="AV23" t="str">
            <v>Index</v>
          </cell>
          <cell r="AW23" t="str">
            <v>Unrulled</v>
          </cell>
          <cell r="AX23" t="str">
            <v>Pining</v>
          </cell>
          <cell r="AY23">
            <v>15</v>
          </cell>
          <cell r="AZ23">
            <v>75</v>
          </cell>
          <cell r="BA23" t="str">
            <v>4+1</v>
          </cell>
          <cell r="BB23" t="str">
            <v>Full</v>
          </cell>
          <cell r="BC23" t="str">
            <v>WB</v>
          </cell>
          <cell r="BD23">
            <v>250</v>
          </cell>
          <cell r="BE23" t="str">
            <v>805 x 700</v>
          </cell>
          <cell r="BF23">
            <v>6</v>
          </cell>
          <cell r="BG23">
            <v>166.66666666666666</v>
          </cell>
          <cell r="BH23">
            <v>2.3479166666666666E-2</v>
          </cell>
          <cell r="BI23" t="str">
            <v>Trident</v>
          </cell>
          <cell r="BJ23">
            <v>54</v>
          </cell>
          <cell r="BK23">
            <v>80</v>
          </cell>
          <cell r="BL23">
            <v>34.5</v>
          </cell>
          <cell r="BM23">
            <v>12</v>
          </cell>
          <cell r="BN23">
            <v>6.333333333333333</v>
          </cell>
          <cell r="BO23">
            <v>9.4392000000000004E-2</v>
          </cell>
          <cell r="BP23">
            <v>6666.666666666667</v>
          </cell>
          <cell r="BQ23" t="str">
            <v>Writer Long Book Premium Mrp 33</v>
          </cell>
        </row>
        <row r="24">
          <cell r="A24">
            <v>22</v>
          </cell>
          <cell r="B24" t="str">
            <v>000022</v>
          </cell>
          <cell r="C24" t="str">
            <v>Writer Long Book Premium Mrp 33 [Hindi /Geometry]-76 page</v>
          </cell>
          <cell r="D24" t="str">
            <v>Writer Long Book Premium Mrp 33 [Hindi /Geometry]-76 page</v>
          </cell>
          <cell r="E24" t="str">
            <v>*11101</v>
          </cell>
          <cell r="F24" t="str">
            <v>*06016</v>
          </cell>
          <cell r="G24">
            <v>0</v>
          </cell>
          <cell r="H24">
            <v>0</v>
          </cell>
          <cell r="I24">
            <v>1022</v>
          </cell>
          <cell r="K24" t="str">
            <v>*05033</v>
          </cell>
          <cell r="L24" t="str">
            <v>*18005</v>
          </cell>
          <cell r="N24" t="str">
            <v>Writer Long Book Premium Mrp 33 [Hindi /Geometry]-76 page</v>
          </cell>
          <cell r="O24" t="str">
            <v>*25019</v>
          </cell>
          <cell r="Q24" t="str">
            <v>NULL</v>
          </cell>
          <cell r="R24" t="str">
            <v>NULL</v>
          </cell>
          <cell r="S24" t="str">
            <v>NULL</v>
          </cell>
          <cell r="T24" t="str">
            <v>NULL</v>
          </cell>
          <cell r="U24" t="str">
            <v>NULL</v>
          </cell>
          <cell r="V24" t="str">
            <v>NULL</v>
          </cell>
          <cell r="W24" t="str">
            <v>F</v>
          </cell>
          <cell r="X24" t="str">
            <v>000001</v>
          </cell>
          <cell r="Y24" t="str">
            <v>GetDate()</v>
          </cell>
          <cell r="Z24" t="str">
            <v>NULL</v>
          </cell>
          <cell r="AA24" t="str">
            <v>NULL</v>
          </cell>
          <cell r="AB24" t="str">
            <v>N</v>
          </cell>
          <cell r="AC24" t="str">
            <v>N</v>
          </cell>
          <cell r="AD24" t="str">
            <v>000022</v>
          </cell>
          <cell r="AF24" t="str">
            <v>Rulling-Hindi /Geometry-[168 x 265]</v>
          </cell>
          <cell r="AG24" t="str">
            <v>000216</v>
          </cell>
          <cell r="AH24" t="str">
            <v>6.333</v>
          </cell>
          <cell r="AI24" t="str">
            <v>Writer Long Book Premium Mrp 33 [Title]</v>
          </cell>
          <cell r="AJ24" t="str">
            <v>000278</v>
          </cell>
          <cell r="AK24" t="str">
            <v>0.167</v>
          </cell>
          <cell r="AL24" t="str">
            <v>Index-[168 x 265]</v>
          </cell>
          <cell r="AM24" t="str">
            <v>000236</v>
          </cell>
          <cell r="AN24" t="str">
            <v>0.333</v>
          </cell>
          <cell r="AO24" t="str">
            <v>0.333</v>
          </cell>
          <cell r="AP24" t="str">
            <v>Writer Long Book Premium Mrp 33</v>
          </cell>
          <cell r="AQ24" t="str">
            <v>Writer Long Book Premium Mrp 33</v>
          </cell>
          <cell r="AR24">
            <v>1000</v>
          </cell>
          <cell r="AS24" t="str">
            <v>168 x 265</v>
          </cell>
          <cell r="AT24">
            <v>76</v>
          </cell>
          <cell r="AU24">
            <v>4</v>
          </cell>
          <cell r="AV24" t="str">
            <v>Index</v>
          </cell>
          <cell r="AW24" t="str">
            <v>Hindi /Geometry</v>
          </cell>
          <cell r="AX24" t="str">
            <v>Pining</v>
          </cell>
          <cell r="AY24">
            <v>15</v>
          </cell>
          <cell r="AZ24">
            <v>75</v>
          </cell>
          <cell r="BA24" t="str">
            <v>4+1</v>
          </cell>
          <cell r="BB24" t="str">
            <v>Full</v>
          </cell>
          <cell r="BC24" t="str">
            <v>WB</v>
          </cell>
          <cell r="BD24">
            <v>250</v>
          </cell>
          <cell r="BE24" t="str">
            <v>805 x 700</v>
          </cell>
          <cell r="BF24">
            <v>6</v>
          </cell>
          <cell r="BG24">
            <v>166.66666666666666</v>
          </cell>
          <cell r="BH24">
            <v>2.3479166666666666E-2</v>
          </cell>
          <cell r="BI24" t="str">
            <v>Trident</v>
          </cell>
          <cell r="BJ24">
            <v>54</v>
          </cell>
          <cell r="BK24">
            <v>80</v>
          </cell>
          <cell r="BL24">
            <v>34.5</v>
          </cell>
          <cell r="BM24">
            <v>12</v>
          </cell>
          <cell r="BN24">
            <v>6.333333333333333</v>
          </cell>
          <cell r="BO24">
            <v>9.4392000000000004E-2</v>
          </cell>
          <cell r="BP24">
            <v>6666.666666666667</v>
          </cell>
          <cell r="BQ24" t="str">
            <v>Writer Long Book Premium Mrp 33</v>
          </cell>
        </row>
        <row r="25">
          <cell r="A25">
            <v>23</v>
          </cell>
          <cell r="B25" t="str">
            <v>000023</v>
          </cell>
          <cell r="C25" t="str">
            <v>Writer Long Book Premium  Mrp 50 [Single line]-124 page</v>
          </cell>
          <cell r="D25" t="str">
            <v>Writer Long Book Premium  Mrp 50 [Single line]-124 page</v>
          </cell>
          <cell r="E25" t="str">
            <v>*11101</v>
          </cell>
          <cell r="F25" t="str">
            <v>*06016</v>
          </cell>
          <cell r="G25">
            <v>0</v>
          </cell>
          <cell r="H25">
            <v>0</v>
          </cell>
          <cell r="I25">
            <v>1023</v>
          </cell>
          <cell r="K25" t="str">
            <v>*05035</v>
          </cell>
          <cell r="L25" t="str">
            <v>*18005</v>
          </cell>
          <cell r="N25" t="str">
            <v>Writer Long Book Premium  Mrp 50 [Single line]-124 page</v>
          </cell>
          <cell r="O25" t="str">
            <v>*25019</v>
          </cell>
          <cell r="Q25" t="str">
            <v>NULL</v>
          </cell>
          <cell r="R25" t="str">
            <v>NULL</v>
          </cell>
          <cell r="S25" t="str">
            <v>NULL</v>
          </cell>
          <cell r="T25" t="str">
            <v>NULL</v>
          </cell>
          <cell r="U25" t="str">
            <v>NULL</v>
          </cell>
          <cell r="V25" t="str">
            <v>NULL</v>
          </cell>
          <cell r="W25" t="str">
            <v>F</v>
          </cell>
          <cell r="X25" t="str">
            <v>000001</v>
          </cell>
          <cell r="Y25" t="str">
            <v>GetDate()</v>
          </cell>
          <cell r="Z25" t="str">
            <v>NULL</v>
          </cell>
          <cell r="AA25" t="str">
            <v>NULL</v>
          </cell>
          <cell r="AB25" t="str">
            <v>N</v>
          </cell>
          <cell r="AC25" t="str">
            <v>N</v>
          </cell>
          <cell r="AD25" t="str">
            <v>000023</v>
          </cell>
          <cell r="AF25" t="str">
            <v>Rulling-Single line-[168 x 265]</v>
          </cell>
          <cell r="AG25" t="str">
            <v>000207</v>
          </cell>
          <cell r="AH25" t="str">
            <v>10.333</v>
          </cell>
          <cell r="AI25" t="str">
            <v>Writer Long Book Premium  Mrp 50 [Title]</v>
          </cell>
          <cell r="AJ25" t="str">
            <v>000277</v>
          </cell>
          <cell r="AK25" t="str">
            <v>0.167</v>
          </cell>
          <cell r="AL25" t="str">
            <v>Index-[168 x 265]</v>
          </cell>
          <cell r="AM25" t="str">
            <v>000236</v>
          </cell>
          <cell r="AN25" t="str">
            <v>0.333</v>
          </cell>
          <cell r="AO25" t="str">
            <v>0.333</v>
          </cell>
          <cell r="AP25" t="str">
            <v>Writer Long Book Premium  Mrp 50</v>
          </cell>
          <cell r="AQ25" t="str">
            <v>Writer Long Book Premium  Mrp 50</v>
          </cell>
          <cell r="AR25">
            <v>1000</v>
          </cell>
          <cell r="AS25" t="str">
            <v>168 x 265</v>
          </cell>
          <cell r="AT25">
            <v>124</v>
          </cell>
          <cell r="AU25">
            <v>4</v>
          </cell>
          <cell r="AV25" t="str">
            <v>Index</v>
          </cell>
          <cell r="AW25" t="str">
            <v>Single line</v>
          </cell>
          <cell r="AX25" t="str">
            <v>Pining</v>
          </cell>
          <cell r="AY25">
            <v>10</v>
          </cell>
          <cell r="AZ25">
            <v>50</v>
          </cell>
          <cell r="BA25" t="str">
            <v>4+1</v>
          </cell>
          <cell r="BB25" t="str">
            <v>Full</v>
          </cell>
          <cell r="BC25" t="str">
            <v>WB</v>
          </cell>
          <cell r="BD25">
            <v>250</v>
          </cell>
          <cell r="BE25" t="str">
            <v>805 x 700</v>
          </cell>
          <cell r="BF25">
            <v>6</v>
          </cell>
          <cell r="BG25">
            <v>166.66666666666666</v>
          </cell>
          <cell r="BH25">
            <v>2.3479166666666666E-2</v>
          </cell>
          <cell r="BI25" t="str">
            <v>Trident</v>
          </cell>
          <cell r="BJ25">
            <v>54</v>
          </cell>
          <cell r="BK25">
            <v>80</v>
          </cell>
          <cell r="BL25">
            <v>34.5</v>
          </cell>
          <cell r="BM25">
            <v>12</v>
          </cell>
          <cell r="BN25">
            <v>10.333333333333334</v>
          </cell>
          <cell r="BO25">
            <v>0.15400800000000003</v>
          </cell>
          <cell r="BP25">
            <v>10666.666666666666</v>
          </cell>
          <cell r="BQ25" t="str">
            <v>Writer Long Book Premium  Mrp 50</v>
          </cell>
        </row>
        <row r="26">
          <cell r="A26">
            <v>24</v>
          </cell>
          <cell r="B26" t="str">
            <v>000024</v>
          </cell>
          <cell r="C26" t="str">
            <v>Writer Long Book Premium  Mrp 50 [Unrulled]-124 page</v>
          </cell>
          <cell r="D26" t="str">
            <v>Writer Long Book Premium  Mrp 50 [Unrulled]-124 page</v>
          </cell>
          <cell r="E26" t="str">
            <v>*11101</v>
          </cell>
          <cell r="F26" t="str">
            <v>*06016</v>
          </cell>
          <cell r="G26">
            <v>0</v>
          </cell>
          <cell r="H26">
            <v>0</v>
          </cell>
          <cell r="I26">
            <v>1024</v>
          </cell>
          <cell r="K26" t="str">
            <v>*05036</v>
          </cell>
          <cell r="L26" t="str">
            <v>*18005</v>
          </cell>
          <cell r="N26" t="str">
            <v>Writer Long Book Premium  Mrp 50 [Unrulled]-124 page</v>
          </cell>
          <cell r="O26" t="str">
            <v>*25019</v>
          </cell>
          <cell r="Q26" t="str">
            <v>NULL</v>
          </cell>
          <cell r="R26" t="str">
            <v>NULL</v>
          </cell>
          <cell r="S26" t="str">
            <v>NULL</v>
          </cell>
          <cell r="T26" t="str">
            <v>NULL</v>
          </cell>
          <cell r="U26" t="str">
            <v>NULL</v>
          </cell>
          <cell r="V26" t="str">
            <v>NULL</v>
          </cell>
          <cell r="W26" t="str">
            <v>F</v>
          </cell>
          <cell r="X26" t="str">
            <v>000001</v>
          </cell>
          <cell r="Y26" t="str">
            <v>GetDate()</v>
          </cell>
          <cell r="Z26" t="str">
            <v>NULL</v>
          </cell>
          <cell r="AA26" t="str">
            <v>NULL</v>
          </cell>
          <cell r="AB26" t="str">
            <v>N</v>
          </cell>
          <cell r="AC26" t="str">
            <v>N</v>
          </cell>
          <cell r="AD26" t="str">
            <v>000024</v>
          </cell>
          <cell r="AF26" t="str">
            <v>Rulling-Unrulled-[168 x 265]</v>
          </cell>
          <cell r="AG26" t="str">
            <v>000215</v>
          </cell>
          <cell r="AH26" t="str">
            <v>10.333</v>
          </cell>
          <cell r="AI26" t="str">
            <v>Writer Long Book Premium  Mrp 50 [Title]</v>
          </cell>
          <cell r="AJ26" t="str">
            <v>000277</v>
          </cell>
          <cell r="AK26" t="str">
            <v>0.167</v>
          </cell>
          <cell r="AL26" t="str">
            <v>Index-[168 x 265]</v>
          </cell>
          <cell r="AM26" t="str">
            <v>000236</v>
          </cell>
          <cell r="AN26" t="str">
            <v>0.333</v>
          </cell>
          <cell r="AO26" t="str">
            <v>0.333</v>
          </cell>
          <cell r="AP26" t="str">
            <v>Writer Long Book Premium  Mrp 50</v>
          </cell>
          <cell r="AQ26" t="str">
            <v>Writer Long Book Premium  Mrp 50</v>
          </cell>
          <cell r="AR26">
            <v>1000</v>
          </cell>
          <cell r="AS26" t="str">
            <v>168 x 265</v>
          </cell>
          <cell r="AT26">
            <v>124</v>
          </cell>
          <cell r="AU26">
            <v>4</v>
          </cell>
          <cell r="AV26" t="str">
            <v>Index</v>
          </cell>
          <cell r="AW26" t="str">
            <v>Unrulled</v>
          </cell>
          <cell r="AX26" t="str">
            <v>Pining</v>
          </cell>
          <cell r="AY26">
            <v>10</v>
          </cell>
          <cell r="AZ26">
            <v>50</v>
          </cell>
          <cell r="BA26" t="str">
            <v>4+1</v>
          </cell>
          <cell r="BB26" t="str">
            <v>Full</v>
          </cell>
          <cell r="BC26" t="str">
            <v>WB</v>
          </cell>
          <cell r="BD26">
            <v>250</v>
          </cell>
          <cell r="BE26" t="str">
            <v>805 x 700</v>
          </cell>
          <cell r="BF26">
            <v>6</v>
          </cell>
          <cell r="BG26">
            <v>166.66666666666666</v>
          </cell>
          <cell r="BH26">
            <v>2.3479166666666666E-2</v>
          </cell>
          <cell r="BI26" t="str">
            <v>Trident</v>
          </cell>
          <cell r="BJ26">
            <v>54</v>
          </cell>
          <cell r="BK26">
            <v>80</v>
          </cell>
          <cell r="BL26">
            <v>34.5</v>
          </cell>
          <cell r="BM26">
            <v>12</v>
          </cell>
          <cell r="BN26">
            <v>10.333333333333334</v>
          </cell>
          <cell r="BO26">
            <v>0.15400800000000003</v>
          </cell>
          <cell r="BP26">
            <v>10666.666666666666</v>
          </cell>
          <cell r="BQ26" t="str">
            <v>Writer Long Book Premium  Mrp 50</v>
          </cell>
        </row>
        <row r="27">
          <cell r="A27">
            <v>25</v>
          </cell>
          <cell r="B27" t="str">
            <v>000025</v>
          </cell>
          <cell r="C27" t="str">
            <v>Writer Long Book Premium  Mrp 50 [Hindi /Geometry]-124 page</v>
          </cell>
          <cell r="D27" t="str">
            <v>Writer Long Book Premium  Mrp 50 [Hindi /Geometry]-124 page</v>
          </cell>
          <cell r="E27" t="str">
            <v>*11101</v>
          </cell>
          <cell r="F27" t="str">
            <v>*06016</v>
          </cell>
          <cell r="G27">
            <v>0</v>
          </cell>
          <cell r="H27">
            <v>0</v>
          </cell>
          <cell r="I27">
            <v>1025</v>
          </cell>
          <cell r="K27" t="str">
            <v>*05033</v>
          </cell>
          <cell r="L27" t="str">
            <v>*18005</v>
          </cell>
          <cell r="N27" t="str">
            <v>Writer Long Book Premium  Mrp 50 [Hindi /Geometry]-124 page</v>
          </cell>
          <cell r="O27" t="str">
            <v>*25019</v>
          </cell>
          <cell r="Q27" t="str">
            <v>NULL</v>
          </cell>
          <cell r="R27" t="str">
            <v>NULL</v>
          </cell>
          <cell r="S27" t="str">
            <v>NULL</v>
          </cell>
          <cell r="T27" t="str">
            <v>NULL</v>
          </cell>
          <cell r="U27" t="str">
            <v>NULL</v>
          </cell>
          <cell r="V27" t="str">
            <v>NULL</v>
          </cell>
          <cell r="W27" t="str">
            <v>F</v>
          </cell>
          <cell r="X27" t="str">
            <v>000001</v>
          </cell>
          <cell r="Y27" t="str">
            <v>GetDate()</v>
          </cell>
          <cell r="Z27" t="str">
            <v>NULL</v>
          </cell>
          <cell r="AA27" t="str">
            <v>NULL</v>
          </cell>
          <cell r="AB27" t="str">
            <v>N</v>
          </cell>
          <cell r="AC27" t="str">
            <v>N</v>
          </cell>
          <cell r="AD27" t="str">
            <v>000025</v>
          </cell>
          <cell r="AF27" t="str">
            <v>Rulling-Hindi /Geometry-[168 x 265]</v>
          </cell>
          <cell r="AG27" t="str">
            <v>000216</v>
          </cell>
          <cell r="AH27" t="str">
            <v>10.333</v>
          </cell>
          <cell r="AI27" t="str">
            <v>Writer Long Book Premium  Mrp 50 [Title]</v>
          </cell>
          <cell r="AJ27" t="str">
            <v>000277</v>
          </cell>
          <cell r="AK27" t="str">
            <v>0.167</v>
          </cell>
          <cell r="AL27" t="str">
            <v>Index-[168 x 265]</v>
          </cell>
          <cell r="AM27" t="str">
            <v>000236</v>
          </cell>
          <cell r="AN27" t="str">
            <v>0.333</v>
          </cell>
          <cell r="AO27" t="str">
            <v>0.333</v>
          </cell>
          <cell r="AP27" t="str">
            <v>Writer Long Book Premium  Mrp 50</v>
          </cell>
          <cell r="AQ27" t="str">
            <v>Writer Long Book Premium  Mrp 50</v>
          </cell>
          <cell r="AR27">
            <v>1000</v>
          </cell>
          <cell r="AS27" t="str">
            <v>168 x 265</v>
          </cell>
          <cell r="AT27">
            <v>124</v>
          </cell>
          <cell r="AU27">
            <v>4</v>
          </cell>
          <cell r="AV27" t="str">
            <v>Index</v>
          </cell>
          <cell r="AW27" t="str">
            <v>Hindi /Geometry</v>
          </cell>
          <cell r="AX27" t="str">
            <v>Pining</v>
          </cell>
          <cell r="AY27">
            <v>10</v>
          </cell>
          <cell r="AZ27">
            <v>50</v>
          </cell>
          <cell r="BA27" t="str">
            <v>4+1</v>
          </cell>
          <cell r="BB27" t="str">
            <v>Full</v>
          </cell>
          <cell r="BC27" t="str">
            <v>WB</v>
          </cell>
          <cell r="BD27">
            <v>250</v>
          </cell>
          <cell r="BE27" t="str">
            <v>805 x 700</v>
          </cell>
          <cell r="BF27">
            <v>6</v>
          </cell>
          <cell r="BG27">
            <v>166.66666666666666</v>
          </cell>
          <cell r="BH27">
            <v>2.3479166666666666E-2</v>
          </cell>
          <cell r="BI27" t="str">
            <v>Trident</v>
          </cell>
          <cell r="BJ27">
            <v>54</v>
          </cell>
          <cell r="BK27">
            <v>80</v>
          </cell>
          <cell r="BL27">
            <v>34.5</v>
          </cell>
          <cell r="BM27">
            <v>12</v>
          </cell>
          <cell r="BN27">
            <v>10.333333333333334</v>
          </cell>
          <cell r="BO27">
            <v>0.15400800000000003</v>
          </cell>
          <cell r="BP27">
            <v>10666.666666666666</v>
          </cell>
          <cell r="BQ27" t="str">
            <v>Writer Long Book Premium  Mrp 50</v>
          </cell>
        </row>
        <row r="28">
          <cell r="A28">
            <v>26</v>
          </cell>
          <cell r="B28" t="str">
            <v>000026</v>
          </cell>
          <cell r="C28" t="str">
            <v>Writer Long Book Premum  Mrp 66 [Single line]-172 page</v>
          </cell>
          <cell r="D28" t="str">
            <v>Writer Long Book Premum  Mrp 66 [Single line]-172 page</v>
          </cell>
          <cell r="E28" t="str">
            <v>*11101</v>
          </cell>
          <cell r="F28" t="str">
            <v>*06016</v>
          </cell>
          <cell r="G28">
            <v>0</v>
          </cell>
          <cell r="H28">
            <v>0</v>
          </cell>
          <cell r="I28">
            <v>1026</v>
          </cell>
          <cell r="K28" t="str">
            <v>*05035</v>
          </cell>
          <cell r="L28" t="str">
            <v>*18005</v>
          </cell>
          <cell r="N28" t="str">
            <v>Writer Long Book Premum  Mrp 66 [Single line]-172 page</v>
          </cell>
          <cell r="O28" t="str">
            <v>*25019</v>
          </cell>
          <cell r="Q28" t="str">
            <v>NULL</v>
          </cell>
          <cell r="R28" t="str">
            <v>NULL</v>
          </cell>
          <cell r="S28" t="str">
            <v>NULL</v>
          </cell>
          <cell r="T28" t="str">
            <v>NULL</v>
          </cell>
          <cell r="U28" t="str">
            <v>NULL</v>
          </cell>
          <cell r="V28" t="str">
            <v>NULL</v>
          </cell>
          <cell r="W28" t="str">
            <v>F</v>
          </cell>
          <cell r="X28" t="str">
            <v>000001</v>
          </cell>
          <cell r="Y28" t="str">
            <v>GetDate()</v>
          </cell>
          <cell r="Z28" t="str">
            <v>NULL</v>
          </cell>
          <cell r="AA28" t="str">
            <v>NULL</v>
          </cell>
          <cell r="AB28" t="str">
            <v>N</v>
          </cell>
          <cell r="AC28" t="str">
            <v>N</v>
          </cell>
          <cell r="AD28" t="str">
            <v>000026</v>
          </cell>
          <cell r="AF28" t="str">
            <v>Rulling-Single line-[168 x 265]</v>
          </cell>
          <cell r="AG28" t="str">
            <v>000207</v>
          </cell>
          <cell r="AH28" t="str">
            <v>14.333</v>
          </cell>
          <cell r="AI28" t="str">
            <v>Writer Long Book Premum  Mrp 66 [Title]</v>
          </cell>
          <cell r="AJ28" t="str">
            <v>000279</v>
          </cell>
          <cell r="AK28" t="str">
            <v>0.167</v>
          </cell>
          <cell r="AL28" t="str">
            <v>Index-[168 x 265]</v>
          </cell>
          <cell r="AM28" t="str">
            <v>000236</v>
          </cell>
          <cell r="AN28" t="str">
            <v>0.333</v>
          </cell>
          <cell r="AO28" t="str">
            <v>0.333</v>
          </cell>
          <cell r="AP28" t="str">
            <v>Writer Long Book Premum  Mrp 66</v>
          </cell>
          <cell r="AQ28" t="str">
            <v>Writer Long Book Premum  Mrp 66</v>
          </cell>
          <cell r="AR28">
            <v>1000</v>
          </cell>
          <cell r="AS28" t="str">
            <v>168 x 265</v>
          </cell>
          <cell r="AT28">
            <v>172</v>
          </cell>
          <cell r="AU28">
            <v>4</v>
          </cell>
          <cell r="AV28" t="str">
            <v>Index</v>
          </cell>
          <cell r="AW28" t="str">
            <v>Single line</v>
          </cell>
          <cell r="AX28" t="str">
            <v>Pining</v>
          </cell>
          <cell r="AY28">
            <v>8</v>
          </cell>
          <cell r="AZ28">
            <v>40</v>
          </cell>
          <cell r="BA28" t="str">
            <v>4+1</v>
          </cell>
          <cell r="BB28" t="str">
            <v>Full</v>
          </cell>
          <cell r="BC28" t="str">
            <v>WB</v>
          </cell>
          <cell r="BD28">
            <v>250</v>
          </cell>
          <cell r="BE28" t="str">
            <v>805 x 700</v>
          </cell>
          <cell r="BF28">
            <v>6</v>
          </cell>
          <cell r="BG28">
            <v>166.66666666666666</v>
          </cell>
          <cell r="BH28">
            <v>2.3479166666666666E-2</v>
          </cell>
          <cell r="BI28" t="str">
            <v>Trident</v>
          </cell>
          <cell r="BJ28">
            <v>54</v>
          </cell>
          <cell r="BK28">
            <v>80</v>
          </cell>
          <cell r="BL28">
            <v>34.5</v>
          </cell>
          <cell r="BM28">
            <v>12</v>
          </cell>
          <cell r="BN28">
            <v>14.333333333333334</v>
          </cell>
          <cell r="BO28">
            <v>0.21362400000000004</v>
          </cell>
          <cell r="BP28">
            <v>14666.666666666666</v>
          </cell>
          <cell r="BQ28" t="str">
            <v>Writer Long Book Premum  Mrp 66</v>
          </cell>
        </row>
        <row r="29">
          <cell r="A29">
            <v>27</v>
          </cell>
          <cell r="B29" t="str">
            <v>000027</v>
          </cell>
          <cell r="C29" t="str">
            <v>Writer Long Book Premum  Mrp 66 [Unrulled]-172 page</v>
          </cell>
          <cell r="D29" t="str">
            <v>Writer Long Book Premum  Mrp 66 [Unrulled]-172 page</v>
          </cell>
          <cell r="E29" t="str">
            <v>*11101</v>
          </cell>
          <cell r="F29" t="str">
            <v>*06016</v>
          </cell>
          <cell r="G29">
            <v>0</v>
          </cell>
          <cell r="H29">
            <v>0</v>
          </cell>
          <cell r="I29">
            <v>1027</v>
          </cell>
          <cell r="K29" t="str">
            <v>*05036</v>
          </cell>
          <cell r="L29" t="str">
            <v>*18005</v>
          </cell>
          <cell r="N29" t="str">
            <v>Writer Long Book Premum  Mrp 66 [Unrulled]-172 page</v>
          </cell>
          <cell r="O29" t="str">
            <v>*25019</v>
          </cell>
          <cell r="Q29" t="str">
            <v>NULL</v>
          </cell>
          <cell r="R29" t="str">
            <v>NULL</v>
          </cell>
          <cell r="S29" t="str">
            <v>NULL</v>
          </cell>
          <cell r="T29" t="str">
            <v>NULL</v>
          </cell>
          <cell r="U29" t="str">
            <v>NULL</v>
          </cell>
          <cell r="V29" t="str">
            <v>NULL</v>
          </cell>
          <cell r="W29" t="str">
            <v>F</v>
          </cell>
          <cell r="X29" t="str">
            <v>000001</v>
          </cell>
          <cell r="Y29" t="str">
            <v>GetDate()</v>
          </cell>
          <cell r="Z29" t="str">
            <v>NULL</v>
          </cell>
          <cell r="AA29" t="str">
            <v>NULL</v>
          </cell>
          <cell r="AB29" t="str">
            <v>N</v>
          </cell>
          <cell r="AC29" t="str">
            <v>N</v>
          </cell>
          <cell r="AD29" t="str">
            <v>000027</v>
          </cell>
          <cell r="AF29" t="str">
            <v>Rulling-Unrulled-[168 x 265]</v>
          </cell>
          <cell r="AG29" t="str">
            <v>000215</v>
          </cell>
          <cell r="AH29" t="str">
            <v>14.333</v>
          </cell>
          <cell r="AI29" t="str">
            <v>Writer Long Book Premum  Mrp 66 [Title]</v>
          </cell>
          <cell r="AJ29" t="str">
            <v>000279</v>
          </cell>
          <cell r="AK29" t="str">
            <v>0.167</v>
          </cell>
          <cell r="AL29" t="str">
            <v>Index-[168 x 265]</v>
          </cell>
          <cell r="AM29" t="str">
            <v>000236</v>
          </cell>
          <cell r="AN29" t="str">
            <v>0.333</v>
          </cell>
          <cell r="AO29" t="str">
            <v>0.333</v>
          </cell>
          <cell r="AP29" t="str">
            <v>Writer Long Book Premum  Mrp 66</v>
          </cell>
          <cell r="AQ29" t="str">
            <v>Writer Long Book Premum  Mrp 66</v>
          </cell>
          <cell r="AR29">
            <v>1000</v>
          </cell>
          <cell r="AS29" t="str">
            <v>168 x 265</v>
          </cell>
          <cell r="AT29">
            <v>172</v>
          </cell>
          <cell r="AU29">
            <v>4</v>
          </cell>
          <cell r="AV29" t="str">
            <v>Index</v>
          </cell>
          <cell r="AW29" t="str">
            <v>Unrulled</v>
          </cell>
          <cell r="AX29" t="str">
            <v>Pining</v>
          </cell>
          <cell r="AY29">
            <v>8</v>
          </cell>
          <cell r="AZ29">
            <v>40</v>
          </cell>
          <cell r="BA29" t="str">
            <v>4+1</v>
          </cell>
          <cell r="BB29" t="str">
            <v>Full</v>
          </cell>
          <cell r="BC29" t="str">
            <v>WB</v>
          </cell>
          <cell r="BD29">
            <v>250</v>
          </cell>
          <cell r="BE29" t="str">
            <v>805 x 700</v>
          </cell>
          <cell r="BF29">
            <v>6</v>
          </cell>
          <cell r="BG29">
            <v>166.66666666666666</v>
          </cell>
          <cell r="BH29">
            <v>2.3479166666666666E-2</v>
          </cell>
          <cell r="BI29" t="str">
            <v>Trident</v>
          </cell>
          <cell r="BJ29">
            <v>54</v>
          </cell>
          <cell r="BK29">
            <v>80</v>
          </cell>
          <cell r="BL29">
            <v>34.5</v>
          </cell>
          <cell r="BM29">
            <v>12</v>
          </cell>
          <cell r="BN29">
            <v>14.333333333333334</v>
          </cell>
          <cell r="BO29">
            <v>0.21362400000000004</v>
          </cell>
          <cell r="BP29">
            <v>14666.666666666666</v>
          </cell>
          <cell r="BQ29" t="str">
            <v>Writer Long Book Premum  Mrp 66</v>
          </cell>
        </row>
        <row r="30">
          <cell r="A30">
            <v>28</v>
          </cell>
          <cell r="B30" t="str">
            <v>000028</v>
          </cell>
          <cell r="C30" t="str">
            <v>Writer Long Book Premum  Mrp 66 [Hindi /Geometry]-172 page</v>
          </cell>
          <cell r="D30" t="str">
            <v>Writer Long Book Premum  Mrp 66 [Hindi /Geometry]-172 page</v>
          </cell>
          <cell r="E30" t="str">
            <v>*11101</v>
          </cell>
          <cell r="F30" t="str">
            <v>*06016</v>
          </cell>
          <cell r="G30">
            <v>0</v>
          </cell>
          <cell r="H30">
            <v>0</v>
          </cell>
          <cell r="I30">
            <v>1028</v>
          </cell>
          <cell r="K30" t="str">
            <v>*05033</v>
          </cell>
          <cell r="L30" t="str">
            <v>*18005</v>
          </cell>
          <cell r="N30" t="str">
            <v>Writer Long Book Premum  Mrp 66 [Hindi /Geometry]-172 page</v>
          </cell>
          <cell r="O30" t="str">
            <v>*25019</v>
          </cell>
          <cell r="Q30" t="str">
            <v>NULL</v>
          </cell>
          <cell r="R30" t="str">
            <v>NULL</v>
          </cell>
          <cell r="S30" t="str">
            <v>NULL</v>
          </cell>
          <cell r="T30" t="str">
            <v>NULL</v>
          </cell>
          <cell r="U30" t="str">
            <v>NULL</v>
          </cell>
          <cell r="V30" t="str">
            <v>NULL</v>
          </cell>
          <cell r="W30" t="str">
            <v>F</v>
          </cell>
          <cell r="X30" t="str">
            <v>000001</v>
          </cell>
          <cell r="Y30" t="str">
            <v>GetDate()</v>
          </cell>
          <cell r="Z30" t="str">
            <v>NULL</v>
          </cell>
          <cell r="AA30" t="str">
            <v>NULL</v>
          </cell>
          <cell r="AB30" t="str">
            <v>N</v>
          </cell>
          <cell r="AC30" t="str">
            <v>N</v>
          </cell>
          <cell r="AD30" t="str">
            <v>000028</v>
          </cell>
          <cell r="AF30" t="str">
            <v>Rulling-Hindi /Geometry-[168 x 265]</v>
          </cell>
          <cell r="AG30" t="str">
            <v>000216</v>
          </cell>
          <cell r="AH30" t="str">
            <v>14.333</v>
          </cell>
          <cell r="AI30" t="str">
            <v>Writer Long Book Premum  Mrp 66 [Title]</v>
          </cell>
          <cell r="AJ30" t="str">
            <v>000279</v>
          </cell>
          <cell r="AK30" t="str">
            <v>0.167</v>
          </cell>
          <cell r="AL30" t="str">
            <v>Index-[168 x 265]</v>
          </cell>
          <cell r="AM30" t="str">
            <v>000236</v>
          </cell>
          <cell r="AN30" t="str">
            <v>0.333</v>
          </cell>
          <cell r="AO30" t="str">
            <v>0.333</v>
          </cell>
          <cell r="AP30" t="str">
            <v>Writer Long Book Premum  Mrp 66</v>
          </cell>
          <cell r="AQ30" t="str">
            <v>Writer Long Book Premum  Mrp 66</v>
          </cell>
          <cell r="AR30">
            <v>1000</v>
          </cell>
          <cell r="AS30" t="str">
            <v>168 x 265</v>
          </cell>
          <cell r="AT30">
            <v>172</v>
          </cell>
          <cell r="AU30">
            <v>4</v>
          </cell>
          <cell r="AV30" t="str">
            <v>Index</v>
          </cell>
          <cell r="AW30" t="str">
            <v>Hindi /Geometry</v>
          </cell>
          <cell r="AX30" t="str">
            <v>Pining</v>
          </cell>
          <cell r="AY30">
            <v>8</v>
          </cell>
          <cell r="AZ30">
            <v>40</v>
          </cell>
          <cell r="BA30" t="str">
            <v>4+1</v>
          </cell>
          <cell r="BB30" t="str">
            <v>Full</v>
          </cell>
          <cell r="BC30" t="str">
            <v>WB</v>
          </cell>
          <cell r="BD30">
            <v>250</v>
          </cell>
          <cell r="BE30" t="str">
            <v>805 x 700</v>
          </cell>
          <cell r="BF30">
            <v>6</v>
          </cell>
          <cell r="BG30">
            <v>166.66666666666666</v>
          </cell>
          <cell r="BH30">
            <v>2.3479166666666666E-2</v>
          </cell>
          <cell r="BI30" t="str">
            <v>Trident</v>
          </cell>
          <cell r="BJ30">
            <v>54</v>
          </cell>
          <cell r="BK30">
            <v>80</v>
          </cell>
          <cell r="BL30">
            <v>34.5</v>
          </cell>
          <cell r="BM30">
            <v>12</v>
          </cell>
          <cell r="BN30">
            <v>14.333333333333334</v>
          </cell>
          <cell r="BO30">
            <v>0.21362400000000004</v>
          </cell>
          <cell r="BP30">
            <v>14666.666666666666</v>
          </cell>
          <cell r="BQ30" t="str">
            <v>Writer Long Book Premum  Mrp 66</v>
          </cell>
        </row>
        <row r="31">
          <cell r="A31">
            <v>29</v>
          </cell>
          <cell r="B31" t="str">
            <v>000029</v>
          </cell>
          <cell r="C31" t="str">
            <v>Writer Convent Premium  Mrp 32 [Single line]-84 page</v>
          </cell>
          <cell r="D31" t="str">
            <v>Writer Convent Premium  Mrp 32 [Single line]-84 page</v>
          </cell>
          <cell r="E31" t="str">
            <v>*11103</v>
          </cell>
          <cell r="F31" t="str">
            <v>*06016</v>
          </cell>
          <cell r="G31">
            <v>0</v>
          </cell>
          <cell r="H31">
            <v>0</v>
          </cell>
          <cell r="I31">
            <v>1029</v>
          </cell>
          <cell r="K31" t="str">
            <v>*05035</v>
          </cell>
          <cell r="L31" t="str">
            <v>*18005</v>
          </cell>
          <cell r="N31" t="str">
            <v>Writer Convent Premium  Mrp 32 [Single line]-84 page</v>
          </cell>
          <cell r="O31" t="str">
            <v>*25019</v>
          </cell>
          <cell r="Q31" t="str">
            <v>NULL</v>
          </cell>
          <cell r="R31" t="str">
            <v>NULL</v>
          </cell>
          <cell r="S31" t="str">
            <v>NULL</v>
          </cell>
          <cell r="T31" t="str">
            <v>NULL</v>
          </cell>
          <cell r="U31" t="str">
            <v>NULL</v>
          </cell>
          <cell r="V31" t="str">
            <v>NULL</v>
          </cell>
          <cell r="W31" t="str">
            <v>F</v>
          </cell>
          <cell r="X31" t="str">
            <v>000001</v>
          </cell>
          <cell r="Y31" t="str">
            <v>GetDate()</v>
          </cell>
          <cell r="Z31" t="str">
            <v>NULL</v>
          </cell>
          <cell r="AA31" t="str">
            <v>NULL</v>
          </cell>
          <cell r="AB31" t="str">
            <v>N</v>
          </cell>
          <cell r="AC31" t="str">
            <v>N</v>
          </cell>
          <cell r="AD31" t="str">
            <v>000029</v>
          </cell>
          <cell r="AF31" t="str">
            <v>Rulling-Single line-[180 x 240]</v>
          </cell>
          <cell r="AG31" t="str">
            <v>000209</v>
          </cell>
          <cell r="AH31" t="str">
            <v>5.250</v>
          </cell>
          <cell r="AI31" t="str">
            <v>Writer Convent Premium  Mrp 32 [Title]</v>
          </cell>
          <cell r="AJ31" t="str">
            <v>000264</v>
          </cell>
          <cell r="AK31" t="str">
            <v>0.125</v>
          </cell>
          <cell r="AL31" t="str">
            <v>Index-[180 x 240]</v>
          </cell>
          <cell r="AM31" t="str">
            <v>000234</v>
          </cell>
          <cell r="AN31" t="str">
            <v>0.250</v>
          </cell>
          <cell r="AO31" t="str">
            <v>0.250</v>
          </cell>
          <cell r="AP31" t="str">
            <v>Writer Convent Premium  Mrp 32</v>
          </cell>
          <cell r="AQ31" t="str">
            <v>Writer Convent Premium  Mrp 32</v>
          </cell>
          <cell r="AR31">
            <v>1000</v>
          </cell>
          <cell r="AS31" t="str">
            <v>180 x 240</v>
          </cell>
          <cell r="AT31">
            <v>84</v>
          </cell>
          <cell r="AU31">
            <v>4</v>
          </cell>
          <cell r="AV31" t="str">
            <v>Index</v>
          </cell>
          <cell r="AW31" t="str">
            <v>Single line</v>
          </cell>
          <cell r="AX31" t="str">
            <v>Pining</v>
          </cell>
          <cell r="AY31">
            <v>15</v>
          </cell>
          <cell r="AZ31">
            <v>75</v>
          </cell>
          <cell r="BA31" t="str">
            <v>4+2</v>
          </cell>
          <cell r="BB31" t="str">
            <v>Half Lamin</v>
          </cell>
          <cell r="BC31" t="str">
            <v>WB</v>
          </cell>
          <cell r="BD31">
            <v>260</v>
          </cell>
          <cell r="BE31" t="str">
            <v>960 x 735</v>
          </cell>
          <cell r="BF31">
            <v>8</v>
          </cell>
          <cell r="BG31">
            <v>125</v>
          </cell>
          <cell r="BH31">
            <v>2.2931999999999998E-2</v>
          </cell>
          <cell r="BI31" t="str">
            <v>Trident</v>
          </cell>
          <cell r="BJ31">
            <v>54</v>
          </cell>
          <cell r="BK31">
            <v>96</v>
          </cell>
          <cell r="BL31">
            <v>36.5</v>
          </cell>
          <cell r="BM31">
            <v>16</v>
          </cell>
          <cell r="BN31">
            <v>5.25</v>
          </cell>
          <cell r="BO31">
            <v>9.9338399999999979E-2</v>
          </cell>
          <cell r="BP31">
            <v>5500</v>
          </cell>
          <cell r="BQ31" t="str">
            <v>Writer Convent Premium  Mrp 32</v>
          </cell>
        </row>
        <row r="32">
          <cell r="A32">
            <v>30</v>
          </cell>
          <cell r="B32" t="str">
            <v>000030</v>
          </cell>
          <cell r="C32" t="str">
            <v>Writer Convent Premium  Mrp 32 [English]-84 page</v>
          </cell>
          <cell r="D32" t="str">
            <v>Writer Convent Premium  Mrp 32 [English]-84 page</v>
          </cell>
          <cell r="E32" t="str">
            <v>*11103</v>
          </cell>
          <cell r="F32" t="str">
            <v>*06016</v>
          </cell>
          <cell r="G32">
            <v>0</v>
          </cell>
          <cell r="H32">
            <v>0</v>
          </cell>
          <cell r="I32">
            <v>1030</v>
          </cell>
          <cell r="K32" t="str">
            <v>*05029</v>
          </cell>
          <cell r="L32" t="str">
            <v>*18005</v>
          </cell>
          <cell r="N32" t="str">
            <v>Writer Convent Premium  Mrp 32 [English]-84 page</v>
          </cell>
          <cell r="O32" t="str">
            <v>*25019</v>
          </cell>
          <cell r="Q32" t="str">
            <v>NULL</v>
          </cell>
          <cell r="R32" t="str">
            <v>NULL</v>
          </cell>
          <cell r="S32" t="str">
            <v>NULL</v>
          </cell>
          <cell r="T32" t="str">
            <v>NULL</v>
          </cell>
          <cell r="U32" t="str">
            <v>NULL</v>
          </cell>
          <cell r="V32" t="str">
            <v>NULL</v>
          </cell>
          <cell r="W32" t="str">
            <v>F</v>
          </cell>
          <cell r="X32" t="str">
            <v>000001</v>
          </cell>
          <cell r="Y32" t="str">
            <v>GetDate()</v>
          </cell>
          <cell r="Z32" t="str">
            <v>NULL</v>
          </cell>
          <cell r="AA32" t="str">
            <v>NULL</v>
          </cell>
          <cell r="AB32" t="str">
            <v>N</v>
          </cell>
          <cell r="AC32" t="str">
            <v>N</v>
          </cell>
          <cell r="AD32" t="str">
            <v>000030</v>
          </cell>
          <cell r="AF32" t="str">
            <v>Rulling-English-[180 x 240]</v>
          </cell>
          <cell r="AG32" t="str">
            <v>000195</v>
          </cell>
          <cell r="AH32" t="str">
            <v>5.250</v>
          </cell>
          <cell r="AI32" t="str">
            <v>Writer Convent Premium  Mrp 32 [Title]</v>
          </cell>
          <cell r="AJ32" t="str">
            <v>000264</v>
          </cell>
          <cell r="AK32" t="str">
            <v>0.125</v>
          </cell>
          <cell r="AL32" t="str">
            <v>Index-[180 x 240]</v>
          </cell>
          <cell r="AM32" t="str">
            <v>000234</v>
          </cell>
          <cell r="AN32" t="str">
            <v>0.250</v>
          </cell>
          <cell r="AO32" t="str">
            <v>0.250</v>
          </cell>
          <cell r="AP32" t="str">
            <v>Writer Convent Premium  Mrp 32</v>
          </cell>
          <cell r="AQ32" t="str">
            <v>Writer Convent Premium  Mrp 32</v>
          </cell>
          <cell r="AR32">
            <v>1000</v>
          </cell>
          <cell r="AS32" t="str">
            <v>180 x 240</v>
          </cell>
          <cell r="AT32">
            <v>84</v>
          </cell>
          <cell r="AU32">
            <v>4</v>
          </cell>
          <cell r="AV32" t="str">
            <v>Index</v>
          </cell>
          <cell r="AW32" t="str">
            <v>English</v>
          </cell>
          <cell r="AX32" t="str">
            <v>Pining</v>
          </cell>
          <cell r="AY32">
            <v>15</v>
          </cell>
          <cell r="AZ32">
            <v>75</v>
          </cell>
          <cell r="BA32" t="str">
            <v>4+2</v>
          </cell>
          <cell r="BB32" t="str">
            <v>Half Lamin</v>
          </cell>
          <cell r="BC32" t="str">
            <v>WB</v>
          </cell>
          <cell r="BD32">
            <v>260</v>
          </cell>
          <cell r="BE32" t="str">
            <v>960 x 735</v>
          </cell>
          <cell r="BF32">
            <v>8</v>
          </cell>
          <cell r="BG32">
            <v>125</v>
          </cell>
          <cell r="BH32">
            <v>2.2931999999999998E-2</v>
          </cell>
          <cell r="BI32" t="str">
            <v>Trident</v>
          </cell>
          <cell r="BJ32">
            <v>54</v>
          </cell>
          <cell r="BK32">
            <v>96</v>
          </cell>
          <cell r="BL32">
            <v>36.5</v>
          </cell>
          <cell r="BM32">
            <v>16</v>
          </cell>
          <cell r="BN32">
            <v>5.25</v>
          </cell>
          <cell r="BO32">
            <v>9.9338399999999979E-2</v>
          </cell>
          <cell r="BP32">
            <v>5500</v>
          </cell>
          <cell r="BQ32" t="str">
            <v>Writer Convent Premium  Mrp 32</v>
          </cell>
        </row>
        <row r="33">
          <cell r="A33">
            <v>31</v>
          </cell>
          <cell r="B33" t="str">
            <v>000031</v>
          </cell>
          <cell r="C33" t="str">
            <v>Writer Convent Premium  Mrp 32 [10 mm Squire (small)]</v>
          </cell>
          <cell r="D33" t="str">
            <v>Writer Convent Premium  Mrp 32 [10 mm Squire (small)]</v>
          </cell>
          <cell r="E33" t="str">
            <v>*11103</v>
          </cell>
          <cell r="F33" t="str">
            <v>*06016</v>
          </cell>
          <cell r="G33">
            <v>0</v>
          </cell>
          <cell r="H33">
            <v>0</v>
          </cell>
          <cell r="I33">
            <v>1031</v>
          </cell>
          <cell r="K33" t="str">
            <v>*05044</v>
          </cell>
          <cell r="L33" t="str">
            <v>*18005</v>
          </cell>
          <cell r="N33" t="str">
            <v>Writer Convent Premium  Mrp 32 [10 mm Squire (small)]</v>
          </cell>
          <cell r="O33" t="str">
            <v>*25019</v>
          </cell>
          <cell r="Q33" t="str">
            <v>NULL</v>
          </cell>
          <cell r="R33" t="str">
            <v>NULL</v>
          </cell>
          <cell r="S33" t="str">
            <v>NULL</v>
          </cell>
          <cell r="T33" t="str">
            <v>NULL</v>
          </cell>
          <cell r="U33" t="str">
            <v>NULL</v>
          </cell>
          <cell r="V33" t="str">
            <v>NULL</v>
          </cell>
          <cell r="W33" t="str">
            <v>F</v>
          </cell>
          <cell r="X33" t="str">
            <v>000001</v>
          </cell>
          <cell r="Y33" t="str">
            <v>GetDate()</v>
          </cell>
          <cell r="Z33" t="str">
            <v>NULL</v>
          </cell>
          <cell r="AA33" t="str">
            <v>NULL</v>
          </cell>
          <cell r="AB33" t="str">
            <v>N</v>
          </cell>
          <cell r="AC33" t="str">
            <v>N</v>
          </cell>
          <cell r="AD33" t="str">
            <v>000031</v>
          </cell>
          <cell r="AF33" t="str">
            <v>Rulling-10 mm Squire (small)-[180 x 240]</v>
          </cell>
          <cell r="AG33" t="str">
            <v>000217</v>
          </cell>
          <cell r="AH33" t="str">
            <v>5.250</v>
          </cell>
          <cell r="AI33" t="str">
            <v>Writer Convent Premium  Mrp 32 [Title]</v>
          </cell>
          <cell r="AJ33" t="str">
            <v>000264</v>
          </cell>
          <cell r="AK33" t="str">
            <v>0.125</v>
          </cell>
          <cell r="AL33" t="str">
            <v>Index-[180 x 240]</v>
          </cell>
          <cell r="AM33" t="str">
            <v>000234</v>
          </cell>
          <cell r="AN33" t="str">
            <v>0.250</v>
          </cell>
          <cell r="AO33" t="str">
            <v>0.250</v>
          </cell>
          <cell r="AP33" t="str">
            <v>Writer Convent Premium  Mrp 32</v>
          </cell>
          <cell r="AQ33" t="str">
            <v>Writer Convent Premium  Mrp 32</v>
          </cell>
          <cell r="AR33">
            <v>1000</v>
          </cell>
          <cell r="AS33" t="str">
            <v>180 x 240</v>
          </cell>
          <cell r="AT33">
            <v>84</v>
          </cell>
          <cell r="AU33">
            <v>4</v>
          </cell>
          <cell r="AV33" t="str">
            <v>Index</v>
          </cell>
          <cell r="AW33" t="str">
            <v>10 mm Squire (small)</v>
          </cell>
          <cell r="AX33" t="str">
            <v>Pining</v>
          </cell>
          <cell r="AY33">
            <v>15</v>
          </cell>
          <cell r="AZ33">
            <v>75</v>
          </cell>
          <cell r="BA33" t="str">
            <v>4+2</v>
          </cell>
          <cell r="BB33" t="str">
            <v>Half Lamin</v>
          </cell>
          <cell r="BC33" t="str">
            <v>WB</v>
          </cell>
          <cell r="BD33">
            <v>260</v>
          </cell>
          <cell r="BE33" t="str">
            <v>960 x 735</v>
          </cell>
          <cell r="BF33">
            <v>8</v>
          </cell>
          <cell r="BG33">
            <v>125</v>
          </cell>
          <cell r="BH33">
            <v>2.2931999999999998E-2</v>
          </cell>
          <cell r="BI33" t="str">
            <v>Trident</v>
          </cell>
          <cell r="BJ33">
            <v>54</v>
          </cell>
          <cell r="BK33">
            <v>96</v>
          </cell>
          <cell r="BL33">
            <v>36.5</v>
          </cell>
          <cell r="BM33">
            <v>16</v>
          </cell>
          <cell r="BN33">
            <v>5.25</v>
          </cell>
          <cell r="BO33">
            <v>9.9338399999999979E-2</v>
          </cell>
          <cell r="BP33">
            <v>5500</v>
          </cell>
          <cell r="BQ33" t="str">
            <v>Writer Convent Premium  Mrp 32</v>
          </cell>
        </row>
        <row r="34">
          <cell r="A34">
            <v>32</v>
          </cell>
          <cell r="B34" t="str">
            <v>000032</v>
          </cell>
          <cell r="C34" t="str">
            <v>Writer Convent Premium  Mrp 32 [12 mm Squire ( Medium)]</v>
          </cell>
          <cell r="D34" t="str">
            <v>Writer Convent Premium  Mrp 32 [12 mm Squire ( Medium)]</v>
          </cell>
          <cell r="E34" t="str">
            <v>*11103</v>
          </cell>
          <cell r="F34" t="str">
            <v>*06016</v>
          </cell>
          <cell r="G34">
            <v>0</v>
          </cell>
          <cell r="H34">
            <v>0</v>
          </cell>
          <cell r="I34">
            <v>1032</v>
          </cell>
          <cell r="K34" t="str">
            <v>*05045</v>
          </cell>
          <cell r="L34" t="str">
            <v>*18005</v>
          </cell>
          <cell r="N34" t="str">
            <v>Writer Convent Premium  Mrp 32 [12 mm Squire ( Medium)]</v>
          </cell>
          <cell r="O34" t="str">
            <v>*25019</v>
          </cell>
          <cell r="Q34" t="str">
            <v>NULL</v>
          </cell>
          <cell r="R34" t="str">
            <v>NULL</v>
          </cell>
          <cell r="S34" t="str">
            <v>NULL</v>
          </cell>
          <cell r="T34" t="str">
            <v>NULL</v>
          </cell>
          <cell r="U34" t="str">
            <v>NULL</v>
          </cell>
          <cell r="V34" t="str">
            <v>NULL</v>
          </cell>
          <cell r="W34" t="str">
            <v>F</v>
          </cell>
          <cell r="X34" t="str">
            <v>000001</v>
          </cell>
          <cell r="Y34" t="str">
            <v>GetDate()</v>
          </cell>
          <cell r="Z34" t="str">
            <v>NULL</v>
          </cell>
          <cell r="AA34" t="str">
            <v>NULL</v>
          </cell>
          <cell r="AB34" t="str">
            <v>N</v>
          </cell>
          <cell r="AC34" t="str">
            <v>N</v>
          </cell>
          <cell r="AD34" t="str">
            <v>000032</v>
          </cell>
          <cell r="AF34" t="str">
            <v>Rulling-12 mm Squire ( Medium)-[180 x 240]</v>
          </cell>
          <cell r="AG34" t="str">
            <v>000218</v>
          </cell>
          <cell r="AH34" t="str">
            <v>5.250</v>
          </cell>
          <cell r="AI34" t="str">
            <v>Writer Convent Premium  Mrp 32 [Title]</v>
          </cell>
          <cell r="AJ34" t="str">
            <v>000264</v>
          </cell>
          <cell r="AK34" t="str">
            <v>0.125</v>
          </cell>
          <cell r="AL34" t="str">
            <v>Index-[180 x 240]</v>
          </cell>
          <cell r="AM34" t="str">
            <v>000234</v>
          </cell>
          <cell r="AN34" t="str">
            <v>0.250</v>
          </cell>
          <cell r="AO34" t="str">
            <v>0.250</v>
          </cell>
          <cell r="AP34" t="str">
            <v>Writer Convent Premium  Mrp 32</v>
          </cell>
          <cell r="AQ34" t="str">
            <v>Writer Convent Premium  Mrp 32</v>
          </cell>
          <cell r="AR34">
            <v>1000</v>
          </cell>
          <cell r="AS34" t="str">
            <v>180 x 240</v>
          </cell>
          <cell r="AT34">
            <v>84</v>
          </cell>
          <cell r="AU34">
            <v>4</v>
          </cell>
          <cell r="AV34" t="str">
            <v>Index</v>
          </cell>
          <cell r="AW34" t="str">
            <v>12 mm Squire ( Medium)</v>
          </cell>
          <cell r="AX34" t="str">
            <v>Pining</v>
          </cell>
          <cell r="AY34">
            <v>15</v>
          </cell>
          <cell r="AZ34">
            <v>75</v>
          </cell>
          <cell r="BA34" t="str">
            <v>4+2</v>
          </cell>
          <cell r="BB34" t="str">
            <v>Half Lamin</v>
          </cell>
          <cell r="BC34" t="str">
            <v>WB</v>
          </cell>
          <cell r="BD34">
            <v>260</v>
          </cell>
          <cell r="BE34" t="str">
            <v>960 x 735</v>
          </cell>
          <cell r="BF34">
            <v>8</v>
          </cell>
          <cell r="BG34">
            <v>125</v>
          </cell>
          <cell r="BH34">
            <v>2.2931999999999998E-2</v>
          </cell>
          <cell r="BI34" t="str">
            <v>Trident</v>
          </cell>
          <cell r="BJ34">
            <v>54</v>
          </cell>
          <cell r="BK34">
            <v>96</v>
          </cell>
          <cell r="BL34">
            <v>36.5</v>
          </cell>
          <cell r="BM34">
            <v>16</v>
          </cell>
          <cell r="BN34">
            <v>5.25</v>
          </cell>
          <cell r="BO34">
            <v>9.9338399999999979E-2</v>
          </cell>
          <cell r="BP34">
            <v>5500</v>
          </cell>
          <cell r="BQ34" t="str">
            <v>Writer Convent Premium  Mrp 32</v>
          </cell>
        </row>
        <row r="35">
          <cell r="A35">
            <v>33</v>
          </cell>
          <cell r="B35" t="str">
            <v>000033</v>
          </cell>
          <cell r="C35" t="str">
            <v>Writer Convent Premium  Mrp 32 [18 mm Squire (Big)]-84 page</v>
          </cell>
          <cell r="D35" t="str">
            <v>Writer Convent Premium  Mrp 32 [18 mm Squire (Big)]-84 page</v>
          </cell>
          <cell r="E35" t="str">
            <v>*11103</v>
          </cell>
          <cell r="F35" t="str">
            <v>*06016</v>
          </cell>
          <cell r="G35">
            <v>0</v>
          </cell>
          <cell r="H35">
            <v>0</v>
          </cell>
          <cell r="I35">
            <v>1033</v>
          </cell>
          <cell r="K35" t="str">
            <v>*05046</v>
          </cell>
          <cell r="L35" t="str">
            <v>*18005</v>
          </cell>
          <cell r="N35" t="str">
            <v>Writer Convent Premium  Mrp 32 [18 mm Squire (Big)]-84 page</v>
          </cell>
          <cell r="O35" t="str">
            <v>*25019</v>
          </cell>
          <cell r="Q35" t="str">
            <v>NULL</v>
          </cell>
          <cell r="R35" t="str">
            <v>NULL</v>
          </cell>
          <cell r="S35" t="str">
            <v>NULL</v>
          </cell>
          <cell r="T35" t="str">
            <v>NULL</v>
          </cell>
          <cell r="U35" t="str">
            <v>NULL</v>
          </cell>
          <cell r="V35" t="str">
            <v>NULL</v>
          </cell>
          <cell r="W35" t="str">
            <v>F</v>
          </cell>
          <cell r="X35" t="str">
            <v>000001</v>
          </cell>
          <cell r="Y35" t="str">
            <v>GetDate()</v>
          </cell>
          <cell r="Z35" t="str">
            <v>NULL</v>
          </cell>
          <cell r="AA35" t="str">
            <v>NULL</v>
          </cell>
          <cell r="AB35" t="str">
            <v>N</v>
          </cell>
          <cell r="AC35" t="str">
            <v>N</v>
          </cell>
          <cell r="AD35" t="str">
            <v>000033</v>
          </cell>
          <cell r="AF35" t="str">
            <v>Rulling-18 mm Squire (Big)-[180 x 240]</v>
          </cell>
          <cell r="AG35" t="str">
            <v>000219</v>
          </cell>
          <cell r="AH35" t="str">
            <v>5.250</v>
          </cell>
          <cell r="AI35" t="str">
            <v>Writer Convent Premium  Mrp 32 [Title]</v>
          </cell>
          <cell r="AJ35" t="str">
            <v>000264</v>
          </cell>
          <cell r="AK35" t="str">
            <v>0.125</v>
          </cell>
          <cell r="AL35" t="str">
            <v>Index-[180 x 240]</v>
          </cell>
          <cell r="AM35" t="str">
            <v>000234</v>
          </cell>
          <cell r="AN35" t="str">
            <v>0.250</v>
          </cell>
          <cell r="AO35" t="str">
            <v>0.250</v>
          </cell>
          <cell r="AP35" t="str">
            <v>Writer Convent Premium  Mrp 32</v>
          </cell>
          <cell r="AQ35" t="str">
            <v>Writer Convent Premium  Mrp 32</v>
          </cell>
          <cell r="AR35">
            <v>1000</v>
          </cell>
          <cell r="AS35" t="str">
            <v>180 x 240</v>
          </cell>
          <cell r="AT35">
            <v>84</v>
          </cell>
          <cell r="AU35">
            <v>4</v>
          </cell>
          <cell r="AV35" t="str">
            <v>Index</v>
          </cell>
          <cell r="AW35" t="str">
            <v>18 mm Squire (Big)</v>
          </cell>
          <cell r="AX35" t="str">
            <v>Pining</v>
          </cell>
          <cell r="AY35">
            <v>15</v>
          </cell>
          <cell r="AZ35">
            <v>75</v>
          </cell>
          <cell r="BA35" t="str">
            <v>4+2</v>
          </cell>
          <cell r="BB35" t="str">
            <v>Half Lamin</v>
          </cell>
          <cell r="BC35" t="str">
            <v>WB</v>
          </cell>
          <cell r="BD35">
            <v>260</v>
          </cell>
          <cell r="BE35" t="str">
            <v>960 x 735</v>
          </cell>
          <cell r="BF35">
            <v>8</v>
          </cell>
          <cell r="BG35">
            <v>125</v>
          </cell>
          <cell r="BH35">
            <v>2.2931999999999998E-2</v>
          </cell>
          <cell r="BI35" t="str">
            <v>Trident</v>
          </cell>
          <cell r="BJ35">
            <v>54</v>
          </cell>
          <cell r="BK35">
            <v>96</v>
          </cell>
          <cell r="BL35">
            <v>36.5</v>
          </cell>
          <cell r="BM35">
            <v>16</v>
          </cell>
          <cell r="BN35">
            <v>5.25</v>
          </cell>
          <cell r="BO35">
            <v>9.9338399999999979E-2</v>
          </cell>
          <cell r="BP35">
            <v>5500</v>
          </cell>
          <cell r="BQ35" t="str">
            <v>Writer Convent Premium  Mrp 32</v>
          </cell>
        </row>
        <row r="36">
          <cell r="A36">
            <v>34</v>
          </cell>
          <cell r="B36" t="str">
            <v>000034</v>
          </cell>
          <cell r="C36" t="str">
            <v>Writer Convent Premium  Mrp 32 [Hindi /Geometry]-84 page</v>
          </cell>
          <cell r="D36" t="str">
            <v>Writer Convent Premium  Mrp 32 [Hindi /Geometry]-84 page</v>
          </cell>
          <cell r="E36" t="str">
            <v>*11103</v>
          </cell>
          <cell r="F36" t="str">
            <v>*06016</v>
          </cell>
          <cell r="G36">
            <v>0</v>
          </cell>
          <cell r="H36">
            <v>0</v>
          </cell>
          <cell r="I36">
            <v>1034</v>
          </cell>
          <cell r="K36" t="str">
            <v>*05033</v>
          </cell>
          <cell r="L36" t="str">
            <v>*18005</v>
          </cell>
          <cell r="N36" t="str">
            <v>Writer Convent Premium  Mrp 32 [Hindi /Geometry]-84 page</v>
          </cell>
          <cell r="O36" t="str">
            <v>*25019</v>
          </cell>
          <cell r="Q36" t="str">
            <v>NULL</v>
          </cell>
          <cell r="R36" t="str">
            <v>NULL</v>
          </cell>
          <cell r="S36" t="str">
            <v>NULL</v>
          </cell>
          <cell r="T36" t="str">
            <v>NULL</v>
          </cell>
          <cell r="U36" t="str">
            <v>NULL</v>
          </cell>
          <cell r="V36" t="str">
            <v>NULL</v>
          </cell>
          <cell r="W36" t="str">
            <v>F</v>
          </cell>
          <cell r="X36" t="str">
            <v>000001</v>
          </cell>
          <cell r="Y36" t="str">
            <v>GetDate()</v>
          </cell>
          <cell r="Z36" t="str">
            <v>NULL</v>
          </cell>
          <cell r="AA36" t="str">
            <v>NULL</v>
          </cell>
          <cell r="AB36" t="str">
            <v>N</v>
          </cell>
          <cell r="AC36" t="str">
            <v>N</v>
          </cell>
          <cell r="AD36" t="str">
            <v>000034</v>
          </cell>
          <cell r="AF36" t="str">
            <v>Rulling-Hindi /Geometry-[180 x 240]</v>
          </cell>
          <cell r="AG36" t="str">
            <v>000198</v>
          </cell>
          <cell r="AH36" t="str">
            <v>5.250</v>
          </cell>
          <cell r="AI36" t="str">
            <v>Writer Convent Premium  Mrp 32 [Title]</v>
          </cell>
          <cell r="AJ36" t="str">
            <v>000264</v>
          </cell>
          <cell r="AK36" t="str">
            <v>0.125</v>
          </cell>
          <cell r="AL36" t="str">
            <v>Index-[180 x 240]</v>
          </cell>
          <cell r="AM36" t="str">
            <v>000234</v>
          </cell>
          <cell r="AN36" t="str">
            <v>0.250</v>
          </cell>
          <cell r="AO36" t="str">
            <v>0.250</v>
          </cell>
          <cell r="AP36" t="str">
            <v>Writer Convent Premium  Mrp 32</v>
          </cell>
          <cell r="AQ36" t="str">
            <v>Writer Convent Premium  Mrp 32</v>
          </cell>
          <cell r="AR36">
            <v>1000</v>
          </cell>
          <cell r="AS36" t="str">
            <v>180 x 240</v>
          </cell>
          <cell r="AT36">
            <v>84</v>
          </cell>
          <cell r="AU36">
            <v>4</v>
          </cell>
          <cell r="AV36" t="str">
            <v>Index</v>
          </cell>
          <cell r="AW36" t="str">
            <v>Hindi /Geometry</v>
          </cell>
          <cell r="AX36" t="str">
            <v>Pining</v>
          </cell>
          <cell r="AY36">
            <v>15</v>
          </cell>
          <cell r="AZ36">
            <v>75</v>
          </cell>
          <cell r="BA36" t="str">
            <v>4+2</v>
          </cell>
          <cell r="BB36" t="str">
            <v>Half Lamin</v>
          </cell>
          <cell r="BC36" t="str">
            <v>WB</v>
          </cell>
          <cell r="BD36">
            <v>260</v>
          </cell>
          <cell r="BE36" t="str">
            <v>960 x 735</v>
          </cell>
          <cell r="BF36">
            <v>8</v>
          </cell>
          <cell r="BG36">
            <v>125</v>
          </cell>
          <cell r="BH36">
            <v>2.2931999999999998E-2</v>
          </cell>
          <cell r="BI36" t="str">
            <v>Trident</v>
          </cell>
          <cell r="BJ36">
            <v>54</v>
          </cell>
          <cell r="BK36">
            <v>96</v>
          </cell>
          <cell r="BL36">
            <v>36.5</v>
          </cell>
          <cell r="BM36">
            <v>16</v>
          </cell>
          <cell r="BN36">
            <v>5.25</v>
          </cell>
          <cell r="BO36">
            <v>9.9338399999999979E-2</v>
          </cell>
          <cell r="BP36">
            <v>5500</v>
          </cell>
          <cell r="BQ36" t="str">
            <v>Writer Convent Premium  Mrp 32</v>
          </cell>
        </row>
        <row r="37">
          <cell r="A37">
            <v>35</v>
          </cell>
          <cell r="B37" t="str">
            <v>000035</v>
          </cell>
          <cell r="C37" t="str">
            <v>Writer Convent Premium  Mrp 32 [English /Geometry]-84 page</v>
          </cell>
          <cell r="D37" t="str">
            <v>Writer Convent Premium  Mrp 32 [English /Geometry]-84 page</v>
          </cell>
          <cell r="E37" t="str">
            <v>*11103</v>
          </cell>
          <cell r="F37" t="str">
            <v>*06016</v>
          </cell>
          <cell r="G37">
            <v>0</v>
          </cell>
          <cell r="H37">
            <v>0</v>
          </cell>
          <cell r="I37">
            <v>1035</v>
          </cell>
          <cell r="K37" t="str">
            <v>*05030</v>
          </cell>
          <cell r="L37" t="str">
            <v>*18005</v>
          </cell>
          <cell r="N37" t="str">
            <v>Writer Convent Premium  Mrp 32 [English /Geometry]-84 page</v>
          </cell>
          <cell r="O37" t="str">
            <v>*25019</v>
          </cell>
          <cell r="Q37" t="str">
            <v>NULL</v>
          </cell>
          <cell r="R37" t="str">
            <v>NULL</v>
          </cell>
          <cell r="S37" t="str">
            <v>NULL</v>
          </cell>
          <cell r="T37" t="str">
            <v>NULL</v>
          </cell>
          <cell r="U37" t="str">
            <v>NULL</v>
          </cell>
          <cell r="V37" t="str">
            <v>NULL</v>
          </cell>
          <cell r="W37" t="str">
            <v>F</v>
          </cell>
          <cell r="X37" t="str">
            <v>000001</v>
          </cell>
          <cell r="Y37" t="str">
            <v>GetDate()</v>
          </cell>
          <cell r="Z37" t="str">
            <v>NULL</v>
          </cell>
          <cell r="AA37" t="str">
            <v>NULL</v>
          </cell>
          <cell r="AB37" t="str">
            <v>N</v>
          </cell>
          <cell r="AC37" t="str">
            <v>N</v>
          </cell>
          <cell r="AD37" t="str">
            <v>000035</v>
          </cell>
          <cell r="AF37" t="str">
            <v>Rulling-English /Geometry-[180 x 240]</v>
          </cell>
          <cell r="AG37" t="str">
            <v>000192</v>
          </cell>
          <cell r="AH37" t="str">
            <v>5.250</v>
          </cell>
          <cell r="AI37" t="str">
            <v>Writer Convent Premium  Mrp 32 [Title]</v>
          </cell>
          <cell r="AJ37" t="str">
            <v>000264</v>
          </cell>
          <cell r="AK37" t="str">
            <v>0.125</v>
          </cell>
          <cell r="AL37" t="str">
            <v>Index-[180 x 240]</v>
          </cell>
          <cell r="AM37" t="str">
            <v>000234</v>
          </cell>
          <cell r="AN37" t="str">
            <v>0.250</v>
          </cell>
          <cell r="AO37" t="str">
            <v>0.250</v>
          </cell>
          <cell r="AP37" t="str">
            <v>Writer Convent Premium  Mrp 32</v>
          </cell>
          <cell r="AQ37" t="str">
            <v>Writer Convent Premium  Mrp 32</v>
          </cell>
          <cell r="AR37">
            <v>1000</v>
          </cell>
          <cell r="AS37" t="str">
            <v>180 x 240</v>
          </cell>
          <cell r="AT37">
            <v>84</v>
          </cell>
          <cell r="AU37">
            <v>4</v>
          </cell>
          <cell r="AV37" t="str">
            <v>Index</v>
          </cell>
          <cell r="AW37" t="str">
            <v>English /Geometry</v>
          </cell>
          <cell r="AX37" t="str">
            <v>Pining</v>
          </cell>
          <cell r="AY37">
            <v>15</v>
          </cell>
          <cell r="AZ37">
            <v>75</v>
          </cell>
          <cell r="BA37" t="str">
            <v>4+2</v>
          </cell>
          <cell r="BB37" t="str">
            <v>Half Lamin</v>
          </cell>
          <cell r="BC37" t="str">
            <v>WB</v>
          </cell>
          <cell r="BD37">
            <v>260</v>
          </cell>
          <cell r="BE37" t="str">
            <v>960 x 735</v>
          </cell>
          <cell r="BF37">
            <v>8</v>
          </cell>
          <cell r="BG37">
            <v>125</v>
          </cell>
          <cell r="BH37">
            <v>2.2931999999999998E-2</v>
          </cell>
          <cell r="BI37" t="str">
            <v>Trident</v>
          </cell>
          <cell r="BJ37">
            <v>54</v>
          </cell>
          <cell r="BK37">
            <v>96</v>
          </cell>
          <cell r="BL37">
            <v>36.5</v>
          </cell>
          <cell r="BM37">
            <v>16</v>
          </cell>
          <cell r="BN37">
            <v>5.25</v>
          </cell>
          <cell r="BO37">
            <v>9.9338399999999979E-2</v>
          </cell>
          <cell r="BP37">
            <v>5500</v>
          </cell>
          <cell r="BQ37" t="str">
            <v>Writer Convent Premium  Mrp 32</v>
          </cell>
        </row>
        <row r="38">
          <cell r="A38">
            <v>36</v>
          </cell>
          <cell r="B38" t="str">
            <v>000036</v>
          </cell>
          <cell r="C38" t="str">
            <v>Writer Convent Premium  Mrp 32 [3 In 1]-84 page</v>
          </cell>
          <cell r="D38" t="str">
            <v>Writer Convent Premium  Mrp 32 [3 In 1]-84 page</v>
          </cell>
          <cell r="E38" t="str">
            <v>*11103</v>
          </cell>
          <cell r="F38" t="str">
            <v>*06016</v>
          </cell>
          <cell r="G38">
            <v>0</v>
          </cell>
          <cell r="H38">
            <v>0</v>
          </cell>
          <cell r="I38">
            <v>1036</v>
          </cell>
          <cell r="K38" t="str">
            <v>*05027</v>
          </cell>
          <cell r="L38" t="str">
            <v>*18005</v>
          </cell>
          <cell r="N38" t="str">
            <v>Writer Convent Premium  Mrp 32 [3 In 1]-84 page</v>
          </cell>
          <cell r="O38" t="str">
            <v>*25019</v>
          </cell>
          <cell r="Q38" t="str">
            <v>NULL</v>
          </cell>
          <cell r="R38" t="str">
            <v>NULL</v>
          </cell>
          <cell r="S38" t="str">
            <v>NULL</v>
          </cell>
          <cell r="T38" t="str">
            <v>NULL</v>
          </cell>
          <cell r="U38" t="str">
            <v>NULL</v>
          </cell>
          <cell r="V38" t="str">
            <v>NULL</v>
          </cell>
          <cell r="W38" t="str">
            <v>F</v>
          </cell>
          <cell r="X38" t="str">
            <v>000001</v>
          </cell>
          <cell r="Y38" t="str">
            <v>GetDate()</v>
          </cell>
          <cell r="Z38" t="str">
            <v>NULL</v>
          </cell>
          <cell r="AA38" t="str">
            <v>NULL</v>
          </cell>
          <cell r="AB38" t="str">
            <v>N</v>
          </cell>
          <cell r="AC38" t="str">
            <v>N</v>
          </cell>
          <cell r="AD38" t="str">
            <v>000036</v>
          </cell>
          <cell r="AF38" t="str">
            <v>Rulling-3 In 1-[180 x 240]</v>
          </cell>
          <cell r="AG38" t="str">
            <v>000220</v>
          </cell>
          <cell r="AH38" t="str">
            <v>5.250</v>
          </cell>
          <cell r="AI38" t="str">
            <v>Writer Convent Premium  Mrp 32 [Title]</v>
          </cell>
          <cell r="AJ38" t="str">
            <v>000264</v>
          </cell>
          <cell r="AK38" t="str">
            <v>0.125</v>
          </cell>
          <cell r="AL38" t="str">
            <v xml:space="preserve"> 3 In 1-[180 x 240]</v>
          </cell>
          <cell r="AM38" t="str">
            <v>000238</v>
          </cell>
          <cell r="AN38" t="str">
            <v>0.250</v>
          </cell>
          <cell r="AO38" t="str">
            <v>0.250</v>
          </cell>
          <cell r="AP38" t="str">
            <v>Writer Convent Premium  Mrp 32</v>
          </cell>
          <cell r="AQ38" t="str">
            <v>Writer Convent Premium  Mrp 32</v>
          </cell>
          <cell r="AR38">
            <v>1000</v>
          </cell>
          <cell r="AS38" t="str">
            <v>180 x 240</v>
          </cell>
          <cell r="AT38">
            <v>84</v>
          </cell>
          <cell r="AU38">
            <v>4</v>
          </cell>
          <cell r="AV38" t="str">
            <v xml:space="preserve"> 3 In 1</v>
          </cell>
          <cell r="AW38" t="str">
            <v>3 In 1</v>
          </cell>
          <cell r="AX38" t="str">
            <v>Pining</v>
          </cell>
          <cell r="AY38">
            <v>15</v>
          </cell>
          <cell r="AZ38">
            <v>75</v>
          </cell>
          <cell r="BA38" t="str">
            <v>4+2</v>
          </cell>
          <cell r="BB38" t="str">
            <v>Half Lamin</v>
          </cell>
          <cell r="BC38" t="str">
            <v>WB</v>
          </cell>
          <cell r="BD38">
            <v>260</v>
          </cell>
          <cell r="BE38" t="str">
            <v>960 x 735</v>
          </cell>
          <cell r="BF38">
            <v>8</v>
          </cell>
          <cell r="BG38">
            <v>125</v>
          </cell>
          <cell r="BH38">
            <v>2.2931999999999998E-2</v>
          </cell>
          <cell r="BI38" t="str">
            <v>Trident</v>
          </cell>
          <cell r="BJ38">
            <v>54</v>
          </cell>
          <cell r="BK38">
            <v>96</v>
          </cell>
          <cell r="BL38">
            <v>36.5</v>
          </cell>
          <cell r="BM38">
            <v>16</v>
          </cell>
          <cell r="BN38">
            <v>5.25</v>
          </cell>
          <cell r="BO38">
            <v>9.9338399999999979E-2</v>
          </cell>
          <cell r="BP38">
            <v>5500</v>
          </cell>
          <cell r="BQ38" t="str">
            <v>Writer Convent Premium  Mrp 32</v>
          </cell>
        </row>
        <row r="39">
          <cell r="A39">
            <v>37</v>
          </cell>
          <cell r="B39" t="str">
            <v>000037</v>
          </cell>
          <cell r="C39" t="str">
            <v>Writer Convent Premium  Mrp 32 [Five Line English]-84 page</v>
          </cell>
          <cell r="D39" t="str">
            <v>Writer Convent Premium  Mrp 32 [Five Line English]-84 page</v>
          </cell>
          <cell r="E39" t="str">
            <v>*11103</v>
          </cell>
          <cell r="F39" t="str">
            <v>*06016</v>
          </cell>
          <cell r="G39">
            <v>0</v>
          </cell>
          <cell r="H39">
            <v>0</v>
          </cell>
          <cell r="I39">
            <v>1037</v>
          </cell>
          <cell r="K39" t="str">
            <v>*05047</v>
          </cell>
          <cell r="L39" t="str">
            <v>*18005</v>
          </cell>
          <cell r="N39" t="str">
            <v>Writer Convent Premium  Mrp 32 [Five Line English]-84 page</v>
          </cell>
          <cell r="O39" t="str">
            <v>*25019</v>
          </cell>
          <cell r="Q39" t="str">
            <v>NULL</v>
          </cell>
          <cell r="R39" t="str">
            <v>NULL</v>
          </cell>
          <cell r="S39" t="str">
            <v>NULL</v>
          </cell>
          <cell r="T39" t="str">
            <v>NULL</v>
          </cell>
          <cell r="U39" t="str">
            <v>NULL</v>
          </cell>
          <cell r="V39" t="str">
            <v>NULL</v>
          </cell>
          <cell r="W39" t="str">
            <v>F</v>
          </cell>
          <cell r="X39" t="str">
            <v>000001</v>
          </cell>
          <cell r="Y39" t="str">
            <v>GetDate()</v>
          </cell>
          <cell r="Z39" t="str">
            <v>NULL</v>
          </cell>
          <cell r="AA39" t="str">
            <v>NULL</v>
          </cell>
          <cell r="AB39" t="str">
            <v>N</v>
          </cell>
          <cell r="AC39" t="str">
            <v>N</v>
          </cell>
          <cell r="AD39" t="str">
            <v>000037</v>
          </cell>
          <cell r="AF39" t="str">
            <v>Rulling-Five Line English-[180 x 240]</v>
          </cell>
          <cell r="AG39" t="str">
            <v>000221</v>
          </cell>
          <cell r="AH39" t="str">
            <v>5.250</v>
          </cell>
          <cell r="AI39" t="str">
            <v>Writer Convent Premium  Mrp 32 [Title]</v>
          </cell>
          <cell r="AJ39" t="str">
            <v>000264</v>
          </cell>
          <cell r="AK39" t="str">
            <v>0.125</v>
          </cell>
          <cell r="AL39" t="str">
            <v>Index-[180 x 240]</v>
          </cell>
          <cell r="AM39" t="str">
            <v>000234</v>
          </cell>
          <cell r="AN39" t="str">
            <v>0.250</v>
          </cell>
          <cell r="AO39" t="str">
            <v>0.250</v>
          </cell>
          <cell r="AP39" t="str">
            <v>Writer Convent Premium  Mrp 32</v>
          </cell>
          <cell r="AQ39" t="str">
            <v>Writer Convent Premium  Mrp 32</v>
          </cell>
          <cell r="AR39">
            <v>1000</v>
          </cell>
          <cell r="AS39" t="str">
            <v>180 x 240</v>
          </cell>
          <cell r="AT39">
            <v>84</v>
          </cell>
          <cell r="AU39">
            <v>4</v>
          </cell>
          <cell r="AV39" t="str">
            <v>Index</v>
          </cell>
          <cell r="AW39" t="str">
            <v>Five Line English</v>
          </cell>
          <cell r="AX39" t="str">
            <v>Pining</v>
          </cell>
          <cell r="AY39">
            <v>15</v>
          </cell>
          <cell r="AZ39">
            <v>75</v>
          </cell>
          <cell r="BA39" t="str">
            <v>4+2</v>
          </cell>
          <cell r="BB39" t="str">
            <v>Half Lamin</v>
          </cell>
          <cell r="BC39" t="str">
            <v>WB</v>
          </cell>
          <cell r="BD39">
            <v>260</v>
          </cell>
          <cell r="BE39" t="str">
            <v>960 x 735</v>
          </cell>
          <cell r="BF39">
            <v>8</v>
          </cell>
          <cell r="BG39">
            <v>125</v>
          </cell>
          <cell r="BH39">
            <v>2.2931999999999998E-2</v>
          </cell>
          <cell r="BI39" t="str">
            <v>Trident</v>
          </cell>
          <cell r="BJ39">
            <v>54</v>
          </cell>
          <cell r="BK39">
            <v>96</v>
          </cell>
          <cell r="BL39">
            <v>36.5</v>
          </cell>
          <cell r="BM39">
            <v>16</v>
          </cell>
          <cell r="BN39">
            <v>5.25</v>
          </cell>
          <cell r="BO39">
            <v>9.9338399999999979E-2</v>
          </cell>
          <cell r="BP39">
            <v>5500</v>
          </cell>
          <cell r="BQ39" t="str">
            <v>Writer Convent Premium  Mrp 32</v>
          </cell>
        </row>
        <row r="40">
          <cell r="A40">
            <v>38</v>
          </cell>
          <cell r="B40" t="str">
            <v>000038</v>
          </cell>
          <cell r="C40" t="str">
            <v>Writer Convent Premium  Mrp 32 [Double Line]-84 page</v>
          </cell>
          <cell r="D40" t="str">
            <v>Writer Convent Premium  Mrp 32 [Double Line]-84 page</v>
          </cell>
          <cell r="E40" t="str">
            <v>*11103</v>
          </cell>
          <cell r="F40" t="str">
            <v>*06016</v>
          </cell>
          <cell r="G40">
            <v>0</v>
          </cell>
          <cell r="H40">
            <v>0</v>
          </cell>
          <cell r="I40">
            <v>1038</v>
          </cell>
          <cell r="K40" t="str">
            <v>*05028</v>
          </cell>
          <cell r="L40" t="str">
            <v>*18005</v>
          </cell>
          <cell r="N40" t="str">
            <v>Writer Convent Premium  Mrp 32 [Double Line]-84 page</v>
          </cell>
          <cell r="O40" t="str">
            <v>*25019</v>
          </cell>
          <cell r="Q40" t="str">
            <v>NULL</v>
          </cell>
          <cell r="R40" t="str">
            <v>NULL</v>
          </cell>
          <cell r="S40" t="str">
            <v>NULL</v>
          </cell>
          <cell r="T40" t="str">
            <v>NULL</v>
          </cell>
          <cell r="U40" t="str">
            <v>NULL</v>
          </cell>
          <cell r="V40" t="str">
            <v>NULL</v>
          </cell>
          <cell r="W40" t="str">
            <v>F</v>
          </cell>
          <cell r="X40" t="str">
            <v>000001</v>
          </cell>
          <cell r="Y40" t="str">
            <v>GetDate()</v>
          </cell>
          <cell r="Z40" t="str">
            <v>NULL</v>
          </cell>
          <cell r="AA40" t="str">
            <v>NULL</v>
          </cell>
          <cell r="AB40" t="str">
            <v>N</v>
          </cell>
          <cell r="AC40" t="str">
            <v>N</v>
          </cell>
          <cell r="AD40" t="str">
            <v>000038</v>
          </cell>
          <cell r="AF40" t="str">
            <v>Rulling-Double Line-[180 x 240]</v>
          </cell>
          <cell r="AG40" t="str">
            <v>000191</v>
          </cell>
          <cell r="AH40" t="str">
            <v>5.250</v>
          </cell>
          <cell r="AI40" t="str">
            <v>Writer Convent Premium  Mrp 32 [Title]</v>
          </cell>
          <cell r="AJ40" t="str">
            <v>000264</v>
          </cell>
          <cell r="AK40" t="str">
            <v>0.125</v>
          </cell>
          <cell r="AL40" t="str">
            <v>Index-[180 x 240]</v>
          </cell>
          <cell r="AM40" t="str">
            <v>000234</v>
          </cell>
          <cell r="AN40" t="str">
            <v>0.250</v>
          </cell>
          <cell r="AO40" t="str">
            <v>0.250</v>
          </cell>
          <cell r="AP40" t="str">
            <v>Writer Convent Premium  Mrp 32</v>
          </cell>
          <cell r="AQ40" t="str">
            <v>Writer Convent Premium  Mrp 32</v>
          </cell>
          <cell r="AR40">
            <v>1000</v>
          </cell>
          <cell r="AS40" t="str">
            <v>180 x 240</v>
          </cell>
          <cell r="AT40">
            <v>84</v>
          </cell>
          <cell r="AU40">
            <v>4</v>
          </cell>
          <cell r="AV40" t="str">
            <v>Index</v>
          </cell>
          <cell r="AW40" t="str">
            <v>Double Line</v>
          </cell>
          <cell r="AX40" t="str">
            <v>Pining</v>
          </cell>
          <cell r="AY40">
            <v>15</v>
          </cell>
          <cell r="AZ40">
            <v>75</v>
          </cell>
          <cell r="BA40" t="str">
            <v>4+2</v>
          </cell>
          <cell r="BB40" t="str">
            <v>Half Lamin</v>
          </cell>
          <cell r="BC40" t="str">
            <v>WB</v>
          </cell>
          <cell r="BD40">
            <v>260</v>
          </cell>
          <cell r="BE40" t="str">
            <v>960 x 735</v>
          </cell>
          <cell r="BF40">
            <v>8</v>
          </cell>
          <cell r="BG40">
            <v>125</v>
          </cell>
          <cell r="BH40">
            <v>2.2931999999999998E-2</v>
          </cell>
          <cell r="BI40" t="str">
            <v>Trident</v>
          </cell>
          <cell r="BJ40">
            <v>54</v>
          </cell>
          <cell r="BK40">
            <v>96</v>
          </cell>
          <cell r="BL40">
            <v>36.5</v>
          </cell>
          <cell r="BM40">
            <v>16</v>
          </cell>
          <cell r="BN40">
            <v>5.25</v>
          </cell>
          <cell r="BO40">
            <v>9.9338399999999979E-2</v>
          </cell>
          <cell r="BP40">
            <v>5500</v>
          </cell>
          <cell r="BQ40" t="str">
            <v>Writer Convent Premium  Mrp 32</v>
          </cell>
        </row>
        <row r="41">
          <cell r="A41">
            <v>39</v>
          </cell>
          <cell r="B41" t="str">
            <v>000039</v>
          </cell>
          <cell r="C41" t="str">
            <v>Writer Convent Premium  Mrp 44 [Single line]-112 page</v>
          </cell>
          <cell r="D41" t="str">
            <v>Writer Convent Premium  Mrp 44 [Single line]-112 page</v>
          </cell>
          <cell r="E41" t="str">
            <v>*11103</v>
          </cell>
          <cell r="F41" t="str">
            <v>*06016</v>
          </cell>
          <cell r="G41">
            <v>0</v>
          </cell>
          <cell r="H41">
            <v>0</v>
          </cell>
          <cell r="I41">
            <v>1039</v>
          </cell>
          <cell r="K41" t="str">
            <v>*05035</v>
          </cell>
          <cell r="L41" t="str">
            <v>*18005</v>
          </cell>
          <cell r="N41" t="str">
            <v>Writer Convent Premium  Mrp 44 [Single line]-112 page</v>
          </cell>
          <cell r="O41" t="str">
            <v>*25019</v>
          </cell>
          <cell r="Q41" t="str">
            <v>NULL</v>
          </cell>
          <cell r="R41" t="str">
            <v>NULL</v>
          </cell>
          <cell r="S41" t="str">
            <v>NULL</v>
          </cell>
          <cell r="T41" t="str">
            <v>NULL</v>
          </cell>
          <cell r="U41" t="str">
            <v>NULL</v>
          </cell>
          <cell r="V41" t="str">
            <v>NULL</v>
          </cell>
          <cell r="W41" t="str">
            <v>F</v>
          </cell>
          <cell r="X41" t="str">
            <v>000001</v>
          </cell>
          <cell r="Y41" t="str">
            <v>GetDate()</v>
          </cell>
          <cell r="Z41" t="str">
            <v>NULL</v>
          </cell>
          <cell r="AA41" t="str">
            <v>NULL</v>
          </cell>
          <cell r="AB41" t="str">
            <v>N</v>
          </cell>
          <cell r="AC41" t="str">
            <v>N</v>
          </cell>
          <cell r="AD41" t="str">
            <v>000039</v>
          </cell>
          <cell r="AF41" t="str">
            <v>Rulling-Single line-[180 x 240]</v>
          </cell>
          <cell r="AG41" t="str">
            <v>000209</v>
          </cell>
          <cell r="AH41" t="str">
            <v>7.000</v>
          </cell>
          <cell r="AI41" t="str">
            <v>Writer Convent Premium  Mrp 44 [Title]</v>
          </cell>
          <cell r="AJ41" t="str">
            <v>000265</v>
          </cell>
          <cell r="AK41" t="str">
            <v>0.125</v>
          </cell>
          <cell r="AL41" t="str">
            <v>Index-[180 x 240]</v>
          </cell>
          <cell r="AM41" t="str">
            <v>000234</v>
          </cell>
          <cell r="AN41" t="str">
            <v>0.250</v>
          </cell>
          <cell r="AO41" t="str">
            <v>0.250</v>
          </cell>
          <cell r="AP41" t="str">
            <v>Writer Convent Premium  Mrp 44</v>
          </cell>
          <cell r="AQ41" t="str">
            <v>Writer Convent Premium  Mrp 44</v>
          </cell>
          <cell r="AR41">
            <v>1000</v>
          </cell>
          <cell r="AS41" t="str">
            <v>180 x 240</v>
          </cell>
          <cell r="AT41">
            <v>112</v>
          </cell>
          <cell r="AU41">
            <v>4</v>
          </cell>
          <cell r="AV41" t="str">
            <v>Index</v>
          </cell>
          <cell r="AW41" t="str">
            <v>Single line</v>
          </cell>
          <cell r="AX41" t="str">
            <v>Pining</v>
          </cell>
          <cell r="AY41">
            <v>15</v>
          </cell>
          <cell r="AZ41">
            <v>75</v>
          </cell>
          <cell r="BA41" t="str">
            <v>4+2</v>
          </cell>
          <cell r="BB41" t="str">
            <v>Half Lamin</v>
          </cell>
          <cell r="BC41" t="str">
            <v>WB</v>
          </cell>
          <cell r="BD41">
            <v>260</v>
          </cell>
          <cell r="BE41" t="str">
            <v>960 x 735</v>
          </cell>
          <cell r="BF41">
            <v>8</v>
          </cell>
          <cell r="BG41">
            <v>125</v>
          </cell>
          <cell r="BH41">
            <v>2.2931999999999998E-2</v>
          </cell>
          <cell r="BI41" t="str">
            <v>Trident</v>
          </cell>
          <cell r="BJ41">
            <v>54</v>
          </cell>
          <cell r="BK41">
            <v>96</v>
          </cell>
          <cell r="BL41">
            <v>36.5</v>
          </cell>
          <cell r="BM41">
            <v>16</v>
          </cell>
          <cell r="BN41">
            <v>7</v>
          </cell>
          <cell r="BO41">
            <v>0.13245119999999999</v>
          </cell>
          <cell r="BP41">
            <v>7250</v>
          </cell>
          <cell r="BQ41" t="str">
            <v>Writer Convent Premium  Mrp 44</v>
          </cell>
        </row>
        <row r="42">
          <cell r="A42">
            <v>40</v>
          </cell>
          <cell r="B42" t="str">
            <v>000040</v>
          </cell>
          <cell r="C42" t="str">
            <v>Writer Convent Premium  Mrp 44 [English]-112 page</v>
          </cell>
          <cell r="D42" t="str">
            <v>Writer Convent Premium  Mrp 44 [English]-112 page</v>
          </cell>
          <cell r="E42" t="str">
            <v>*11103</v>
          </cell>
          <cell r="F42" t="str">
            <v>*06016</v>
          </cell>
          <cell r="G42">
            <v>0</v>
          </cell>
          <cell r="H42">
            <v>0</v>
          </cell>
          <cell r="I42">
            <v>1040</v>
          </cell>
          <cell r="K42" t="str">
            <v>*05029</v>
          </cell>
          <cell r="L42" t="str">
            <v>*18005</v>
          </cell>
          <cell r="N42" t="str">
            <v>Writer Convent Premium  Mrp 44 [English]-112 page</v>
          </cell>
          <cell r="O42" t="str">
            <v>*25019</v>
          </cell>
          <cell r="Q42" t="str">
            <v>NULL</v>
          </cell>
          <cell r="R42" t="str">
            <v>NULL</v>
          </cell>
          <cell r="S42" t="str">
            <v>NULL</v>
          </cell>
          <cell r="T42" t="str">
            <v>NULL</v>
          </cell>
          <cell r="U42" t="str">
            <v>NULL</v>
          </cell>
          <cell r="V42" t="str">
            <v>NULL</v>
          </cell>
          <cell r="W42" t="str">
            <v>F</v>
          </cell>
          <cell r="X42" t="str">
            <v>000001</v>
          </cell>
          <cell r="Y42" t="str">
            <v>GetDate()</v>
          </cell>
          <cell r="Z42" t="str">
            <v>NULL</v>
          </cell>
          <cell r="AA42" t="str">
            <v>NULL</v>
          </cell>
          <cell r="AB42" t="str">
            <v>N</v>
          </cell>
          <cell r="AC42" t="str">
            <v>N</v>
          </cell>
          <cell r="AD42" t="str">
            <v>000040</v>
          </cell>
          <cell r="AF42" t="str">
            <v>Rulling-English-[180 x 240]</v>
          </cell>
          <cell r="AG42" t="str">
            <v>000195</v>
          </cell>
          <cell r="AH42" t="str">
            <v>7.000</v>
          </cell>
          <cell r="AI42" t="str">
            <v>Writer Convent Premium  Mrp 44 [Title]</v>
          </cell>
          <cell r="AJ42" t="str">
            <v>000265</v>
          </cell>
          <cell r="AK42" t="str">
            <v>0.125</v>
          </cell>
          <cell r="AL42" t="str">
            <v>Index-[180 x 240]</v>
          </cell>
          <cell r="AM42" t="str">
            <v>000234</v>
          </cell>
          <cell r="AN42" t="str">
            <v>0.250</v>
          </cell>
          <cell r="AO42" t="str">
            <v>0.250</v>
          </cell>
          <cell r="AP42" t="str">
            <v>Writer Convent Premium  Mrp 44</v>
          </cell>
          <cell r="AQ42" t="str">
            <v>Writer Convent Premium  Mrp 44</v>
          </cell>
          <cell r="AR42">
            <v>1000</v>
          </cell>
          <cell r="AS42" t="str">
            <v>180 x 240</v>
          </cell>
          <cell r="AT42">
            <v>112</v>
          </cell>
          <cell r="AU42">
            <v>4</v>
          </cell>
          <cell r="AV42" t="str">
            <v>Index</v>
          </cell>
          <cell r="AW42" t="str">
            <v>English</v>
          </cell>
          <cell r="AX42" t="str">
            <v>Pining</v>
          </cell>
          <cell r="AY42">
            <v>15</v>
          </cell>
          <cell r="AZ42">
            <v>75</v>
          </cell>
          <cell r="BA42" t="str">
            <v>4+2</v>
          </cell>
          <cell r="BB42" t="str">
            <v>Half Lamin</v>
          </cell>
          <cell r="BC42" t="str">
            <v>WB</v>
          </cell>
          <cell r="BD42">
            <v>260</v>
          </cell>
          <cell r="BE42" t="str">
            <v>960 x 735</v>
          </cell>
          <cell r="BF42">
            <v>8</v>
          </cell>
          <cell r="BG42">
            <v>125</v>
          </cell>
          <cell r="BH42">
            <v>2.2931999999999998E-2</v>
          </cell>
          <cell r="BI42" t="str">
            <v>Trident</v>
          </cell>
          <cell r="BJ42">
            <v>54</v>
          </cell>
          <cell r="BK42">
            <v>96</v>
          </cell>
          <cell r="BL42">
            <v>36.5</v>
          </cell>
          <cell r="BM42">
            <v>16</v>
          </cell>
          <cell r="BN42">
            <v>7</v>
          </cell>
          <cell r="BO42">
            <v>0.13245119999999999</v>
          </cell>
          <cell r="BP42">
            <v>7250</v>
          </cell>
          <cell r="BQ42" t="str">
            <v>Writer Convent Premium  Mrp 44</v>
          </cell>
        </row>
        <row r="43">
          <cell r="A43">
            <v>41</v>
          </cell>
          <cell r="B43" t="str">
            <v>000041</v>
          </cell>
          <cell r="C43" t="str">
            <v>Writer Convent Premium  Mrp 44 [10 mm Squire (small)]</v>
          </cell>
          <cell r="D43" t="str">
            <v>Writer Convent Premium  Mrp 44 [10 mm Squire (small)]</v>
          </cell>
          <cell r="E43" t="str">
            <v>*11103</v>
          </cell>
          <cell r="F43" t="str">
            <v>*06016</v>
          </cell>
          <cell r="G43">
            <v>0</v>
          </cell>
          <cell r="H43">
            <v>0</v>
          </cell>
          <cell r="I43">
            <v>1041</v>
          </cell>
          <cell r="K43" t="str">
            <v>*05044</v>
          </cell>
          <cell r="L43" t="str">
            <v>*18005</v>
          </cell>
          <cell r="N43" t="str">
            <v>Writer Convent Premium  Mrp 44 [10 mm Squire (small)]</v>
          </cell>
          <cell r="O43" t="str">
            <v>*25019</v>
          </cell>
          <cell r="Q43" t="str">
            <v>NULL</v>
          </cell>
          <cell r="R43" t="str">
            <v>NULL</v>
          </cell>
          <cell r="S43" t="str">
            <v>NULL</v>
          </cell>
          <cell r="T43" t="str">
            <v>NULL</v>
          </cell>
          <cell r="U43" t="str">
            <v>NULL</v>
          </cell>
          <cell r="V43" t="str">
            <v>NULL</v>
          </cell>
          <cell r="W43" t="str">
            <v>F</v>
          </cell>
          <cell r="X43" t="str">
            <v>000001</v>
          </cell>
          <cell r="Y43" t="str">
            <v>GetDate()</v>
          </cell>
          <cell r="Z43" t="str">
            <v>NULL</v>
          </cell>
          <cell r="AA43" t="str">
            <v>NULL</v>
          </cell>
          <cell r="AB43" t="str">
            <v>N</v>
          </cell>
          <cell r="AC43" t="str">
            <v>N</v>
          </cell>
          <cell r="AD43" t="str">
            <v>000041</v>
          </cell>
          <cell r="AF43" t="str">
            <v>Rulling-10 mm Squire (small)-[180 x 240]</v>
          </cell>
          <cell r="AG43" t="str">
            <v>000217</v>
          </cell>
          <cell r="AH43" t="str">
            <v>7.000</v>
          </cell>
          <cell r="AI43" t="str">
            <v>Writer Convent Premium  Mrp 44 [Title]</v>
          </cell>
          <cell r="AJ43" t="str">
            <v>000265</v>
          </cell>
          <cell r="AK43" t="str">
            <v>0.125</v>
          </cell>
          <cell r="AL43" t="str">
            <v>Index-[180 x 240]</v>
          </cell>
          <cell r="AM43" t="str">
            <v>000234</v>
          </cell>
          <cell r="AN43" t="str">
            <v>0.250</v>
          </cell>
          <cell r="AO43" t="str">
            <v>0.250</v>
          </cell>
          <cell r="AP43" t="str">
            <v>Writer Convent Premium  Mrp 44</v>
          </cell>
          <cell r="AQ43" t="str">
            <v>Writer Convent Premium  Mrp 44</v>
          </cell>
          <cell r="AR43">
            <v>1000</v>
          </cell>
          <cell r="AS43" t="str">
            <v>180 x 240</v>
          </cell>
          <cell r="AT43">
            <v>112</v>
          </cell>
          <cell r="AU43">
            <v>4</v>
          </cell>
          <cell r="AV43" t="str">
            <v>Index</v>
          </cell>
          <cell r="AW43" t="str">
            <v>10 mm Squire (small)</v>
          </cell>
          <cell r="AX43" t="str">
            <v>Pining</v>
          </cell>
          <cell r="AY43">
            <v>15</v>
          </cell>
          <cell r="AZ43">
            <v>75</v>
          </cell>
          <cell r="BA43" t="str">
            <v>4+2</v>
          </cell>
          <cell r="BB43" t="str">
            <v>Half Lamin</v>
          </cell>
          <cell r="BC43" t="str">
            <v>WB</v>
          </cell>
          <cell r="BD43">
            <v>260</v>
          </cell>
          <cell r="BE43" t="str">
            <v>960 x 735</v>
          </cell>
          <cell r="BF43">
            <v>8</v>
          </cell>
          <cell r="BG43">
            <v>125</v>
          </cell>
          <cell r="BH43">
            <v>2.2931999999999998E-2</v>
          </cell>
          <cell r="BI43" t="str">
            <v>Trident</v>
          </cell>
          <cell r="BJ43">
            <v>54</v>
          </cell>
          <cell r="BK43">
            <v>96</v>
          </cell>
          <cell r="BL43">
            <v>36.5</v>
          </cell>
          <cell r="BM43">
            <v>16</v>
          </cell>
          <cell r="BN43">
            <v>7</v>
          </cell>
          <cell r="BO43">
            <v>0.13245119999999999</v>
          </cell>
          <cell r="BP43">
            <v>7250</v>
          </cell>
          <cell r="BQ43" t="str">
            <v>Writer Convent Premium  Mrp 44</v>
          </cell>
        </row>
        <row r="44">
          <cell r="A44">
            <v>42</v>
          </cell>
          <cell r="B44" t="str">
            <v>000042</v>
          </cell>
          <cell r="C44" t="str">
            <v>Writer Convent Premium  Mrp 44 [12 mm Squire ( Medium)]</v>
          </cell>
          <cell r="D44" t="str">
            <v>Writer Convent Premium  Mrp 44 [12 mm Squire ( Medium)]</v>
          </cell>
          <cell r="E44" t="str">
            <v>*11103</v>
          </cell>
          <cell r="F44" t="str">
            <v>*06016</v>
          </cell>
          <cell r="G44">
            <v>0</v>
          </cell>
          <cell r="H44">
            <v>0</v>
          </cell>
          <cell r="I44">
            <v>1042</v>
          </cell>
          <cell r="K44" t="str">
            <v>*05045</v>
          </cell>
          <cell r="L44" t="str">
            <v>*18005</v>
          </cell>
          <cell r="N44" t="str">
            <v>Writer Convent Premium  Mrp 44 [12 mm Squire ( Medium)]</v>
          </cell>
          <cell r="O44" t="str">
            <v>*25019</v>
          </cell>
          <cell r="Q44" t="str">
            <v>NULL</v>
          </cell>
          <cell r="R44" t="str">
            <v>NULL</v>
          </cell>
          <cell r="S44" t="str">
            <v>NULL</v>
          </cell>
          <cell r="T44" t="str">
            <v>NULL</v>
          </cell>
          <cell r="U44" t="str">
            <v>NULL</v>
          </cell>
          <cell r="V44" t="str">
            <v>NULL</v>
          </cell>
          <cell r="W44" t="str">
            <v>F</v>
          </cell>
          <cell r="X44" t="str">
            <v>000001</v>
          </cell>
          <cell r="Y44" t="str">
            <v>GetDate()</v>
          </cell>
          <cell r="Z44" t="str">
            <v>NULL</v>
          </cell>
          <cell r="AA44" t="str">
            <v>NULL</v>
          </cell>
          <cell r="AB44" t="str">
            <v>N</v>
          </cell>
          <cell r="AC44" t="str">
            <v>N</v>
          </cell>
          <cell r="AD44" t="str">
            <v>000042</v>
          </cell>
          <cell r="AF44" t="str">
            <v>Rulling-12 mm Squire ( Medium)-[180 x 240]</v>
          </cell>
          <cell r="AG44" t="str">
            <v>000218</v>
          </cell>
          <cell r="AH44" t="str">
            <v>7.000</v>
          </cell>
          <cell r="AI44" t="str">
            <v>Writer Convent Premium  Mrp 44 [Title]</v>
          </cell>
          <cell r="AJ44" t="str">
            <v>000265</v>
          </cell>
          <cell r="AK44" t="str">
            <v>0.125</v>
          </cell>
          <cell r="AL44" t="str">
            <v>Index-[180 x 240]</v>
          </cell>
          <cell r="AM44" t="str">
            <v>000234</v>
          </cell>
          <cell r="AN44" t="str">
            <v>0.250</v>
          </cell>
          <cell r="AO44" t="str">
            <v>0.250</v>
          </cell>
          <cell r="AP44" t="str">
            <v>Writer Convent Premium  Mrp 44</v>
          </cell>
          <cell r="AQ44" t="str">
            <v>Writer Convent Premium  Mrp 44</v>
          </cell>
          <cell r="AR44">
            <v>1000</v>
          </cell>
          <cell r="AS44" t="str">
            <v>180 x 240</v>
          </cell>
          <cell r="AT44">
            <v>112</v>
          </cell>
          <cell r="AU44">
            <v>4</v>
          </cell>
          <cell r="AV44" t="str">
            <v>Index</v>
          </cell>
          <cell r="AW44" t="str">
            <v>12 mm Squire ( Medium)</v>
          </cell>
          <cell r="AX44" t="str">
            <v>Pining</v>
          </cell>
          <cell r="AY44">
            <v>15</v>
          </cell>
          <cell r="AZ44">
            <v>75</v>
          </cell>
          <cell r="BA44" t="str">
            <v>4+2</v>
          </cell>
          <cell r="BB44" t="str">
            <v>Half Lamin</v>
          </cell>
          <cell r="BC44" t="str">
            <v>WB</v>
          </cell>
          <cell r="BD44">
            <v>260</v>
          </cell>
          <cell r="BE44" t="str">
            <v>960 x 735</v>
          </cell>
          <cell r="BF44">
            <v>8</v>
          </cell>
          <cell r="BG44">
            <v>125</v>
          </cell>
          <cell r="BH44">
            <v>2.2931999999999998E-2</v>
          </cell>
          <cell r="BI44" t="str">
            <v>Trident</v>
          </cell>
          <cell r="BJ44">
            <v>54</v>
          </cell>
          <cell r="BK44">
            <v>96</v>
          </cell>
          <cell r="BL44">
            <v>36.5</v>
          </cell>
          <cell r="BM44">
            <v>16</v>
          </cell>
          <cell r="BN44">
            <v>7</v>
          </cell>
          <cell r="BO44">
            <v>0.13245119999999999</v>
          </cell>
          <cell r="BP44">
            <v>7250</v>
          </cell>
          <cell r="BQ44" t="str">
            <v>Writer Convent Premium  Mrp 44</v>
          </cell>
        </row>
        <row r="45">
          <cell r="A45">
            <v>43</v>
          </cell>
          <cell r="B45" t="str">
            <v>000043</v>
          </cell>
          <cell r="C45" t="str">
            <v>Writer Convent Premium  Mrp 44 [18 mm Squire (Big)]-112 page</v>
          </cell>
          <cell r="D45" t="str">
            <v>Writer Convent Premium  Mrp 44 [18 mm Squire (Big)]-112 page</v>
          </cell>
          <cell r="E45" t="str">
            <v>*11103</v>
          </cell>
          <cell r="F45" t="str">
            <v>*06016</v>
          </cell>
          <cell r="G45">
            <v>0</v>
          </cell>
          <cell r="H45">
            <v>0</v>
          </cell>
          <cell r="I45">
            <v>1043</v>
          </cell>
          <cell r="K45" t="str">
            <v>*05046</v>
          </cell>
          <cell r="L45" t="str">
            <v>*18005</v>
          </cell>
          <cell r="N45" t="str">
            <v>Writer Convent Premium  Mrp 44 [18 mm Squire (Big)]-112 page</v>
          </cell>
          <cell r="O45" t="str">
            <v>*25019</v>
          </cell>
          <cell r="Q45" t="str">
            <v>NULL</v>
          </cell>
          <cell r="R45" t="str">
            <v>NULL</v>
          </cell>
          <cell r="S45" t="str">
            <v>NULL</v>
          </cell>
          <cell r="T45" t="str">
            <v>NULL</v>
          </cell>
          <cell r="U45" t="str">
            <v>NULL</v>
          </cell>
          <cell r="V45" t="str">
            <v>NULL</v>
          </cell>
          <cell r="W45" t="str">
            <v>F</v>
          </cell>
          <cell r="X45" t="str">
            <v>000001</v>
          </cell>
          <cell r="Y45" t="str">
            <v>GetDate()</v>
          </cell>
          <cell r="Z45" t="str">
            <v>NULL</v>
          </cell>
          <cell r="AA45" t="str">
            <v>NULL</v>
          </cell>
          <cell r="AB45" t="str">
            <v>N</v>
          </cell>
          <cell r="AC45" t="str">
            <v>N</v>
          </cell>
          <cell r="AD45" t="str">
            <v>000043</v>
          </cell>
          <cell r="AF45" t="str">
            <v>Rulling-18 mm Squire (Big)-[180 x 240]</v>
          </cell>
          <cell r="AG45" t="str">
            <v>000219</v>
          </cell>
          <cell r="AH45" t="str">
            <v>7.000</v>
          </cell>
          <cell r="AI45" t="str">
            <v>Writer Convent Premium  Mrp 44 [Title]</v>
          </cell>
          <cell r="AJ45" t="str">
            <v>000265</v>
          </cell>
          <cell r="AK45" t="str">
            <v>0.125</v>
          </cell>
          <cell r="AL45" t="str">
            <v>Index-[180 x 240]</v>
          </cell>
          <cell r="AM45" t="str">
            <v>000234</v>
          </cell>
          <cell r="AN45" t="str">
            <v>0.250</v>
          </cell>
          <cell r="AO45" t="str">
            <v>0.250</v>
          </cell>
          <cell r="AP45" t="str">
            <v>Writer Convent Premium  Mrp 44</v>
          </cell>
          <cell r="AQ45" t="str">
            <v>Writer Convent Premium  Mrp 44</v>
          </cell>
          <cell r="AR45">
            <v>1000</v>
          </cell>
          <cell r="AS45" t="str">
            <v>180 x 240</v>
          </cell>
          <cell r="AT45">
            <v>112</v>
          </cell>
          <cell r="AU45">
            <v>4</v>
          </cell>
          <cell r="AV45" t="str">
            <v>Index</v>
          </cell>
          <cell r="AW45" t="str">
            <v>18 mm Squire (Big)</v>
          </cell>
          <cell r="AX45" t="str">
            <v>Pining</v>
          </cell>
          <cell r="AY45">
            <v>15</v>
          </cell>
          <cell r="AZ45">
            <v>75</v>
          </cell>
          <cell r="BA45" t="str">
            <v>4+2</v>
          </cell>
          <cell r="BB45" t="str">
            <v>Half Lamin</v>
          </cell>
          <cell r="BC45" t="str">
            <v>WB</v>
          </cell>
          <cell r="BD45">
            <v>260</v>
          </cell>
          <cell r="BE45" t="str">
            <v>960 x 735</v>
          </cell>
          <cell r="BF45">
            <v>8</v>
          </cell>
          <cell r="BG45">
            <v>125</v>
          </cell>
          <cell r="BH45">
            <v>2.2931999999999998E-2</v>
          </cell>
          <cell r="BI45" t="str">
            <v>Trident</v>
          </cell>
          <cell r="BJ45">
            <v>54</v>
          </cell>
          <cell r="BK45">
            <v>96</v>
          </cell>
          <cell r="BL45">
            <v>36.5</v>
          </cell>
          <cell r="BM45">
            <v>16</v>
          </cell>
          <cell r="BN45">
            <v>7</v>
          </cell>
          <cell r="BO45">
            <v>0.13245119999999999</v>
          </cell>
          <cell r="BP45">
            <v>7250</v>
          </cell>
          <cell r="BQ45" t="str">
            <v>Writer Convent Premium  Mrp 44</v>
          </cell>
        </row>
        <row r="46">
          <cell r="A46">
            <v>44</v>
          </cell>
          <cell r="B46" t="str">
            <v>000044</v>
          </cell>
          <cell r="C46" t="str">
            <v>Writer Convent Premium  Mrp 44 [Hindi /Geometry]-112 page</v>
          </cell>
          <cell r="D46" t="str">
            <v>Writer Convent Premium  Mrp 44 [Hindi /Geometry]-112 page</v>
          </cell>
          <cell r="E46" t="str">
            <v>*11103</v>
          </cell>
          <cell r="F46" t="str">
            <v>*06016</v>
          </cell>
          <cell r="G46">
            <v>0</v>
          </cell>
          <cell r="H46">
            <v>0</v>
          </cell>
          <cell r="I46">
            <v>1044</v>
          </cell>
          <cell r="K46" t="str">
            <v>*05033</v>
          </cell>
          <cell r="L46" t="str">
            <v>*18005</v>
          </cell>
          <cell r="N46" t="str">
            <v>Writer Convent Premium  Mrp 44 [Hindi /Geometry]-112 page</v>
          </cell>
          <cell r="O46" t="str">
            <v>*25019</v>
          </cell>
          <cell r="Q46" t="str">
            <v>NULL</v>
          </cell>
          <cell r="R46" t="str">
            <v>NULL</v>
          </cell>
          <cell r="S46" t="str">
            <v>NULL</v>
          </cell>
          <cell r="T46" t="str">
            <v>NULL</v>
          </cell>
          <cell r="U46" t="str">
            <v>NULL</v>
          </cell>
          <cell r="V46" t="str">
            <v>NULL</v>
          </cell>
          <cell r="W46" t="str">
            <v>F</v>
          </cell>
          <cell r="X46" t="str">
            <v>000001</v>
          </cell>
          <cell r="Y46" t="str">
            <v>GetDate()</v>
          </cell>
          <cell r="Z46" t="str">
            <v>NULL</v>
          </cell>
          <cell r="AA46" t="str">
            <v>NULL</v>
          </cell>
          <cell r="AB46" t="str">
            <v>N</v>
          </cell>
          <cell r="AC46" t="str">
            <v>N</v>
          </cell>
          <cell r="AD46" t="str">
            <v>000044</v>
          </cell>
          <cell r="AF46" t="str">
            <v>Rulling-Hindi /Geometry-[180 x 240]</v>
          </cell>
          <cell r="AG46" t="str">
            <v>000198</v>
          </cell>
          <cell r="AH46" t="str">
            <v>7.000</v>
          </cell>
          <cell r="AI46" t="str">
            <v>Writer Convent Premium  Mrp 44 [Title]</v>
          </cell>
          <cell r="AJ46" t="str">
            <v>000265</v>
          </cell>
          <cell r="AK46" t="str">
            <v>0.125</v>
          </cell>
          <cell r="AL46" t="str">
            <v>Index-[180 x 240]</v>
          </cell>
          <cell r="AM46" t="str">
            <v>000234</v>
          </cell>
          <cell r="AN46" t="str">
            <v>0.250</v>
          </cell>
          <cell r="AO46" t="str">
            <v>0.250</v>
          </cell>
          <cell r="AP46" t="str">
            <v>Writer Convent Premium  Mrp 44</v>
          </cell>
          <cell r="AQ46" t="str">
            <v>Writer Convent Premium  Mrp 44</v>
          </cell>
          <cell r="AR46">
            <v>1000</v>
          </cell>
          <cell r="AS46" t="str">
            <v>180 x 240</v>
          </cell>
          <cell r="AT46">
            <v>112</v>
          </cell>
          <cell r="AU46">
            <v>4</v>
          </cell>
          <cell r="AV46" t="str">
            <v>Index</v>
          </cell>
          <cell r="AW46" t="str">
            <v>Hindi /Geometry</v>
          </cell>
          <cell r="AX46" t="str">
            <v>Pining</v>
          </cell>
          <cell r="AY46">
            <v>15</v>
          </cell>
          <cell r="AZ46">
            <v>75</v>
          </cell>
          <cell r="BA46" t="str">
            <v>4+2</v>
          </cell>
          <cell r="BB46" t="str">
            <v>Half Lamin</v>
          </cell>
          <cell r="BC46" t="str">
            <v>WB</v>
          </cell>
          <cell r="BD46">
            <v>260</v>
          </cell>
          <cell r="BE46" t="str">
            <v>960 x 735</v>
          </cell>
          <cell r="BF46">
            <v>8</v>
          </cell>
          <cell r="BG46">
            <v>125</v>
          </cell>
          <cell r="BH46">
            <v>2.2931999999999998E-2</v>
          </cell>
          <cell r="BI46" t="str">
            <v>Trident</v>
          </cell>
          <cell r="BJ46">
            <v>54</v>
          </cell>
          <cell r="BK46">
            <v>96</v>
          </cell>
          <cell r="BL46">
            <v>36.5</v>
          </cell>
          <cell r="BM46">
            <v>16</v>
          </cell>
          <cell r="BN46">
            <v>7</v>
          </cell>
          <cell r="BO46">
            <v>0.13245119999999999</v>
          </cell>
          <cell r="BP46">
            <v>7250</v>
          </cell>
          <cell r="BQ46" t="str">
            <v>Writer Convent Premium  Mrp 44</v>
          </cell>
        </row>
        <row r="47">
          <cell r="A47">
            <v>45</v>
          </cell>
          <cell r="B47" t="str">
            <v>000045</v>
          </cell>
          <cell r="C47" t="str">
            <v>Writer Convent Premium  Mrp 44 [English /Geometry]-112 page</v>
          </cell>
          <cell r="D47" t="str">
            <v>Writer Convent Premium  Mrp 44 [English /Geometry]-112 page</v>
          </cell>
          <cell r="E47" t="str">
            <v>*11103</v>
          </cell>
          <cell r="F47" t="str">
            <v>*06016</v>
          </cell>
          <cell r="G47">
            <v>0</v>
          </cell>
          <cell r="H47">
            <v>0</v>
          </cell>
          <cell r="I47">
            <v>1045</v>
          </cell>
          <cell r="K47" t="str">
            <v>*05030</v>
          </cell>
          <cell r="L47" t="str">
            <v>*18005</v>
          </cell>
          <cell r="N47" t="str">
            <v>Writer Convent Premium  Mrp 44 [English /Geometry]-112 page</v>
          </cell>
          <cell r="O47" t="str">
            <v>*25019</v>
          </cell>
          <cell r="Q47" t="str">
            <v>NULL</v>
          </cell>
          <cell r="R47" t="str">
            <v>NULL</v>
          </cell>
          <cell r="S47" t="str">
            <v>NULL</v>
          </cell>
          <cell r="T47" t="str">
            <v>NULL</v>
          </cell>
          <cell r="U47" t="str">
            <v>NULL</v>
          </cell>
          <cell r="V47" t="str">
            <v>NULL</v>
          </cell>
          <cell r="W47" t="str">
            <v>F</v>
          </cell>
          <cell r="X47" t="str">
            <v>000001</v>
          </cell>
          <cell r="Y47" t="str">
            <v>GetDate()</v>
          </cell>
          <cell r="Z47" t="str">
            <v>NULL</v>
          </cell>
          <cell r="AA47" t="str">
            <v>NULL</v>
          </cell>
          <cell r="AB47" t="str">
            <v>N</v>
          </cell>
          <cell r="AC47" t="str">
            <v>N</v>
          </cell>
          <cell r="AD47" t="str">
            <v>000045</v>
          </cell>
          <cell r="AF47" t="str">
            <v>Rulling-English /Geometry-[180 x 240]</v>
          </cell>
          <cell r="AG47" t="str">
            <v>000192</v>
          </cell>
          <cell r="AH47" t="str">
            <v>7.000</v>
          </cell>
          <cell r="AI47" t="str">
            <v>Writer Convent Premium  Mrp 44 [Title]</v>
          </cell>
          <cell r="AJ47" t="str">
            <v>000265</v>
          </cell>
          <cell r="AK47" t="str">
            <v>0.125</v>
          </cell>
          <cell r="AL47" t="str">
            <v>Index-[180 x 240]</v>
          </cell>
          <cell r="AM47" t="str">
            <v>000234</v>
          </cell>
          <cell r="AN47" t="str">
            <v>0.250</v>
          </cell>
          <cell r="AO47" t="str">
            <v>0.250</v>
          </cell>
          <cell r="AP47" t="str">
            <v>Writer Convent Premium  Mrp 44</v>
          </cell>
          <cell r="AQ47" t="str">
            <v>Writer Convent Premium  Mrp 44</v>
          </cell>
          <cell r="AR47">
            <v>1000</v>
          </cell>
          <cell r="AS47" t="str">
            <v>180 x 240</v>
          </cell>
          <cell r="AT47">
            <v>112</v>
          </cell>
          <cell r="AU47">
            <v>4</v>
          </cell>
          <cell r="AV47" t="str">
            <v>Index</v>
          </cell>
          <cell r="AW47" t="str">
            <v>English /Geometry</v>
          </cell>
          <cell r="AX47" t="str">
            <v>Pining</v>
          </cell>
          <cell r="AY47">
            <v>15</v>
          </cell>
          <cell r="AZ47">
            <v>75</v>
          </cell>
          <cell r="BA47" t="str">
            <v>4+2</v>
          </cell>
          <cell r="BB47" t="str">
            <v>Half Lamin</v>
          </cell>
          <cell r="BC47" t="str">
            <v>WB</v>
          </cell>
          <cell r="BD47">
            <v>260</v>
          </cell>
          <cell r="BE47" t="str">
            <v>960 x 735</v>
          </cell>
          <cell r="BF47">
            <v>8</v>
          </cell>
          <cell r="BG47">
            <v>125</v>
          </cell>
          <cell r="BH47">
            <v>2.2931999999999998E-2</v>
          </cell>
          <cell r="BI47" t="str">
            <v>Trident</v>
          </cell>
          <cell r="BJ47">
            <v>54</v>
          </cell>
          <cell r="BK47">
            <v>96</v>
          </cell>
          <cell r="BL47">
            <v>36.5</v>
          </cell>
          <cell r="BM47">
            <v>16</v>
          </cell>
          <cell r="BN47">
            <v>7</v>
          </cell>
          <cell r="BO47">
            <v>0.13245119999999999</v>
          </cell>
          <cell r="BP47">
            <v>7250</v>
          </cell>
          <cell r="BQ47" t="str">
            <v>Writer Convent Premium  Mrp 44</v>
          </cell>
        </row>
        <row r="48">
          <cell r="A48">
            <v>46</v>
          </cell>
          <cell r="B48" t="str">
            <v>000046</v>
          </cell>
          <cell r="C48" t="str">
            <v>Writer Convent Premium  Mrp 44 [3 In 1]-112 page</v>
          </cell>
          <cell r="D48" t="str">
            <v>Writer Convent Premium  Mrp 44 [3 In 1]-112 page</v>
          </cell>
          <cell r="E48" t="str">
            <v>*11103</v>
          </cell>
          <cell r="F48" t="str">
            <v>*06016</v>
          </cell>
          <cell r="G48">
            <v>0</v>
          </cell>
          <cell r="H48">
            <v>0</v>
          </cell>
          <cell r="I48">
            <v>1046</v>
          </cell>
          <cell r="K48" t="str">
            <v>*05027</v>
          </cell>
          <cell r="L48" t="str">
            <v>*18005</v>
          </cell>
          <cell r="N48" t="str">
            <v>Writer Convent Premium  Mrp 44 [3 In 1]-112 page</v>
          </cell>
          <cell r="O48" t="str">
            <v>*25019</v>
          </cell>
          <cell r="Q48" t="str">
            <v>NULL</v>
          </cell>
          <cell r="R48" t="str">
            <v>NULL</v>
          </cell>
          <cell r="S48" t="str">
            <v>NULL</v>
          </cell>
          <cell r="T48" t="str">
            <v>NULL</v>
          </cell>
          <cell r="U48" t="str">
            <v>NULL</v>
          </cell>
          <cell r="V48" t="str">
            <v>NULL</v>
          </cell>
          <cell r="W48" t="str">
            <v>F</v>
          </cell>
          <cell r="X48" t="str">
            <v>000001</v>
          </cell>
          <cell r="Y48" t="str">
            <v>GetDate()</v>
          </cell>
          <cell r="Z48" t="str">
            <v>NULL</v>
          </cell>
          <cell r="AA48" t="str">
            <v>NULL</v>
          </cell>
          <cell r="AB48" t="str">
            <v>N</v>
          </cell>
          <cell r="AC48" t="str">
            <v>N</v>
          </cell>
          <cell r="AD48" t="str">
            <v>000046</v>
          </cell>
          <cell r="AF48" t="str">
            <v>Rulling-3 In 1-[180 x 240]</v>
          </cell>
          <cell r="AG48" t="str">
            <v>000220</v>
          </cell>
          <cell r="AH48" t="str">
            <v>7.000</v>
          </cell>
          <cell r="AI48" t="str">
            <v>Writer Convent Premium  Mrp 44 [Title]</v>
          </cell>
          <cell r="AJ48" t="str">
            <v>000265</v>
          </cell>
          <cell r="AK48" t="str">
            <v>0.125</v>
          </cell>
          <cell r="AL48" t="str">
            <v xml:space="preserve"> 3 In 1-[180 x 240]</v>
          </cell>
          <cell r="AM48" t="str">
            <v>000238</v>
          </cell>
          <cell r="AN48" t="str">
            <v>0.250</v>
          </cell>
          <cell r="AO48" t="str">
            <v>0.250</v>
          </cell>
          <cell r="AP48" t="str">
            <v>Writer Convent Premium  Mrp 44</v>
          </cell>
          <cell r="AQ48" t="str">
            <v>Writer Convent Premium  Mrp 44</v>
          </cell>
          <cell r="AR48">
            <v>1000</v>
          </cell>
          <cell r="AS48" t="str">
            <v>180 x 240</v>
          </cell>
          <cell r="AT48">
            <v>112</v>
          </cell>
          <cell r="AU48">
            <v>4</v>
          </cell>
          <cell r="AV48" t="str">
            <v xml:space="preserve"> 3 In 1</v>
          </cell>
          <cell r="AW48" t="str">
            <v>3 In 1</v>
          </cell>
          <cell r="AX48" t="str">
            <v>Pining</v>
          </cell>
          <cell r="AY48">
            <v>15</v>
          </cell>
          <cell r="AZ48">
            <v>75</v>
          </cell>
          <cell r="BA48" t="str">
            <v>4+2</v>
          </cell>
          <cell r="BB48" t="str">
            <v>Half Lamin</v>
          </cell>
          <cell r="BC48" t="str">
            <v>WB</v>
          </cell>
          <cell r="BD48">
            <v>260</v>
          </cell>
          <cell r="BE48" t="str">
            <v>960 x 735</v>
          </cell>
          <cell r="BF48">
            <v>8</v>
          </cell>
          <cell r="BG48">
            <v>125</v>
          </cell>
          <cell r="BH48">
            <v>2.2931999999999998E-2</v>
          </cell>
          <cell r="BI48" t="str">
            <v>Trident</v>
          </cell>
          <cell r="BJ48">
            <v>54</v>
          </cell>
          <cell r="BK48">
            <v>96</v>
          </cell>
          <cell r="BL48">
            <v>36.5</v>
          </cell>
          <cell r="BM48">
            <v>16</v>
          </cell>
          <cell r="BN48">
            <v>7</v>
          </cell>
          <cell r="BO48">
            <v>0.13245119999999999</v>
          </cell>
          <cell r="BP48">
            <v>7250</v>
          </cell>
          <cell r="BQ48" t="str">
            <v>Writer Convent Premium  Mrp 44</v>
          </cell>
        </row>
        <row r="49">
          <cell r="A49">
            <v>47</v>
          </cell>
          <cell r="B49" t="str">
            <v>000047</v>
          </cell>
          <cell r="C49" t="str">
            <v>Writer Convent Premium  Mrp 44 [Five Line English]-112 page</v>
          </cell>
          <cell r="D49" t="str">
            <v>Writer Convent Premium  Mrp 44 [Five Line English]-112 page</v>
          </cell>
          <cell r="E49" t="str">
            <v>*11103</v>
          </cell>
          <cell r="F49" t="str">
            <v>*06016</v>
          </cell>
          <cell r="G49">
            <v>0</v>
          </cell>
          <cell r="H49">
            <v>0</v>
          </cell>
          <cell r="I49">
            <v>1047</v>
          </cell>
          <cell r="K49" t="str">
            <v>*05047</v>
          </cell>
          <cell r="L49" t="str">
            <v>*18005</v>
          </cell>
          <cell r="N49" t="str">
            <v>Writer Convent Premium  Mrp 44 [Five Line English]-112 page</v>
          </cell>
          <cell r="O49" t="str">
            <v>*25019</v>
          </cell>
          <cell r="Q49" t="str">
            <v>NULL</v>
          </cell>
          <cell r="R49" t="str">
            <v>NULL</v>
          </cell>
          <cell r="S49" t="str">
            <v>NULL</v>
          </cell>
          <cell r="T49" t="str">
            <v>NULL</v>
          </cell>
          <cell r="U49" t="str">
            <v>NULL</v>
          </cell>
          <cell r="V49" t="str">
            <v>NULL</v>
          </cell>
          <cell r="W49" t="str">
            <v>F</v>
          </cell>
          <cell r="X49" t="str">
            <v>000001</v>
          </cell>
          <cell r="Y49" t="str">
            <v>GetDate()</v>
          </cell>
          <cell r="Z49" t="str">
            <v>NULL</v>
          </cell>
          <cell r="AA49" t="str">
            <v>NULL</v>
          </cell>
          <cell r="AB49" t="str">
            <v>N</v>
          </cell>
          <cell r="AC49" t="str">
            <v>N</v>
          </cell>
          <cell r="AD49" t="str">
            <v>000047</v>
          </cell>
          <cell r="AF49" t="str">
            <v>Rulling-Five Line English-[180 x 240]</v>
          </cell>
          <cell r="AG49" t="str">
            <v>000221</v>
          </cell>
          <cell r="AH49" t="str">
            <v>7.000</v>
          </cell>
          <cell r="AI49" t="str">
            <v>Writer Convent Premium  Mrp 44 [Title]</v>
          </cell>
          <cell r="AJ49" t="str">
            <v>000265</v>
          </cell>
          <cell r="AK49" t="str">
            <v>0.125</v>
          </cell>
          <cell r="AL49" t="str">
            <v>Index-[180 x 240]</v>
          </cell>
          <cell r="AM49" t="str">
            <v>000234</v>
          </cell>
          <cell r="AN49" t="str">
            <v>0.250</v>
          </cell>
          <cell r="AO49" t="str">
            <v>0.250</v>
          </cell>
          <cell r="AP49" t="str">
            <v>Writer Convent Premium  Mrp 44</v>
          </cell>
          <cell r="AQ49" t="str">
            <v>Writer Convent Premium  Mrp 44</v>
          </cell>
          <cell r="AR49">
            <v>1000</v>
          </cell>
          <cell r="AS49" t="str">
            <v>180 x 240</v>
          </cell>
          <cell r="AT49">
            <v>112</v>
          </cell>
          <cell r="AU49">
            <v>4</v>
          </cell>
          <cell r="AV49" t="str">
            <v>Index</v>
          </cell>
          <cell r="AW49" t="str">
            <v>Five Line English</v>
          </cell>
          <cell r="AX49" t="str">
            <v>Pining</v>
          </cell>
          <cell r="AY49">
            <v>15</v>
          </cell>
          <cell r="AZ49">
            <v>75</v>
          </cell>
          <cell r="BA49" t="str">
            <v>4+2</v>
          </cell>
          <cell r="BB49" t="str">
            <v>Half Lamin</v>
          </cell>
          <cell r="BC49" t="str">
            <v>WB</v>
          </cell>
          <cell r="BD49">
            <v>260</v>
          </cell>
          <cell r="BE49" t="str">
            <v>960 x 735</v>
          </cell>
          <cell r="BF49">
            <v>8</v>
          </cell>
          <cell r="BG49">
            <v>125</v>
          </cell>
          <cell r="BH49">
            <v>2.2931999999999998E-2</v>
          </cell>
          <cell r="BI49" t="str">
            <v>Trident</v>
          </cell>
          <cell r="BJ49">
            <v>54</v>
          </cell>
          <cell r="BK49">
            <v>96</v>
          </cell>
          <cell r="BL49">
            <v>36.5</v>
          </cell>
          <cell r="BM49">
            <v>16</v>
          </cell>
          <cell r="BN49">
            <v>7</v>
          </cell>
          <cell r="BO49">
            <v>0.13245119999999999</v>
          </cell>
          <cell r="BP49">
            <v>7250</v>
          </cell>
          <cell r="BQ49" t="str">
            <v>Writer Convent Premium  Mrp 44</v>
          </cell>
        </row>
        <row r="50">
          <cell r="A50">
            <v>48</v>
          </cell>
          <cell r="B50" t="str">
            <v>000048</v>
          </cell>
          <cell r="C50" t="str">
            <v>Writer Convent Premium  Mrp 44 [Double Line]-112 page</v>
          </cell>
          <cell r="D50" t="str">
            <v>Writer Convent Premium  Mrp 44 [Double Line]-112 page</v>
          </cell>
          <cell r="E50" t="str">
            <v>*11103</v>
          </cell>
          <cell r="F50" t="str">
            <v>*06016</v>
          </cell>
          <cell r="G50">
            <v>0</v>
          </cell>
          <cell r="H50">
            <v>0</v>
          </cell>
          <cell r="I50">
            <v>1048</v>
          </cell>
          <cell r="K50" t="str">
            <v>*05028</v>
          </cell>
          <cell r="L50" t="str">
            <v>*18005</v>
          </cell>
          <cell r="N50" t="str">
            <v>Writer Convent Premium  Mrp 44 [Double Line]-112 page</v>
          </cell>
          <cell r="O50" t="str">
            <v>*25019</v>
          </cell>
          <cell r="Q50" t="str">
            <v>NULL</v>
          </cell>
          <cell r="R50" t="str">
            <v>NULL</v>
          </cell>
          <cell r="S50" t="str">
            <v>NULL</v>
          </cell>
          <cell r="T50" t="str">
            <v>NULL</v>
          </cell>
          <cell r="U50" t="str">
            <v>NULL</v>
          </cell>
          <cell r="V50" t="str">
            <v>NULL</v>
          </cell>
          <cell r="W50" t="str">
            <v>F</v>
          </cell>
          <cell r="X50" t="str">
            <v>000001</v>
          </cell>
          <cell r="Y50" t="str">
            <v>GetDate()</v>
          </cell>
          <cell r="Z50" t="str">
            <v>NULL</v>
          </cell>
          <cell r="AA50" t="str">
            <v>NULL</v>
          </cell>
          <cell r="AB50" t="str">
            <v>N</v>
          </cell>
          <cell r="AC50" t="str">
            <v>N</v>
          </cell>
          <cell r="AD50" t="str">
            <v>000048</v>
          </cell>
          <cell r="AF50" t="str">
            <v>Rulling-Double Line-[180 x 240]</v>
          </cell>
          <cell r="AG50" t="str">
            <v>000191</v>
          </cell>
          <cell r="AH50" t="str">
            <v>7.000</v>
          </cell>
          <cell r="AI50" t="str">
            <v>Writer Convent Premium  Mrp 44 [Title]</v>
          </cell>
          <cell r="AJ50" t="str">
            <v>000265</v>
          </cell>
          <cell r="AK50" t="str">
            <v>0.125</v>
          </cell>
          <cell r="AL50" t="str">
            <v>Index-[180 x 240]</v>
          </cell>
          <cell r="AM50" t="str">
            <v>000234</v>
          </cell>
          <cell r="AN50" t="str">
            <v>0.250</v>
          </cell>
          <cell r="AO50" t="str">
            <v>0.250</v>
          </cell>
          <cell r="AP50" t="str">
            <v>Writer Convent Premium  Mrp 44</v>
          </cell>
          <cell r="AQ50" t="str">
            <v>Writer Convent Premium  Mrp 44</v>
          </cell>
          <cell r="AR50">
            <v>1000</v>
          </cell>
          <cell r="AS50" t="str">
            <v>180 x 240</v>
          </cell>
          <cell r="AT50">
            <v>112</v>
          </cell>
          <cell r="AU50">
            <v>4</v>
          </cell>
          <cell r="AV50" t="str">
            <v>Index</v>
          </cell>
          <cell r="AW50" t="str">
            <v>Double Line</v>
          </cell>
          <cell r="AX50" t="str">
            <v>Pining</v>
          </cell>
          <cell r="AY50">
            <v>15</v>
          </cell>
          <cell r="AZ50">
            <v>75</v>
          </cell>
          <cell r="BA50" t="str">
            <v>4+2</v>
          </cell>
          <cell r="BB50" t="str">
            <v>Half Lamin</v>
          </cell>
          <cell r="BC50" t="str">
            <v>WB</v>
          </cell>
          <cell r="BD50">
            <v>260</v>
          </cell>
          <cell r="BE50" t="str">
            <v>960 x 735</v>
          </cell>
          <cell r="BF50">
            <v>8</v>
          </cell>
          <cell r="BG50">
            <v>125</v>
          </cell>
          <cell r="BH50">
            <v>2.2931999999999998E-2</v>
          </cell>
          <cell r="BI50" t="str">
            <v>Trident</v>
          </cell>
          <cell r="BJ50">
            <v>54</v>
          </cell>
          <cell r="BK50">
            <v>96</v>
          </cell>
          <cell r="BL50">
            <v>36.5</v>
          </cell>
          <cell r="BM50">
            <v>16</v>
          </cell>
          <cell r="BN50">
            <v>7</v>
          </cell>
          <cell r="BO50">
            <v>0.13245119999999999</v>
          </cell>
          <cell r="BP50">
            <v>7250</v>
          </cell>
          <cell r="BQ50" t="str">
            <v>Writer Convent Premium  Mrp 44</v>
          </cell>
        </row>
        <row r="51">
          <cell r="A51">
            <v>49</v>
          </cell>
          <cell r="B51" t="str">
            <v>000049</v>
          </cell>
          <cell r="C51" t="str">
            <v>Writer Convent Premium  Mrp 48 [Single line]-132 page</v>
          </cell>
          <cell r="D51" t="str">
            <v>Writer Convent Premium  Mrp 48 [Single line]-132 page</v>
          </cell>
          <cell r="E51" t="str">
            <v>*11103</v>
          </cell>
          <cell r="F51" t="str">
            <v>*06016</v>
          </cell>
          <cell r="G51">
            <v>0</v>
          </cell>
          <cell r="H51">
            <v>0</v>
          </cell>
          <cell r="I51">
            <v>1049</v>
          </cell>
          <cell r="K51" t="str">
            <v>*05035</v>
          </cell>
          <cell r="L51" t="str">
            <v>*18005</v>
          </cell>
          <cell r="N51" t="str">
            <v>Writer Convent Premium  Mrp 48 [Single line]-132 page</v>
          </cell>
          <cell r="O51" t="str">
            <v>*25019</v>
          </cell>
          <cell r="Q51" t="str">
            <v>NULL</v>
          </cell>
          <cell r="R51" t="str">
            <v>NULL</v>
          </cell>
          <cell r="S51" t="str">
            <v>NULL</v>
          </cell>
          <cell r="T51" t="str">
            <v>NULL</v>
          </cell>
          <cell r="U51" t="str">
            <v>NULL</v>
          </cell>
          <cell r="V51" t="str">
            <v>NULL</v>
          </cell>
          <cell r="W51" t="str">
            <v>F</v>
          </cell>
          <cell r="X51" t="str">
            <v>000001</v>
          </cell>
          <cell r="Y51" t="str">
            <v>GetDate()</v>
          </cell>
          <cell r="Z51" t="str">
            <v>NULL</v>
          </cell>
          <cell r="AA51" t="str">
            <v>NULL</v>
          </cell>
          <cell r="AB51" t="str">
            <v>N</v>
          </cell>
          <cell r="AC51" t="str">
            <v>N</v>
          </cell>
          <cell r="AD51" t="str">
            <v>000049</v>
          </cell>
          <cell r="AF51" t="str">
            <v>Rulling-Single line-[180 x 240]</v>
          </cell>
          <cell r="AG51" t="str">
            <v>000209</v>
          </cell>
          <cell r="AH51" t="str">
            <v>8.250</v>
          </cell>
          <cell r="AI51" t="str">
            <v>Writer Convent Premium  Mrp 48 [Title]</v>
          </cell>
          <cell r="AJ51" t="str">
            <v>000266</v>
          </cell>
          <cell r="AK51" t="str">
            <v>0.125</v>
          </cell>
          <cell r="AL51" t="str">
            <v>Index-[180 x 240]</v>
          </cell>
          <cell r="AM51" t="str">
            <v>000234</v>
          </cell>
          <cell r="AN51" t="str">
            <v>0.250</v>
          </cell>
          <cell r="AO51" t="str">
            <v>0.250</v>
          </cell>
          <cell r="AP51" t="str">
            <v>Writer Convent Premium  Mrp 48</v>
          </cell>
          <cell r="AQ51" t="str">
            <v>Writer Convent Premium  Mrp 48</v>
          </cell>
          <cell r="AR51">
            <v>1000</v>
          </cell>
          <cell r="AS51" t="str">
            <v>180 x 240</v>
          </cell>
          <cell r="AT51">
            <v>132</v>
          </cell>
          <cell r="AU51">
            <v>4</v>
          </cell>
          <cell r="AV51" t="str">
            <v>Index</v>
          </cell>
          <cell r="AW51" t="str">
            <v>Single line</v>
          </cell>
          <cell r="AX51" t="str">
            <v>Pining</v>
          </cell>
          <cell r="AY51">
            <v>10</v>
          </cell>
          <cell r="AZ51">
            <v>50</v>
          </cell>
          <cell r="BA51" t="str">
            <v>4+2</v>
          </cell>
          <cell r="BB51" t="str">
            <v>Full</v>
          </cell>
          <cell r="BC51" t="str">
            <v>WB</v>
          </cell>
          <cell r="BD51">
            <v>260</v>
          </cell>
          <cell r="BE51" t="str">
            <v>960 x 735</v>
          </cell>
          <cell r="BF51">
            <v>8</v>
          </cell>
          <cell r="BG51">
            <v>125</v>
          </cell>
          <cell r="BH51">
            <v>2.2931999999999998E-2</v>
          </cell>
          <cell r="BI51" t="str">
            <v>Trident</v>
          </cell>
          <cell r="BJ51">
            <v>52</v>
          </cell>
          <cell r="BK51">
            <v>96</v>
          </cell>
          <cell r="BL51">
            <v>36.5</v>
          </cell>
          <cell r="BM51">
            <v>16</v>
          </cell>
          <cell r="BN51">
            <v>8.25</v>
          </cell>
          <cell r="BO51">
            <v>0.15032160000000003</v>
          </cell>
          <cell r="BP51">
            <v>8500</v>
          </cell>
          <cell r="BQ51" t="str">
            <v>Writer Convent Premium  Mrp 48</v>
          </cell>
        </row>
        <row r="52">
          <cell r="A52">
            <v>50</v>
          </cell>
          <cell r="B52" t="str">
            <v>000050</v>
          </cell>
          <cell r="C52" t="str">
            <v>Writer Convent Premium  Mrp 48 [English]-132 page</v>
          </cell>
          <cell r="D52" t="str">
            <v>Writer Convent Premium  Mrp 48 [English]-132 page</v>
          </cell>
          <cell r="E52" t="str">
            <v>*11103</v>
          </cell>
          <cell r="F52" t="str">
            <v>*06016</v>
          </cell>
          <cell r="G52">
            <v>0</v>
          </cell>
          <cell r="H52">
            <v>0</v>
          </cell>
          <cell r="I52">
            <v>1050</v>
          </cell>
          <cell r="K52" t="str">
            <v>*05029</v>
          </cell>
          <cell r="L52" t="str">
            <v>*18005</v>
          </cell>
          <cell r="N52" t="str">
            <v>Writer Convent Premium  Mrp 48 [English]-132 page</v>
          </cell>
          <cell r="O52" t="str">
            <v>*25019</v>
          </cell>
          <cell r="Q52" t="str">
            <v>NULL</v>
          </cell>
          <cell r="R52" t="str">
            <v>NULL</v>
          </cell>
          <cell r="S52" t="str">
            <v>NULL</v>
          </cell>
          <cell r="T52" t="str">
            <v>NULL</v>
          </cell>
          <cell r="U52" t="str">
            <v>NULL</v>
          </cell>
          <cell r="V52" t="str">
            <v>NULL</v>
          </cell>
          <cell r="W52" t="str">
            <v>F</v>
          </cell>
          <cell r="X52" t="str">
            <v>000001</v>
          </cell>
          <cell r="Y52" t="str">
            <v>GetDate()</v>
          </cell>
          <cell r="Z52" t="str">
            <v>NULL</v>
          </cell>
          <cell r="AA52" t="str">
            <v>NULL</v>
          </cell>
          <cell r="AB52" t="str">
            <v>N</v>
          </cell>
          <cell r="AC52" t="str">
            <v>N</v>
          </cell>
          <cell r="AD52" t="str">
            <v>000050</v>
          </cell>
          <cell r="AF52" t="str">
            <v>Rulling-English-[180 x 240]</v>
          </cell>
          <cell r="AG52" t="str">
            <v>000195</v>
          </cell>
          <cell r="AH52" t="str">
            <v>8.250</v>
          </cell>
          <cell r="AI52" t="str">
            <v>Writer Convent Premium  Mrp 48 [Title]</v>
          </cell>
          <cell r="AJ52" t="str">
            <v>000266</v>
          </cell>
          <cell r="AK52" t="str">
            <v>0.125</v>
          </cell>
          <cell r="AL52" t="str">
            <v>Index-[180 x 240]</v>
          </cell>
          <cell r="AM52" t="str">
            <v>000234</v>
          </cell>
          <cell r="AN52" t="str">
            <v>0.250</v>
          </cell>
          <cell r="AO52" t="str">
            <v>0.250</v>
          </cell>
          <cell r="AP52" t="str">
            <v>Writer Convent Premium  Mrp 48</v>
          </cell>
          <cell r="AQ52" t="str">
            <v>Writer Convent Premium  Mrp 48</v>
          </cell>
          <cell r="AR52">
            <v>1000</v>
          </cell>
          <cell r="AS52" t="str">
            <v>180 x 240</v>
          </cell>
          <cell r="AT52">
            <v>132</v>
          </cell>
          <cell r="AU52">
            <v>4</v>
          </cell>
          <cell r="AV52" t="str">
            <v>Index</v>
          </cell>
          <cell r="AW52" t="str">
            <v>English</v>
          </cell>
          <cell r="AX52" t="str">
            <v>Pining</v>
          </cell>
          <cell r="AY52">
            <v>10</v>
          </cell>
          <cell r="AZ52">
            <v>50</v>
          </cell>
          <cell r="BA52" t="str">
            <v>4+2</v>
          </cell>
          <cell r="BB52" t="str">
            <v>Full</v>
          </cell>
          <cell r="BC52" t="str">
            <v>WB</v>
          </cell>
          <cell r="BD52">
            <v>260</v>
          </cell>
          <cell r="BE52" t="str">
            <v>960 x 735</v>
          </cell>
          <cell r="BF52">
            <v>8</v>
          </cell>
          <cell r="BG52">
            <v>125</v>
          </cell>
          <cell r="BH52">
            <v>2.2931999999999998E-2</v>
          </cell>
          <cell r="BI52" t="str">
            <v>Trident</v>
          </cell>
          <cell r="BJ52">
            <v>52</v>
          </cell>
          <cell r="BK52">
            <v>96</v>
          </cell>
          <cell r="BL52">
            <v>36.5</v>
          </cell>
          <cell r="BM52">
            <v>16</v>
          </cell>
          <cell r="BN52">
            <v>8.25</v>
          </cell>
          <cell r="BO52">
            <v>0.15032160000000003</v>
          </cell>
          <cell r="BP52">
            <v>8500</v>
          </cell>
          <cell r="BQ52" t="str">
            <v>Writer Convent Premium  Mrp 48</v>
          </cell>
        </row>
        <row r="53">
          <cell r="A53">
            <v>51</v>
          </cell>
          <cell r="B53" t="str">
            <v>000051</v>
          </cell>
          <cell r="C53" t="str">
            <v>Writer Convent Premium  Mrp 48 [10 mm Squire (small)]</v>
          </cell>
          <cell r="D53" t="str">
            <v>Writer Convent Premium  Mrp 48 [10 mm Squire (small)]</v>
          </cell>
          <cell r="E53" t="str">
            <v>*11103</v>
          </cell>
          <cell r="F53" t="str">
            <v>*06016</v>
          </cell>
          <cell r="G53">
            <v>0</v>
          </cell>
          <cell r="H53">
            <v>0</v>
          </cell>
          <cell r="I53">
            <v>1051</v>
          </cell>
          <cell r="K53" t="str">
            <v>*05044</v>
          </cell>
          <cell r="L53" t="str">
            <v>*18005</v>
          </cell>
          <cell r="N53" t="str">
            <v>Writer Convent Premium  Mrp 48 [10 mm Squire (small)]</v>
          </cell>
          <cell r="O53" t="str">
            <v>*25019</v>
          </cell>
          <cell r="Q53" t="str">
            <v>NULL</v>
          </cell>
          <cell r="R53" t="str">
            <v>NULL</v>
          </cell>
          <cell r="S53" t="str">
            <v>NULL</v>
          </cell>
          <cell r="T53" t="str">
            <v>NULL</v>
          </cell>
          <cell r="U53" t="str">
            <v>NULL</v>
          </cell>
          <cell r="V53" t="str">
            <v>NULL</v>
          </cell>
          <cell r="W53" t="str">
            <v>F</v>
          </cell>
          <cell r="X53" t="str">
            <v>000001</v>
          </cell>
          <cell r="Y53" t="str">
            <v>GetDate()</v>
          </cell>
          <cell r="Z53" t="str">
            <v>NULL</v>
          </cell>
          <cell r="AA53" t="str">
            <v>NULL</v>
          </cell>
          <cell r="AB53" t="str">
            <v>N</v>
          </cell>
          <cell r="AC53" t="str">
            <v>N</v>
          </cell>
          <cell r="AD53" t="str">
            <v>000051</v>
          </cell>
          <cell r="AF53" t="str">
            <v>Rulling-10 mm Squire (small)-[180 x 240]</v>
          </cell>
          <cell r="AG53" t="str">
            <v>000217</v>
          </cell>
          <cell r="AH53" t="str">
            <v>8.250</v>
          </cell>
          <cell r="AI53" t="str">
            <v>Writer Convent Premium  Mrp 48 [Title]</v>
          </cell>
          <cell r="AJ53" t="str">
            <v>000266</v>
          </cell>
          <cell r="AK53" t="str">
            <v>0.125</v>
          </cell>
          <cell r="AL53" t="str">
            <v>Index-[180 x 240]</v>
          </cell>
          <cell r="AM53" t="str">
            <v>000234</v>
          </cell>
          <cell r="AN53" t="str">
            <v>0.250</v>
          </cell>
          <cell r="AO53" t="str">
            <v>0.250</v>
          </cell>
          <cell r="AP53" t="str">
            <v>Writer Convent Premium  Mrp 48</v>
          </cell>
          <cell r="AQ53" t="str">
            <v>Writer Convent Premium  Mrp 48</v>
          </cell>
          <cell r="AR53">
            <v>1000</v>
          </cell>
          <cell r="AS53" t="str">
            <v>180 x 240</v>
          </cell>
          <cell r="AT53">
            <v>132</v>
          </cell>
          <cell r="AU53">
            <v>4</v>
          </cell>
          <cell r="AV53" t="str">
            <v>Index</v>
          </cell>
          <cell r="AW53" t="str">
            <v>10 mm Squire (small)</v>
          </cell>
          <cell r="AX53" t="str">
            <v>Pining</v>
          </cell>
          <cell r="AY53">
            <v>10</v>
          </cell>
          <cell r="AZ53">
            <v>50</v>
          </cell>
          <cell r="BA53" t="str">
            <v>4+2</v>
          </cell>
          <cell r="BB53" t="str">
            <v>Full</v>
          </cell>
          <cell r="BC53" t="str">
            <v>WB</v>
          </cell>
          <cell r="BD53">
            <v>260</v>
          </cell>
          <cell r="BE53" t="str">
            <v>960 x 735</v>
          </cell>
          <cell r="BF53">
            <v>8</v>
          </cell>
          <cell r="BG53">
            <v>125</v>
          </cell>
          <cell r="BH53">
            <v>2.2931999999999998E-2</v>
          </cell>
          <cell r="BI53" t="str">
            <v>Trident</v>
          </cell>
          <cell r="BJ53">
            <v>52</v>
          </cell>
          <cell r="BK53">
            <v>96</v>
          </cell>
          <cell r="BL53">
            <v>36.5</v>
          </cell>
          <cell r="BM53">
            <v>16</v>
          </cell>
          <cell r="BN53">
            <v>8.25</v>
          </cell>
          <cell r="BO53">
            <v>0.15032160000000003</v>
          </cell>
          <cell r="BP53">
            <v>8500</v>
          </cell>
          <cell r="BQ53" t="str">
            <v>Writer Convent Premium  Mrp 48</v>
          </cell>
        </row>
        <row r="54">
          <cell r="A54">
            <v>52</v>
          </cell>
          <cell r="B54" t="str">
            <v>000052</v>
          </cell>
          <cell r="C54" t="str">
            <v>Writer Convent Premium  Mrp 48 [12 mm Squire ( Medium)]</v>
          </cell>
          <cell r="D54" t="str">
            <v>Writer Convent Premium  Mrp 48 [12 mm Squire ( Medium)]</v>
          </cell>
          <cell r="E54" t="str">
            <v>*11103</v>
          </cell>
          <cell r="F54" t="str">
            <v>*06016</v>
          </cell>
          <cell r="G54">
            <v>0</v>
          </cell>
          <cell r="H54">
            <v>0</v>
          </cell>
          <cell r="I54">
            <v>1052</v>
          </cell>
          <cell r="K54" t="str">
            <v>*05045</v>
          </cell>
          <cell r="L54" t="str">
            <v>*18005</v>
          </cell>
          <cell r="N54" t="str">
            <v>Writer Convent Premium  Mrp 48 [12 mm Squire ( Medium)]</v>
          </cell>
          <cell r="O54" t="str">
            <v>*25019</v>
          </cell>
          <cell r="Q54" t="str">
            <v>NULL</v>
          </cell>
          <cell r="R54" t="str">
            <v>NULL</v>
          </cell>
          <cell r="S54" t="str">
            <v>NULL</v>
          </cell>
          <cell r="T54" t="str">
            <v>NULL</v>
          </cell>
          <cell r="U54" t="str">
            <v>NULL</v>
          </cell>
          <cell r="V54" t="str">
            <v>NULL</v>
          </cell>
          <cell r="W54" t="str">
            <v>F</v>
          </cell>
          <cell r="X54" t="str">
            <v>000001</v>
          </cell>
          <cell r="Y54" t="str">
            <v>GetDate()</v>
          </cell>
          <cell r="Z54" t="str">
            <v>NULL</v>
          </cell>
          <cell r="AA54" t="str">
            <v>NULL</v>
          </cell>
          <cell r="AB54" t="str">
            <v>N</v>
          </cell>
          <cell r="AC54" t="str">
            <v>N</v>
          </cell>
          <cell r="AD54" t="str">
            <v>000052</v>
          </cell>
          <cell r="AF54" t="str">
            <v>Rulling-12 mm Squire ( Medium)-[180 x 240]</v>
          </cell>
          <cell r="AG54" t="str">
            <v>000218</v>
          </cell>
          <cell r="AH54" t="str">
            <v>8.250</v>
          </cell>
          <cell r="AI54" t="str">
            <v>Writer Convent Premium  Mrp 48 [Title]</v>
          </cell>
          <cell r="AJ54" t="str">
            <v>000266</v>
          </cell>
          <cell r="AK54" t="str">
            <v>0.125</v>
          </cell>
          <cell r="AL54" t="str">
            <v>Index-[180 x 240]</v>
          </cell>
          <cell r="AM54" t="str">
            <v>000234</v>
          </cell>
          <cell r="AN54" t="str">
            <v>0.250</v>
          </cell>
          <cell r="AO54" t="str">
            <v>0.250</v>
          </cell>
          <cell r="AP54" t="str">
            <v>Writer Convent Premium  Mrp 48</v>
          </cell>
          <cell r="AQ54" t="str">
            <v>Writer Convent Premium  Mrp 48</v>
          </cell>
          <cell r="AR54">
            <v>1000</v>
          </cell>
          <cell r="AS54" t="str">
            <v>180 x 240</v>
          </cell>
          <cell r="AT54">
            <v>132</v>
          </cell>
          <cell r="AU54">
            <v>4</v>
          </cell>
          <cell r="AV54" t="str">
            <v>Index</v>
          </cell>
          <cell r="AW54" t="str">
            <v>12 mm Squire ( Medium)</v>
          </cell>
          <cell r="AX54" t="str">
            <v>Pining</v>
          </cell>
          <cell r="AY54">
            <v>10</v>
          </cell>
          <cell r="AZ54">
            <v>50</v>
          </cell>
          <cell r="BA54" t="str">
            <v>4+2</v>
          </cell>
          <cell r="BB54" t="str">
            <v>Full</v>
          </cell>
          <cell r="BC54" t="str">
            <v>WB</v>
          </cell>
          <cell r="BD54">
            <v>260</v>
          </cell>
          <cell r="BE54" t="str">
            <v>960 x 735</v>
          </cell>
          <cell r="BF54">
            <v>8</v>
          </cell>
          <cell r="BG54">
            <v>125</v>
          </cell>
          <cell r="BH54">
            <v>2.2931999999999998E-2</v>
          </cell>
          <cell r="BI54" t="str">
            <v>Trident</v>
          </cell>
          <cell r="BJ54">
            <v>52</v>
          </cell>
          <cell r="BK54">
            <v>96</v>
          </cell>
          <cell r="BL54">
            <v>36.5</v>
          </cell>
          <cell r="BM54">
            <v>16</v>
          </cell>
          <cell r="BN54">
            <v>8.25</v>
          </cell>
          <cell r="BO54">
            <v>0.15032160000000003</v>
          </cell>
          <cell r="BP54">
            <v>8500</v>
          </cell>
          <cell r="BQ54" t="str">
            <v>Writer Convent Premium  Mrp 48</v>
          </cell>
        </row>
        <row r="55">
          <cell r="A55">
            <v>53</v>
          </cell>
          <cell r="B55" t="str">
            <v>000053</v>
          </cell>
          <cell r="C55" t="str">
            <v>Writer Convent Premium  Mrp 48 [18 mm Squire (Big)]-132 page</v>
          </cell>
          <cell r="D55" t="str">
            <v>Writer Convent Premium  Mrp 48 [18 mm Squire (Big)]-132 page</v>
          </cell>
          <cell r="E55" t="str">
            <v>*11103</v>
          </cell>
          <cell r="F55" t="str">
            <v>*06016</v>
          </cell>
          <cell r="G55">
            <v>0</v>
          </cell>
          <cell r="H55">
            <v>0</v>
          </cell>
          <cell r="I55">
            <v>1053</v>
          </cell>
          <cell r="K55" t="str">
            <v>*05046</v>
          </cell>
          <cell r="L55" t="str">
            <v>*18005</v>
          </cell>
          <cell r="N55" t="str">
            <v>Writer Convent Premium  Mrp 48 [18 mm Squire (Big)]-132 page</v>
          </cell>
          <cell r="O55" t="str">
            <v>*25019</v>
          </cell>
          <cell r="Q55" t="str">
            <v>NULL</v>
          </cell>
          <cell r="R55" t="str">
            <v>NULL</v>
          </cell>
          <cell r="S55" t="str">
            <v>NULL</v>
          </cell>
          <cell r="T55" t="str">
            <v>NULL</v>
          </cell>
          <cell r="U55" t="str">
            <v>NULL</v>
          </cell>
          <cell r="V55" t="str">
            <v>NULL</v>
          </cell>
          <cell r="W55" t="str">
            <v>F</v>
          </cell>
          <cell r="X55" t="str">
            <v>000001</v>
          </cell>
          <cell r="Y55" t="str">
            <v>GetDate()</v>
          </cell>
          <cell r="Z55" t="str">
            <v>NULL</v>
          </cell>
          <cell r="AA55" t="str">
            <v>NULL</v>
          </cell>
          <cell r="AB55" t="str">
            <v>N</v>
          </cell>
          <cell r="AC55" t="str">
            <v>N</v>
          </cell>
          <cell r="AD55" t="str">
            <v>000053</v>
          </cell>
          <cell r="AF55" t="str">
            <v>Rulling-18 mm Squire (Big)-[180 x 240]</v>
          </cell>
          <cell r="AG55" t="str">
            <v>000219</v>
          </cell>
          <cell r="AH55" t="str">
            <v>8.250</v>
          </cell>
          <cell r="AI55" t="str">
            <v>Writer Convent Premium  Mrp 48 [Title]</v>
          </cell>
          <cell r="AJ55" t="str">
            <v>000266</v>
          </cell>
          <cell r="AK55" t="str">
            <v>0.125</v>
          </cell>
          <cell r="AL55" t="str">
            <v>Index-[180 x 240]</v>
          </cell>
          <cell r="AM55" t="str">
            <v>000234</v>
          </cell>
          <cell r="AN55" t="str">
            <v>0.250</v>
          </cell>
          <cell r="AO55" t="str">
            <v>0.250</v>
          </cell>
          <cell r="AP55" t="str">
            <v>Writer Convent Premium  Mrp 48</v>
          </cell>
          <cell r="AQ55" t="str">
            <v>Writer Convent Premium  Mrp 48</v>
          </cell>
          <cell r="AR55">
            <v>1000</v>
          </cell>
          <cell r="AS55" t="str">
            <v>180 x 240</v>
          </cell>
          <cell r="AT55">
            <v>132</v>
          </cell>
          <cell r="AU55">
            <v>4</v>
          </cell>
          <cell r="AV55" t="str">
            <v>Index</v>
          </cell>
          <cell r="AW55" t="str">
            <v>18 mm Squire (Big)</v>
          </cell>
          <cell r="AX55" t="str">
            <v>Pining</v>
          </cell>
          <cell r="AY55">
            <v>10</v>
          </cell>
          <cell r="AZ55">
            <v>50</v>
          </cell>
          <cell r="BA55" t="str">
            <v>4+2</v>
          </cell>
          <cell r="BB55" t="str">
            <v>Full</v>
          </cell>
          <cell r="BC55" t="str">
            <v>WB</v>
          </cell>
          <cell r="BD55">
            <v>260</v>
          </cell>
          <cell r="BE55" t="str">
            <v>960 x 735</v>
          </cell>
          <cell r="BF55">
            <v>8</v>
          </cell>
          <cell r="BG55">
            <v>125</v>
          </cell>
          <cell r="BH55">
            <v>2.2931999999999998E-2</v>
          </cell>
          <cell r="BI55" t="str">
            <v>Trident</v>
          </cell>
          <cell r="BJ55">
            <v>52</v>
          </cell>
          <cell r="BK55">
            <v>96</v>
          </cell>
          <cell r="BL55">
            <v>36.5</v>
          </cell>
          <cell r="BM55">
            <v>16</v>
          </cell>
          <cell r="BN55">
            <v>8.25</v>
          </cell>
          <cell r="BO55">
            <v>0.15032160000000003</v>
          </cell>
          <cell r="BP55">
            <v>8500</v>
          </cell>
          <cell r="BQ55" t="str">
            <v>Writer Convent Premium  Mrp 48</v>
          </cell>
        </row>
        <row r="56">
          <cell r="A56">
            <v>54</v>
          </cell>
          <cell r="B56" t="str">
            <v>000054</v>
          </cell>
          <cell r="C56" t="str">
            <v>Writer Convent Premium  Mrp 48 [Hindi /Geometry]-132 page</v>
          </cell>
          <cell r="D56" t="str">
            <v>Writer Convent Premium  Mrp 48 [Hindi /Geometry]-132 page</v>
          </cell>
          <cell r="E56" t="str">
            <v>*11103</v>
          </cell>
          <cell r="F56" t="str">
            <v>*06016</v>
          </cell>
          <cell r="G56">
            <v>0</v>
          </cell>
          <cell r="H56">
            <v>0</v>
          </cell>
          <cell r="I56">
            <v>1054</v>
          </cell>
          <cell r="K56" t="str">
            <v>*05033</v>
          </cell>
          <cell r="L56" t="str">
            <v>*18005</v>
          </cell>
          <cell r="N56" t="str">
            <v>Writer Convent Premium  Mrp 48 [Hindi /Geometry]-132 page</v>
          </cell>
          <cell r="O56" t="str">
            <v>*25019</v>
          </cell>
          <cell r="Q56" t="str">
            <v>NULL</v>
          </cell>
          <cell r="R56" t="str">
            <v>NULL</v>
          </cell>
          <cell r="S56" t="str">
            <v>NULL</v>
          </cell>
          <cell r="T56" t="str">
            <v>NULL</v>
          </cell>
          <cell r="U56" t="str">
            <v>NULL</v>
          </cell>
          <cell r="V56" t="str">
            <v>NULL</v>
          </cell>
          <cell r="W56" t="str">
            <v>F</v>
          </cell>
          <cell r="X56" t="str">
            <v>000001</v>
          </cell>
          <cell r="Y56" t="str">
            <v>GetDate()</v>
          </cell>
          <cell r="Z56" t="str">
            <v>NULL</v>
          </cell>
          <cell r="AA56" t="str">
            <v>NULL</v>
          </cell>
          <cell r="AB56" t="str">
            <v>N</v>
          </cell>
          <cell r="AC56" t="str">
            <v>N</v>
          </cell>
          <cell r="AD56" t="str">
            <v>000054</v>
          </cell>
          <cell r="AF56" t="str">
            <v>Rulling-Hindi /Geometry-[180 x 240]</v>
          </cell>
          <cell r="AG56" t="str">
            <v>000198</v>
          </cell>
          <cell r="AH56" t="str">
            <v>8.250</v>
          </cell>
          <cell r="AI56" t="str">
            <v>Writer Convent Premium  Mrp 48 [Title]</v>
          </cell>
          <cell r="AJ56" t="str">
            <v>000266</v>
          </cell>
          <cell r="AK56" t="str">
            <v>0.125</v>
          </cell>
          <cell r="AL56" t="str">
            <v>Index-[180 x 240]</v>
          </cell>
          <cell r="AM56" t="str">
            <v>000234</v>
          </cell>
          <cell r="AN56" t="str">
            <v>0.250</v>
          </cell>
          <cell r="AO56" t="str">
            <v>0.250</v>
          </cell>
          <cell r="AP56" t="str">
            <v>Writer Convent Premium  Mrp 48</v>
          </cell>
          <cell r="AQ56" t="str">
            <v>Writer Convent Premium  Mrp 48</v>
          </cell>
          <cell r="AR56">
            <v>1000</v>
          </cell>
          <cell r="AS56" t="str">
            <v>180 x 240</v>
          </cell>
          <cell r="AT56">
            <v>132</v>
          </cell>
          <cell r="AU56">
            <v>4</v>
          </cell>
          <cell r="AV56" t="str">
            <v>Index</v>
          </cell>
          <cell r="AW56" t="str">
            <v>Hindi /Geometry</v>
          </cell>
          <cell r="AX56" t="str">
            <v>Pining</v>
          </cell>
          <cell r="AY56">
            <v>10</v>
          </cell>
          <cell r="AZ56">
            <v>50</v>
          </cell>
          <cell r="BA56" t="str">
            <v>4+2</v>
          </cell>
          <cell r="BB56" t="str">
            <v>Full</v>
          </cell>
          <cell r="BC56" t="str">
            <v>WB</v>
          </cell>
          <cell r="BD56">
            <v>260</v>
          </cell>
          <cell r="BE56" t="str">
            <v>960 x 735</v>
          </cell>
          <cell r="BF56">
            <v>8</v>
          </cell>
          <cell r="BG56">
            <v>125</v>
          </cell>
          <cell r="BH56">
            <v>2.2931999999999998E-2</v>
          </cell>
          <cell r="BI56" t="str">
            <v>Trident</v>
          </cell>
          <cell r="BJ56">
            <v>52</v>
          </cell>
          <cell r="BK56">
            <v>96</v>
          </cell>
          <cell r="BL56">
            <v>36.5</v>
          </cell>
          <cell r="BM56">
            <v>16</v>
          </cell>
          <cell r="BN56">
            <v>8.25</v>
          </cell>
          <cell r="BO56">
            <v>0.15032160000000003</v>
          </cell>
          <cell r="BP56">
            <v>8500</v>
          </cell>
          <cell r="BQ56" t="str">
            <v>Writer Convent Premium  Mrp 48</v>
          </cell>
        </row>
        <row r="57">
          <cell r="A57">
            <v>55</v>
          </cell>
          <cell r="B57" t="str">
            <v>000055</v>
          </cell>
          <cell r="C57" t="str">
            <v>Writer Convent Premium  Mrp 48 [English /Geometry]-132 page</v>
          </cell>
          <cell r="D57" t="str">
            <v>Writer Convent Premium  Mrp 48 [English /Geometry]-132 page</v>
          </cell>
          <cell r="E57" t="str">
            <v>*11103</v>
          </cell>
          <cell r="F57" t="str">
            <v>*06016</v>
          </cell>
          <cell r="G57">
            <v>0</v>
          </cell>
          <cell r="H57">
            <v>0</v>
          </cell>
          <cell r="I57">
            <v>1055</v>
          </cell>
          <cell r="K57" t="str">
            <v>*05030</v>
          </cell>
          <cell r="L57" t="str">
            <v>*18005</v>
          </cell>
          <cell r="N57" t="str">
            <v>Writer Convent Premium  Mrp 48 [English /Geometry]-132 page</v>
          </cell>
          <cell r="O57" t="str">
            <v>*25019</v>
          </cell>
          <cell r="Q57" t="str">
            <v>NULL</v>
          </cell>
          <cell r="R57" t="str">
            <v>NULL</v>
          </cell>
          <cell r="S57" t="str">
            <v>NULL</v>
          </cell>
          <cell r="T57" t="str">
            <v>NULL</v>
          </cell>
          <cell r="U57" t="str">
            <v>NULL</v>
          </cell>
          <cell r="V57" t="str">
            <v>NULL</v>
          </cell>
          <cell r="W57" t="str">
            <v>F</v>
          </cell>
          <cell r="X57" t="str">
            <v>000001</v>
          </cell>
          <cell r="Y57" t="str">
            <v>GetDate()</v>
          </cell>
          <cell r="Z57" t="str">
            <v>NULL</v>
          </cell>
          <cell r="AA57" t="str">
            <v>NULL</v>
          </cell>
          <cell r="AB57" t="str">
            <v>N</v>
          </cell>
          <cell r="AC57" t="str">
            <v>N</v>
          </cell>
          <cell r="AD57" t="str">
            <v>000055</v>
          </cell>
          <cell r="AF57" t="str">
            <v>Rulling-English /Geometry-[180 x 240]</v>
          </cell>
          <cell r="AG57" t="str">
            <v>000192</v>
          </cell>
          <cell r="AH57" t="str">
            <v>8.250</v>
          </cell>
          <cell r="AI57" t="str">
            <v>Writer Convent Premium  Mrp 48 [Title]</v>
          </cell>
          <cell r="AJ57" t="str">
            <v>000266</v>
          </cell>
          <cell r="AK57" t="str">
            <v>0.125</v>
          </cell>
          <cell r="AL57" t="str">
            <v>Index-[180 x 240]</v>
          </cell>
          <cell r="AM57" t="str">
            <v>000234</v>
          </cell>
          <cell r="AN57" t="str">
            <v>0.250</v>
          </cell>
          <cell r="AO57" t="str">
            <v>0.250</v>
          </cell>
          <cell r="AP57" t="str">
            <v>Writer Convent Premium  Mrp 48</v>
          </cell>
          <cell r="AQ57" t="str">
            <v>Writer Convent Premium  Mrp 48</v>
          </cell>
          <cell r="AR57">
            <v>1000</v>
          </cell>
          <cell r="AS57" t="str">
            <v>180 x 240</v>
          </cell>
          <cell r="AT57">
            <v>132</v>
          </cell>
          <cell r="AU57">
            <v>4</v>
          </cell>
          <cell r="AV57" t="str">
            <v>Index</v>
          </cell>
          <cell r="AW57" t="str">
            <v>English /Geometry</v>
          </cell>
          <cell r="AX57" t="str">
            <v>Pining</v>
          </cell>
          <cell r="AY57">
            <v>10</v>
          </cell>
          <cell r="AZ57">
            <v>50</v>
          </cell>
          <cell r="BA57" t="str">
            <v>4+2</v>
          </cell>
          <cell r="BB57" t="str">
            <v>Full</v>
          </cell>
          <cell r="BC57" t="str">
            <v>WB</v>
          </cell>
          <cell r="BD57">
            <v>260</v>
          </cell>
          <cell r="BE57" t="str">
            <v>960 x 735</v>
          </cell>
          <cell r="BF57">
            <v>8</v>
          </cell>
          <cell r="BG57">
            <v>125</v>
          </cell>
          <cell r="BH57">
            <v>2.2931999999999998E-2</v>
          </cell>
          <cell r="BI57" t="str">
            <v>Trident</v>
          </cell>
          <cell r="BJ57">
            <v>52</v>
          </cell>
          <cell r="BK57">
            <v>96</v>
          </cell>
          <cell r="BL57">
            <v>36.5</v>
          </cell>
          <cell r="BM57">
            <v>16</v>
          </cell>
          <cell r="BN57">
            <v>8.25</v>
          </cell>
          <cell r="BO57">
            <v>0.15032160000000003</v>
          </cell>
          <cell r="BP57">
            <v>8500</v>
          </cell>
          <cell r="BQ57" t="str">
            <v>Writer Convent Premium  Mrp 48</v>
          </cell>
        </row>
        <row r="58">
          <cell r="A58">
            <v>56</v>
          </cell>
          <cell r="B58" t="str">
            <v>000056</v>
          </cell>
          <cell r="C58" t="str">
            <v>Writer Convent Premium  Mrp 48 [3 In 1]-132 page</v>
          </cell>
          <cell r="D58" t="str">
            <v>Writer Convent Premium  Mrp 48 [3 In 1]-132 page</v>
          </cell>
          <cell r="E58" t="str">
            <v>*11103</v>
          </cell>
          <cell r="F58" t="str">
            <v>*06016</v>
          </cell>
          <cell r="G58">
            <v>0</v>
          </cell>
          <cell r="H58">
            <v>0</v>
          </cell>
          <cell r="I58">
            <v>1056</v>
          </cell>
          <cell r="K58" t="str">
            <v>*05027</v>
          </cell>
          <cell r="L58" t="str">
            <v>*18005</v>
          </cell>
          <cell r="N58" t="str">
            <v>Writer Convent Premium  Mrp 48 [3 In 1]-132 page</v>
          </cell>
          <cell r="O58" t="str">
            <v>*25019</v>
          </cell>
          <cell r="Q58" t="str">
            <v>NULL</v>
          </cell>
          <cell r="R58" t="str">
            <v>NULL</v>
          </cell>
          <cell r="S58" t="str">
            <v>NULL</v>
          </cell>
          <cell r="T58" t="str">
            <v>NULL</v>
          </cell>
          <cell r="U58" t="str">
            <v>NULL</v>
          </cell>
          <cell r="V58" t="str">
            <v>NULL</v>
          </cell>
          <cell r="W58" t="str">
            <v>F</v>
          </cell>
          <cell r="X58" t="str">
            <v>000001</v>
          </cell>
          <cell r="Y58" t="str">
            <v>GetDate()</v>
          </cell>
          <cell r="Z58" t="str">
            <v>NULL</v>
          </cell>
          <cell r="AA58" t="str">
            <v>NULL</v>
          </cell>
          <cell r="AB58" t="str">
            <v>N</v>
          </cell>
          <cell r="AC58" t="str">
            <v>N</v>
          </cell>
          <cell r="AD58" t="str">
            <v>000056</v>
          </cell>
          <cell r="AF58" t="str">
            <v>Rulling-3 In 1-[180 x 240]</v>
          </cell>
          <cell r="AG58" t="str">
            <v>000220</v>
          </cell>
          <cell r="AH58" t="str">
            <v>8.250</v>
          </cell>
          <cell r="AI58" t="str">
            <v>Writer Convent Premium  Mrp 48 [Title]</v>
          </cell>
          <cell r="AJ58" t="str">
            <v>000266</v>
          </cell>
          <cell r="AK58" t="str">
            <v>0.125</v>
          </cell>
          <cell r="AL58" t="str">
            <v xml:space="preserve"> 3 In 1-[180 x 240]</v>
          </cell>
          <cell r="AM58" t="str">
            <v>000238</v>
          </cell>
          <cell r="AN58" t="str">
            <v>0.250</v>
          </cell>
          <cell r="AO58" t="str">
            <v>0.250</v>
          </cell>
          <cell r="AP58" t="str">
            <v>Writer Convent Premium  Mrp 48</v>
          </cell>
          <cell r="AQ58" t="str">
            <v>Writer Convent Premium  Mrp 48</v>
          </cell>
          <cell r="AR58">
            <v>1000</v>
          </cell>
          <cell r="AS58" t="str">
            <v>180 x 240</v>
          </cell>
          <cell r="AT58">
            <v>132</v>
          </cell>
          <cell r="AU58">
            <v>4</v>
          </cell>
          <cell r="AV58" t="str">
            <v xml:space="preserve"> 3 In 1</v>
          </cell>
          <cell r="AW58" t="str">
            <v>3 In 1</v>
          </cell>
          <cell r="AX58" t="str">
            <v>Pining</v>
          </cell>
          <cell r="AY58">
            <v>10</v>
          </cell>
          <cell r="AZ58">
            <v>50</v>
          </cell>
          <cell r="BA58" t="str">
            <v>4+2</v>
          </cell>
          <cell r="BB58" t="str">
            <v>Full</v>
          </cell>
          <cell r="BC58" t="str">
            <v>WB</v>
          </cell>
          <cell r="BD58">
            <v>260</v>
          </cell>
          <cell r="BE58" t="str">
            <v>960 x 735</v>
          </cell>
          <cell r="BF58">
            <v>8</v>
          </cell>
          <cell r="BG58">
            <v>125</v>
          </cell>
          <cell r="BH58">
            <v>2.2931999999999998E-2</v>
          </cell>
          <cell r="BI58" t="str">
            <v>Trident</v>
          </cell>
          <cell r="BJ58">
            <v>52</v>
          </cell>
          <cell r="BK58">
            <v>96</v>
          </cell>
          <cell r="BL58">
            <v>36.5</v>
          </cell>
          <cell r="BM58">
            <v>16</v>
          </cell>
          <cell r="BN58">
            <v>8.25</v>
          </cell>
          <cell r="BO58">
            <v>0.15032160000000003</v>
          </cell>
          <cell r="BP58">
            <v>8500</v>
          </cell>
          <cell r="BQ58" t="str">
            <v>Writer Convent Premium  Mrp 48</v>
          </cell>
        </row>
        <row r="59">
          <cell r="A59">
            <v>57</v>
          </cell>
          <cell r="B59" t="str">
            <v>000057</v>
          </cell>
          <cell r="C59" t="str">
            <v>Writer Convent Premium  Mrp 48 [Five Line English]-132 page</v>
          </cell>
          <cell r="D59" t="str">
            <v>Writer Convent Premium  Mrp 48 [Five Line English]-132 page</v>
          </cell>
          <cell r="E59" t="str">
            <v>*11103</v>
          </cell>
          <cell r="F59" t="str">
            <v>*06016</v>
          </cell>
          <cell r="G59">
            <v>0</v>
          </cell>
          <cell r="H59">
            <v>0</v>
          </cell>
          <cell r="I59">
            <v>1057</v>
          </cell>
          <cell r="K59" t="str">
            <v>*05047</v>
          </cell>
          <cell r="L59" t="str">
            <v>*18005</v>
          </cell>
          <cell r="N59" t="str">
            <v>Writer Convent Premium  Mrp 48 [Five Line English]-132 page</v>
          </cell>
          <cell r="O59" t="str">
            <v>*25019</v>
          </cell>
          <cell r="Q59" t="str">
            <v>NULL</v>
          </cell>
          <cell r="R59" t="str">
            <v>NULL</v>
          </cell>
          <cell r="S59" t="str">
            <v>NULL</v>
          </cell>
          <cell r="T59" t="str">
            <v>NULL</v>
          </cell>
          <cell r="U59" t="str">
            <v>NULL</v>
          </cell>
          <cell r="V59" t="str">
            <v>NULL</v>
          </cell>
          <cell r="W59" t="str">
            <v>F</v>
          </cell>
          <cell r="X59" t="str">
            <v>000001</v>
          </cell>
          <cell r="Y59" t="str">
            <v>GetDate()</v>
          </cell>
          <cell r="Z59" t="str">
            <v>NULL</v>
          </cell>
          <cell r="AA59" t="str">
            <v>NULL</v>
          </cell>
          <cell r="AB59" t="str">
            <v>N</v>
          </cell>
          <cell r="AC59" t="str">
            <v>N</v>
          </cell>
          <cell r="AD59" t="str">
            <v>000057</v>
          </cell>
          <cell r="AF59" t="str">
            <v>Rulling-Five Line English-[180 x 240]</v>
          </cell>
          <cell r="AG59" t="str">
            <v>000221</v>
          </cell>
          <cell r="AH59" t="str">
            <v>8.250</v>
          </cell>
          <cell r="AI59" t="str">
            <v>Writer Convent Premium  Mrp 48 [Title]</v>
          </cell>
          <cell r="AJ59" t="str">
            <v>000266</v>
          </cell>
          <cell r="AK59" t="str">
            <v>0.125</v>
          </cell>
          <cell r="AL59" t="str">
            <v>Index-[180 x 240]</v>
          </cell>
          <cell r="AM59" t="str">
            <v>000234</v>
          </cell>
          <cell r="AN59" t="str">
            <v>0.250</v>
          </cell>
          <cell r="AO59" t="str">
            <v>0.250</v>
          </cell>
          <cell r="AP59" t="str">
            <v>Writer Convent Premium  Mrp 48</v>
          </cell>
          <cell r="AQ59" t="str">
            <v>Writer Convent Premium  Mrp 48</v>
          </cell>
          <cell r="AR59">
            <v>1000</v>
          </cell>
          <cell r="AS59" t="str">
            <v>180 x 240</v>
          </cell>
          <cell r="AT59">
            <v>132</v>
          </cell>
          <cell r="AU59">
            <v>4</v>
          </cell>
          <cell r="AV59" t="str">
            <v>Index</v>
          </cell>
          <cell r="AW59" t="str">
            <v>Five Line English</v>
          </cell>
          <cell r="AX59" t="str">
            <v>Pining</v>
          </cell>
          <cell r="AY59">
            <v>10</v>
          </cell>
          <cell r="AZ59">
            <v>50</v>
          </cell>
          <cell r="BA59" t="str">
            <v>4+2</v>
          </cell>
          <cell r="BB59" t="str">
            <v>Full</v>
          </cell>
          <cell r="BC59" t="str">
            <v>WB</v>
          </cell>
          <cell r="BD59">
            <v>260</v>
          </cell>
          <cell r="BE59" t="str">
            <v>960 x 735</v>
          </cell>
          <cell r="BF59">
            <v>8</v>
          </cell>
          <cell r="BG59">
            <v>125</v>
          </cell>
          <cell r="BH59">
            <v>2.2931999999999998E-2</v>
          </cell>
          <cell r="BI59" t="str">
            <v>Trident</v>
          </cell>
          <cell r="BJ59">
            <v>52</v>
          </cell>
          <cell r="BK59">
            <v>96</v>
          </cell>
          <cell r="BL59">
            <v>36.5</v>
          </cell>
          <cell r="BM59">
            <v>16</v>
          </cell>
          <cell r="BN59">
            <v>8.25</v>
          </cell>
          <cell r="BO59">
            <v>0.15032160000000003</v>
          </cell>
          <cell r="BP59">
            <v>8500</v>
          </cell>
          <cell r="BQ59" t="str">
            <v>Writer Convent Premium  Mrp 48</v>
          </cell>
        </row>
        <row r="60">
          <cell r="A60">
            <v>58</v>
          </cell>
          <cell r="B60" t="str">
            <v>000058</v>
          </cell>
          <cell r="C60" t="str">
            <v>Writer Convent Premium  Mrp 48 [Double Line]-132 page</v>
          </cell>
          <cell r="D60" t="str">
            <v>Writer Convent Premium  Mrp 48 [Double Line]-132 page</v>
          </cell>
          <cell r="E60" t="str">
            <v>*11103</v>
          </cell>
          <cell r="F60" t="str">
            <v>*06016</v>
          </cell>
          <cell r="G60">
            <v>0</v>
          </cell>
          <cell r="H60">
            <v>0</v>
          </cell>
          <cell r="I60">
            <v>1058</v>
          </cell>
          <cell r="K60" t="str">
            <v>*05028</v>
          </cell>
          <cell r="L60" t="str">
            <v>*18005</v>
          </cell>
          <cell r="N60" t="str">
            <v>Writer Convent Premium  Mrp 48 [Double Line]-132 page</v>
          </cell>
          <cell r="O60" t="str">
            <v>*25019</v>
          </cell>
          <cell r="Q60" t="str">
            <v>NULL</v>
          </cell>
          <cell r="R60" t="str">
            <v>NULL</v>
          </cell>
          <cell r="S60" t="str">
            <v>NULL</v>
          </cell>
          <cell r="T60" t="str">
            <v>NULL</v>
          </cell>
          <cell r="U60" t="str">
            <v>NULL</v>
          </cell>
          <cell r="V60" t="str">
            <v>NULL</v>
          </cell>
          <cell r="W60" t="str">
            <v>F</v>
          </cell>
          <cell r="X60" t="str">
            <v>000001</v>
          </cell>
          <cell r="Y60" t="str">
            <v>GetDate()</v>
          </cell>
          <cell r="Z60" t="str">
            <v>NULL</v>
          </cell>
          <cell r="AA60" t="str">
            <v>NULL</v>
          </cell>
          <cell r="AB60" t="str">
            <v>N</v>
          </cell>
          <cell r="AC60" t="str">
            <v>N</v>
          </cell>
          <cell r="AD60" t="str">
            <v>000058</v>
          </cell>
          <cell r="AF60" t="str">
            <v>Rulling-Double Line-[180 x 240]</v>
          </cell>
          <cell r="AG60" t="str">
            <v>000191</v>
          </cell>
          <cell r="AH60" t="str">
            <v>8.250</v>
          </cell>
          <cell r="AI60" t="str">
            <v>Writer Convent Premium  Mrp 48 [Title]</v>
          </cell>
          <cell r="AJ60" t="str">
            <v>000266</v>
          </cell>
          <cell r="AK60" t="str">
            <v>0.125</v>
          </cell>
          <cell r="AL60" t="str">
            <v>Index-[180 x 240]</v>
          </cell>
          <cell r="AM60" t="str">
            <v>000234</v>
          </cell>
          <cell r="AN60" t="str">
            <v>0.250</v>
          </cell>
          <cell r="AO60" t="str">
            <v>0.250</v>
          </cell>
          <cell r="AP60" t="str">
            <v>Writer Convent Premium  Mrp 48</v>
          </cell>
          <cell r="AQ60" t="str">
            <v>Writer Convent Premium  Mrp 48</v>
          </cell>
          <cell r="AR60">
            <v>1000</v>
          </cell>
          <cell r="AS60" t="str">
            <v>180 x 240</v>
          </cell>
          <cell r="AT60">
            <v>132</v>
          </cell>
          <cell r="AU60">
            <v>4</v>
          </cell>
          <cell r="AV60" t="str">
            <v>Index</v>
          </cell>
          <cell r="AW60" t="str">
            <v>Double Line</v>
          </cell>
          <cell r="AX60" t="str">
            <v>Pining</v>
          </cell>
          <cell r="AY60">
            <v>10</v>
          </cell>
          <cell r="AZ60">
            <v>50</v>
          </cell>
          <cell r="BA60" t="str">
            <v>4+2</v>
          </cell>
          <cell r="BB60" t="str">
            <v>Full</v>
          </cell>
          <cell r="BC60" t="str">
            <v>WB</v>
          </cell>
          <cell r="BD60">
            <v>260</v>
          </cell>
          <cell r="BE60" t="str">
            <v>960 x 735</v>
          </cell>
          <cell r="BF60">
            <v>8</v>
          </cell>
          <cell r="BG60">
            <v>125</v>
          </cell>
          <cell r="BH60">
            <v>2.2931999999999998E-2</v>
          </cell>
          <cell r="BI60" t="str">
            <v>Trident</v>
          </cell>
          <cell r="BJ60">
            <v>52</v>
          </cell>
          <cell r="BK60">
            <v>96</v>
          </cell>
          <cell r="BL60">
            <v>36.5</v>
          </cell>
          <cell r="BM60">
            <v>16</v>
          </cell>
          <cell r="BN60">
            <v>8.25</v>
          </cell>
          <cell r="BO60">
            <v>0.15032160000000003</v>
          </cell>
          <cell r="BP60">
            <v>8500</v>
          </cell>
          <cell r="BQ60" t="str">
            <v>Writer Convent Premium  Mrp 48</v>
          </cell>
        </row>
        <row r="61">
          <cell r="A61">
            <v>59</v>
          </cell>
          <cell r="B61" t="str">
            <v>000059</v>
          </cell>
          <cell r="C61" t="str">
            <v>Writer Convent Premium  Mrp 65 [Single line]-180 page</v>
          </cell>
          <cell r="D61" t="str">
            <v>Writer Convent Premium  Mrp 65 [Single line]-180 page</v>
          </cell>
          <cell r="E61" t="str">
            <v>*11103</v>
          </cell>
          <cell r="F61" t="str">
            <v>*06016</v>
          </cell>
          <cell r="G61">
            <v>0</v>
          </cell>
          <cell r="H61">
            <v>0</v>
          </cell>
          <cell r="I61">
            <v>1059</v>
          </cell>
          <cell r="K61" t="str">
            <v>*05035</v>
          </cell>
          <cell r="L61" t="str">
            <v>*18005</v>
          </cell>
          <cell r="N61" t="str">
            <v>Writer Convent Premium  Mrp 65 [Single line]-180 page</v>
          </cell>
          <cell r="O61" t="str">
            <v>*25019</v>
          </cell>
          <cell r="Q61" t="str">
            <v>NULL</v>
          </cell>
          <cell r="R61" t="str">
            <v>NULL</v>
          </cell>
          <cell r="S61" t="str">
            <v>NULL</v>
          </cell>
          <cell r="T61" t="str">
            <v>NULL</v>
          </cell>
          <cell r="U61" t="str">
            <v>NULL</v>
          </cell>
          <cell r="V61" t="str">
            <v>NULL</v>
          </cell>
          <cell r="W61" t="str">
            <v>F</v>
          </cell>
          <cell r="X61" t="str">
            <v>000001</v>
          </cell>
          <cell r="Y61" t="str">
            <v>GetDate()</v>
          </cell>
          <cell r="Z61" t="str">
            <v>NULL</v>
          </cell>
          <cell r="AA61" t="str">
            <v>NULL</v>
          </cell>
          <cell r="AB61" t="str">
            <v>N</v>
          </cell>
          <cell r="AC61" t="str">
            <v>N</v>
          </cell>
          <cell r="AD61" t="str">
            <v>000059</v>
          </cell>
          <cell r="AF61" t="str">
            <v>Rulling-Single line-[180 x 240]</v>
          </cell>
          <cell r="AG61" t="str">
            <v>000209</v>
          </cell>
          <cell r="AH61" t="str">
            <v>11.250</v>
          </cell>
          <cell r="AI61" t="str">
            <v>Writer Convent Premium  Mrp 65 [Title]</v>
          </cell>
          <cell r="AJ61" t="str">
            <v>000267</v>
          </cell>
          <cell r="AK61" t="str">
            <v>0.125</v>
          </cell>
          <cell r="AL61" t="str">
            <v>Index-[180 x 240]</v>
          </cell>
          <cell r="AM61" t="str">
            <v>000234</v>
          </cell>
          <cell r="AN61" t="str">
            <v>0.250</v>
          </cell>
          <cell r="AO61" t="str">
            <v>0.250</v>
          </cell>
          <cell r="AP61" t="str">
            <v>Writer Convent Premium  Mrp 65</v>
          </cell>
          <cell r="AQ61" t="str">
            <v>Writer Convent Premium  Mrp 65</v>
          </cell>
          <cell r="AR61">
            <v>1000</v>
          </cell>
          <cell r="AS61" t="str">
            <v>180 x 240</v>
          </cell>
          <cell r="AT61">
            <v>180</v>
          </cell>
          <cell r="AU61">
            <v>4</v>
          </cell>
          <cell r="AV61" t="str">
            <v>Index</v>
          </cell>
          <cell r="AW61" t="str">
            <v>Single line</v>
          </cell>
          <cell r="AX61" t="str">
            <v>Pining</v>
          </cell>
          <cell r="AY61">
            <v>8</v>
          </cell>
          <cell r="AZ61">
            <v>40</v>
          </cell>
          <cell r="BA61" t="str">
            <v>4+2</v>
          </cell>
          <cell r="BB61" t="str">
            <v>Full</v>
          </cell>
          <cell r="BC61" t="str">
            <v>WB</v>
          </cell>
          <cell r="BD61">
            <v>260</v>
          </cell>
          <cell r="BE61" t="str">
            <v>960 x 735</v>
          </cell>
          <cell r="BF61">
            <v>8</v>
          </cell>
          <cell r="BG61">
            <v>125</v>
          </cell>
          <cell r="BH61">
            <v>2.2931999999999998E-2</v>
          </cell>
          <cell r="BI61" t="str">
            <v>Trident</v>
          </cell>
          <cell r="BJ61">
            <v>52</v>
          </cell>
          <cell r="BK61">
            <v>96</v>
          </cell>
          <cell r="BL61">
            <v>36.5</v>
          </cell>
          <cell r="BM61">
            <v>16</v>
          </cell>
          <cell r="BN61">
            <v>11.25</v>
          </cell>
          <cell r="BO61">
            <v>0.20498400000000003</v>
          </cell>
          <cell r="BP61">
            <v>11500</v>
          </cell>
          <cell r="BQ61" t="str">
            <v>Writer Convent Premium  Mrp 65</v>
          </cell>
        </row>
        <row r="62">
          <cell r="A62">
            <v>60</v>
          </cell>
          <cell r="B62" t="str">
            <v>000060</v>
          </cell>
          <cell r="C62" t="str">
            <v>Writer Convent Premium  Mrp 65 [English]-180 page</v>
          </cell>
          <cell r="D62" t="str">
            <v>Writer Convent Premium  Mrp 65 [English]-180 page</v>
          </cell>
          <cell r="E62" t="str">
            <v>*11103</v>
          </cell>
          <cell r="F62" t="str">
            <v>*06016</v>
          </cell>
          <cell r="G62">
            <v>0</v>
          </cell>
          <cell r="H62">
            <v>0</v>
          </cell>
          <cell r="I62">
            <v>1060</v>
          </cell>
          <cell r="K62" t="str">
            <v>*05029</v>
          </cell>
          <cell r="L62" t="str">
            <v>*18005</v>
          </cell>
          <cell r="N62" t="str">
            <v>Writer Convent Premium  Mrp 65 [English]-180 page</v>
          </cell>
          <cell r="O62" t="str">
            <v>*25019</v>
          </cell>
          <cell r="Q62" t="str">
            <v>NULL</v>
          </cell>
          <cell r="R62" t="str">
            <v>NULL</v>
          </cell>
          <cell r="S62" t="str">
            <v>NULL</v>
          </cell>
          <cell r="T62" t="str">
            <v>NULL</v>
          </cell>
          <cell r="U62" t="str">
            <v>NULL</v>
          </cell>
          <cell r="V62" t="str">
            <v>NULL</v>
          </cell>
          <cell r="W62" t="str">
            <v>F</v>
          </cell>
          <cell r="X62" t="str">
            <v>000001</v>
          </cell>
          <cell r="Y62" t="str">
            <v>GetDate()</v>
          </cell>
          <cell r="Z62" t="str">
            <v>NULL</v>
          </cell>
          <cell r="AA62" t="str">
            <v>NULL</v>
          </cell>
          <cell r="AB62" t="str">
            <v>N</v>
          </cell>
          <cell r="AC62" t="str">
            <v>N</v>
          </cell>
          <cell r="AD62" t="str">
            <v>000060</v>
          </cell>
          <cell r="AF62" t="str">
            <v>Rulling-English-[180 x 240]</v>
          </cell>
          <cell r="AG62" t="str">
            <v>000195</v>
          </cell>
          <cell r="AH62" t="str">
            <v>11.250</v>
          </cell>
          <cell r="AI62" t="str">
            <v>Writer Convent Premium  Mrp 65 [Title]</v>
          </cell>
          <cell r="AJ62" t="str">
            <v>000267</v>
          </cell>
          <cell r="AK62" t="str">
            <v>0.125</v>
          </cell>
          <cell r="AL62" t="str">
            <v>Index-[180 x 240]</v>
          </cell>
          <cell r="AM62" t="str">
            <v>000234</v>
          </cell>
          <cell r="AN62" t="str">
            <v>0.250</v>
          </cell>
          <cell r="AO62" t="str">
            <v>0.250</v>
          </cell>
          <cell r="AP62" t="str">
            <v>Writer Convent Premium  Mrp 65</v>
          </cell>
          <cell r="AQ62" t="str">
            <v>Writer Convent Premium  Mrp 65</v>
          </cell>
          <cell r="AR62">
            <v>1000</v>
          </cell>
          <cell r="AS62" t="str">
            <v>180 x 240</v>
          </cell>
          <cell r="AT62">
            <v>180</v>
          </cell>
          <cell r="AU62">
            <v>4</v>
          </cell>
          <cell r="AV62" t="str">
            <v>Index</v>
          </cell>
          <cell r="AW62" t="str">
            <v>English</v>
          </cell>
          <cell r="AX62" t="str">
            <v>Pining</v>
          </cell>
          <cell r="AY62">
            <v>8</v>
          </cell>
          <cell r="AZ62">
            <v>40</v>
          </cell>
          <cell r="BA62" t="str">
            <v>4+2</v>
          </cell>
          <cell r="BB62" t="str">
            <v>Full</v>
          </cell>
          <cell r="BC62" t="str">
            <v>WB</v>
          </cell>
          <cell r="BD62">
            <v>260</v>
          </cell>
          <cell r="BE62" t="str">
            <v>960 x 735</v>
          </cell>
          <cell r="BF62">
            <v>8</v>
          </cell>
          <cell r="BG62">
            <v>125</v>
          </cell>
          <cell r="BH62">
            <v>2.2931999999999998E-2</v>
          </cell>
          <cell r="BI62" t="str">
            <v>Trident</v>
          </cell>
          <cell r="BJ62">
            <v>52</v>
          </cell>
          <cell r="BK62">
            <v>96</v>
          </cell>
          <cell r="BL62">
            <v>36.5</v>
          </cell>
          <cell r="BM62">
            <v>16</v>
          </cell>
          <cell r="BN62">
            <v>11.25</v>
          </cell>
          <cell r="BO62">
            <v>0.20498400000000003</v>
          </cell>
          <cell r="BP62">
            <v>11500</v>
          </cell>
          <cell r="BQ62" t="str">
            <v>Writer Convent Premium  Mrp 65</v>
          </cell>
        </row>
        <row r="63">
          <cell r="A63">
            <v>61</v>
          </cell>
          <cell r="B63" t="str">
            <v>000061</v>
          </cell>
          <cell r="C63" t="str">
            <v>Writer Convent Premium  Mrp 65 [10 mm Squire (small)]</v>
          </cell>
          <cell r="D63" t="str">
            <v>Writer Convent Premium  Mrp 65 [10 mm Squire (small)]</v>
          </cell>
          <cell r="E63" t="str">
            <v>*11103</v>
          </cell>
          <cell r="F63" t="str">
            <v>*06016</v>
          </cell>
          <cell r="G63">
            <v>0</v>
          </cell>
          <cell r="H63">
            <v>0</v>
          </cell>
          <cell r="I63">
            <v>1061</v>
          </cell>
          <cell r="K63" t="str">
            <v>*05044</v>
          </cell>
          <cell r="L63" t="str">
            <v>*18005</v>
          </cell>
          <cell r="N63" t="str">
            <v>Writer Convent Premium  Mrp 65 [10 mm Squire (small)]</v>
          </cell>
          <cell r="O63" t="str">
            <v>*25019</v>
          </cell>
          <cell r="Q63" t="str">
            <v>NULL</v>
          </cell>
          <cell r="R63" t="str">
            <v>NULL</v>
          </cell>
          <cell r="S63" t="str">
            <v>NULL</v>
          </cell>
          <cell r="T63" t="str">
            <v>NULL</v>
          </cell>
          <cell r="U63" t="str">
            <v>NULL</v>
          </cell>
          <cell r="V63" t="str">
            <v>NULL</v>
          </cell>
          <cell r="W63" t="str">
            <v>F</v>
          </cell>
          <cell r="X63" t="str">
            <v>000001</v>
          </cell>
          <cell r="Y63" t="str">
            <v>GetDate()</v>
          </cell>
          <cell r="Z63" t="str">
            <v>NULL</v>
          </cell>
          <cell r="AA63" t="str">
            <v>NULL</v>
          </cell>
          <cell r="AB63" t="str">
            <v>N</v>
          </cell>
          <cell r="AC63" t="str">
            <v>N</v>
          </cell>
          <cell r="AD63" t="str">
            <v>000061</v>
          </cell>
          <cell r="AF63" t="str">
            <v>Rulling-10 mm Squire (small)-[180 x 240]</v>
          </cell>
          <cell r="AG63" t="str">
            <v>000217</v>
          </cell>
          <cell r="AH63" t="str">
            <v>11.250</v>
          </cell>
          <cell r="AI63" t="str">
            <v>Writer Convent Premium  Mrp 65 [Title]</v>
          </cell>
          <cell r="AJ63" t="str">
            <v>000267</v>
          </cell>
          <cell r="AK63" t="str">
            <v>0.125</v>
          </cell>
          <cell r="AL63" t="str">
            <v>Index-[180 x 240]</v>
          </cell>
          <cell r="AM63" t="str">
            <v>000234</v>
          </cell>
          <cell r="AN63" t="str">
            <v>0.250</v>
          </cell>
          <cell r="AO63" t="str">
            <v>0.250</v>
          </cell>
          <cell r="AP63" t="str">
            <v>Writer Convent Premium  Mrp 65</v>
          </cell>
          <cell r="AQ63" t="str">
            <v>Writer Convent Premium  Mrp 65</v>
          </cell>
          <cell r="AR63">
            <v>1000</v>
          </cell>
          <cell r="AS63" t="str">
            <v>180 x 240</v>
          </cell>
          <cell r="AT63">
            <v>180</v>
          </cell>
          <cell r="AU63">
            <v>4</v>
          </cell>
          <cell r="AV63" t="str">
            <v>Index</v>
          </cell>
          <cell r="AW63" t="str">
            <v>10 mm Squire (small)</v>
          </cell>
          <cell r="AX63" t="str">
            <v>Pining</v>
          </cell>
          <cell r="AY63">
            <v>8</v>
          </cell>
          <cell r="AZ63">
            <v>40</v>
          </cell>
          <cell r="BA63" t="str">
            <v>4+2</v>
          </cell>
          <cell r="BB63" t="str">
            <v>Full</v>
          </cell>
          <cell r="BC63" t="str">
            <v>WB</v>
          </cell>
          <cell r="BD63">
            <v>260</v>
          </cell>
          <cell r="BE63" t="str">
            <v>960 x 735</v>
          </cell>
          <cell r="BF63">
            <v>8</v>
          </cell>
          <cell r="BG63">
            <v>125</v>
          </cell>
          <cell r="BH63">
            <v>2.2931999999999998E-2</v>
          </cell>
          <cell r="BI63" t="str">
            <v>Trident</v>
          </cell>
          <cell r="BJ63">
            <v>52</v>
          </cell>
          <cell r="BK63">
            <v>96</v>
          </cell>
          <cell r="BL63">
            <v>36.5</v>
          </cell>
          <cell r="BM63">
            <v>16</v>
          </cell>
          <cell r="BN63">
            <v>11.25</v>
          </cell>
          <cell r="BO63">
            <v>0.20498400000000003</v>
          </cell>
          <cell r="BP63">
            <v>11500</v>
          </cell>
          <cell r="BQ63" t="str">
            <v>Writer Convent Premium  Mrp 65</v>
          </cell>
        </row>
        <row r="64">
          <cell r="A64">
            <v>62</v>
          </cell>
          <cell r="B64" t="str">
            <v>000062</v>
          </cell>
          <cell r="C64" t="str">
            <v>Writer Convent Premium  Mrp 65 [12 mm Squire ( Medium)]</v>
          </cell>
          <cell r="D64" t="str">
            <v>Writer Convent Premium  Mrp 65 [12 mm Squire ( Medium)]</v>
          </cell>
          <cell r="E64" t="str">
            <v>*11103</v>
          </cell>
          <cell r="F64" t="str">
            <v>*06016</v>
          </cell>
          <cell r="G64">
            <v>0</v>
          </cell>
          <cell r="H64">
            <v>0</v>
          </cell>
          <cell r="I64">
            <v>1062</v>
          </cell>
          <cell r="K64" t="str">
            <v>*05045</v>
          </cell>
          <cell r="L64" t="str">
            <v>*18005</v>
          </cell>
          <cell r="N64" t="str">
            <v>Writer Convent Premium  Mrp 65 [12 mm Squire ( Medium)]</v>
          </cell>
          <cell r="O64" t="str">
            <v>*25019</v>
          </cell>
          <cell r="Q64" t="str">
            <v>NULL</v>
          </cell>
          <cell r="R64" t="str">
            <v>NULL</v>
          </cell>
          <cell r="S64" t="str">
            <v>NULL</v>
          </cell>
          <cell r="T64" t="str">
            <v>NULL</v>
          </cell>
          <cell r="U64" t="str">
            <v>NULL</v>
          </cell>
          <cell r="V64" t="str">
            <v>NULL</v>
          </cell>
          <cell r="W64" t="str">
            <v>F</v>
          </cell>
          <cell r="X64" t="str">
            <v>000001</v>
          </cell>
          <cell r="Y64" t="str">
            <v>GetDate()</v>
          </cell>
          <cell r="Z64" t="str">
            <v>NULL</v>
          </cell>
          <cell r="AA64" t="str">
            <v>NULL</v>
          </cell>
          <cell r="AB64" t="str">
            <v>N</v>
          </cell>
          <cell r="AC64" t="str">
            <v>N</v>
          </cell>
          <cell r="AD64" t="str">
            <v>000062</v>
          </cell>
          <cell r="AF64" t="str">
            <v>Rulling-12 mm Squire ( Medium)-[180 x 240]</v>
          </cell>
          <cell r="AG64" t="str">
            <v>000218</v>
          </cell>
          <cell r="AH64" t="str">
            <v>11.250</v>
          </cell>
          <cell r="AI64" t="str">
            <v>Writer Convent Premium  Mrp 65 [Title]</v>
          </cell>
          <cell r="AJ64" t="str">
            <v>000267</v>
          </cell>
          <cell r="AK64" t="str">
            <v>0.125</v>
          </cell>
          <cell r="AL64" t="str">
            <v>Index-[180 x 240]</v>
          </cell>
          <cell r="AM64" t="str">
            <v>000234</v>
          </cell>
          <cell r="AN64" t="str">
            <v>0.250</v>
          </cell>
          <cell r="AO64" t="str">
            <v>0.250</v>
          </cell>
          <cell r="AP64" t="str">
            <v>Writer Convent Premium  Mrp 65</v>
          </cell>
          <cell r="AQ64" t="str">
            <v>Writer Convent Premium  Mrp 65</v>
          </cell>
          <cell r="AR64">
            <v>1000</v>
          </cell>
          <cell r="AS64" t="str">
            <v>180 x 240</v>
          </cell>
          <cell r="AT64">
            <v>180</v>
          </cell>
          <cell r="AU64">
            <v>4</v>
          </cell>
          <cell r="AV64" t="str">
            <v>Index</v>
          </cell>
          <cell r="AW64" t="str">
            <v>12 mm Squire ( Medium)</v>
          </cell>
          <cell r="AX64" t="str">
            <v>Pining</v>
          </cell>
          <cell r="AY64">
            <v>8</v>
          </cell>
          <cell r="AZ64">
            <v>40</v>
          </cell>
          <cell r="BA64" t="str">
            <v>4+2</v>
          </cell>
          <cell r="BB64" t="str">
            <v>Full</v>
          </cell>
          <cell r="BC64" t="str">
            <v>WB</v>
          </cell>
          <cell r="BD64">
            <v>260</v>
          </cell>
          <cell r="BE64" t="str">
            <v>960 x 735</v>
          </cell>
          <cell r="BF64">
            <v>8</v>
          </cell>
          <cell r="BG64">
            <v>125</v>
          </cell>
          <cell r="BH64">
            <v>2.2931999999999998E-2</v>
          </cell>
          <cell r="BI64" t="str">
            <v>Trident</v>
          </cell>
          <cell r="BJ64">
            <v>52</v>
          </cell>
          <cell r="BK64">
            <v>96</v>
          </cell>
          <cell r="BL64">
            <v>36.5</v>
          </cell>
          <cell r="BM64">
            <v>16</v>
          </cell>
          <cell r="BN64">
            <v>11.25</v>
          </cell>
          <cell r="BO64">
            <v>0.20498400000000003</v>
          </cell>
          <cell r="BP64">
            <v>11500</v>
          </cell>
          <cell r="BQ64" t="str">
            <v>Writer Convent Premium  Mrp 65</v>
          </cell>
        </row>
        <row r="65">
          <cell r="A65">
            <v>63</v>
          </cell>
          <cell r="B65" t="str">
            <v>000063</v>
          </cell>
          <cell r="C65" t="str">
            <v>Writer Convent Premium  Mrp 65 [18 mm Squire (Big)]-180 page</v>
          </cell>
          <cell r="D65" t="str">
            <v>Writer Convent Premium  Mrp 65 [18 mm Squire (Big)]-180 page</v>
          </cell>
          <cell r="E65" t="str">
            <v>*11103</v>
          </cell>
          <cell r="F65" t="str">
            <v>*06016</v>
          </cell>
          <cell r="G65">
            <v>0</v>
          </cell>
          <cell r="H65">
            <v>0</v>
          </cell>
          <cell r="I65">
            <v>1063</v>
          </cell>
          <cell r="K65" t="str">
            <v>*05046</v>
          </cell>
          <cell r="L65" t="str">
            <v>*18005</v>
          </cell>
          <cell r="N65" t="str">
            <v>Writer Convent Premium  Mrp 65 [18 mm Squire (Big)]-180 page</v>
          </cell>
          <cell r="O65" t="str">
            <v>*25019</v>
          </cell>
          <cell r="Q65" t="str">
            <v>NULL</v>
          </cell>
          <cell r="R65" t="str">
            <v>NULL</v>
          </cell>
          <cell r="S65" t="str">
            <v>NULL</v>
          </cell>
          <cell r="T65" t="str">
            <v>NULL</v>
          </cell>
          <cell r="U65" t="str">
            <v>NULL</v>
          </cell>
          <cell r="V65" t="str">
            <v>NULL</v>
          </cell>
          <cell r="W65" t="str">
            <v>F</v>
          </cell>
          <cell r="X65" t="str">
            <v>000001</v>
          </cell>
          <cell r="Y65" t="str">
            <v>GetDate()</v>
          </cell>
          <cell r="Z65" t="str">
            <v>NULL</v>
          </cell>
          <cell r="AA65" t="str">
            <v>NULL</v>
          </cell>
          <cell r="AB65" t="str">
            <v>N</v>
          </cell>
          <cell r="AC65" t="str">
            <v>N</v>
          </cell>
          <cell r="AD65" t="str">
            <v>000063</v>
          </cell>
          <cell r="AF65" t="str">
            <v>Rulling-18 mm Squire (Big)-[180 x 240]</v>
          </cell>
          <cell r="AG65" t="str">
            <v>000219</v>
          </cell>
          <cell r="AH65" t="str">
            <v>11.250</v>
          </cell>
          <cell r="AI65" t="str">
            <v>Writer Convent Premium  Mrp 65 [Title]</v>
          </cell>
          <cell r="AJ65" t="str">
            <v>000267</v>
          </cell>
          <cell r="AK65" t="str">
            <v>0.125</v>
          </cell>
          <cell r="AL65" t="str">
            <v>Index-[180 x 240]</v>
          </cell>
          <cell r="AM65" t="str">
            <v>000234</v>
          </cell>
          <cell r="AN65" t="str">
            <v>0.250</v>
          </cell>
          <cell r="AO65" t="str">
            <v>0.250</v>
          </cell>
          <cell r="AP65" t="str">
            <v>Writer Convent Premium  Mrp 65</v>
          </cell>
          <cell r="AQ65" t="str">
            <v>Writer Convent Premium  Mrp 65</v>
          </cell>
          <cell r="AR65">
            <v>1000</v>
          </cell>
          <cell r="AS65" t="str">
            <v>180 x 240</v>
          </cell>
          <cell r="AT65">
            <v>180</v>
          </cell>
          <cell r="AU65">
            <v>4</v>
          </cell>
          <cell r="AV65" t="str">
            <v>Index</v>
          </cell>
          <cell r="AW65" t="str">
            <v>18 mm Squire (Big)</v>
          </cell>
          <cell r="AX65" t="str">
            <v>Pining</v>
          </cell>
          <cell r="AY65">
            <v>8</v>
          </cell>
          <cell r="AZ65">
            <v>40</v>
          </cell>
          <cell r="BA65" t="str">
            <v>4+2</v>
          </cell>
          <cell r="BB65" t="str">
            <v>Full</v>
          </cell>
          <cell r="BC65" t="str">
            <v>WB</v>
          </cell>
          <cell r="BD65">
            <v>260</v>
          </cell>
          <cell r="BE65" t="str">
            <v>960 x 735</v>
          </cell>
          <cell r="BF65">
            <v>8</v>
          </cell>
          <cell r="BG65">
            <v>125</v>
          </cell>
          <cell r="BH65">
            <v>2.2931999999999998E-2</v>
          </cell>
          <cell r="BI65" t="str">
            <v>Trident</v>
          </cell>
          <cell r="BJ65">
            <v>52</v>
          </cell>
          <cell r="BK65">
            <v>96</v>
          </cell>
          <cell r="BL65">
            <v>36.5</v>
          </cell>
          <cell r="BM65">
            <v>16</v>
          </cell>
          <cell r="BN65">
            <v>11.25</v>
          </cell>
          <cell r="BO65">
            <v>0.20498400000000003</v>
          </cell>
          <cell r="BP65">
            <v>11500</v>
          </cell>
          <cell r="BQ65" t="str">
            <v>Writer Convent Premium  Mrp 65</v>
          </cell>
        </row>
        <row r="66">
          <cell r="A66">
            <v>64</v>
          </cell>
          <cell r="B66" t="str">
            <v>000064</v>
          </cell>
          <cell r="C66" t="str">
            <v>Writer Convent Premium  Mrp 65 [Hindi /Geometry]-180 page</v>
          </cell>
          <cell r="D66" t="str">
            <v>Writer Convent Premium  Mrp 65 [Hindi /Geometry]-180 page</v>
          </cell>
          <cell r="E66" t="str">
            <v>*11103</v>
          </cell>
          <cell r="F66" t="str">
            <v>*06016</v>
          </cell>
          <cell r="G66">
            <v>0</v>
          </cell>
          <cell r="H66">
            <v>0</v>
          </cell>
          <cell r="I66">
            <v>1064</v>
          </cell>
          <cell r="K66" t="str">
            <v>*05033</v>
          </cell>
          <cell r="L66" t="str">
            <v>*18005</v>
          </cell>
          <cell r="N66" t="str">
            <v>Writer Convent Premium  Mrp 65 [Hindi /Geometry]-180 page</v>
          </cell>
          <cell r="O66" t="str">
            <v>*25019</v>
          </cell>
          <cell r="Q66" t="str">
            <v>NULL</v>
          </cell>
          <cell r="R66" t="str">
            <v>NULL</v>
          </cell>
          <cell r="S66" t="str">
            <v>NULL</v>
          </cell>
          <cell r="T66" t="str">
            <v>NULL</v>
          </cell>
          <cell r="U66" t="str">
            <v>NULL</v>
          </cell>
          <cell r="V66" t="str">
            <v>NULL</v>
          </cell>
          <cell r="W66" t="str">
            <v>F</v>
          </cell>
          <cell r="X66" t="str">
            <v>000001</v>
          </cell>
          <cell r="Y66" t="str">
            <v>GetDate()</v>
          </cell>
          <cell r="Z66" t="str">
            <v>NULL</v>
          </cell>
          <cell r="AA66" t="str">
            <v>NULL</v>
          </cell>
          <cell r="AB66" t="str">
            <v>N</v>
          </cell>
          <cell r="AC66" t="str">
            <v>N</v>
          </cell>
          <cell r="AD66" t="str">
            <v>000064</v>
          </cell>
          <cell r="AF66" t="str">
            <v>Rulling-Hindi /Geometry-[180 x 240]</v>
          </cell>
          <cell r="AG66" t="str">
            <v>000198</v>
          </cell>
          <cell r="AH66" t="str">
            <v>11.250</v>
          </cell>
          <cell r="AI66" t="str">
            <v>Writer Convent Premium  Mrp 65 [Title]</v>
          </cell>
          <cell r="AJ66" t="str">
            <v>000267</v>
          </cell>
          <cell r="AK66" t="str">
            <v>0.125</v>
          </cell>
          <cell r="AL66" t="str">
            <v>Index-[180 x 240]</v>
          </cell>
          <cell r="AM66" t="str">
            <v>000234</v>
          </cell>
          <cell r="AN66" t="str">
            <v>0.250</v>
          </cell>
          <cell r="AO66" t="str">
            <v>0.250</v>
          </cell>
          <cell r="AP66" t="str">
            <v>Writer Convent Premium  Mrp 65</v>
          </cell>
          <cell r="AQ66" t="str">
            <v>Writer Convent Premium  Mrp 65</v>
          </cell>
          <cell r="AR66">
            <v>1000</v>
          </cell>
          <cell r="AS66" t="str">
            <v>180 x 240</v>
          </cell>
          <cell r="AT66">
            <v>180</v>
          </cell>
          <cell r="AU66">
            <v>4</v>
          </cell>
          <cell r="AV66" t="str">
            <v>Index</v>
          </cell>
          <cell r="AW66" t="str">
            <v>Hindi /Geometry</v>
          </cell>
          <cell r="AX66" t="str">
            <v>Pining</v>
          </cell>
          <cell r="AY66">
            <v>8</v>
          </cell>
          <cell r="AZ66">
            <v>40</v>
          </cell>
          <cell r="BA66" t="str">
            <v>4+2</v>
          </cell>
          <cell r="BB66" t="str">
            <v>Full</v>
          </cell>
          <cell r="BC66" t="str">
            <v>WB</v>
          </cell>
          <cell r="BD66">
            <v>260</v>
          </cell>
          <cell r="BE66" t="str">
            <v>960 x 735</v>
          </cell>
          <cell r="BF66">
            <v>8</v>
          </cell>
          <cell r="BG66">
            <v>125</v>
          </cell>
          <cell r="BH66">
            <v>2.2931999999999998E-2</v>
          </cell>
          <cell r="BI66" t="str">
            <v>Trident</v>
          </cell>
          <cell r="BJ66">
            <v>52</v>
          </cell>
          <cell r="BK66">
            <v>96</v>
          </cell>
          <cell r="BL66">
            <v>36.5</v>
          </cell>
          <cell r="BM66">
            <v>16</v>
          </cell>
          <cell r="BN66">
            <v>11.25</v>
          </cell>
          <cell r="BO66">
            <v>0.20498400000000003</v>
          </cell>
          <cell r="BP66">
            <v>11500</v>
          </cell>
          <cell r="BQ66" t="str">
            <v>Writer Convent Premium  Mrp 65</v>
          </cell>
        </row>
        <row r="67">
          <cell r="A67">
            <v>65</v>
          </cell>
          <cell r="B67" t="str">
            <v>000065</v>
          </cell>
          <cell r="C67" t="str">
            <v>Writer Convent Premium  Mrp 65 [English /Geometry]-180 page</v>
          </cell>
          <cell r="D67" t="str">
            <v>Writer Convent Premium  Mrp 65 [English /Geometry]-180 page</v>
          </cell>
          <cell r="E67" t="str">
            <v>*11103</v>
          </cell>
          <cell r="F67" t="str">
            <v>*06016</v>
          </cell>
          <cell r="G67">
            <v>0</v>
          </cell>
          <cell r="H67">
            <v>0</v>
          </cell>
          <cell r="I67">
            <v>1065</v>
          </cell>
          <cell r="K67" t="str">
            <v>*05030</v>
          </cell>
          <cell r="L67" t="str">
            <v>*18005</v>
          </cell>
          <cell r="N67" t="str">
            <v>Writer Convent Premium  Mrp 65 [English /Geometry]-180 page</v>
          </cell>
          <cell r="O67" t="str">
            <v>*25019</v>
          </cell>
          <cell r="Q67" t="str">
            <v>NULL</v>
          </cell>
          <cell r="R67" t="str">
            <v>NULL</v>
          </cell>
          <cell r="S67" t="str">
            <v>NULL</v>
          </cell>
          <cell r="T67" t="str">
            <v>NULL</v>
          </cell>
          <cell r="U67" t="str">
            <v>NULL</v>
          </cell>
          <cell r="V67" t="str">
            <v>NULL</v>
          </cell>
          <cell r="W67" t="str">
            <v>F</v>
          </cell>
          <cell r="X67" t="str">
            <v>000001</v>
          </cell>
          <cell r="Y67" t="str">
            <v>GetDate()</v>
          </cell>
          <cell r="Z67" t="str">
            <v>NULL</v>
          </cell>
          <cell r="AA67" t="str">
            <v>NULL</v>
          </cell>
          <cell r="AB67" t="str">
            <v>N</v>
          </cell>
          <cell r="AC67" t="str">
            <v>N</v>
          </cell>
          <cell r="AD67" t="str">
            <v>000065</v>
          </cell>
          <cell r="AF67" t="str">
            <v>Rulling-English /Geometry-[180 x 240]</v>
          </cell>
          <cell r="AG67" t="str">
            <v>000192</v>
          </cell>
          <cell r="AH67" t="str">
            <v>11.250</v>
          </cell>
          <cell r="AI67" t="str">
            <v>Writer Convent Premium  Mrp 65 [Title]</v>
          </cell>
          <cell r="AJ67" t="str">
            <v>000267</v>
          </cell>
          <cell r="AK67" t="str">
            <v>0.125</v>
          </cell>
          <cell r="AL67" t="str">
            <v>Index-[180 x 240]</v>
          </cell>
          <cell r="AM67" t="str">
            <v>000234</v>
          </cell>
          <cell r="AN67" t="str">
            <v>0.250</v>
          </cell>
          <cell r="AO67" t="str">
            <v>0.250</v>
          </cell>
          <cell r="AP67" t="str">
            <v>Writer Convent Premium  Mrp 65</v>
          </cell>
          <cell r="AQ67" t="str">
            <v>Writer Convent Premium  Mrp 65</v>
          </cell>
          <cell r="AR67">
            <v>1000</v>
          </cell>
          <cell r="AS67" t="str">
            <v>180 x 240</v>
          </cell>
          <cell r="AT67">
            <v>180</v>
          </cell>
          <cell r="AU67">
            <v>4</v>
          </cell>
          <cell r="AV67" t="str">
            <v>Index</v>
          </cell>
          <cell r="AW67" t="str">
            <v>English /Geometry</v>
          </cell>
          <cell r="AX67" t="str">
            <v>Pining</v>
          </cell>
          <cell r="AY67">
            <v>8</v>
          </cell>
          <cell r="AZ67">
            <v>40</v>
          </cell>
          <cell r="BA67" t="str">
            <v>4+2</v>
          </cell>
          <cell r="BB67" t="str">
            <v>Full</v>
          </cell>
          <cell r="BC67" t="str">
            <v>WB</v>
          </cell>
          <cell r="BD67">
            <v>260</v>
          </cell>
          <cell r="BE67" t="str">
            <v>960 x 735</v>
          </cell>
          <cell r="BF67">
            <v>8</v>
          </cell>
          <cell r="BG67">
            <v>125</v>
          </cell>
          <cell r="BH67">
            <v>2.2931999999999998E-2</v>
          </cell>
          <cell r="BI67" t="str">
            <v>Trident</v>
          </cell>
          <cell r="BJ67">
            <v>52</v>
          </cell>
          <cell r="BK67">
            <v>96</v>
          </cell>
          <cell r="BL67">
            <v>36.5</v>
          </cell>
          <cell r="BM67">
            <v>16</v>
          </cell>
          <cell r="BN67">
            <v>11.25</v>
          </cell>
          <cell r="BO67">
            <v>0.20498400000000003</v>
          </cell>
          <cell r="BP67">
            <v>11500</v>
          </cell>
          <cell r="BQ67" t="str">
            <v>Writer Convent Premium  Mrp 65</v>
          </cell>
        </row>
        <row r="68">
          <cell r="A68">
            <v>66</v>
          </cell>
          <cell r="B68" t="str">
            <v>000066</v>
          </cell>
          <cell r="C68" t="str">
            <v>Writer Convent Premium  Mrp 65 [3 In 1]-180 page</v>
          </cell>
          <cell r="D68" t="str">
            <v>Writer Convent Premium  Mrp 65 [3 In 1]-180 page</v>
          </cell>
          <cell r="E68" t="str">
            <v>*11103</v>
          </cell>
          <cell r="F68" t="str">
            <v>*06016</v>
          </cell>
          <cell r="G68">
            <v>0</v>
          </cell>
          <cell r="H68">
            <v>0</v>
          </cell>
          <cell r="I68">
            <v>1066</v>
          </cell>
          <cell r="K68" t="str">
            <v>*05027</v>
          </cell>
          <cell r="L68" t="str">
            <v>*18005</v>
          </cell>
          <cell r="N68" t="str">
            <v>Writer Convent Premium  Mrp 65 [3 In 1]-180 page</v>
          </cell>
          <cell r="O68" t="str">
            <v>*25019</v>
          </cell>
          <cell r="Q68" t="str">
            <v>NULL</v>
          </cell>
          <cell r="R68" t="str">
            <v>NULL</v>
          </cell>
          <cell r="S68" t="str">
            <v>NULL</v>
          </cell>
          <cell r="T68" t="str">
            <v>NULL</v>
          </cell>
          <cell r="U68" t="str">
            <v>NULL</v>
          </cell>
          <cell r="V68" t="str">
            <v>NULL</v>
          </cell>
          <cell r="W68" t="str">
            <v>F</v>
          </cell>
          <cell r="X68" t="str">
            <v>000001</v>
          </cell>
          <cell r="Y68" t="str">
            <v>GetDate()</v>
          </cell>
          <cell r="Z68" t="str">
            <v>NULL</v>
          </cell>
          <cell r="AA68" t="str">
            <v>NULL</v>
          </cell>
          <cell r="AB68" t="str">
            <v>N</v>
          </cell>
          <cell r="AC68" t="str">
            <v>N</v>
          </cell>
          <cell r="AD68" t="str">
            <v>000066</v>
          </cell>
          <cell r="AF68" t="str">
            <v>Rulling-3 In 1-[180 x 240]</v>
          </cell>
          <cell r="AG68" t="str">
            <v>000220</v>
          </cell>
          <cell r="AH68" t="str">
            <v>11.250</v>
          </cell>
          <cell r="AI68" t="str">
            <v>Writer Convent Premium  Mrp 65 [Title]</v>
          </cell>
          <cell r="AJ68" t="str">
            <v>000267</v>
          </cell>
          <cell r="AK68" t="str">
            <v>0.125</v>
          </cell>
          <cell r="AL68" t="str">
            <v xml:space="preserve"> 3 In 1-[180 x 240]</v>
          </cell>
          <cell r="AM68" t="str">
            <v>000238</v>
          </cell>
          <cell r="AN68" t="str">
            <v>0.250</v>
          </cell>
          <cell r="AO68" t="str">
            <v>0.250</v>
          </cell>
          <cell r="AP68" t="str">
            <v>Writer Convent Premium  Mrp 65</v>
          </cell>
          <cell r="AQ68" t="str">
            <v>Writer Convent Premium  Mrp 65</v>
          </cell>
          <cell r="AR68">
            <v>1000</v>
          </cell>
          <cell r="AS68" t="str">
            <v>180 x 240</v>
          </cell>
          <cell r="AT68">
            <v>180</v>
          </cell>
          <cell r="AU68">
            <v>4</v>
          </cell>
          <cell r="AV68" t="str">
            <v xml:space="preserve"> 3 In 1</v>
          </cell>
          <cell r="AW68" t="str">
            <v>3 In 1</v>
          </cell>
          <cell r="AX68" t="str">
            <v>Pining</v>
          </cell>
          <cell r="AY68">
            <v>8</v>
          </cell>
          <cell r="AZ68">
            <v>40</v>
          </cell>
          <cell r="BA68" t="str">
            <v>4+2</v>
          </cell>
          <cell r="BB68" t="str">
            <v>Full</v>
          </cell>
          <cell r="BC68" t="str">
            <v>WB</v>
          </cell>
          <cell r="BD68">
            <v>260</v>
          </cell>
          <cell r="BE68" t="str">
            <v>960 x 735</v>
          </cell>
          <cell r="BF68">
            <v>8</v>
          </cell>
          <cell r="BG68">
            <v>125</v>
          </cell>
          <cell r="BH68">
            <v>2.2931999999999998E-2</v>
          </cell>
          <cell r="BI68" t="str">
            <v>Trident</v>
          </cell>
          <cell r="BJ68">
            <v>52</v>
          </cell>
          <cell r="BK68">
            <v>96</v>
          </cell>
          <cell r="BL68">
            <v>36.5</v>
          </cell>
          <cell r="BM68">
            <v>16</v>
          </cell>
          <cell r="BN68">
            <v>11.25</v>
          </cell>
          <cell r="BO68">
            <v>0.20498400000000003</v>
          </cell>
          <cell r="BP68">
            <v>11500</v>
          </cell>
          <cell r="BQ68" t="str">
            <v>Writer Convent Premium  Mrp 65</v>
          </cell>
        </row>
        <row r="69">
          <cell r="A69">
            <v>67</v>
          </cell>
          <cell r="B69" t="str">
            <v>000067</v>
          </cell>
          <cell r="C69" t="str">
            <v>Writer Convent Premium  Mrp 65 [Five Line English]-180 page</v>
          </cell>
          <cell r="D69" t="str">
            <v>Writer Convent Premium  Mrp 65 [Five Line English]-180 page</v>
          </cell>
          <cell r="E69" t="str">
            <v>*11103</v>
          </cell>
          <cell r="F69" t="str">
            <v>*06016</v>
          </cell>
          <cell r="G69">
            <v>0</v>
          </cell>
          <cell r="H69">
            <v>0</v>
          </cell>
          <cell r="I69">
            <v>1067</v>
          </cell>
          <cell r="K69" t="str">
            <v>*05047</v>
          </cell>
          <cell r="L69" t="str">
            <v>*18005</v>
          </cell>
          <cell r="N69" t="str">
            <v>Writer Convent Premium  Mrp 65 [Five Line English]-180 page</v>
          </cell>
          <cell r="O69" t="str">
            <v>*25019</v>
          </cell>
          <cell r="Q69" t="str">
            <v>NULL</v>
          </cell>
          <cell r="R69" t="str">
            <v>NULL</v>
          </cell>
          <cell r="S69" t="str">
            <v>NULL</v>
          </cell>
          <cell r="T69" t="str">
            <v>NULL</v>
          </cell>
          <cell r="U69" t="str">
            <v>NULL</v>
          </cell>
          <cell r="V69" t="str">
            <v>NULL</v>
          </cell>
          <cell r="W69" t="str">
            <v>F</v>
          </cell>
          <cell r="X69" t="str">
            <v>000001</v>
          </cell>
          <cell r="Y69" t="str">
            <v>GetDate()</v>
          </cell>
          <cell r="Z69" t="str">
            <v>NULL</v>
          </cell>
          <cell r="AA69" t="str">
            <v>NULL</v>
          </cell>
          <cell r="AB69" t="str">
            <v>N</v>
          </cell>
          <cell r="AC69" t="str">
            <v>N</v>
          </cell>
          <cell r="AD69" t="str">
            <v>000067</v>
          </cell>
          <cell r="AF69" t="str">
            <v>Rulling-Five Line English-[180 x 240]</v>
          </cell>
          <cell r="AG69" t="str">
            <v>000221</v>
          </cell>
          <cell r="AH69" t="str">
            <v>11.250</v>
          </cell>
          <cell r="AI69" t="str">
            <v>Writer Convent Premium  Mrp 65 [Title]</v>
          </cell>
          <cell r="AJ69" t="str">
            <v>000267</v>
          </cell>
          <cell r="AK69" t="str">
            <v>0.125</v>
          </cell>
          <cell r="AL69" t="str">
            <v>Index-[180 x 240]</v>
          </cell>
          <cell r="AM69" t="str">
            <v>000234</v>
          </cell>
          <cell r="AN69" t="str">
            <v>0.250</v>
          </cell>
          <cell r="AO69" t="str">
            <v>0.250</v>
          </cell>
          <cell r="AP69" t="str">
            <v>Writer Convent Premium  Mrp 65</v>
          </cell>
          <cell r="AQ69" t="str">
            <v>Writer Convent Premium  Mrp 65</v>
          </cell>
          <cell r="AR69">
            <v>1000</v>
          </cell>
          <cell r="AS69" t="str">
            <v>180 x 240</v>
          </cell>
          <cell r="AT69">
            <v>180</v>
          </cell>
          <cell r="AU69">
            <v>4</v>
          </cell>
          <cell r="AV69" t="str">
            <v>Index</v>
          </cell>
          <cell r="AW69" t="str">
            <v>Five Line English</v>
          </cell>
          <cell r="AX69" t="str">
            <v>Pining</v>
          </cell>
          <cell r="AY69">
            <v>8</v>
          </cell>
          <cell r="AZ69">
            <v>40</v>
          </cell>
          <cell r="BA69" t="str">
            <v>4+2</v>
          </cell>
          <cell r="BB69" t="str">
            <v>Full</v>
          </cell>
          <cell r="BC69" t="str">
            <v>WB</v>
          </cell>
          <cell r="BD69">
            <v>260</v>
          </cell>
          <cell r="BE69" t="str">
            <v>960 x 735</v>
          </cell>
          <cell r="BF69">
            <v>8</v>
          </cell>
          <cell r="BG69">
            <v>125</v>
          </cell>
          <cell r="BH69">
            <v>2.2931999999999998E-2</v>
          </cell>
          <cell r="BI69" t="str">
            <v>Trident</v>
          </cell>
          <cell r="BJ69">
            <v>52</v>
          </cell>
          <cell r="BK69">
            <v>96</v>
          </cell>
          <cell r="BL69">
            <v>36.5</v>
          </cell>
          <cell r="BM69">
            <v>16</v>
          </cell>
          <cell r="BN69">
            <v>11.25</v>
          </cell>
          <cell r="BO69">
            <v>0.20498400000000003</v>
          </cell>
          <cell r="BP69">
            <v>11500</v>
          </cell>
          <cell r="BQ69" t="str">
            <v>Writer Convent Premium  Mrp 65</v>
          </cell>
        </row>
        <row r="70">
          <cell r="A70">
            <v>68</v>
          </cell>
          <cell r="B70" t="str">
            <v>000068</v>
          </cell>
          <cell r="C70" t="str">
            <v>Writer Convent Premium  Mrp 65 [Double Line]-180 page</v>
          </cell>
          <cell r="D70" t="str">
            <v>Writer Convent Premium  Mrp 65 [Double Line]-180 page</v>
          </cell>
          <cell r="E70" t="str">
            <v>*11103</v>
          </cell>
          <cell r="F70" t="str">
            <v>*06016</v>
          </cell>
          <cell r="G70">
            <v>0</v>
          </cell>
          <cell r="H70">
            <v>0</v>
          </cell>
          <cell r="I70">
            <v>1068</v>
          </cell>
          <cell r="K70" t="str">
            <v>*05028</v>
          </cell>
          <cell r="L70" t="str">
            <v>*18005</v>
          </cell>
          <cell r="N70" t="str">
            <v>Writer Convent Premium  Mrp 65 [Double Line]-180 page</v>
          </cell>
          <cell r="O70" t="str">
            <v>*25019</v>
          </cell>
          <cell r="Q70" t="str">
            <v>NULL</v>
          </cell>
          <cell r="R70" t="str">
            <v>NULL</v>
          </cell>
          <cell r="S70" t="str">
            <v>NULL</v>
          </cell>
          <cell r="T70" t="str">
            <v>NULL</v>
          </cell>
          <cell r="U70" t="str">
            <v>NULL</v>
          </cell>
          <cell r="V70" t="str">
            <v>NULL</v>
          </cell>
          <cell r="W70" t="str">
            <v>F</v>
          </cell>
          <cell r="X70" t="str">
            <v>000001</v>
          </cell>
          <cell r="Y70" t="str">
            <v>GetDate()</v>
          </cell>
          <cell r="Z70" t="str">
            <v>NULL</v>
          </cell>
          <cell r="AA70" t="str">
            <v>NULL</v>
          </cell>
          <cell r="AB70" t="str">
            <v>N</v>
          </cell>
          <cell r="AC70" t="str">
            <v>N</v>
          </cell>
          <cell r="AD70" t="str">
            <v>000068</v>
          </cell>
          <cell r="AF70" t="str">
            <v>Rulling-Double Line-[180 x 240]</v>
          </cell>
          <cell r="AG70" t="str">
            <v>000191</v>
          </cell>
          <cell r="AH70" t="str">
            <v>11.250</v>
          </cell>
          <cell r="AI70" t="str">
            <v>Writer Convent Premium  Mrp 65 [Title]</v>
          </cell>
          <cell r="AJ70" t="str">
            <v>000267</v>
          </cell>
          <cell r="AK70" t="str">
            <v>0.125</v>
          </cell>
          <cell r="AL70" t="str">
            <v>Index-[180 x 240]</v>
          </cell>
          <cell r="AM70" t="str">
            <v>000234</v>
          </cell>
          <cell r="AN70" t="str">
            <v>0.250</v>
          </cell>
          <cell r="AO70" t="str">
            <v>0.250</v>
          </cell>
          <cell r="AP70" t="str">
            <v>Writer Convent Premium  Mrp 65</v>
          </cell>
          <cell r="AQ70" t="str">
            <v>Writer Convent Premium  Mrp 65</v>
          </cell>
          <cell r="AR70">
            <v>1000</v>
          </cell>
          <cell r="AS70" t="str">
            <v>180 x 240</v>
          </cell>
          <cell r="AT70">
            <v>180</v>
          </cell>
          <cell r="AU70">
            <v>4</v>
          </cell>
          <cell r="AV70" t="str">
            <v>Index</v>
          </cell>
          <cell r="AW70" t="str">
            <v>Double Line</v>
          </cell>
          <cell r="AX70" t="str">
            <v>Pining</v>
          </cell>
          <cell r="AY70">
            <v>8</v>
          </cell>
          <cell r="AZ70">
            <v>40</v>
          </cell>
          <cell r="BA70" t="str">
            <v>4+2</v>
          </cell>
          <cell r="BB70" t="str">
            <v>Full</v>
          </cell>
          <cell r="BC70" t="str">
            <v>WB</v>
          </cell>
          <cell r="BD70">
            <v>260</v>
          </cell>
          <cell r="BE70" t="str">
            <v>960 x 735</v>
          </cell>
          <cell r="BF70">
            <v>8</v>
          </cell>
          <cell r="BG70">
            <v>125</v>
          </cell>
          <cell r="BH70">
            <v>2.2931999999999998E-2</v>
          </cell>
          <cell r="BI70" t="str">
            <v>Trident</v>
          </cell>
          <cell r="BJ70">
            <v>52</v>
          </cell>
          <cell r="BK70">
            <v>96</v>
          </cell>
          <cell r="BL70">
            <v>36.5</v>
          </cell>
          <cell r="BM70">
            <v>16</v>
          </cell>
          <cell r="BN70">
            <v>11.25</v>
          </cell>
          <cell r="BO70">
            <v>0.20498400000000003</v>
          </cell>
          <cell r="BP70">
            <v>11500</v>
          </cell>
          <cell r="BQ70" t="str">
            <v>Writer Convent Premium  Mrp 65</v>
          </cell>
        </row>
        <row r="71">
          <cell r="A71">
            <v>69</v>
          </cell>
          <cell r="B71" t="str">
            <v>000069</v>
          </cell>
          <cell r="C71" t="str">
            <v>Writer A4 Premium Spiral  Mrp 104 [Single line]-148 page</v>
          </cell>
          <cell r="D71" t="str">
            <v>Writer A4 Premium Spiral  Mrp 104 [Single line]-148 page</v>
          </cell>
          <cell r="E71" t="str">
            <v>*11107</v>
          </cell>
          <cell r="F71" t="str">
            <v>*06020</v>
          </cell>
          <cell r="G71">
            <v>0</v>
          </cell>
          <cell r="H71">
            <v>0</v>
          </cell>
          <cell r="I71">
            <v>1069</v>
          </cell>
          <cell r="K71" t="str">
            <v>*05035</v>
          </cell>
          <cell r="L71" t="str">
            <v>*18005</v>
          </cell>
          <cell r="N71" t="str">
            <v>Writer A4 Premium Spiral  Mrp 104 [Single line]-148 page</v>
          </cell>
          <cell r="O71" t="str">
            <v>*25019</v>
          </cell>
          <cell r="Q71" t="str">
            <v>NULL</v>
          </cell>
          <cell r="R71" t="str">
            <v>NULL</v>
          </cell>
          <cell r="S71" t="str">
            <v>NULL</v>
          </cell>
          <cell r="T71" t="str">
            <v>NULL</v>
          </cell>
          <cell r="U71" t="str">
            <v>NULL</v>
          </cell>
          <cell r="V71" t="str">
            <v>NULL</v>
          </cell>
          <cell r="W71" t="str">
            <v>F</v>
          </cell>
          <cell r="X71" t="str">
            <v>000001</v>
          </cell>
          <cell r="Y71" t="str">
            <v>GetDate()</v>
          </cell>
          <cell r="Z71" t="str">
            <v>NULL</v>
          </cell>
          <cell r="AA71" t="str">
            <v>NULL</v>
          </cell>
          <cell r="AB71" t="str">
            <v>N</v>
          </cell>
          <cell r="AC71" t="str">
            <v>N</v>
          </cell>
          <cell r="AD71" t="str">
            <v>000069</v>
          </cell>
          <cell r="AF71" t="str">
            <v>Rulling-Single line-[210 x 290]</v>
          </cell>
          <cell r="AG71" t="str">
            <v>000211</v>
          </cell>
          <cell r="AH71" t="str">
            <v>12.333</v>
          </cell>
          <cell r="AI71" t="str">
            <v>Writer A4 Premium Spiral  Mrp 104 [Title]</v>
          </cell>
          <cell r="AJ71" t="str">
            <v>000258</v>
          </cell>
          <cell r="AK71" t="str">
            <v>0.250</v>
          </cell>
          <cell r="AL71" t="str">
            <v>Index-[210 x 290]</v>
          </cell>
          <cell r="AM71" t="str">
            <v>000231</v>
          </cell>
          <cell r="AN71" t="str">
            <v>0.333</v>
          </cell>
          <cell r="AO71" t="str">
            <v>0.333</v>
          </cell>
          <cell r="AP71" t="str">
            <v>Writer A4 Premium Spiral  Mrp 104</v>
          </cell>
          <cell r="AQ71" t="str">
            <v>Writer A4 Premium Spiral  Mrp 104</v>
          </cell>
          <cell r="AR71">
            <v>1000</v>
          </cell>
          <cell r="AS71" t="str">
            <v>210 x 290</v>
          </cell>
          <cell r="AT71">
            <v>148</v>
          </cell>
          <cell r="AU71">
            <v>4</v>
          </cell>
          <cell r="AV71" t="str">
            <v>Index</v>
          </cell>
          <cell r="AW71" t="str">
            <v>Single line</v>
          </cell>
          <cell r="AX71" t="str">
            <v>Spiral 15 MM</v>
          </cell>
          <cell r="AY71">
            <v>2</v>
          </cell>
          <cell r="AZ71">
            <v>20</v>
          </cell>
          <cell r="BA71" t="str">
            <v>4+2</v>
          </cell>
          <cell r="BB71" t="str">
            <v>Full</v>
          </cell>
          <cell r="BC71" t="str">
            <v>WB</v>
          </cell>
          <cell r="BD71">
            <v>260</v>
          </cell>
          <cell r="BE71" t="str">
            <v>600 x 860</v>
          </cell>
          <cell r="BF71">
            <v>4</v>
          </cell>
          <cell r="BG71">
            <v>250</v>
          </cell>
          <cell r="BH71">
            <v>3.354E-2</v>
          </cell>
          <cell r="BI71" t="str">
            <v>Trident</v>
          </cell>
          <cell r="BJ71">
            <v>64</v>
          </cell>
          <cell r="BK71">
            <v>88</v>
          </cell>
          <cell r="BL71">
            <v>42</v>
          </cell>
          <cell r="BM71">
            <v>12</v>
          </cell>
          <cell r="BN71">
            <v>12.333333333333334</v>
          </cell>
          <cell r="BO71">
            <v>0.29173759999999999</v>
          </cell>
          <cell r="BP71">
            <v>12666.666666666666</v>
          </cell>
          <cell r="BQ71" t="str">
            <v>Writer A4 Premium Spiral  Mrp 104</v>
          </cell>
        </row>
        <row r="72">
          <cell r="A72">
            <v>70</v>
          </cell>
          <cell r="B72" t="str">
            <v>000070</v>
          </cell>
          <cell r="C72" t="str">
            <v>Writer A4 Premium Spiral  Mrp 104 [Unrulled]-148 page</v>
          </cell>
          <cell r="D72" t="str">
            <v>Writer A4 Premium Spiral  Mrp 104 [Unrulled]-148 page</v>
          </cell>
          <cell r="E72" t="str">
            <v>*11107</v>
          </cell>
          <cell r="F72" t="str">
            <v>*06020</v>
          </cell>
          <cell r="G72">
            <v>0</v>
          </cell>
          <cell r="H72">
            <v>0</v>
          </cell>
          <cell r="I72">
            <v>1070</v>
          </cell>
          <cell r="K72" t="str">
            <v>*05036</v>
          </cell>
          <cell r="L72" t="str">
            <v>*18005</v>
          </cell>
          <cell r="N72" t="str">
            <v>Writer A4 Premium Spiral  Mrp 104 [Unrulled]-148 page</v>
          </cell>
          <cell r="O72" t="str">
            <v>*25019</v>
          </cell>
          <cell r="Q72" t="str">
            <v>NULL</v>
          </cell>
          <cell r="R72" t="str">
            <v>NULL</v>
          </cell>
          <cell r="S72" t="str">
            <v>NULL</v>
          </cell>
          <cell r="T72" t="str">
            <v>NULL</v>
          </cell>
          <cell r="U72" t="str">
            <v>NULL</v>
          </cell>
          <cell r="V72" t="str">
            <v>NULL</v>
          </cell>
          <cell r="W72" t="str">
            <v>F</v>
          </cell>
          <cell r="X72" t="str">
            <v>000001</v>
          </cell>
          <cell r="Y72" t="str">
            <v>GetDate()</v>
          </cell>
          <cell r="Z72" t="str">
            <v>NULL</v>
          </cell>
          <cell r="AA72" t="str">
            <v>NULL</v>
          </cell>
          <cell r="AB72" t="str">
            <v>N</v>
          </cell>
          <cell r="AC72" t="str">
            <v>N</v>
          </cell>
          <cell r="AD72" t="str">
            <v>000070</v>
          </cell>
          <cell r="AF72" t="str">
            <v>Rulling-Unrulled-[210 x 290]</v>
          </cell>
          <cell r="AG72" t="str">
            <v>000214</v>
          </cell>
          <cell r="AH72" t="str">
            <v>12.333</v>
          </cell>
          <cell r="AI72" t="str">
            <v>Writer A4 Premium Spiral  Mrp 104 [Title]</v>
          </cell>
          <cell r="AJ72" t="str">
            <v>000258</v>
          </cell>
          <cell r="AK72" t="str">
            <v>0.250</v>
          </cell>
          <cell r="AL72" t="str">
            <v>Index-[210 x 290]</v>
          </cell>
          <cell r="AM72" t="str">
            <v>000231</v>
          </cell>
          <cell r="AN72" t="str">
            <v>0.333</v>
          </cell>
          <cell r="AO72" t="str">
            <v>0.333</v>
          </cell>
          <cell r="AP72" t="str">
            <v>Writer A4 Premium Spiral  Mrp 104</v>
          </cell>
          <cell r="AQ72" t="str">
            <v>Writer A4 Premium Spiral  Mrp 104</v>
          </cell>
          <cell r="AR72">
            <v>1000</v>
          </cell>
          <cell r="AS72" t="str">
            <v>210 x 290</v>
          </cell>
          <cell r="AT72">
            <v>148</v>
          </cell>
          <cell r="AU72">
            <v>4</v>
          </cell>
          <cell r="AV72" t="str">
            <v>Index</v>
          </cell>
          <cell r="AW72" t="str">
            <v>Unrulled</v>
          </cell>
          <cell r="AX72" t="str">
            <v>Spiral 15 MM</v>
          </cell>
          <cell r="AY72">
            <v>2</v>
          </cell>
          <cell r="AZ72">
            <v>20</v>
          </cell>
          <cell r="BA72" t="str">
            <v>4+2</v>
          </cell>
          <cell r="BB72" t="str">
            <v>Full</v>
          </cell>
          <cell r="BC72" t="str">
            <v>WB</v>
          </cell>
          <cell r="BD72">
            <v>260</v>
          </cell>
          <cell r="BE72" t="str">
            <v>600 x 860</v>
          </cell>
          <cell r="BF72">
            <v>4</v>
          </cell>
          <cell r="BG72">
            <v>250</v>
          </cell>
          <cell r="BH72">
            <v>3.354E-2</v>
          </cell>
          <cell r="BI72" t="str">
            <v>Trident</v>
          </cell>
          <cell r="BJ72">
            <v>64</v>
          </cell>
          <cell r="BK72">
            <v>88</v>
          </cell>
          <cell r="BL72">
            <v>42</v>
          </cell>
          <cell r="BM72">
            <v>12</v>
          </cell>
          <cell r="BN72">
            <v>12.333333333333334</v>
          </cell>
          <cell r="BO72">
            <v>0.29173759999999999</v>
          </cell>
          <cell r="BP72">
            <v>12666.666666666666</v>
          </cell>
          <cell r="BQ72" t="str">
            <v>Writer A4 Premium Spiral  Mrp 104</v>
          </cell>
        </row>
        <row r="73">
          <cell r="A73">
            <v>71</v>
          </cell>
          <cell r="B73" t="str">
            <v>000071</v>
          </cell>
          <cell r="C73" t="str">
            <v>Writer A4 Premium Spiral  Mrp 124 [Single line]-192 page</v>
          </cell>
          <cell r="D73" t="str">
            <v>Writer A4 Premium Spiral  Mrp 124 [Single line]-192 page</v>
          </cell>
          <cell r="E73" t="str">
            <v>*11107</v>
          </cell>
          <cell r="F73" t="str">
            <v>*06022</v>
          </cell>
          <cell r="G73">
            <v>0</v>
          </cell>
          <cell r="H73">
            <v>0</v>
          </cell>
          <cell r="I73">
            <v>1071</v>
          </cell>
          <cell r="K73" t="str">
            <v>*05035</v>
          </cell>
          <cell r="L73" t="str">
            <v>*18005</v>
          </cell>
          <cell r="N73" t="str">
            <v>Writer A4 Premium Spiral  Mrp 124 [Single line]-192 page</v>
          </cell>
          <cell r="O73" t="str">
            <v>*25019</v>
          </cell>
          <cell r="Q73" t="str">
            <v>NULL</v>
          </cell>
          <cell r="R73" t="str">
            <v>NULL</v>
          </cell>
          <cell r="S73" t="str">
            <v>NULL</v>
          </cell>
          <cell r="T73" t="str">
            <v>NULL</v>
          </cell>
          <cell r="U73" t="str">
            <v>NULL</v>
          </cell>
          <cell r="V73" t="str">
            <v>NULL</v>
          </cell>
          <cell r="W73" t="str">
            <v>F</v>
          </cell>
          <cell r="X73" t="str">
            <v>000001</v>
          </cell>
          <cell r="Y73" t="str">
            <v>GetDate()</v>
          </cell>
          <cell r="Z73" t="str">
            <v>NULL</v>
          </cell>
          <cell r="AA73" t="str">
            <v>NULL</v>
          </cell>
          <cell r="AB73" t="str">
            <v>N</v>
          </cell>
          <cell r="AC73" t="str">
            <v>N</v>
          </cell>
          <cell r="AD73" t="str">
            <v>000071</v>
          </cell>
          <cell r="AF73" t="str">
            <v>Rulling-Single line-[210 x 290]</v>
          </cell>
          <cell r="AG73" t="str">
            <v>000211</v>
          </cell>
          <cell r="AH73" t="str">
            <v>16.000</v>
          </cell>
          <cell r="AI73" t="str">
            <v>Writer A4 Premium Spiral  Mrp 124 [Title]</v>
          </cell>
          <cell r="AJ73" t="str">
            <v>000259</v>
          </cell>
          <cell r="AK73" t="str">
            <v>0.250</v>
          </cell>
          <cell r="AL73" t="str">
            <v>Index-[210 x 290]</v>
          </cell>
          <cell r="AM73" t="str">
            <v>000231</v>
          </cell>
          <cell r="AN73" t="str">
            <v>0.333</v>
          </cell>
          <cell r="AO73" t="str">
            <v>0.333</v>
          </cell>
          <cell r="AP73" t="str">
            <v>Writer A4 Premium Spiral  Mrp 124</v>
          </cell>
          <cell r="AQ73" t="str">
            <v>Writer A4 Premium Spiral  Mrp 124</v>
          </cell>
          <cell r="AR73">
            <v>1000</v>
          </cell>
          <cell r="AS73" t="str">
            <v>210 x 290</v>
          </cell>
          <cell r="AT73">
            <v>192</v>
          </cell>
          <cell r="AU73">
            <v>4</v>
          </cell>
          <cell r="AV73" t="str">
            <v>Index</v>
          </cell>
          <cell r="AW73" t="str">
            <v>Single line</v>
          </cell>
          <cell r="AX73" t="str">
            <v>Spiral 20 MM</v>
          </cell>
          <cell r="AY73">
            <v>2</v>
          </cell>
          <cell r="AZ73">
            <v>20</v>
          </cell>
          <cell r="BA73" t="str">
            <v>4+2</v>
          </cell>
          <cell r="BB73" t="str">
            <v>Full</v>
          </cell>
          <cell r="BC73" t="str">
            <v>WB</v>
          </cell>
          <cell r="BD73">
            <v>260</v>
          </cell>
          <cell r="BE73" t="str">
            <v>600 x 860</v>
          </cell>
          <cell r="BF73">
            <v>4</v>
          </cell>
          <cell r="BG73">
            <v>250</v>
          </cell>
          <cell r="BH73">
            <v>3.354E-2</v>
          </cell>
          <cell r="BI73" t="str">
            <v>Trident</v>
          </cell>
          <cell r="BJ73">
            <v>64</v>
          </cell>
          <cell r="BK73">
            <v>88</v>
          </cell>
          <cell r="BL73">
            <v>42</v>
          </cell>
          <cell r="BM73">
            <v>12</v>
          </cell>
          <cell r="BN73">
            <v>16</v>
          </cell>
          <cell r="BO73">
            <v>0.37847039999999998</v>
          </cell>
          <cell r="BP73">
            <v>16333.333333333334</v>
          </cell>
          <cell r="BQ73" t="str">
            <v>Writer A4 Premium Spiral  Mrp 124</v>
          </cell>
        </row>
        <row r="74">
          <cell r="A74">
            <v>72</v>
          </cell>
          <cell r="B74" t="str">
            <v>000072</v>
          </cell>
          <cell r="C74" t="str">
            <v>Writer A4 Premium Spiral  Mrp 124 [Unrulled]-192 page</v>
          </cell>
          <cell r="D74" t="str">
            <v>Writer A4 Premium Spiral  Mrp 124 [Unrulled]-192 page</v>
          </cell>
          <cell r="E74" t="str">
            <v>*11107</v>
          </cell>
          <cell r="F74" t="str">
            <v>*06022</v>
          </cell>
          <cell r="G74">
            <v>0</v>
          </cell>
          <cell r="H74">
            <v>0</v>
          </cell>
          <cell r="I74">
            <v>1072</v>
          </cell>
          <cell r="K74" t="str">
            <v>*05036</v>
          </cell>
          <cell r="L74" t="str">
            <v>*18005</v>
          </cell>
          <cell r="N74" t="str">
            <v>Writer A4 Premium Spiral  Mrp 124 [Unrulled]-192 page</v>
          </cell>
          <cell r="O74" t="str">
            <v>*25019</v>
          </cell>
          <cell r="Q74" t="str">
            <v>NULL</v>
          </cell>
          <cell r="R74" t="str">
            <v>NULL</v>
          </cell>
          <cell r="S74" t="str">
            <v>NULL</v>
          </cell>
          <cell r="T74" t="str">
            <v>NULL</v>
          </cell>
          <cell r="U74" t="str">
            <v>NULL</v>
          </cell>
          <cell r="V74" t="str">
            <v>NULL</v>
          </cell>
          <cell r="W74" t="str">
            <v>F</v>
          </cell>
          <cell r="X74" t="str">
            <v>000001</v>
          </cell>
          <cell r="Y74" t="str">
            <v>GetDate()</v>
          </cell>
          <cell r="Z74" t="str">
            <v>NULL</v>
          </cell>
          <cell r="AA74" t="str">
            <v>NULL</v>
          </cell>
          <cell r="AB74" t="str">
            <v>N</v>
          </cell>
          <cell r="AC74" t="str">
            <v>N</v>
          </cell>
          <cell r="AD74" t="str">
            <v>000072</v>
          </cell>
          <cell r="AF74" t="str">
            <v>Rulling-Unrulled-[210 x 290]</v>
          </cell>
          <cell r="AG74" t="str">
            <v>000214</v>
          </cell>
          <cell r="AH74" t="str">
            <v>16.000</v>
          </cell>
          <cell r="AI74" t="str">
            <v>Writer A4 Premium Spiral  Mrp 124 [Title]</v>
          </cell>
          <cell r="AJ74" t="str">
            <v>000259</v>
          </cell>
          <cell r="AK74" t="str">
            <v>0.250</v>
          </cell>
          <cell r="AL74" t="str">
            <v>Index-[210 x 290]</v>
          </cell>
          <cell r="AM74" t="str">
            <v>000231</v>
          </cell>
          <cell r="AN74" t="str">
            <v>0.333</v>
          </cell>
          <cell r="AO74" t="str">
            <v>0.333</v>
          </cell>
          <cell r="AP74" t="str">
            <v>Writer A4 Premium Spiral  Mrp 124</v>
          </cell>
          <cell r="AQ74" t="str">
            <v>Writer A4 Premium Spiral  Mrp 124</v>
          </cell>
          <cell r="AR74">
            <v>1000</v>
          </cell>
          <cell r="AS74" t="str">
            <v>210 x 290</v>
          </cell>
          <cell r="AT74">
            <v>192</v>
          </cell>
          <cell r="AU74">
            <v>4</v>
          </cell>
          <cell r="AV74" t="str">
            <v>Index</v>
          </cell>
          <cell r="AW74" t="str">
            <v>Unrulled</v>
          </cell>
          <cell r="AX74" t="str">
            <v>Spiral 20 MM</v>
          </cell>
          <cell r="AY74">
            <v>2</v>
          </cell>
          <cell r="AZ74">
            <v>20</v>
          </cell>
          <cell r="BA74" t="str">
            <v>4+2</v>
          </cell>
          <cell r="BB74" t="str">
            <v>Full</v>
          </cell>
          <cell r="BC74" t="str">
            <v>WB</v>
          </cell>
          <cell r="BD74">
            <v>260</v>
          </cell>
          <cell r="BE74" t="str">
            <v>600 x 860</v>
          </cell>
          <cell r="BF74">
            <v>4</v>
          </cell>
          <cell r="BG74">
            <v>250</v>
          </cell>
          <cell r="BH74">
            <v>3.354E-2</v>
          </cell>
          <cell r="BI74" t="str">
            <v>Trident</v>
          </cell>
          <cell r="BJ74">
            <v>64</v>
          </cell>
          <cell r="BK74">
            <v>88</v>
          </cell>
          <cell r="BL74">
            <v>42</v>
          </cell>
          <cell r="BM74">
            <v>12</v>
          </cell>
          <cell r="BN74">
            <v>16</v>
          </cell>
          <cell r="BO74">
            <v>0.37847039999999998</v>
          </cell>
          <cell r="BP74">
            <v>16333.333333333334</v>
          </cell>
          <cell r="BQ74" t="str">
            <v>Writer A4 Premium Spiral  Mrp 124</v>
          </cell>
        </row>
        <row r="75">
          <cell r="A75">
            <v>73</v>
          </cell>
          <cell r="B75" t="str">
            <v>000073</v>
          </cell>
          <cell r="C75" t="str">
            <v>Writer A4 Premium Spiral  Mrp 160 [Single line]-260 page</v>
          </cell>
          <cell r="D75" t="str">
            <v>Writer A4 Premium Spiral  Mrp 160 [Single line]-260 page</v>
          </cell>
          <cell r="E75" t="str">
            <v>*11107</v>
          </cell>
          <cell r="F75" t="str">
            <v>*06023</v>
          </cell>
          <cell r="G75">
            <v>0</v>
          </cell>
          <cell r="H75">
            <v>0</v>
          </cell>
          <cell r="I75">
            <v>1073</v>
          </cell>
          <cell r="K75" t="str">
            <v>*05035</v>
          </cell>
          <cell r="L75" t="str">
            <v>*18005</v>
          </cell>
          <cell r="N75" t="str">
            <v>Writer A4 Premium Spiral  Mrp 160 [Single line]-260 page</v>
          </cell>
          <cell r="O75" t="str">
            <v>*25019</v>
          </cell>
          <cell r="Q75" t="str">
            <v>NULL</v>
          </cell>
          <cell r="R75" t="str">
            <v>NULL</v>
          </cell>
          <cell r="S75" t="str">
            <v>NULL</v>
          </cell>
          <cell r="T75" t="str">
            <v>NULL</v>
          </cell>
          <cell r="U75" t="str">
            <v>NULL</v>
          </cell>
          <cell r="V75" t="str">
            <v>NULL</v>
          </cell>
          <cell r="W75" t="str">
            <v>F</v>
          </cell>
          <cell r="X75" t="str">
            <v>000001</v>
          </cell>
          <cell r="Y75" t="str">
            <v>GetDate()</v>
          </cell>
          <cell r="Z75" t="str">
            <v>NULL</v>
          </cell>
          <cell r="AA75" t="str">
            <v>NULL</v>
          </cell>
          <cell r="AB75" t="str">
            <v>N</v>
          </cell>
          <cell r="AC75" t="str">
            <v>N</v>
          </cell>
          <cell r="AD75" t="str">
            <v>000073</v>
          </cell>
          <cell r="AF75" t="str">
            <v>Rulling-Single line-[210 x 290]</v>
          </cell>
          <cell r="AG75" t="str">
            <v>000211</v>
          </cell>
          <cell r="AH75" t="str">
            <v>21.667</v>
          </cell>
          <cell r="AI75" t="str">
            <v>Writer A4 Premium Spiral  Mrp 160 [Title]</v>
          </cell>
          <cell r="AJ75" t="str">
            <v>000260</v>
          </cell>
          <cell r="AK75" t="str">
            <v>0.250</v>
          </cell>
          <cell r="AL75" t="str">
            <v>Index-[210 x 290]</v>
          </cell>
          <cell r="AM75" t="str">
            <v>000231</v>
          </cell>
          <cell r="AN75" t="str">
            <v>0.333</v>
          </cell>
          <cell r="AO75" t="str">
            <v>0.333</v>
          </cell>
          <cell r="AP75" t="str">
            <v>Writer A4 Premium Spiral  Mrp 160</v>
          </cell>
          <cell r="AQ75" t="str">
            <v>Writer A4 Premium Spiral  Mrp 160</v>
          </cell>
          <cell r="AR75">
            <v>1000</v>
          </cell>
          <cell r="AS75" t="str">
            <v>210 x 290</v>
          </cell>
          <cell r="AT75">
            <v>260</v>
          </cell>
          <cell r="AU75">
            <v>4</v>
          </cell>
          <cell r="AV75" t="str">
            <v>Index</v>
          </cell>
          <cell r="AW75" t="str">
            <v>Single line</v>
          </cell>
          <cell r="AX75" t="str">
            <v>Spiral 22 MM</v>
          </cell>
          <cell r="AY75">
            <v>2</v>
          </cell>
          <cell r="AZ75">
            <v>20</v>
          </cell>
          <cell r="BA75" t="str">
            <v>4+2</v>
          </cell>
          <cell r="BB75" t="str">
            <v>Full</v>
          </cell>
          <cell r="BC75" t="str">
            <v>WB</v>
          </cell>
          <cell r="BD75">
            <v>260</v>
          </cell>
          <cell r="BE75" t="str">
            <v>600 x 860</v>
          </cell>
          <cell r="BF75">
            <v>4</v>
          </cell>
          <cell r="BG75">
            <v>250</v>
          </cell>
          <cell r="BH75">
            <v>3.354E-2</v>
          </cell>
          <cell r="BI75" t="str">
            <v>Trident</v>
          </cell>
          <cell r="BJ75">
            <v>64</v>
          </cell>
          <cell r="BK75">
            <v>88</v>
          </cell>
          <cell r="BL75">
            <v>42</v>
          </cell>
          <cell r="BM75">
            <v>12</v>
          </cell>
          <cell r="BN75">
            <v>21.666666666666668</v>
          </cell>
          <cell r="BO75">
            <v>0.51251199999999997</v>
          </cell>
          <cell r="BP75">
            <v>22000</v>
          </cell>
          <cell r="BQ75" t="str">
            <v>Writer A4 Premium Spiral  Mrp 160</v>
          </cell>
        </row>
        <row r="76">
          <cell r="A76">
            <v>74</v>
          </cell>
          <cell r="B76" t="str">
            <v>000074</v>
          </cell>
          <cell r="C76" t="str">
            <v>Writer A4 Premium Spiral  Mrp 160 [Unrulled]-260 page</v>
          </cell>
          <cell r="D76" t="str">
            <v>Writer A4 Premium Spiral  Mrp 160 [Unrulled]-260 page</v>
          </cell>
          <cell r="E76" t="str">
            <v>*11107</v>
          </cell>
          <cell r="F76" t="str">
            <v>*06023</v>
          </cell>
          <cell r="G76">
            <v>0</v>
          </cell>
          <cell r="H76">
            <v>0</v>
          </cell>
          <cell r="I76">
            <v>1074</v>
          </cell>
          <cell r="K76" t="str">
            <v>*05036</v>
          </cell>
          <cell r="L76" t="str">
            <v>*18005</v>
          </cell>
          <cell r="N76" t="str">
            <v>Writer A4 Premium Spiral  Mrp 160 [Unrulled]-260 page</v>
          </cell>
          <cell r="O76" t="str">
            <v>*25019</v>
          </cell>
          <cell r="Q76" t="str">
            <v>NULL</v>
          </cell>
          <cell r="R76" t="str">
            <v>NULL</v>
          </cell>
          <cell r="S76" t="str">
            <v>NULL</v>
          </cell>
          <cell r="T76" t="str">
            <v>NULL</v>
          </cell>
          <cell r="U76" t="str">
            <v>NULL</v>
          </cell>
          <cell r="V76" t="str">
            <v>NULL</v>
          </cell>
          <cell r="W76" t="str">
            <v>F</v>
          </cell>
          <cell r="X76" t="str">
            <v>000001</v>
          </cell>
          <cell r="Y76" t="str">
            <v>GetDate()</v>
          </cell>
          <cell r="Z76" t="str">
            <v>NULL</v>
          </cell>
          <cell r="AA76" t="str">
            <v>NULL</v>
          </cell>
          <cell r="AB76" t="str">
            <v>N</v>
          </cell>
          <cell r="AC76" t="str">
            <v>N</v>
          </cell>
          <cell r="AD76" t="str">
            <v>000074</v>
          </cell>
          <cell r="AF76" t="str">
            <v>Rulling-Unrulled-[210 x 290]</v>
          </cell>
          <cell r="AG76" t="str">
            <v>000214</v>
          </cell>
          <cell r="AH76" t="str">
            <v>21.667</v>
          </cell>
          <cell r="AI76" t="str">
            <v>Writer A4 Premium Spiral  Mrp 160 [Title]</v>
          </cell>
          <cell r="AJ76" t="str">
            <v>000260</v>
          </cell>
          <cell r="AK76" t="str">
            <v>0.250</v>
          </cell>
          <cell r="AL76" t="str">
            <v>Index-[210 x 290]</v>
          </cell>
          <cell r="AM76" t="str">
            <v>000231</v>
          </cell>
          <cell r="AN76" t="str">
            <v>0.333</v>
          </cell>
          <cell r="AO76" t="str">
            <v>0.333</v>
          </cell>
          <cell r="AP76" t="str">
            <v>Writer A4 Premium Spiral  Mrp 160</v>
          </cell>
          <cell r="AQ76" t="str">
            <v>Writer A4 Premium Spiral  Mrp 160</v>
          </cell>
          <cell r="AR76">
            <v>1000</v>
          </cell>
          <cell r="AS76" t="str">
            <v>210 x 290</v>
          </cell>
          <cell r="AT76">
            <v>260</v>
          </cell>
          <cell r="AU76">
            <v>4</v>
          </cell>
          <cell r="AV76" t="str">
            <v>Index</v>
          </cell>
          <cell r="AW76" t="str">
            <v>Unrulled</v>
          </cell>
          <cell r="AX76" t="str">
            <v>Spiral 22 MM</v>
          </cell>
          <cell r="AY76">
            <v>2</v>
          </cell>
          <cell r="AZ76">
            <v>20</v>
          </cell>
          <cell r="BA76" t="str">
            <v>4+2</v>
          </cell>
          <cell r="BB76" t="str">
            <v>Full</v>
          </cell>
          <cell r="BC76" t="str">
            <v>WB</v>
          </cell>
          <cell r="BD76">
            <v>260</v>
          </cell>
          <cell r="BE76" t="str">
            <v>600 x 860</v>
          </cell>
          <cell r="BF76">
            <v>4</v>
          </cell>
          <cell r="BG76">
            <v>250</v>
          </cell>
          <cell r="BH76">
            <v>3.354E-2</v>
          </cell>
          <cell r="BI76" t="str">
            <v>Trident</v>
          </cell>
          <cell r="BJ76">
            <v>64</v>
          </cell>
          <cell r="BK76">
            <v>88</v>
          </cell>
          <cell r="BL76">
            <v>42</v>
          </cell>
          <cell r="BM76">
            <v>12</v>
          </cell>
          <cell r="BN76">
            <v>21.666666666666668</v>
          </cell>
          <cell r="BO76">
            <v>0.51251199999999997</v>
          </cell>
          <cell r="BP76">
            <v>22000</v>
          </cell>
          <cell r="BQ76" t="str">
            <v>Writer A4 Premium Spiral  Mrp 160</v>
          </cell>
        </row>
        <row r="77">
          <cell r="A77">
            <v>75</v>
          </cell>
          <cell r="B77" t="str">
            <v>000075</v>
          </cell>
          <cell r="C77" t="str">
            <v>Writer A4 Premium Spiral  Mrp 200 [Single line]-332 page</v>
          </cell>
          <cell r="D77" t="str">
            <v>Writer A4 Premium Spiral  Mrp 200 [Single line]-332 page</v>
          </cell>
          <cell r="E77" t="str">
            <v>*11107</v>
          </cell>
          <cell r="F77" t="str">
            <v>*06024</v>
          </cell>
          <cell r="G77">
            <v>0</v>
          </cell>
          <cell r="H77">
            <v>0</v>
          </cell>
          <cell r="I77">
            <v>1075</v>
          </cell>
          <cell r="K77" t="str">
            <v>*05035</v>
          </cell>
          <cell r="L77" t="str">
            <v>*18005</v>
          </cell>
          <cell r="N77" t="str">
            <v>Writer A4 Premium Spiral  Mrp 200 [Single line]-332 page</v>
          </cell>
          <cell r="O77" t="str">
            <v>*25019</v>
          </cell>
          <cell r="Q77" t="str">
            <v>NULL</v>
          </cell>
          <cell r="R77" t="str">
            <v>NULL</v>
          </cell>
          <cell r="S77" t="str">
            <v>NULL</v>
          </cell>
          <cell r="T77" t="str">
            <v>NULL</v>
          </cell>
          <cell r="U77" t="str">
            <v>NULL</v>
          </cell>
          <cell r="V77" t="str">
            <v>NULL</v>
          </cell>
          <cell r="W77" t="str">
            <v>F</v>
          </cell>
          <cell r="X77" t="str">
            <v>000001</v>
          </cell>
          <cell r="Y77" t="str">
            <v>GetDate()</v>
          </cell>
          <cell r="Z77" t="str">
            <v>NULL</v>
          </cell>
          <cell r="AA77" t="str">
            <v>NULL</v>
          </cell>
          <cell r="AB77" t="str">
            <v>N</v>
          </cell>
          <cell r="AC77" t="str">
            <v>N</v>
          </cell>
          <cell r="AD77" t="str">
            <v>000075</v>
          </cell>
          <cell r="AF77" t="str">
            <v>Rulling-Single line-[210 x 290]</v>
          </cell>
          <cell r="AG77" t="str">
            <v>000211</v>
          </cell>
          <cell r="AH77" t="str">
            <v>27.667</v>
          </cell>
          <cell r="AI77" t="str">
            <v>Writer A4 Premium Spiral  Mrp 200 [Title]</v>
          </cell>
          <cell r="AJ77" t="str">
            <v>000261</v>
          </cell>
          <cell r="AK77" t="str">
            <v>0.250</v>
          </cell>
          <cell r="AL77" t="str">
            <v>Index-[210 x 290]</v>
          </cell>
          <cell r="AM77" t="str">
            <v>000231</v>
          </cell>
          <cell r="AN77" t="str">
            <v>0.333</v>
          </cell>
          <cell r="AO77" t="str">
            <v>0.333</v>
          </cell>
          <cell r="AP77" t="str">
            <v>Writer A4 Premium Spiral  Mrp 200</v>
          </cell>
          <cell r="AQ77" t="str">
            <v>Writer A4 Premium Spiral  Mrp 200</v>
          </cell>
          <cell r="AR77">
            <v>1000</v>
          </cell>
          <cell r="AS77" t="str">
            <v>210 x 290</v>
          </cell>
          <cell r="AT77">
            <v>332</v>
          </cell>
          <cell r="AU77">
            <v>4</v>
          </cell>
          <cell r="AV77" t="str">
            <v>Index</v>
          </cell>
          <cell r="AW77" t="str">
            <v>Single line</v>
          </cell>
          <cell r="AX77" t="str">
            <v>Spiral 25 MM</v>
          </cell>
          <cell r="AY77">
            <v>2</v>
          </cell>
          <cell r="AZ77">
            <v>20</v>
          </cell>
          <cell r="BA77" t="str">
            <v>4+2</v>
          </cell>
          <cell r="BB77" t="str">
            <v>Full</v>
          </cell>
          <cell r="BC77" t="str">
            <v>WB</v>
          </cell>
          <cell r="BD77">
            <v>260</v>
          </cell>
          <cell r="BE77" t="str">
            <v>600 x 860</v>
          </cell>
          <cell r="BF77">
            <v>4</v>
          </cell>
          <cell r="BG77">
            <v>250</v>
          </cell>
          <cell r="BH77">
            <v>3.354E-2</v>
          </cell>
          <cell r="BI77" t="str">
            <v>Trident</v>
          </cell>
          <cell r="BJ77">
            <v>64</v>
          </cell>
          <cell r="BK77">
            <v>88</v>
          </cell>
          <cell r="BL77">
            <v>42</v>
          </cell>
          <cell r="BM77">
            <v>12</v>
          </cell>
          <cell r="BN77">
            <v>27.666666666666668</v>
          </cell>
          <cell r="BO77">
            <v>0.65443839999999998</v>
          </cell>
          <cell r="BP77">
            <v>28000</v>
          </cell>
          <cell r="BQ77" t="str">
            <v>Writer A4 Premium Spiral  Mrp 200</v>
          </cell>
        </row>
        <row r="78">
          <cell r="A78">
            <v>76</v>
          </cell>
          <cell r="B78" t="str">
            <v>000076</v>
          </cell>
          <cell r="C78" t="str">
            <v>Writer A4 Premium Spiral  Mrp 200 [Unrulled]-332 page</v>
          </cell>
          <cell r="D78" t="str">
            <v>Writer A4 Premium Spiral  Mrp 200 [Unrulled]-332 page</v>
          </cell>
          <cell r="E78" t="str">
            <v>*11107</v>
          </cell>
          <cell r="F78" t="str">
            <v>*06024</v>
          </cell>
          <cell r="G78">
            <v>0</v>
          </cell>
          <cell r="H78">
            <v>0</v>
          </cell>
          <cell r="I78">
            <v>1076</v>
          </cell>
          <cell r="K78" t="str">
            <v>*05036</v>
          </cell>
          <cell r="L78" t="str">
            <v>*18005</v>
          </cell>
          <cell r="N78" t="str">
            <v>Writer A4 Premium Spiral  Mrp 200 [Unrulled]-332 page</v>
          </cell>
          <cell r="O78" t="str">
            <v>*25019</v>
          </cell>
          <cell r="Q78" t="str">
            <v>NULL</v>
          </cell>
          <cell r="R78" t="str">
            <v>NULL</v>
          </cell>
          <cell r="S78" t="str">
            <v>NULL</v>
          </cell>
          <cell r="T78" t="str">
            <v>NULL</v>
          </cell>
          <cell r="U78" t="str">
            <v>NULL</v>
          </cell>
          <cell r="V78" t="str">
            <v>NULL</v>
          </cell>
          <cell r="W78" t="str">
            <v>F</v>
          </cell>
          <cell r="X78" t="str">
            <v>000001</v>
          </cell>
          <cell r="Y78" t="str">
            <v>GetDate()</v>
          </cell>
          <cell r="Z78" t="str">
            <v>NULL</v>
          </cell>
          <cell r="AA78" t="str">
            <v>NULL</v>
          </cell>
          <cell r="AB78" t="str">
            <v>N</v>
          </cell>
          <cell r="AC78" t="str">
            <v>N</v>
          </cell>
          <cell r="AD78" t="str">
            <v>000076</v>
          </cell>
          <cell r="AF78" t="str">
            <v>Rulling-Unrulled-[210 x 290]</v>
          </cell>
          <cell r="AG78" t="str">
            <v>000214</v>
          </cell>
          <cell r="AH78" t="str">
            <v>27.667</v>
          </cell>
          <cell r="AI78" t="str">
            <v>Writer A4 Premium Spiral  Mrp 200 [Title]</v>
          </cell>
          <cell r="AJ78" t="str">
            <v>000261</v>
          </cell>
          <cell r="AK78" t="str">
            <v>0.250</v>
          </cell>
          <cell r="AL78" t="str">
            <v>Index-[210 x 290]</v>
          </cell>
          <cell r="AM78" t="str">
            <v>000231</v>
          </cell>
          <cell r="AN78" t="str">
            <v>0.333</v>
          </cell>
          <cell r="AO78" t="str">
            <v>0.333</v>
          </cell>
          <cell r="AP78" t="str">
            <v>Writer A4 Premium Spiral  Mrp 200</v>
          </cell>
          <cell r="AQ78" t="str">
            <v>Writer A4 Premium Spiral  Mrp 200</v>
          </cell>
          <cell r="AR78">
            <v>1000</v>
          </cell>
          <cell r="AS78" t="str">
            <v>210 x 290</v>
          </cell>
          <cell r="AT78">
            <v>332</v>
          </cell>
          <cell r="AU78">
            <v>4</v>
          </cell>
          <cell r="AV78" t="str">
            <v>Index</v>
          </cell>
          <cell r="AW78" t="str">
            <v>Unrulled</v>
          </cell>
          <cell r="AX78" t="str">
            <v>Spiral 25 MM</v>
          </cell>
          <cell r="AY78">
            <v>2</v>
          </cell>
          <cell r="AZ78">
            <v>20</v>
          </cell>
          <cell r="BA78" t="str">
            <v>4+2</v>
          </cell>
          <cell r="BB78" t="str">
            <v>Full</v>
          </cell>
          <cell r="BC78" t="str">
            <v>WB</v>
          </cell>
          <cell r="BD78">
            <v>260</v>
          </cell>
          <cell r="BE78" t="str">
            <v>600 x 860</v>
          </cell>
          <cell r="BF78">
            <v>4</v>
          </cell>
          <cell r="BG78">
            <v>250</v>
          </cell>
          <cell r="BH78">
            <v>3.354E-2</v>
          </cell>
          <cell r="BI78" t="str">
            <v>Trident</v>
          </cell>
          <cell r="BJ78">
            <v>64</v>
          </cell>
          <cell r="BK78">
            <v>88</v>
          </cell>
          <cell r="BL78">
            <v>42</v>
          </cell>
          <cell r="BM78">
            <v>12</v>
          </cell>
          <cell r="BN78">
            <v>27.666666666666668</v>
          </cell>
          <cell r="BO78">
            <v>0.65443839999999998</v>
          </cell>
          <cell r="BP78">
            <v>28000</v>
          </cell>
          <cell r="BQ78" t="str">
            <v>Writer A4 Premium Spiral  Mrp 200</v>
          </cell>
        </row>
        <row r="79">
          <cell r="A79">
            <v>77</v>
          </cell>
          <cell r="B79" t="str">
            <v>000077</v>
          </cell>
          <cell r="C79" t="str">
            <v>Writer Drowing book Small [Unrulled]-16 page</v>
          </cell>
          <cell r="D79" t="str">
            <v>Writer Drowing book Small [Unrulled]-16 page</v>
          </cell>
          <cell r="E79" t="str">
            <v>*11105</v>
          </cell>
          <cell r="F79" t="str">
            <v>*06016</v>
          </cell>
          <cell r="G79">
            <v>0</v>
          </cell>
          <cell r="H79">
            <v>0</v>
          </cell>
          <cell r="I79">
            <v>1077</v>
          </cell>
          <cell r="K79" t="str">
            <v>*05036</v>
          </cell>
          <cell r="L79" t="str">
            <v>*18005</v>
          </cell>
          <cell r="N79" t="str">
            <v>Writer Drowing book Small [Unrulled]-16 page</v>
          </cell>
          <cell r="O79" t="str">
            <v>*25019</v>
          </cell>
          <cell r="Q79" t="str">
            <v>NULL</v>
          </cell>
          <cell r="R79" t="str">
            <v>NULL</v>
          </cell>
          <cell r="S79" t="str">
            <v>NULL</v>
          </cell>
          <cell r="T79" t="str">
            <v>NULL</v>
          </cell>
          <cell r="U79" t="str">
            <v>NULL</v>
          </cell>
          <cell r="V79" t="str">
            <v>NULL</v>
          </cell>
          <cell r="W79" t="str">
            <v>F</v>
          </cell>
          <cell r="X79" t="str">
            <v>000001</v>
          </cell>
          <cell r="Y79" t="str">
            <v>GetDate()</v>
          </cell>
          <cell r="Z79" t="str">
            <v>NULL</v>
          </cell>
          <cell r="AA79" t="str">
            <v>NULL</v>
          </cell>
          <cell r="AB79" t="str">
            <v>N</v>
          </cell>
          <cell r="AC79" t="str">
            <v>N</v>
          </cell>
          <cell r="AD79" t="str">
            <v>000077</v>
          </cell>
          <cell r="AF79" t="str">
            <v>Rulling-Unrulled-[210 x 265]</v>
          </cell>
          <cell r="AG79" t="str">
            <v>000212</v>
          </cell>
          <cell r="AH79" t="str">
            <v>2.000</v>
          </cell>
          <cell r="AI79" t="str">
            <v>Writer Drowing book Small [Title]</v>
          </cell>
          <cell r="AJ79" t="str">
            <v>000270</v>
          </cell>
          <cell r="AK79" t="str">
            <v>0.250</v>
          </cell>
          <cell r="AL79" t="str">
            <v/>
          </cell>
          <cell r="AM79" t="str">
            <v/>
          </cell>
          <cell r="AN79" t="str">
            <v>0.000</v>
          </cell>
          <cell r="AO79" t="str">
            <v>0.000</v>
          </cell>
          <cell r="AP79" t="str">
            <v>Writer Drowing book Small</v>
          </cell>
          <cell r="AQ79" t="str">
            <v>Writer Drowing book Small</v>
          </cell>
          <cell r="AR79">
            <v>1000</v>
          </cell>
          <cell r="AS79" t="str">
            <v>210 x 265</v>
          </cell>
          <cell r="AT79">
            <v>16</v>
          </cell>
          <cell r="AW79" t="str">
            <v>Unrulled</v>
          </cell>
          <cell r="AX79" t="str">
            <v>Pining</v>
          </cell>
          <cell r="AY79">
            <v>0</v>
          </cell>
          <cell r="AZ79">
            <v>150</v>
          </cell>
          <cell r="BA79" t="str">
            <v>4+0</v>
          </cell>
          <cell r="BB79" t="str">
            <v>Half Lamin</v>
          </cell>
          <cell r="BC79" t="str">
            <v>GB</v>
          </cell>
          <cell r="BD79">
            <v>250</v>
          </cell>
          <cell r="BE79" t="str">
            <v>540 x 870</v>
          </cell>
          <cell r="BF79">
            <v>4</v>
          </cell>
          <cell r="BG79">
            <v>250</v>
          </cell>
          <cell r="BH79">
            <v>2.93625E-2</v>
          </cell>
          <cell r="BI79" t="str">
            <v>Century</v>
          </cell>
          <cell r="BJ79">
            <v>64</v>
          </cell>
          <cell r="BK79">
            <v>53.5</v>
          </cell>
          <cell r="BL79">
            <v>43</v>
          </cell>
          <cell r="BM79">
            <v>8</v>
          </cell>
          <cell r="BN79">
            <v>2</v>
          </cell>
          <cell r="BO79">
            <v>2.9446400000000005E-2</v>
          </cell>
          <cell r="BP79">
            <v>2000</v>
          </cell>
          <cell r="BQ79" t="str">
            <v>Writer Drowing book Small</v>
          </cell>
        </row>
        <row r="80">
          <cell r="A80">
            <v>78</v>
          </cell>
          <cell r="B80" t="str">
            <v>000078</v>
          </cell>
          <cell r="C80" t="str">
            <v>Writer Drowing book A4  Mrp 32 [Unrulled]-24 page</v>
          </cell>
          <cell r="D80" t="str">
            <v>Writer Drowing book A4  Mrp 32 [Unrulled]-24 page</v>
          </cell>
          <cell r="E80" t="str">
            <v>*11107</v>
          </cell>
          <cell r="F80" t="str">
            <v>*06016</v>
          </cell>
          <cell r="G80">
            <v>0</v>
          </cell>
          <cell r="H80">
            <v>0</v>
          </cell>
          <cell r="I80">
            <v>1078</v>
          </cell>
          <cell r="K80" t="str">
            <v>*05036</v>
          </cell>
          <cell r="L80" t="str">
            <v>*18005</v>
          </cell>
          <cell r="N80" t="str">
            <v>Writer Drowing book A4  Mrp 32 [Unrulled]-24 page</v>
          </cell>
          <cell r="O80" t="str">
            <v>*25019</v>
          </cell>
          <cell r="Q80" t="str">
            <v>NULL</v>
          </cell>
          <cell r="R80" t="str">
            <v>NULL</v>
          </cell>
          <cell r="S80" t="str">
            <v>NULL</v>
          </cell>
          <cell r="T80" t="str">
            <v>NULL</v>
          </cell>
          <cell r="U80" t="str">
            <v>NULL</v>
          </cell>
          <cell r="V80" t="str">
            <v>NULL</v>
          </cell>
          <cell r="W80" t="str">
            <v>F</v>
          </cell>
          <cell r="X80" t="str">
            <v>000001</v>
          </cell>
          <cell r="Y80" t="str">
            <v>GetDate()</v>
          </cell>
          <cell r="Z80" t="str">
            <v>NULL</v>
          </cell>
          <cell r="AA80" t="str">
            <v>NULL</v>
          </cell>
          <cell r="AB80" t="str">
            <v>N</v>
          </cell>
          <cell r="AC80" t="str">
            <v>N</v>
          </cell>
          <cell r="AD80" t="str">
            <v>000078</v>
          </cell>
          <cell r="AF80" t="str">
            <v>Rulling-Unrulled-[210 x 290]</v>
          </cell>
          <cell r="AG80" t="str">
            <v>000214</v>
          </cell>
          <cell r="AH80" t="str">
            <v>3.000</v>
          </cell>
          <cell r="AI80" t="str">
            <v>Writer Drowing book A4  Mrp 32,50 [Title]</v>
          </cell>
          <cell r="AJ80" t="str">
            <v>000269</v>
          </cell>
          <cell r="AK80" t="str">
            <v>0.250</v>
          </cell>
          <cell r="AL80" t="str">
            <v/>
          </cell>
          <cell r="AM80" t="str">
            <v/>
          </cell>
          <cell r="AN80" t="str">
            <v>0.000</v>
          </cell>
          <cell r="AO80" t="str">
            <v>0.000</v>
          </cell>
          <cell r="AP80" t="str">
            <v>Writer Drowing book A4  Mrp 32</v>
          </cell>
          <cell r="AQ80" t="str">
            <v>Writer Drowing book A4  Mrp 32,50</v>
          </cell>
          <cell r="AR80">
            <v>1000</v>
          </cell>
          <cell r="AS80" t="str">
            <v>210 x 290</v>
          </cell>
          <cell r="AT80">
            <v>24</v>
          </cell>
          <cell r="AW80" t="str">
            <v>Unrulled</v>
          </cell>
          <cell r="AX80" t="str">
            <v>Pining</v>
          </cell>
          <cell r="AY80">
            <v>20</v>
          </cell>
          <cell r="AZ80">
            <v>100</v>
          </cell>
          <cell r="BA80" t="str">
            <v>4+1</v>
          </cell>
          <cell r="BB80" t="str">
            <v>Full</v>
          </cell>
          <cell r="BC80" t="str">
            <v>WB</v>
          </cell>
          <cell r="BD80">
            <v>260</v>
          </cell>
          <cell r="BE80" t="str">
            <v>600 x 860</v>
          </cell>
          <cell r="BF80">
            <v>4</v>
          </cell>
          <cell r="BG80">
            <v>250</v>
          </cell>
          <cell r="BH80">
            <v>3.354E-2</v>
          </cell>
          <cell r="BI80" t="str">
            <v>Century</v>
          </cell>
          <cell r="BJ80">
            <v>110</v>
          </cell>
          <cell r="BK80">
            <v>59.5</v>
          </cell>
          <cell r="BL80">
            <v>42</v>
          </cell>
          <cell r="BM80">
            <v>8</v>
          </cell>
          <cell r="BN80">
            <v>3</v>
          </cell>
          <cell r="BO80">
            <v>8.2466999999999985E-2</v>
          </cell>
          <cell r="BP80">
            <v>3000</v>
          </cell>
          <cell r="BQ80" t="str">
            <v>Writer Drowing book A4  Mrp 32,50</v>
          </cell>
        </row>
        <row r="81">
          <cell r="A81">
            <v>79</v>
          </cell>
          <cell r="B81" t="str">
            <v>000079</v>
          </cell>
          <cell r="C81" t="str">
            <v>Writer Drowing book A4  Mrp 50 [Unrulled]-44 page</v>
          </cell>
          <cell r="D81" t="str">
            <v>Writer Drowing book A4  Mrp 50 [Unrulled]-44 page</v>
          </cell>
          <cell r="E81" t="str">
            <v>*11107</v>
          </cell>
          <cell r="F81" t="str">
            <v>*06016</v>
          </cell>
          <cell r="G81">
            <v>0</v>
          </cell>
          <cell r="H81">
            <v>0</v>
          </cell>
          <cell r="I81">
            <v>1079</v>
          </cell>
          <cell r="K81" t="str">
            <v>*05036</v>
          </cell>
          <cell r="L81" t="str">
            <v>*18005</v>
          </cell>
          <cell r="N81" t="str">
            <v>Writer Drowing book A4  Mrp 50 [Unrulled]-44 page</v>
          </cell>
          <cell r="O81" t="str">
            <v>*25019</v>
          </cell>
          <cell r="Q81" t="str">
            <v>NULL</v>
          </cell>
          <cell r="R81" t="str">
            <v>NULL</v>
          </cell>
          <cell r="S81" t="str">
            <v>NULL</v>
          </cell>
          <cell r="T81" t="str">
            <v>NULL</v>
          </cell>
          <cell r="U81" t="str">
            <v>NULL</v>
          </cell>
          <cell r="V81" t="str">
            <v>NULL</v>
          </cell>
          <cell r="W81" t="str">
            <v>F</v>
          </cell>
          <cell r="X81" t="str">
            <v>000001</v>
          </cell>
          <cell r="Y81" t="str">
            <v>GetDate()</v>
          </cell>
          <cell r="Z81" t="str">
            <v>NULL</v>
          </cell>
          <cell r="AA81" t="str">
            <v>NULL</v>
          </cell>
          <cell r="AB81" t="str">
            <v>N</v>
          </cell>
          <cell r="AC81" t="str">
            <v>N</v>
          </cell>
          <cell r="AD81" t="str">
            <v>000079</v>
          </cell>
          <cell r="AF81" t="str">
            <v>Rulling-Unrulled-[210 x 290]</v>
          </cell>
          <cell r="AG81" t="str">
            <v>000214</v>
          </cell>
          <cell r="AH81" t="str">
            <v>5.500</v>
          </cell>
          <cell r="AI81" t="str">
            <v>Writer Drowing book A4  Mrp 32,50 [Title]</v>
          </cell>
          <cell r="AJ81" t="str">
            <v>000269</v>
          </cell>
          <cell r="AK81" t="str">
            <v>0.250</v>
          </cell>
          <cell r="AL81" t="str">
            <v/>
          </cell>
          <cell r="AM81" t="str">
            <v/>
          </cell>
          <cell r="AN81" t="str">
            <v>0.000</v>
          </cell>
          <cell r="AO81" t="str">
            <v>0.000</v>
          </cell>
          <cell r="AP81" t="str">
            <v>Writer Drowing book A4  Mrp 50</v>
          </cell>
          <cell r="AQ81" t="str">
            <v>Writer Drowing book A4  Mrp 32,50</v>
          </cell>
          <cell r="AR81">
            <v>1000</v>
          </cell>
          <cell r="AS81" t="str">
            <v>210 x 290</v>
          </cell>
          <cell r="AT81">
            <v>44</v>
          </cell>
          <cell r="AW81" t="str">
            <v>Unrulled</v>
          </cell>
          <cell r="AX81" t="str">
            <v>Pining</v>
          </cell>
          <cell r="AY81">
            <v>15</v>
          </cell>
          <cell r="AZ81">
            <v>60</v>
          </cell>
          <cell r="BA81" t="str">
            <v>4+1</v>
          </cell>
          <cell r="BB81" t="str">
            <v>Full</v>
          </cell>
          <cell r="BC81" t="str">
            <v>WB</v>
          </cell>
          <cell r="BD81">
            <v>260</v>
          </cell>
          <cell r="BE81" t="str">
            <v>600 x 860</v>
          </cell>
          <cell r="BF81">
            <v>4</v>
          </cell>
          <cell r="BG81">
            <v>250</v>
          </cell>
          <cell r="BH81">
            <v>3.354E-2</v>
          </cell>
          <cell r="BI81" t="str">
            <v>Century</v>
          </cell>
          <cell r="BJ81">
            <v>110</v>
          </cell>
          <cell r="BK81">
            <v>59.5</v>
          </cell>
          <cell r="BL81">
            <v>42</v>
          </cell>
          <cell r="BM81">
            <v>8</v>
          </cell>
          <cell r="BN81">
            <v>5.5</v>
          </cell>
          <cell r="BO81">
            <v>0.15118949999999998</v>
          </cell>
          <cell r="BP81">
            <v>5500</v>
          </cell>
          <cell r="BQ81" t="str">
            <v>Writer Drowing book A4  Mrp 32,50</v>
          </cell>
        </row>
        <row r="82">
          <cell r="A82">
            <v>80</v>
          </cell>
          <cell r="B82" t="str">
            <v>000080</v>
          </cell>
          <cell r="C82" t="str">
            <v>Writer Graph Book  Mrp  [Graph]-12 page</v>
          </cell>
          <cell r="D82" t="str">
            <v>Writer Graph Book  Mrp  [Graph]-12 page</v>
          </cell>
          <cell r="E82" t="str">
            <v>*11108</v>
          </cell>
          <cell r="F82" t="str">
            <v>*06016</v>
          </cell>
          <cell r="G82">
            <v>0</v>
          </cell>
          <cell r="H82">
            <v>0</v>
          </cell>
          <cell r="I82">
            <v>1080</v>
          </cell>
          <cell r="K82" t="str">
            <v>*05032</v>
          </cell>
          <cell r="L82" t="str">
            <v>*18005</v>
          </cell>
          <cell r="N82" t="str">
            <v>Writer Graph Book  Mrp  [Graph]-12 page</v>
          </cell>
          <cell r="O82" t="str">
            <v>*25019</v>
          </cell>
          <cell r="Q82" t="str">
            <v>NULL</v>
          </cell>
          <cell r="R82" t="str">
            <v>NULL</v>
          </cell>
          <cell r="S82" t="str">
            <v>NULL</v>
          </cell>
          <cell r="T82" t="str">
            <v>NULL</v>
          </cell>
          <cell r="U82" t="str">
            <v>NULL</v>
          </cell>
          <cell r="V82" t="str">
            <v>NULL</v>
          </cell>
          <cell r="W82" t="str">
            <v>F</v>
          </cell>
          <cell r="X82" t="str">
            <v>000001</v>
          </cell>
          <cell r="Y82" t="str">
            <v>GetDate()</v>
          </cell>
          <cell r="Z82" t="str">
            <v>NULL</v>
          </cell>
          <cell r="AA82" t="str">
            <v>NULL</v>
          </cell>
          <cell r="AB82" t="str">
            <v>N</v>
          </cell>
          <cell r="AC82" t="str">
            <v>N</v>
          </cell>
          <cell r="AD82" t="str">
            <v>000080</v>
          </cell>
          <cell r="AF82" t="str">
            <v>Rulling-Graph-[220 x 270]</v>
          </cell>
          <cell r="AG82" t="str">
            <v>000196</v>
          </cell>
          <cell r="AH82" t="str">
            <v>1.500</v>
          </cell>
          <cell r="AI82" t="str">
            <v>Writer Graph Book  Mrp [Title]</v>
          </cell>
          <cell r="AJ82" t="str">
            <v>000283</v>
          </cell>
          <cell r="AK82" t="str">
            <v>0.250</v>
          </cell>
          <cell r="AL82" t="str">
            <v>Index-[220 x 270]</v>
          </cell>
          <cell r="AM82" t="str">
            <v>000230</v>
          </cell>
          <cell r="AN82" t="str">
            <v>0.500</v>
          </cell>
          <cell r="AO82" t="str">
            <v>0.500</v>
          </cell>
          <cell r="AP82" t="str">
            <v xml:space="preserve">Writer Graph Book  Mrp </v>
          </cell>
          <cell r="AQ82" t="str">
            <v>Writer Graph Book  Mrp</v>
          </cell>
          <cell r="AR82">
            <v>1000</v>
          </cell>
          <cell r="AS82" t="str">
            <v>220 x 270</v>
          </cell>
          <cell r="AT82">
            <v>12</v>
          </cell>
          <cell r="AU82">
            <v>4</v>
          </cell>
          <cell r="AV82" t="str">
            <v>Index</v>
          </cell>
          <cell r="AW82" t="str">
            <v>Graph</v>
          </cell>
          <cell r="AX82" t="str">
            <v>Pining</v>
          </cell>
          <cell r="AY82">
            <v>0</v>
          </cell>
          <cell r="AZ82">
            <v>200</v>
          </cell>
          <cell r="BA82" t="str">
            <v>4+1</v>
          </cell>
          <cell r="BB82" t="str">
            <v>Without Lamination</v>
          </cell>
          <cell r="BC82" t="str">
            <v>GB</v>
          </cell>
          <cell r="BD82">
            <v>250</v>
          </cell>
          <cell r="BE82" t="str">
            <v>585 x 910</v>
          </cell>
          <cell r="BF82">
            <v>4</v>
          </cell>
          <cell r="BG82">
            <v>250</v>
          </cell>
          <cell r="BH82">
            <v>3.3271874999999999E-2</v>
          </cell>
          <cell r="BI82" t="str">
            <v>Imami</v>
          </cell>
          <cell r="BJ82">
            <v>52</v>
          </cell>
          <cell r="BK82">
            <v>45</v>
          </cell>
          <cell r="BL82">
            <v>55</v>
          </cell>
          <cell r="BM82">
            <v>8</v>
          </cell>
          <cell r="BN82">
            <v>1.5</v>
          </cell>
          <cell r="BO82">
            <v>1.9304999999999999E-2</v>
          </cell>
          <cell r="BP82">
            <v>2000</v>
          </cell>
          <cell r="BQ82" t="str">
            <v xml:space="preserve">Writer Graph Book  </v>
          </cell>
        </row>
        <row r="83">
          <cell r="A83">
            <v>81</v>
          </cell>
          <cell r="B83" t="str">
            <v>000081</v>
          </cell>
          <cell r="C83" t="str">
            <v>Writer Graph Book  Mrp [Graph]-40 page</v>
          </cell>
          <cell r="D83" t="str">
            <v>Writer Graph Book  Mrp [Graph]-40 page</v>
          </cell>
          <cell r="E83" t="str">
            <v>*11108</v>
          </cell>
          <cell r="F83" t="str">
            <v>*06016</v>
          </cell>
          <cell r="G83">
            <v>0</v>
          </cell>
          <cell r="H83">
            <v>0</v>
          </cell>
          <cell r="I83">
            <v>1081</v>
          </cell>
          <cell r="K83" t="str">
            <v>*05032</v>
          </cell>
          <cell r="L83" t="str">
            <v>*18005</v>
          </cell>
          <cell r="N83" t="str">
            <v>Writer Graph Book  Mrp [Graph]-40 page</v>
          </cell>
          <cell r="O83" t="str">
            <v>*25019</v>
          </cell>
          <cell r="Q83" t="str">
            <v>NULL</v>
          </cell>
          <cell r="R83" t="str">
            <v>NULL</v>
          </cell>
          <cell r="S83" t="str">
            <v>NULL</v>
          </cell>
          <cell r="T83" t="str">
            <v>NULL</v>
          </cell>
          <cell r="U83" t="str">
            <v>NULL</v>
          </cell>
          <cell r="V83" t="str">
            <v>NULL</v>
          </cell>
          <cell r="W83" t="str">
            <v>F</v>
          </cell>
          <cell r="X83" t="str">
            <v>000001</v>
          </cell>
          <cell r="Y83" t="str">
            <v>GetDate()</v>
          </cell>
          <cell r="Z83" t="str">
            <v>NULL</v>
          </cell>
          <cell r="AA83" t="str">
            <v>NULL</v>
          </cell>
          <cell r="AB83" t="str">
            <v>N</v>
          </cell>
          <cell r="AC83" t="str">
            <v>N</v>
          </cell>
          <cell r="AD83" t="str">
            <v>000081</v>
          </cell>
          <cell r="AF83" t="str">
            <v>Rulling-Graph-[220 x 270]</v>
          </cell>
          <cell r="AG83" t="str">
            <v>000196</v>
          </cell>
          <cell r="AH83" t="str">
            <v>5.000</v>
          </cell>
          <cell r="AI83" t="str">
            <v>Writer Graph Book  Mrp [Title]</v>
          </cell>
          <cell r="AJ83" t="str">
            <v>000283</v>
          </cell>
          <cell r="AK83" t="str">
            <v>0.250</v>
          </cell>
          <cell r="AL83" t="str">
            <v>Index-[220 x 270]</v>
          </cell>
          <cell r="AM83" t="str">
            <v>000230</v>
          </cell>
          <cell r="AN83" t="str">
            <v>0.500</v>
          </cell>
          <cell r="AO83" t="str">
            <v>0.500</v>
          </cell>
          <cell r="AP83" t="str">
            <v>Writer Graph Book  Mrp</v>
          </cell>
          <cell r="AQ83" t="str">
            <v>Writer Graph Book  Mrp</v>
          </cell>
          <cell r="AR83">
            <v>1000</v>
          </cell>
          <cell r="AS83" t="str">
            <v>220 x 270</v>
          </cell>
          <cell r="AT83">
            <v>40</v>
          </cell>
          <cell r="AU83">
            <v>4</v>
          </cell>
          <cell r="AV83" t="str">
            <v>Index</v>
          </cell>
          <cell r="AW83" t="str">
            <v>Graph</v>
          </cell>
          <cell r="AX83" t="str">
            <v>Pining</v>
          </cell>
          <cell r="AY83">
            <v>0</v>
          </cell>
          <cell r="AZ83">
            <v>100</v>
          </cell>
          <cell r="BA83" t="str">
            <v>4+1</v>
          </cell>
          <cell r="BB83" t="str">
            <v>Half Lamin</v>
          </cell>
          <cell r="BC83" t="str">
            <v>GB</v>
          </cell>
          <cell r="BD83">
            <v>250</v>
          </cell>
          <cell r="BE83" t="str">
            <v>585 x 910</v>
          </cell>
          <cell r="BF83">
            <v>4</v>
          </cell>
          <cell r="BG83">
            <v>250</v>
          </cell>
          <cell r="BH83">
            <v>3.3271874999999999E-2</v>
          </cell>
          <cell r="BI83" t="str">
            <v>Imami</v>
          </cell>
          <cell r="BJ83">
            <v>52</v>
          </cell>
          <cell r="BK83">
            <v>45</v>
          </cell>
          <cell r="BL83">
            <v>55</v>
          </cell>
          <cell r="BM83">
            <v>8</v>
          </cell>
          <cell r="BN83">
            <v>5</v>
          </cell>
          <cell r="BO83">
            <v>6.4349999999999991E-2</v>
          </cell>
          <cell r="BP83">
            <v>5500</v>
          </cell>
          <cell r="BQ83" t="str">
            <v>Writer Graph Book</v>
          </cell>
        </row>
        <row r="84">
          <cell r="A84">
            <v>82</v>
          </cell>
          <cell r="B84" t="str">
            <v>000082</v>
          </cell>
          <cell r="C84" t="str">
            <v>Writer Lesson Plan Mrp 50 [Single line]-64 page</v>
          </cell>
          <cell r="D84" t="str">
            <v>Writer Lesson Plan Mrp 50 [Single line]-64 page</v>
          </cell>
          <cell r="E84" t="str">
            <v>*11109</v>
          </cell>
          <cell r="F84" t="str">
            <v>*06025</v>
          </cell>
          <cell r="G84">
            <v>0</v>
          </cell>
          <cell r="H84">
            <v>0</v>
          </cell>
          <cell r="I84">
            <v>1082</v>
          </cell>
          <cell r="K84" t="str">
            <v>*05035</v>
          </cell>
          <cell r="L84" t="str">
            <v>*18005</v>
          </cell>
          <cell r="N84" t="str">
            <v>Writer Lesson Plan Mrp 50 [Single line]-64 page</v>
          </cell>
          <cell r="O84" t="str">
            <v>*25019</v>
          </cell>
          <cell r="Q84" t="str">
            <v>NULL</v>
          </cell>
          <cell r="R84" t="str">
            <v>NULL</v>
          </cell>
          <cell r="S84" t="str">
            <v>NULL</v>
          </cell>
          <cell r="T84" t="str">
            <v>NULL</v>
          </cell>
          <cell r="U84" t="str">
            <v>NULL</v>
          </cell>
          <cell r="V84" t="str">
            <v>NULL</v>
          </cell>
          <cell r="W84" t="str">
            <v>F</v>
          </cell>
          <cell r="X84" t="str">
            <v>000001</v>
          </cell>
          <cell r="Y84" t="str">
            <v>GetDate()</v>
          </cell>
          <cell r="Z84" t="str">
            <v>NULL</v>
          </cell>
          <cell r="AA84" t="str">
            <v>NULL</v>
          </cell>
          <cell r="AB84" t="str">
            <v>N</v>
          </cell>
          <cell r="AC84" t="str">
            <v>N</v>
          </cell>
          <cell r="AD84" t="str">
            <v>000082</v>
          </cell>
          <cell r="AF84" t="str">
            <v>Rulling-Single line-[220 x 280]</v>
          </cell>
          <cell r="AG84" t="str">
            <v>000222</v>
          </cell>
          <cell r="AH84" t="str">
            <v>8.000</v>
          </cell>
          <cell r="AI84" t="str">
            <v>Writer Lesson Plan [Title]</v>
          </cell>
          <cell r="AJ84" t="str">
            <v>000273</v>
          </cell>
          <cell r="AK84" t="str">
            <v>0.500</v>
          </cell>
          <cell r="AL84" t="str">
            <v>Index-[220 x 280]</v>
          </cell>
          <cell r="AM84" t="str">
            <v>000229</v>
          </cell>
          <cell r="AN84" t="str">
            <v>0.500</v>
          </cell>
          <cell r="AO84" t="str">
            <v>0.500</v>
          </cell>
          <cell r="AP84" t="str">
            <v>Writer Lesson Plan Mrp 50</v>
          </cell>
          <cell r="AQ84" t="str">
            <v>Writer Lesson Plan</v>
          </cell>
          <cell r="AR84">
            <v>1000</v>
          </cell>
          <cell r="AS84" t="str">
            <v>220 x 280</v>
          </cell>
          <cell r="AT84">
            <v>64</v>
          </cell>
          <cell r="AU84">
            <v>4</v>
          </cell>
          <cell r="AV84" t="str">
            <v>Index</v>
          </cell>
          <cell r="AW84" t="str">
            <v>Single line</v>
          </cell>
          <cell r="AX84" t="str">
            <v>Gatta</v>
          </cell>
          <cell r="AY84">
            <v>8</v>
          </cell>
          <cell r="AZ84">
            <v>40</v>
          </cell>
          <cell r="BA84" t="str">
            <v>4+0</v>
          </cell>
          <cell r="BB84" t="str">
            <v>Full</v>
          </cell>
          <cell r="BC84" t="str">
            <v>Cromo</v>
          </cell>
          <cell r="BD84">
            <v>90</v>
          </cell>
          <cell r="BE84" t="str">
            <v>480 x 630</v>
          </cell>
          <cell r="BF84">
            <v>2</v>
          </cell>
          <cell r="BG84">
            <v>500</v>
          </cell>
          <cell r="BH84">
            <v>1.3608E-2</v>
          </cell>
          <cell r="BI84" t="str">
            <v>Amlai</v>
          </cell>
          <cell r="BJ84">
            <v>61</v>
          </cell>
          <cell r="BK84">
            <v>54</v>
          </cell>
          <cell r="BL84">
            <v>44</v>
          </cell>
          <cell r="BM84">
            <v>8</v>
          </cell>
          <cell r="BN84">
            <v>8</v>
          </cell>
          <cell r="BO84">
            <v>0.1159488</v>
          </cell>
          <cell r="BP84">
            <v>8500</v>
          </cell>
          <cell r="BQ84" t="str">
            <v>Writer Lesson Plan</v>
          </cell>
        </row>
        <row r="85">
          <cell r="A85">
            <v>83</v>
          </cell>
          <cell r="B85" t="str">
            <v>000083</v>
          </cell>
          <cell r="C85" t="str">
            <v>Writer Lesson Plan Mrp 50 [Hindi /Geometry]-64 page</v>
          </cell>
          <cell r="D85" t="str">
            <v>Writer Lesson Plan Mrp 50 [Hindi /Geometry]-64 page</v>
          </cell>
          <cell r="E85" t="str">
            <v>*11109</v>
          </cell>
          <cell r="F85" t="str">
            <v>*06025</v>
          </cell>
          <cell r="G85">
            <v>0</v>
          </cell>
          <cell r="H85">
            <v>0</v>
          </cell>
          <cell r="I85">
            <v>1083</v>
          </cell>
          <cell r="K85" t="str">
            <v>*05033</v>
          </cell>
          <cell r="L85" t="str">
            <v>*18005</v>
          </cell>
          <cell r="N85" t="str">
            <v>Writer Lesson Plan Mrp 50 [Hindi /Geometry]-64 page</v>
          </cell>
          <cell r="O85" t="str">
            <v>*25019</v>
          </cell>
          <cell r="Q85" t="str">
            <v>NULL</v>
          </cell>
          <cell r="R85" t="str">
            <v>NULL</v>
          </cell>
          <cell r="S85" t="str">
            <v>NULL</v>
          </cell>
          <cell r="T85" t="str">
            <v>NULL</v>
          </cell>
          <cell r="U85" t="str">
            <v>NULL</v>
          </cell>
          <cell r="V85" t="str">
            <v>NULL</v>
          </cell>
          <cell r="W85" t="str">
            <v>F</v>
          </cell>
          <cell r="X85" t="str">
            <v>000001</v>
          </cell>
          <cell r="Y85" t="str">
            <v>GetDate()</v>
          </cell>
          <cell r="Z85" t="str">
            <v>NULL</v>
          </cell>
          <cell r="AA85" t="str">
            <v>NULL</v>
          </cell>
          <cell r="AB85" t="str">
            <v>N</v>
          </cell>
          <cell r="AC85" t="str">
            <v>N</v>
          </cell>
          <cell r="AD85" t="str">
            <v>000083</v>
          </cell>
          <cell r="AF85" t="str">
            <v>Rulling-Hindi /Geometry-[220 x 280]</v>
          </cell>
          <cell r="AG85" t="str">
            <v>000200</v>
          </cell>
          <cell r="AH85" t="str">
            <v>8.000</v>
          </cell>
          <cell r="AI85" t="str">
            <v>Writer Lesson Plan [Title]</v>
          </cell>
          <cell r="AJ85" t="str">
            <v>000273</v>
          </cell>
          <cell r="AK85" t="str">
            <v>0.500</v>
          </cell>
          <cell r="AL85" t="str">
            <v>Index-[220 x 280]</v>
          </cell>
          <cell r="AM85" t="str">
            <v>000229</v>
          </cell>
          <cell r="AN85" t="str">
            <v>0.500</v>
          </cell>
          <cell r="AO85" t="str">
            <v>0.500</v>
          </cell>
          <cell r="AP85" t="str">
            <v>Writer Lesson Plan Mrp 50</v>
          </cell>
          <cell r="AQ85" t="str">
            <v>Writer Lesson Plan</v>
          </cell>
          <cell r="AR85">
            <v>1000</v>
          </cell>
          <cell r="AS85" t="str">
            <v>220 x 280</v>
          </cell>
          <cell r="AT85">
            <v>64</v>
          </cell>
          <cell r="AU85">
            <v>4</v>
          </cell>
          <cell r="AV85" t="str">
            <v>Index</v>
          </cell>
          <cell r="AW85" t="str">
            <v>Hindi /Geometry</v>
          </cell>
          <cell r="AX85" t="str">
            <v>Gatta</v>
          </cell>
          <cell r="AY85">
            <v>8</v>
          </cell>
          <cell r="AZ85">
            <v>40</v>
          </cell>
          <cell r="BA85" t="str">
            <v>4+0</v>
          </cell>
          <cell r="BB85" t="str">
            <v>Full</v>
          </cell>
          <cell r="BC85" t="str">
            <v>Cromo</v>
          </cell>
          <cell r="BD85">
            <v>90</v>
          </cell>
          <cell r="BE85" t="str">
            <v>480 x 630</v>
          </cell>
          <cell r="BF85">
            <v>2</v>
          </cell>
          <cell r="BG85">
            <v>500</v>
          </cell>
          <cell r="BH85">
            <v>1.3608E-2</v>
          </cell>
          <cell r="BI85" t="str">
            <v>Amlai</v>
          </cell>
          <cell r="BJ85">
            <v>61</v>
          </cell>
          <cell r="BK85">
            <v>54</v>
          </cell>
          <cell r="BL85">
            <v>44</v>
          </cell>
          <cell r="BM85">
            <v>8</v>
          </cell>
          <cell r="BN85">
            <v>8</v>
          </cell>
          <cell r="BO85">
            <v>0.1159488</v>
          </cell>
          <cell r="BP85">
            <v>8500</v>
          </cell>
          <cell r="BQ85" t="str">
            <v>Writer Lesson Plan</v>
          </cell>
        </row>
        <row r="86">
          <cell r="A86">
            <v>84</v>
          </cell>
          <cell r="B86" t="str">
            <v>000084</v>
          </cell>
          <cell r="C86" t="str">
            <v>Writer Lesson Plan Mrp 66 [Single line]-96 page</v>
          </cell>
          <cell r="D86" t="str">
            <v>Writer Lesson Plan Mrp 66 [Single line]-96 page</v>
          </cell>
          <cell r="E86" t="str">
            <v>*11109</v>
          </cell>
          <cell r="F86" t="str">
            <v>*06025</v>
          </cell>
          <cell r="G86">
            <v>0</v>
          </cell>
          <cell r="H86">
            <v>0</v>
          </cell>
          <cell r="I86">
            <v>1084</v>
          </cell>
          <cell r="K86" t="str">
            <v>*05035</v>
          </cell>
          <cell r="L86" t="str">
            <v>*18005</v>
          </cell>
          <cell r="N86" t="str">
            <v>Writer Lesson Plan Mrp 66 [Single line]-96 page</v>
          </cell>
          <cell r="O86" t="str">
            <v>*25019</v>
          </cell>
          <cell r="Q86" t="str">
            <v>NULL</v>
          </cell>
          <cell r="R86" t="str">
            <v>NULL</v>
          </cell>
          <cell r="S86" t="str">
            <v>NULL</v>
          </cell>
          <cell r="T86" t="str">
            <v>NULL</v>
          </cell>
          <cell r="U86" t="str">
            <v>NULL</v>
          </cell>
          <cell r="V86" t="str">
            <v>NULL</v>
          </cell>
          <cell r="W86" t="str">
            <v>F</v>
          </cell>
          <cell r="X86" t="str">
            <v>000001</v>
          </cell>
          <cell r="Y86" t="str">
            <v>GetDate()</v>
          </cell>
          <cell r="Z86" t="str">
            <v>NULL</v>
          </cell>
          <cell r="AA86" t="str">
            <v>NULL</v>
          </cell>
          <cell r="AB86" t="str">
            <v>N</v>
          </cell>
          <cell r="AC86" t="str">
            <v>N</v>
          </cell>
          <cell r="AD86" t="str">
            <v>000084</v>
          </cell>
          <cell r="AF86" t="str">
            <v>Rulling-Single line-[220 x 280]</v>
          </cell>
          <cell r="AG86" t="str">
            <v>000222</v>
          </cell>
          <cell r="AH86" t="str">
            <v>12.000</v>
          </cell>
          <cell r="AI86" t="str">
            <v>Writer Lesson Plan [Title]</v>
          </cell>
          <cell r="AJ86" t="str">
            <v>000273</v>
          </cell>
          <cell r="AK86" t="str">
            <v>0.500</v>
          </cell>
          <cell r="AL86" t="str">
            <v>Index-[220 x 280]</v>
          </cell>
          <cell r="AM86" t="str">
            <v>000229</v>
          </cell>
          <cell r="AN86" t="str">
            <v>0.500</v>
          </cell>
          <cell r="AO86" t="str">
            <v>0.500</v>
          </cell>
          <cell r="AP86" t="str">
            <v>Writer Lesson Plan Mrp 66</v>
          </cell>
          <cell r="AQ86" t="str">
            <v>Writer Lesson Plan</v>
          </cell>
          <cell r="AR86">
            <v>1000</v>
          </cell>
          <cell r="AS86" t="str">
            <v>220 x 280</v>
          </cell>
          <cell r="AT86">
            <v>96</v>
          </cell>
          <cell r="AU86">
            <v>4</v>
          </cell>
          <cell r="AV86" t="str">
            <v>Index</v>
          </cell>
          <cell r="AW86" t="str">
            <v>Single line</v>
          </cell>
          <cell r="AX86" t="str">
            <v>Gatta</v>
          </cell>
          <cell r="AY86">
            <v>8</v>
          </cell>
          <cell r="AZ86">
            <v>40</v>
          </cell>
          <cell r="BA86" t="str">
            <v>4+0</v>
          </cell>
          <cell r="BB86" t="str">
            <v>Full</v>
          </cell>
          <cell r="BC86" t="str">
            <v>Cromo</v>
          </cell>
          <cell r="BD86">
            <v>90</v>
          </cell>
          <cell r="BE86" t="str">
            <v>480 x 630</v>
          </cell>
          <cell r="BF86">
            <v>2</v>
          </cell>
          <cell r="BG86">
            <v>500</v>
          </cell>
          <cell r="BH86">
            <v>1.3608E-2</v>
          </cell>
          <cell r="BI86" t="str">
            <v>Amlai</v>
          </cell>
          <cell r="BJ86">
            <v>61</v>
          </cell>
          <cell r="BK86">
            <v>54</v>
          </cell>
          <cell r="BL86">
            <v>44</v>
          </cell>
          <cell r="BM86">
            <v>8</v>
          </cell>
          <cell r="BN86">
            <v>12</v>
          </cell>
          <cell r="BO86">
            <v>0.1739232</v>
          </cell>
          <cell r="BP86">
            <v>12500</v>
          </cell>
          <cell r="BQ86" t="str">
            <v>Writer Lesson Plan</v>
          </cell>
        </row>
        <row r="87">
          <cell r="A87">
            <v>85</v>
          </cell>
          <cell r="B87" t="str">
            <v>000085</v>
          </cell>
          <cell r="C87" t="str">
            <v>Writer Lesson Plan Mrp 66 [Hindi /Geometry]-96 page</v>
          </cell>
          <cell r="D87" t="str">
            <v>Writer Lesson Plan Mrp 66 [Hindi /Geometry]-96 page</v>
          </cell>
          <cell r="E87" t="str">
            <v>*11109</v>
          </cell>
          <cell r="F87" t="str">
            <v>*06025</v>
          </cell>
          <cell r="G87">
            <v>0</v>
          </cell>
          <cell r="H87">
            <v>0</v>
          </cell>
          <cell r="I87">
            <v>1085</v>
          </cell>
          <cell r="K87" t="str">
            <v>*05033</v>
          </cell>
          <cell r="L87" t="str">
            <v>*18005</v>
          </cell>
          <cell r="N87" t="str">
            <v>Writer Lesson Plan Mrp 66 [Hindi /Geometry]-96 page</v>
          </cell>
          <cell r="O87" t="str">
            <v>*25019</v>
          </cell>
          <cell r="Q87" t="str">
            <v>NULL</v>
          </cell>
          <cell r="R87" t="str">
            <v>NULL</v>
          </cell>
          <cell r="S87" t="str">
            <v>NULL</v>
          </cell>
          <cell r="T87" t="str">
            <v>NULL</v>
          </cell>
          <cell r="U87" t="str">
            <v>NULL</v>
          </cell>
          <cell r="V87" t="str">
            <v>NULL</v>
          </cell>
          <cell r="W87" t="str">
            <v>F</v>
          </cell>
          <cell r="X87" t="str">
            <v>000001</v>
          </cell>
          <cell r="Y87" t="str">
            <v>GetDate()</v>
          </cell>
          <cell r="Z87" t="str">
            <v>NULL</v>
          </cell>
          <cell r="AA87" t="str">
            <v>NULL</v>
          </cell>
          <cell r="AB87" t="str">
            <v>N</v>
          </cell>
          <cell r="AC87" t="str">
            <v>N</v>
          </cell>
          <cell r="AD87" t="str">
            <v>000085</v>
          </cell>
          <cell r="AF87" t="str">
            <v>Rulling-Hindi /Geometry-[220 x 280]</v>
          </cell>
          <cell r="AG87" t="str">
            <v>000200</v>
          </cell>
          <cell r="AH87" t="str">
            <v>12.000</v>
          </cell>
          <cell r="AI87" t="str">
            <v>Writer Lesson Plan [Title]</v>
          </cell>
          <cell r="AJ87" t="str">
            <v>000273</v>
          </cell>
          <cell r="AK87" t="str">
            <v>0.500</v>
          </cell>
          <cell r="AL87" t="str">
            <v>Index-[220 x 280]</v>
          </cell>
          <cell r="AM87" t="str">
            <v>000229</v>
          </cell>
          <cell r="AN87" t="str">
            <v>0.500</v>
          </cell>
          <cell r="AO87" t="str">
            <v>0.500</v>
          </cell>
          <cell r="AP87" t="str">
            <v>Writer Lesson Plan Mrp 66</v>
          </cell>
          <cell r="AQ87" t="str">
            <v>Writer Lesson Plan</v>
          </cell>
          <cell r="AR87">
            <v>1000</v>
          </cell>
          <cell r="AS87" t="str">
            <v>220 x 280</v>
          </cell>
          <cell r="AT87">
            <v>96</v>
          </cell>
          <cell r="AU87">
            <v>4</v>
          </cell>
          <cell r="AV87" t="str">
            <v>Index</v>
          </cell>
          <cell r="AW87" t="str">
            <v>Hindi /Geometry</v>
          </cell>
          <cell r="AX87" t="str">
            <v>Gatta</v>
          </cell>
          <cell r="AY87">
            <v>8</v>
          </cell>
          <cell r="AZ87">
            <v>40</v>
          </cell>
          <cell r="BA87" t="str">
            <v>4+0</v>
          </cell>
          <cell r="BB87" t="str">
            <v>Full</v>
          </cell>
          <cell r="BC87" t="str">
            <v>Cromo</v>
          </cell>
          <cell r="BD87">
            <v>90</v>
          </cell>
          <cell r="BE87" t="str">
            <v>480 x 630</v>
          </cell>
          <cell r="BF87">
            <v>2</v>
          </cell>
          <cell r="BG87">
            <v>500</v>
          </cell>
          <cell r="BH87">
            <v>1.3608E-2</v>
          </cell>
          <cell r="BI87" t="str">
            <v>Amlai</v>
          </cell>
          <cell r="BJ87">
            <v>61</v>
          </cell>
          <cell r="BK87">
            <v>54</v>
          </cell>
          <cell r="BL87">
            <v>44</v>
          </cell>
          <cell r="BM87">
            <v>8</v>
          </cell>
          <cell r="BN87">
            <v>12</v>
          </cell>
          <cell r="BO87">
            <v>0.1739232</v>
          </cell>
          <cell r="BP87">
            <v>12500</v>
          </cell>
          <cell r="BQ87" t="str">
            <v>Writer Lesson Plan</v>
          </cell>
        </row>
        <row r="88">
          <cell r="A88">
            <v>86</v>
          </cell>
          <cell r="B88" t="str">
            <v>000086</v>
          </cell>
          <cell r="C88" t="str">
            <v>Writer Lesson Plan Mrp 84 [Single line]-136 page</v>
          </cell>
          <cell r="D88" t="str">
            <v>Writer Lesson Plan Mrp 84 [Single line]-136 page</v>
          </cell>
          <cell r="E88" t="str">
            <v>*11109</v>
          </cell>
          <cell r="F88" t="str">
            <v>*06025</v>
          </cell>
          <cell r="G88">
            <v>0</v>
          </cell>
          <cell r="H88">
            <v>0</v>
          </cell>
          <cell r="I88">
            <v>1086</v>
          </cell>
          <cell r="K88" t="str">
            <v>*05035</v>
          </cell>
          <cell r="L88" t="str">
            <v>*18005</v>
          </cell>
          <cell r="N88" t="str">
            <v>Writer Lesson Plan Mrp 84 [Single line]-136 page</v>
          </cell>
          <cell r="O88" t="str">
            <v>*25019</v>
          </cell>
          <cell r="Q88" t="str">
            <v>NULL</v>
          </cell>
          <cell r="R88" t="str">
            <v>NULL</v>
          </cell>
          <cell r="S88" t="str">
            <v>NULL</v>
          </cell>
          <cell r="T88" t="str">
            <v>NULL</v>
          </cell>
          <cell r="U88" t="str">
            <v>NULL</v>
          </cell>
          <cell r="V88" t="str">
            <v>NULL</v>
          </cell>
          <cell r="W88" t="str">
            <v>F</v>
          </cell>
          <cell r="X88" t="str">
            <v>000001</v>
          </cell>
          <cell r="Y88" t="str">
            <v>GetDate()</v>
          </cell>
          <cell r="Z88" t="str">
            <v>NULL</v>
          </cell>
          <cell r="AA88" t="str">
            <v>NULL</v>
          </cell>
          <cell r="AB88" t="str">
            <v>N</v>
          </cell>
          <cell r="AC88" t="str">
            <v>N</v>
          </cell>
          <cell r="AD88" t="str">
            <v>000086</v>
          </cell>
          <cell r="AF88" t="str">
            <v>Rulling-Single line-[220 x 280]</v>
          </cell>
          <cell r="AG88" t="str">
            <v>000222</v>
          </cell>
          <cell r="AH88" t="str">
            <v>17.000</v>
          </cell>
          <cell r="AI88" t="str">
            <v>Writer Lesson Plan [Title]</v>
          </cell>
          <cell r="AJ88" t="str">
            <v>000273</v>
          </cell>
          <cell r="AK88" t="str">
            <v>0.500</v>
          </cell>
          <cell r="AL88" t="str">
            <v>Index-[220 x 280]</v>
          </cell>
          <cell r="AM88" t="str">
            <v>000229</v>
          </cell>
          <cell r="AN88" t="str">
            <v>0.500</v>
          </cell>
          <cell r="AO88" t="str">
            <v>0.500</v>
          </cell>
          <cell r="AP88" t="str">
            <v>Writer Lesson Plan Mrp 84</v>
          </cell>
          <cell r="AQ88" t="str">
            <v>Writer Lesson Plan</v>
          </cell>
          <cell r="AR88">
            <v>1000</v>
          </cell>
          <cell r="AS88" t="str">
            <v>220 x 280</v>
          </cell>
          <cell r="AT88">
            <v>136</v>
          </cell>
          <cell r="AU88">
            <v>4</v>
          </cell>
          <cell r="AV88" t="str">
            <v>Index</v>
          </cell>
          <cell r="AW88" t="str">
            <v>Single line</v>
          </cell>
          <cell r="AX88" t="str">
            <v>Gatta</v>
          </cell>
          <cell r="AY88">
            <v>8</v>
          </cell>
          <cell r="AZ88">
            <v>40</v>
          </cell>
          <cell r="BA88" t="str">
            <v>4+0</v>
          </cell>
          <cell r="BB88" t="str">
            <v>Full</v>
          </cell>
          <cell r="BC88" t="str">
            <v>Cromo</v>
          </cell>
          <cell r="BD88">
            <v>90</v>
          </cell>
          <cell r="BE88" t="str">
            <v>480 x 630</v>
          </cell>
          <cell r="BF88">
            <v>2</v>
          </cell>
          <cell r="BG88">
            <v>500</v>
          </cell>
          <cell r="BH88">
            <v>1.3608E-2</v>
          </cell>
          <cell r="BI88" t="str">
            <v>Amlai</v>
          </cell>
          <cell r="BJ88">
            <v>61</v>
          </cell>
          <cell r="BK88">
            <v>54</v>
          </cell>
          <cell r="BL88">
            <v>44</v>
          </cell>
          <cell r="BM88">
            <v>8</v>
          </cell>
          <cell r="BN88">
            <v>17</v>
          </cell>
          <cell r="BO88">
            <v>0.2463912</v>
          </cell>
          <cell r="BP88">
            <v>17500</v>
          </cell>
          <cell r="BQ88" t="str">
            <v>Writer Lesson Plan</v>
          </cell>
        </row>
        <row r="89">
          <cell r="A89">
            <v>87</v>
          </cell>
          <cell r="B89" t="str">
            <v>000087</v>
          </cell>
          <cell r="C89" t="str">
            <v>Writer Lesson Plan Mrp 84 [Hindi /Geometry]-136 page</v>
          </cell>
          <cell r="D89" t="str">
            <v>Writer Lesson Plan Mrp 84 [Hindi /Geometry]-136 page</v>
          </cell>
          <cell r="E89" t="str">
            <v>*11109</v>
          </cell>
          <cell r="F89" t="str">
            <v>*06025</v>
          </cell>
          <cell r="G89">
            <v>0</v>
          </cell>
          <cell r="H89">
            <v>0</v>
          </cell>
          <cell r="I89">
            <v>1087</v>
          </cell>
          <cell r="K89" t="str">
            <v>*05033</v>
          </cell>
          <cell r="L89" t="str">
            <v>*18005</v>
          </cell>
          <cell r="N89" t="str">
            <v>Writer Lesson Plan Mrp 84 [Hindi /Geometry]-136 page</v>
          </cell>
          <cell r="O89" t="str">
            <v>*25019</v>
          </cell>
          <cell r="Q89" t="str">
            <v>NULL</v>
          </cell>
          <cell r="R89" t="str">
            <v>NULL</v>
          </cell>
          <cell r="S89" t="str">
            <v>NULL</v>
          </cell>
          <cell r="T89" t="str">
            <v>NULL</v>
          </cell>
          <cell r="U89" t="str">
            <v>NULL</v>
          </cell>
          <cell r="V89" t="str">
            <v>NULL</v>
          </cell>
          <cell r="W89" t="str">
            <v>F</v>
          </cell>
          <cell r="X89" t="str">
            <v>000001</v>
          </cell>
          <cell r="Y89" t="str">
            <v>GetDate()</v>
          </cell>
          <cell r="Z89" t="str">
            <v>NULL</v>
          </cell>
          <cell r="AA89" t="str">
            <v>NULL</v>
          </cell>
          <cell r="AB89" t="str">
            <v>N</v>
          </cell>
          <cell r="AC89" t="str">
            <v>N</v>
          </cell>
          <cell r="AD89" t="str">
            <v>000087</v>
          </cell>
          <cell r="AF89" t="str">
            <v>Rulling-Hindi /Geometry-[220 x 280]</v>
          </cell>
          <cell r="AG89" t="str">
            <v>000200</v>
          </cell>
          <cell r="AH89" t="str">
            <v>17.000</v>
          </cell>
          <cell r="AI89" t="str">
            <v>Writer Lesson Plan [Title]</v>
          </cell>
          <cell r="AJ89" t="str">
            <v>000273</v>
          </cell>
          <cell r="AK89" t="str">
            <v>0.500</v>
          </cell>
          <cell r="AL89" t="str">
            <v>Index-[220 x 280]</v>
          </cell>
          <cell r="AM89" t="str">
            <v>000229</v>
          </cell>
          <cell r="AN89" t="str">
            <v>0.500</v>
          </cell>
          <cell r="AO89" t="str">
            <v>0.500</v>
          </cell>
          <cell r="AP89" t="str">
            <v>Writer Lesson Plan Mrp 84</v>
          </cell>
          <cell r="AQ89" t="str">
            <v>Writer Lesson Plan</v>
          </cell>
          <cell r="AR89">
            <v>1000</v>
          </cell>
          <cell r="AS89" t="str">
            <v>220 x 280</v>
          </cell>
          <cell r="AT89">
            <v>136</v>
          </cell>
          <cell r="AU89">
            <v>4</v>
          </cell>
          <cell r="AV89" t="str">
            <v>Index</v>
          </cell>
          <cell r="AW89" t="str">
            <v>Hindi /Geometry</v>
          </cell>
          <cell r="AX89" t="str">
            <v>Gatta</v>
          </cell>
          <cell r="AY89">
            <v>8</v>
          </cell>
          <cell r="AZ89">
            <v>40</v>
          </cell>
          <cell r="BA89" t="str">
            <v>4+0</v>
          </cell>
          <cell r="BB89" t="str">
            <v>Full</v>
          </cell>
          <cell r="BC89" t="str">
            <v>Cromo</v>
          </cell>
          <cell r="BD89">
            <v>90</v>
          </cell>
          <cell r="BE89" t="str">
            <v>480 x 630</v>
          </cell>
          <cell r="BF89">
            <v>2</v>
          </cell>
          <cell r="BG89">
            <v>500</v>
          </cell>
          <cell r="BH89">
            <v>1.3608E-2</v>
          </cell>
          <cell r="BI89" t="str">
            <v>Amlai</v>
          </cell>
          <cell r="BJ89">
            <v>61</v>
          </cell>
          <cell r="BK89">
            <v>54</v>
          </cell>
          <cell r="BL89">
            <v>44</v>
          </cell>
          <cell r="BM89">
            <v>8</v>
          </cell>
          <cell r="BN89">
            <v>17</v>
          </cell>
          <cell r="BO89">
            <v>0.2463912</v>
          </cell>
          <cell r="BP89">
            <v>17500</v>
          </cell>
          <cell r="BQ89" t="str">
            <v>Writer Lesson Plan</v>
          </cell>
        </row>
        <row r="90">
          <cell r="A90">
            <v>88</v>
          </cell>
          <cell r="B90" t="str">
            <v>000088</v>
          </cell>
          <cell r="C90" t="str">
            <v>Writer Computer  Mrp 50 [Hindi /Geometry]-56 page</v>
          </cell>
          <cell r="D90" t="str">
            <v>Writer Computer  Mrp 50 [Hindi /Geometry]-56 page</v>
          </cell>
          <cell r="E90" t="str">
            <v>*11111</v>
          </cell>
          <cell r="F90" t="str">
            <v>*06016</v>
          </cell>
          <cell r="G90">
            <v>0</v>
          </cell>
          <cell r="H90">
            <v>0</v>
          </cell>
          <cell r="I90">
            <v>1088</v>
          </cell>
          <cell r="K90" t="str">
            <v>*05033</v>
          </cell>
          <cell r="L90" t="str">
            <v>*18005</v>
          </cell>
          <cell r="N90" t="str">
            <v>Writer Computer  Mrp 50 [Hindi /Geometry]-56 page</v>
          </cell>
          <cell r="O90" t="str">
            <v>*25019</v>
          </cell>
          <cell r="Q90" t="str">
            <v>NULL</v>
          </cell>
          <cell r="R90" t="str">
            <v>NULL</v>
          </cell>
          <cell r="S90" t="str">
            <v>NULL</v>
          </cell>
          <cell r="T90" t="str">
            <v>NULL</v>
          </cell>
          <cell r="U90" t="str">
            <v>NULL</v>
          </cell>
          <cell r="V90" t="str">
            <v>NULL</v>
          </cell>
          <cell r="W90" t="str">
            <v>F</v>
          </cell>
          <cell r="X90" t="str">
            <v>000001</v>
          </cell>
          <cell r="Y90" t="str">
            <v>GetDate()</v>
          </cell>
          <cell r="Z90" t="str">
            <v>NULL</v>
          </cell>
          <cell r="AA90" t="str">
            <v>NULL</v>
          </cell>
          <cell r="AB90" t="str">
            <v>N</v>
          </cell>
          <cell r="AC90" t="str">
            <v>N</v>
          </cell>
          <cell r="AD90" t="str">
            <v>000088</v>
          </cell>
          <cell r="AF90" t="str">
            <v>Rulling-Hindi /Geometry-[265 X 215]</v>
          </cell>
          <cell r="AG90" t="str">
            <v>000202</v>
          </cell>
          <cell r="AH90" t="str">
            <v>7.000</v>
          </cell>
          <cell r="AI90" t="str">
            <v>Writer Computer  Mrp 50,66,84 [Title]</v>
          </cell>
          <cell r="AJ90" t="str">
            <v>000262</v>
          </cell>
          <cell r="AK90" t="str">
            <v>0.167</v>
          </cell>
          <cell r="AL90" t="str">
            <v>Practical -[265 X 215]</v>
          </cell>
          <cell r="AM90" t="str">
            <v>000227</v>
          </cell>
          <cell r="AN90" t="str">
            <v>1.500</v>
          </cell>
          <cell r="AO90" t="str">
            <v>1.500</v>
          </cell>
          <cell r="AP90" t="str">
            <v>Writer Computer  Mrp 50</v>
          </cell>
          <cell r="AQ90" t="str">
            <v>Writer Computer  Mrp 50,66,84</v>
          </cell>
          <cell r="AR90">
            <v>1000</v>
          </cell>
          <cell r="AS90" t="str">
            <v>265 X 215</v>
          </cell>
          <cell r="AT90">
            <v>56</v>
          </cell>
          <cell r="AU90">
            <v>12</v>
          </cell>
          <cell r="AV90" t="str">
            <v xml:space="preserve">Practical </v>
          </cell>
          <cell r="AW90" t="str">
            <v>Hindi /Geometry</v>
          </cell>
          <cell r="AX90" t="str">
            <v>Pining</v>
          </cell>
          <cell r="AY90">
            <v>10</v>
          </cell>
          <cell r="AZ90">
            <v>50</v>
          </cell>
          <cell r="BA90" t="str">
            <v>4+0</v>
          </cell>
          <cell r="BB90" t="str">
            <v>Full</v>
          </cell>
          <cell r="BC90" t="str">
            <v>SBS</v>
          </cell>
          <cell r="BD90">
            <v>350</v>
          </cell>
          <cell r="BE90" t="str">
            <v>585 x 910</v>
          </cell>
          <cell r="BF90">
            <v>6</v>
          </cell>
          <cell r="BG90">
            <v>166.66666666666666</v>
          </cell>
          <cell r="BH90">
            <v>3.1053749999999998E-2</v>
          </cell>
          <cell r="BI90" t="str">
            <v>Trident</v>
          </cell>
          <cell r="BJ90">
            <v>60</v>
          </cell>
          <cell r="BK90">
            <v>54</v>
          </cell>
          <cell r="BL90">
            <v>44</v>
          </cell>
          <cell r="BM90">
            <v>8</v>
          </cell>
          <cell r="BN90">
            <v>7</v>
          </cell>
          <cell r="BO90">
            <v>9.9791999999999992E-2</v>
          </cell>
          <cell r="BP90">
            <v>8500</v>
          </cell>
          <cell r="BQ90" t="str">
            <v>Writer Computer  Mrp 50,66,84</v>
          </cell>
        </row>
        <row r="91">
          <cell r="A91">
            <v>89</v>
          </cell>
          <cell r="B91" t="str">
            <v>000089</v>
          </cell>
          <cell r="C91" t="str">
            <v>Writer Computer  Mrp 66 [Hindi /Geometry]-84 page</v>
          </cell>
          <cell r="D91" t="str">
            <v>Writer Computer  Mrp 66 [Hindi /Geometry]-84 page</v>
          </cell>
          <cell r="E91" t="str">
            <v>*11111</v>
          </cell>
          <cell r="F91" t="str">
            <v>*06016</v>
          </cell>
          <cell r="G91">
            <v>0</v>
          </cell>
          <cell r="H91">
            <v>0</v>
          </cell>
          <cell r="I91">
            <v>1089</v>
          </cell>
          <cell r="K91" t="str">
            <v>*05033</v>
          </cell>
          <cell r="L91" t="str">
            <v>*18005</v>
          </cell>
          <cell r="N91" t="str">
            <v>Writer Computer  Mrp 66 [Hindi /Geometry]-84 page</v>
          </cell>
          <cell r="O91" t="str">
            <v>*25019</v>
          </cell>
          <cell r="Q91" t="str">
            <v>NULL</v>
          </cell>
          <cell r="R91" t="str">
            <v>NULL</v>
          </cell>
          <cell r="S91" t="str">
            <v>NULL</v>
          </cell>
          <cell r="T91" t="str">
            <v>NULL</v>
          </cell>
          <cell r="U91" t="str">
            <v>NULL</v>
          </cell>
          <cell r="V91" t="str">
            <v>NULL</v>
          </cell>
          <cell r="W91" t="str">
            <v>F</v>
          </cell>
          <cell r="X91" t="str">
            <v>000001</v>
          </cell>
          <cell r="Y91" t="str">
            <v>GetDate()</v>
          </cell>
          <cell r="Z91" t="str">
            <v>NULL</v>
          </cell>
          <cell r="AA91" t="str">
            <v>NULL</v>
          </cell>
          <cell r="AB91" t="str">
            <v>N</v>
          </cell>
          <cell r="AC91" t="str">
            <v>N</v>
          </cell>
          <cell r="AD91" t="str">
            <v>000089</v>
          </cell>
          <cell r="AF91" t="str">
            <v>Rulling-Hindi /Geometry-[265 X 215]</v>
          </cell>
          <cell r="AG91" t="str">
            <v>000202</v>
          </cell>
          <cell r="AH91" t="str">
            <v>10.500</v>
          </cell>
          <cell r="AI91" t="str">
            <v>Writer Computer  Mrp 50,66,84 [Title]</v>
          </cell>
          <cell r="AJ91" t="str">
            <v>000262</v>
          </cell>
          <cell r="AK91" t="str">
            <v>0.167</v>
          </cell>
          <cell r="AL91" t="str">
            <v>Practical -[265 X 215]</v>
          </cell>
          <cell r="AM91" t="str">
            <v>000227</v>
          </cell>
          <cell r="AN91" t="str">
            <v>1.500</v>
          </cell>
          <cell r="AO91" t="str">
            <v>1.500</v>
          </cell>
          <cell r="AP91" t="str">
            <v>Writer Computer  Mrp 66</v>
          </cell>
          <cell r="AQ91" t="str">
            <v>Writer Computer  Mrp 50,66,84</v>
          </cell>
          <cell r="AR91">
            <v>1000</v>
          </cell>
          <cell r="AS91" t="str">
            <v>265 X 215</v>
          </cell>
          <cell r="AT91">
            <v>84</v>
          </cell>
          <cell r="AU91">
            <v>12</v>
          </cell>
          <cell r="AV91" t="str">
            <v xml:space="preserve">Practical </v>
          </cell>
          <cell r="AW91" t="str">
            <v>Hindi /Geometry</v>
          </cell>
          <cell r="AX91" t="str">
            <v>Pining</v>
          </cell>
          <cell r="AY91">
            <v>10</v>
          </cell>
          <cell r="AZ91">
            <v>50</v>
          </cell>
          <cell r="BA91" t="str">
            <v>4+0</v>
          </cell>
          <cell r="BB91" t="str">
            <v>Full</v>
          </cell>
          <cell r="BC91" t="str">
            <v>SBS</v>
          </cell>
          <cell r="BD91">
            <v>350</v>
          </cell>
          <cell r="BE91" t="str">
            <v>585 x 910</v>
          </cell>
          <cell r="BF91">
            <v>6</v>
          </cell>
          <cell r="BG91">
            <v>166.66666666666666</v>
          </cell>
          <cell r="BH91">
            <v>3.1053749999999998E-2</v>
          </cell>
          <cell r="BI91" t="str">
            <v>Trident</v>
          </cell>
          <cell r="BJ91">
            <v>60</v>
          </cell>
          <cell r="BK91">
            <v>54</v>
          </cell>
          <cell r="BL91">
            <v>44</v>
          </cell>
          <cell r="BM91">
            <v>8</v>
          </cell>
          <cell r="BN91">
            <v>10.5</v>
          </cell>
          <cell r="BO91">
            <v>0.14968799999999999</v>
          </cell>
          <cell r="BP91">
            <v>12000</v>
          </cell>
          <cell r="BQ91" t="str">
            <v>Writer Computer  Mrp 50,66,84</v>
          </cell>
        </row>
        <row r="92">
          <cell r="A92">
            <v>90</v>
          </cell>
          <cell r="B92" t="str">
            <v>000090</v>
          </cell>
          <cell r="C92" t="str">
            <v>Writer Computer  Mrp 84 [Hindi /Geometry]-124 page</v>
          </cell>
          <cell r="D92" t="str">
            <v>Writer Computer  Mrp 84 [Hindi /Geometry]-124 page</v>
          </cell>
          <cell r="E92" t="str">
            <v>*11111</v>
          </cell>
          <cell r="F92" t="str">
            <v>*06016</v>
          </cell>
          <cell r="G92">
            <v>0</v>
          </cell>
          <cell r="H92">
            <v>0</v>
          </cell>
          <cell r="I92">
            <v>1090</v>
          </cell>
          <cell r="K92" t="str">
            <v>*05033</v>
          </cell>
          <cell r="L92" t="str">
            <v>*18005</v>
          </cell>
          <cell r="N92" t="str">
            <v>Writer Computer  Mrp 84 [Hindi /Geometry]-124 page</v>
          </cell>
          <cell r="O92" t="str">
            <v>*25019</v>
          </cell>
          <cell r="Q92" t="str">
            <v>NULL</v>
          </cell>
          <cell r="R92" t="str">
            <v>NULL</v>
          </cell>
          <cell r="S92" t="str">
            <v>NULL</v>
          </cell>
          <cell r="T92" t="str">
            <v>NULL</v>
          </cell>
          <cell r="U92" t="str">
            <v>NULL</v>
          </cell>
          <cell r="V92" t="str">
            <v>NULL</v>
          </cell>
          <cell r="W92" t="str">
            <v>F</v>
          </cell>
          <cell r="X92" t="str">
            <v>000001</v>
          </cell>
          <cell r="Y92" t="str">
            <v>GetDate()</v>
          </cell>
          <cell r="Z92" t="str">
            <v>NULL</v>
          </cell>
          <cell r="AA92" t="str">
            <v>NULL</v>
          </cell>
          <cell r="AB92" t="str">
            <v>N</v>
          </cell>
          <cell r="AC92" t="str">
            <v>N</v>
          </cell>
          <cell r="AD92" t="str">
            <v>000090</v>
          </cell>
          <cell r="AF92" t="str">
            <v>Rulling-Hindi /Geometry-[265 X 215]</v>
          </cell>
          <cell r="AG92" t="str">
            <v>000202</v>
          </cell>
          <cell r="AH92" t="str">
            <v>15.500</v>
          </cell>
          <cell r="AI92" t="str">
            <v>Writer Computer  Mrp 50,66,84 [Title]</v>
          </cell>
          <cell r="AJ92" t="str">
            <v>000262</v>
          </cell>
          <cell r="AK92" t="str">
            <v>0.167</v>
          </cell>
          <cell r="AL92" t="str">
            <v>Practical -[265 X 215]</v>
          </cell>
          <cell r="AM92" t="str">
            <v>000227</v>
          </cell>
          <cell r="AN92" t="str">
            <v>1.500</v>
          </cell>
          <cell r="AO92" t="str">
            <v>1.500</v>
          </cell>
          <cell r="AP92" t="str">
            <v>Writer Computer  Mrp 84</v>
          </cell>
          <cell r="AQ92" t="str">
            <v>Writer Computer  Mrp 50,66,84</v>
          </cell>
          <cell r="AR92">
            <v>1000</v>
          </cell>
          <cell r="AS92" t="str">
            <v>265 X 215</v>
          </cell>
          <cell r="AT92">
            <v>124</v>
          </cell>
          <cell r="AU92">
            <v>12</v>
          </cell>
          <cell r="AV92" t="str">
            <v xml:space="preserve">Practical </v>
          </cell>
          <cell r="AW92" t="str">
            <v>Hindi /Geometry</v>
          </cell>
          <cell r="AX92" t="str">
            <v>Pining</v>
          </cell>
          <cell r="AY92">
            <v>8</v>
          </cell>
          <cell r="AZ92">
            <v>40</v>
          </cell>
          <cell r="BA92" t="str">
            <v>4+0</v>
          </cell>
          <cell r="BB92" t="str">
            <v>Full</v>
          </cell>
          <cell r="BC92" t="str">
            <v>SBS</v>
          </cell>
          <cell r="BD92">
            <v>350</v>
          </cell>
          <cell r="BE92" t="str">
            <v>585 x 910</v>
          </cell>
          <cell r="BF92">
            <v>6</v>
          </cell>
          <cell r="BG92">
            <v>166.66666666666666</v>
          </cell>
          <cell r="BH92">
            <v>3.1053749999999998E-2</v>
          </cell>
          <cell r="BI92" t="str">
            <v>Trident</v>
          </cell>
          <cell r="BJ92">
            <v>60</v>
          </cell>
          <cell r="BK92">
            <v>54</v>
          </cell>
          <cell r="BL92">
            <v>44</v>
          </cell>
          <cell r="BM92">
            <v>8</v>
          </cell>
          <cell r="BN92">
            <v>15.5</v>
          </cell>
          <cell r="BO92">
            <v>0.220968</v>
          </cell>
          <cell r="BP92">
            <v>17000</v>
          </cell>
          <cell r="BQ92" t="str">
            <v>Writer Computer  Mrp 50,66,84</v>
          </cell>
        </row>
        <row r="93">
          <cell r="A93">
            <v>91</v>
          </cell>
          <cell r="B93" t="str">
            <v>000091</v>
          </cell>
          <cell r="C93" t="str">
            <v>Writer Physics  Mrp  44 [Hindi /Geometry]-52 page</v>
          </cell>
          <cell r="D93" t="str">
            <v>Writer Physics  Mrp  44 [Hindi /Geometry]-52 page</v>
          </cell>
          <cell r="E93" t="str">
            <v>*11111</v>
          </cell>
          <cell r="F93" t="str">
            <v>*06016</v>
          </cell>
          <cell r="G93">
            <v>0</v>
          </cell>
          <cell r="H93">
            <v>0</v>
          </cell>
          <cell r="I93">
            <v>1091</v>
          </cell>
          <cell r="K93" t="str">
            <v>*05033</v>
          </cell>
          <cell r="L93" t="str">
            <v>*18005</v>
          </cell>
          <cell r="N93" t="str">
            <v>Writer Physics  Mrp  44 [Hindi /Geometry]-52 page</v>
          </cell>
          <cell r="O93" t="str">
            <v>*25019</v>
          </cell>
          <cell r="Q93" t="str">
            <v>NULL</v>
          </cell>
          <cell r="R93" t="str">
            <v>NULL</v>
          </cell>
          <cell r="S93" t="str">
            <v>NULL</v>
          </cell>
          <cell r="T93" t="str">
            <v>NULL</v>
          </cell>
          <cell r="U93" t="str">
            <v>NULL</v>
          </cell>
          <cell r="V93" t="str">
            <v>NULL</v>
          </cell>
          <cell r="W93" t="str">
            <v>F</v>
          </cell>
          <cell r="X93" t="str">
            <v>000001</v>
          </cell>
          <cell r="Y93" t="str">
            <v>GetDate()</v>
          </cell>
          <cell r="Z93" t="str">
            <v>NULL</v>
          </cell>
          <cell r="AA93" t="str">
            <v>NULL</v>
          </cell>
          <cell r="AB93" t="str">
            <v>N</v>
          </cell>
          <cell r="AC93" t="str">
            <v>N</v>
          </cell>
          <cell r="AD93" t="str">
            <v>000091</v>
          </cell>
          <cell r="AF93" t="str">
            <v>Rulling-Hindi /Geometry-[265 x 215]</v>
          </cell>
          <cell r="AG93" t="str">
            <v>000202</v>
          </cell>
          <cell r="AH93" t="str">
            <v>6.500</v>
          </cell>
          <cell r="AI93" t="str">
            <v>Writer Sci Manual  Mrp44,58,76  [Title]</v>
          </cell>
          <cell r="AJ93" t="str">
            <v>000284</v>
          </cell>
          <cell r="AK93" t="str">
            <v>0.250</v>
          </cell>
          <cell r="AL93" t="str">
            <v>Practical -[265 x 215]</v>
          </cell>
          <cell r="AM93" t="str">
            <v>000227</v>
          </cell>
          <cell r="AN93" t="str">
            <v>2.000</v>
          </cell>
          <cell r="AO93" t="str">
            <v>2.000</v>
          </cell>
          <cell r="AP93" t="str">
            <v>Writer Physics  Mrp  44</v>
          </cell>
          <cell r="AQ93" t="str">
            <v xml:space="preserve">Writer Sci Manual  Mrp44,58,76 </v>
          </cell>
          <cell r="AR93">
            <v>1000</v>
          </cell>
          <cell r="AS93" t="str">
            <v>265 x 215</v>
          </cell>
          <cell r="AT93">
            <v>52</v>
          </cell>
          <cell r="AU93">
            <v>16</v>
          </cell>
          <cell r="AV93" t="str">
            <v xml:space="preserve">Practical </v>
          </cell>
          <cell r="AW93" t="str">
            <v>Hindi /Geometry</v>
          </cell>
          <cell r="AX93" t="str">
            <v>Pining</v>
          </cell>
          <cell r="AY93">
            <v>10</v>
          </cell>
          <cell r="AZ93">
            <v>50</v>
          </cell>
          <cell r="BA93" t="str">
            <v>4+2</v>
          </cell>
          <cell r="BB93" t="str">
            <v>Full</v>
          </cell>
          <cell r="BC93" t="str">
            <v>SBS</v>
          </cell>
          <cell r="BD93">
            <v>350</v>
          </cell>
          <cell r="BE93" t="str">
            <v>585 x 910</v>
          </cell>
          <cell r="BF93">
            <v>4</v>
          </cell>
          <cell r="BG93">
            <v>250</v>
          </cell>
          <cell r="BH93">
            <v>4.6580625000000001E-2</v>
          </cell>
          <cell r="BI93" t="str">
            <v>Amlai</v>
          </cell>
          <cell r="BJ93">
            <v>61</v>
          </cell>
          <cell r="BK93">
            <v>54</v>
          </cell>
          <cell r="BL93">
            <v>44</v>
          </cell>
          <cell r="BM93">
            <v>8</v>
          </cell>
          <cell r="BN93">
            <v>6.5</v>
          </cell>
          <cell r="BO93">
            <v>9.4208399999999998E-2</v>
          </cell>
          <cell r="BP93">
            <v>8500</v>
          </cell>
          <cell r="BQ93" t="str">
            <v>Writer Science Manual  Mrp 44,58,76 P/C/B</v>
          </cell>
        </row>
        <row r="94">
          <cell r="A94">
            <v>92</v>
          </cell>
          <cell r="B94" t="str">
            <v>000092</v>
          </cell>
          <cell r="C94" t="str">
            <v>Writer Physics  Mrp 58 [Hindi /Geometry]-80 page</v>
          </cell>
          <cell r="D94" t="str">
            <v>Writer Physics  Mrp 58 [Hindi /Geometry]-80 page</v>
          </cell>
          <cell r="E94" t="str">
            <v>*11111</v>
          </cell>
          <cell r="F94" t="str">
            <v>*06016</v>
          </cell>
          <cell r="G94">
            <v>0</v>
          </cell>
          <cell r="H94">
            <v>0</v>
          </cell>
          <cell r="I94">
            <v>1092</v>
          </cell>
          <cell r="K94" t="str">
            <v>*05033</v>
          </cell>
          <cell r="L94" t="str">
            <v>*18005</v>
          </cell>
          <cell r="N94" t="str">
            <v>Writer Physics  Mrp 58 [Hindi /Geometry]-80 page</v>
          </cell>
          <cell r="O94" t="str">
            <v>*25019</v>
          </cell>
          <cell r="Q94" t="str">
            <v>NULL</v>
          </cell>
          <cell r="R94" t="str">
            <v>NULL</v>
          </cell>
          <cell r="S94" t="str">
            <v>NULL</v>
          </cell>
          <cell r="T94" t="str">
            <v>NULL</v>
          </cell>
          <cell r="U94" t="str">
            <v>NULL</v>
          </cell>
          <cell r="V94" t="str">
            <v>NULL</v>
          </cell>
          <cell r="W94" t="str">
            <v>F</v>
          </cell>
          <cell r="X94" t="str">
            <v>000001</v>
          </cell>
          <cell r="Y94" t="str">
            <v>GetDate()</v>
          </cell>
          <cell r="Z94" t="str">
            <v>NULL</v>
          </cell>
          <cell r="AA94" t="str">
            <v>NULL</v>
          </cell>
          <cell r="AB94" t="str">
            <v>N</v>
          </cell>
          <cell r="AC94" t="str">
            <v>N</v>
          </cell>
          <cell r="AD94" t="str">
            <v>000092</v>
          </cell>
          <cell r="AF94" t="str">
            <v>Rulling-Hindi /Geometry-[265 x 215]</v>
          </cell>
          <cell r="AG94" t="str">
            <v>000202</v>
          </cell>
          <cell r="AH94" t="str">
            <v>10.000</v>
          </cell>
          <cell r="AI94" t="str">
            <v>Writer Sci Manual  Mrp44,58,76  [Title]</v>
          </cell>
          <cell r="AJ94" t="str">
            <v>000284</v>
          </cell>
          <cell r="AK94" t="str">
            <v>0.250</v>
          </cell>
          <cell r="AL94" t="str">
            <v>Practical -[265 x 215]</v>
          </cell>
          <cell r="AM94" t="str">
            <v>000227</v>
          </cell>
          <cell r="AN94" t="str">
            <v>2.000</v>
          </cell>
          <cell r="AO94" t="str">
            <v>2.000</v>
          </cell>
          <cell r="AP94" t="str">
            <v>Writer Physics  Mrp 58</v>
          </cell>
          <cell r="AQ94" t="str">
            <v xml:space="preserve">Writer Sci Manual  Mrp44,58,76 </v>
          </cell>
          <cell r="AR94">
            <v>1000</v>
          </cell>
          <cell r="AS94" t="str">
            <v>265 x 215</v>
          </cell>
          <cell r="AT94">
            <v>80</v>
          </cell>
          <cell r="AU94">
            <v>16</v>
          </cell>
          <cell r="AV94" t="str">
            <v xml:space="preserve">Practical </v>
          </cell>
          <cell r="AW94" t="str">
            <v>Hindi /Geometry</v>
          </cell>
          <cell r="AX94" t="str">
            <v>Pining</v>
          </cell>
          <cell r="AY94">
            <v>8</v>
          </cell>
          <cell r="AZ94">
            <v>40</v>
          </cell>
          <cell r="BA94" t="str">
            <v>4+2</v>
          </cell>
          <cell r="BB94" t="str">
            <v>Full</v>
          </cell>
          <cell r="BC94" t="str">
            <v>SBS</v>
          </cell>
          <cell r="BD94">
            <v>350</v>
          </cell>
          <cell r="BE94" t="str">
            <v>585 x 910</v>
          </cell>
          <cell r="BF94">
            <v>4</v>
          </cell>
          <cell r="BG94">
            <v>250</v>
          </cell>
          <cell r="BH94">
            <v>4.6580625000000001E-2</v>
          </cell>
          <cell r="BI94" t="str">
            <v>Amlai</v>
          </cell>
          <cell r="BJ94">
            <v>61</v>
          </cell>
          <cell r="BK94">
            <v>54</v>
          </cell>
          <cell r="BL94">
            <v>44</v>
          </cell>
          <cell r="BM94">
            <v>8</v>
          </cell>
          <cell r="BN94">
            <v>10</v>
          </cell>
          <cell r="BO94">
            <v>0.14493600000000001</v>
          </cell>
          <cell r="BP94">
            <v>12000</v>
          </cell>
          <cell r="BQ94" t="str">
            <v>Writer Science Manual  Mrp 44,58,76 P/C/B</v>
          </cell>
        </row>
        <row r="95">
          <cell r="A95">
            <v>93</v>
          </cell>
          <cell r="B95" t="str">
            <v>000093</v>
          </cell>
          <cell r="C95" t="str">
            <v>Writer Physics  Mrp 76  [Hindi /Geometry]-120 page</v>
          </cell>
          <cell r="D95" t="str">
            <v>Writer Physics  Mrp 76  [Hindi /Geometry]-120 page</v>
          </cell>
          <cell r="E95" t="str">
            <v>*11111</v>
          </cell>
          <cell r="F95" t="str">
            <v>*06016</v>
          </cell>
          <cell r="G95">
            <v>0</v>
          </cell>
          <cell r="H95">
            <v>0</v>
          </cell>
          <cell r="I95">
            <v>1093</v>
          </cell>
          <cell r="K95" t="str">
            <v>*05033</v>
          </cell>
          <cell r="L95" t="str">
            <v>*18005</v>
          </cell>
          <cell r="N95" t="str">
            <v>Writer Physics  Mrp 76  [Hindi /Geometry]-120 page</v>
          </cell>
          <cell r="O95" t="str">
            <v>*25019</v>
          </cell>
          <cell r="Q95" t="str">
            <v>NULL</v>
          </cell>
          <cell r="R95" t="str">
            <v>NULL</v>
          </cell>
          <cell r="S95" t="str">
            <v>NULL</v>
          </cell>
          <cell r="T95" t="str">
            <v>NULL</v>
          </cell>
          <cell r="U95" t="str">
            <v>NULL</v>
          </cell>
          <cell r="V95" t="str">
            <v>NULL</v>
          </cell>
          <cell r="W95" t="str">
            <v>F</v>
          </cell>
          <cell r="X95" t="str">
            <v>000001</v>
          </cell>
          <cell r="Y95" t="str">
            <v>GetDate()</v>
          </cell>
          <cell r="Z95" t="str">
            <v>NULL</v>
          </cell>
          <cell r="AA95" t="str">
            <v>NULL</v>
          </cell>
          <cell r="AB95" t="str">
            <v>N</v>
          </cell>
          <cell r="AC95" t="str">
            <v>N</v>
          </cell>
          <cell r="AD95" t="str">
            <v>000093</v>
          </cell>
          <cell r="AF95" t="str">
            <v>Rulling-Hindi /Geometry-[265 x 215]</v>
          </cell>
          <cell r="AG95" t="str">
            <v>000202</v>
          </cell>
          <cell r="AH95" t="str">
            <v>15.000</v>
          </cell>
          <cell r="AI95" t="str">
            <v>Writer Sci Manual  Mrp44,58,76  [Title]</v>
          </cell>
          <cell r="AJ95" t="str">
            <v>000284</v>
          </cell>
          <cell r="AK95" t="str">
            <v>0.250</v>
          </cell>
          <cell r="AL95" t="str">
            <v>Practical -[265 x 215]</v>
          </cell>
          <cell r="AM95" t="str">
            <v>000227</v>
          </cell>
          <cell r="AN95" t="str">
            <v>2.000</v>
          </cell>
          <cell r="AO95" t="str">
            <v>2.000</v>
          </cell>
          <cell r="AP95" t="str">
            <v xml:space="preserve">Writer Physics  Mrp 76 </v>
          </cell>
          <cell r="AQ95" t="str">
            <v xml:space="preserve">Writer Sci Manual  Mrp44,58,76 </v>
          </cell>
          <cell r="AR95">
            <v>1000</v>
          </cell>
          <cell r="AS95" t="str">
            <v>265 x 215</v>
          </cell>
          <cell r="AT95">
            <v>120</v>
          </cell>
          <cell r="AU95">
            <v>16</v>
          </cell>
          <cell r="AV95" t="str">
            <v xml:space="preserve">Practical </v>
          </cell>
          <cell r="AW95" t="str">
            <v>Hindi /Geometry</v>
          </cell>
          <cell r="AX95" t="str">
            <v>Pining</v>
          </cell>
          <cell r="AY95">
            <v>7</v>
          </cell>
          <cell r="AZ95">
            <v>35</v>
          </cell>
          <cell r="BA95" t="str">
            <v>4+2</v>
          </cell>
          <cell r="BB95" t="str">
            <v>Full</v>
          </cell>
          <cell r="BC95" t="str">
            <v>SBS</v>
          </cell>
          <cell r="BD95">
            <v>350</v>
          </cell>
          <cell r="BE95" t="str">
            <v>585 x 910</v>
          </cell>
          <cell r="BF95">
            <v>4</v>
          </cell>
          <cell r="BG95">
            <v>250</v>
          </cell>
          <cell r="BH95">
            <v>4.6580625000000001E-2</v>
          </cell>
          <cell r="BI95" t="str">
            <v>Amlai</v>
          </cell>
          <cell r="BJ95">
            <v>61</v>
          </cell>
          <cell r="BK95">
            <v>54</v>
          </cell>
          <cell r="BL95">
            <v>44</v>
          </cell>
          <cell r="BM95">
            <v>8</v>
          </cell>
          <cell r="BN95">
            <v>15</v>
          </cell>
          <cell r="BO95">
            <v>0.21740400000000001</v>
          </cell>
          <cell r="BP95">
            <v>17000</v>
          </cell>
          <cell r="BQ95" t="str">
            <v>Writer Science Manual  Mrp 44,58,76 P/C/B</v>
          </cell>
        </row>
        <row r="96">
          <cell r="A96">
            <v>94</v>
          </cell>
          <cell r="B96" t="str">
            <v>000094</v>
          </cell>
          <cell r="C96" t="str">
            <v>Writer Chemistry  Mrp  44 [Hindi /Geometry]-52 page</v>
          </cell>
          <cell r="D96" t="str">
            <v>Writer Chemistry  Mrp  44 [Hindi /Geometry]-52 page</v>
          </cell>
          <cell r="E96" t="str">
            <v>*11111</v>
          </cell>
          <cell r="F96" t="str">
            <v>*06016</v>
          </cell>
          <cell r="G96">
            <v>0</v>
          </cell>
          <cell r="H96">
            <v>0</v>
          </cell>
          <cell r="I96">
            <v>1094</v>
          </cell>
          <cell r="K96" t="str">
            <v>*05033</v>
          </cell>
          <cell r="L96" t="str">
            <v>*18005</v>
          </cell>
          <cell r="N96" t="str">
            <v>Writer Chemistry  Mrp  44 [Hindi /Geometry]-52 page</v>
          </cell>
          <cell r="O96" t="str">
            <v>*25019</v>
          </cell>
          <cell r="Q96" t="str">
            <v>NULL</v>
          </cell>
          <cell r="R96" t="str">
            <v>NULL</v>
          </cell>
          <cell r="S96" t="str">
            <v>NULL</v>
          </cell>
          <cell r="T96" t="str">
            <v>NULL</v>
          </cell>
          <cell r="U96" t="str">
            <v>NULL</v>
          </cell>
          <cell r="V96" t="str">
            <v>NULL</v>
          </cell>
          <cell r="W96" t="str">
            <v>F</v>
          </cell>
          <cell r="X96" t="str">
            <v>000001</v>
          </cell>
          <cell r="Y96" t="str">
            <v>GetDate()</v>
          </cell>
          <cell r="Z96" t="str">
            <v>NULL</v>
          </cell>
          <cell r="AA96" t="str">
            <v>NULL</v>
          </cell>
          <cell r="AB96" t="str">
            <v>N</v>
          </cell>
          <cell r="AC96" t="str">
            <v>N</v>
          </cell>
          <cell r="AD96" t="str">
            <v>000094</v>
          </cell>
          <cell r="AF96" t="str">
            <v>Rulling-Hindi /Geometry-[265 x 215]</v>
          </cell>
          <cell r="AG96" t="str">
            <v>000202</v>
          </cell>
          <cell r="AH96" t="str">
            <v>6.500</v>
          </cell>
          <cell r="AI96" t="str">
            <v>Writer Sci Manual  Mrp44,58,76  [Title]</v>
          </cell>
          <cell r="AJ96" t="str">
            <v>000284</v>
          </cell>
          <cell r="AK96" t="str">
            <v>0.250</v>
          </cell>
          <cell r="AL96" t="str">
            <v>Practical -[265 x 215]</v>
          </cell>
          <cell r="AM96" t="str">
            <v>000227</v>
          </cell>
          <cell r="AN96" t="str">
            <v>2.000</v>
          </cell>
          <cell r="AO96" t="str">
            <v>2.000</v>
          </cell>
          <cell r="AP96" t="str">
            <v>Writer Chemistry  Mrp  44</v>
          </cell>
          <cell r="AQ96" t="str">
            <v xml:space="preserve">Writer Sci Manual  Mrp44,58,76 </v>
          </cell>
          <cell r="AR96">
            <v>1000</v>
          </cell>
          <cell r="AS96" t="str">
            <v>265 x 215</v>
          </cell>
          <cell r="AT96">
            <v>52</v>
          </cell>
          <cell r="AU96">
            <v>16</v>
          </cell>
          <cell r="AV96" t="str">
            <v xml:space="preserve">Practical </v>
          </cell>
          <cell r="AW96" t="str">
            <v>Hindi /Geometry</v>
          </cell>
          <cell r="AX96" t="str">
            <v>Pining</v>
          </cell>
          <cell r="AY96">
            <v>10</v>
          </cell>
          <cell r="AZ96">
            <v>50</v>
          </cell>
          <cell r="BA96" t="str">
            <v>4+2</v>
          </cell>
          <cell r="BB96" t="str">
            <v>Full</v>
          </cell>
          <cell r="BC96" t="str">
            <v>SBS</v>
          </cell>
          <cell r="BD96">
            <v>350</v>
          </cell>
          <cell r="BE96" t="str">
            <v>585 x 910</v>
          </cell>
          <cell r="BF96">
            <v>4</v>
          </cell>
          <cell r="BG96">
            <v>250</v>
          </cell>
          <cell r="BH96">
            <v>4.6580625000000001E-2</v>
          </cell>
          <cell r="BI96" t="str">
            <v>Amlai</v>
          </cell>
          <cell r="BJ96">
            <v>61</v>
          </cell>
          <cell r="BK96">
            <v>54</v>
          </cell>
          <cell r="BL96">
            <v>44</v>
          </cell>
          <cell r="BM96">
            <v>8</v>
          </cell>
          <cell r="BN96">
            <v>6.5</v>
          </cell>
          <cell r="BO96">
            <v>9.4208399999999998E-2</v>
          </cell>
          <cell r="BP96">
            <v>8500</v>
          </cell>
          <cell r="BQ96" t="str">
            <v>Writer Science Manual  Mrp 44,58,76 P/C/B</v>
          </cell>
        </row>
        <row r="97">
          <cell r="A97">
            <v>95</v>
          </cell>
          <cell r="B97" t="str">
            <v>000095</v>
          </cell>
          <cell r="C97" t="str">
            <v>Writer Chemistry  Mrp 58 [Hindi /Geometry]-80 page</v>
          </cell>
          <cell r="D97" t="str">
            <v>Writer Chemistry  Mrp 58 [Hindi /Geometry]-80 page</v>
          </cell>
          <cell r="E97" t="str">
            <v>*11111</v>
          </cell>
          <cell r="F97" t="str">
            <v>*06016</v>
          </cell>
          <cell r="G97">
            <v>0</v>
          </cell>
          <cell r="H97">
            <v>0</v>
          </cell>
          <cell r="I97">
            <v>1095</v>
          </cell>
          <cell r="K97" t="str">
            <v>*05033</v>
          </cell>
          <cell r="L97" t="str">
            <v>*18005</v>
          </cell>
          <cell r="N97" t="str">
            <v>Writer Chemistry  Mrp 58 [Hindi /Geometry]-80 page</v>
          </cell>
          <cell r="O97" t="str">
            <v>*25019</v>
          </cell>
          <cell r="Q97" t="str">
            <v>NULL</v>
          </cell>
          <cell r="R97" t="str">
            <v>NULL</v>
          </cell>
          <cell r="S97" t="str">
            <v>NULL</v>
          </cell>
          <cell r="T97" t="str">
            <v>NULL</v>
          </cell>
          <cell r="U97" t="str">
            <v>NULL</v>
          </cell>
          <cell r="V97" t="str">
            <v>NULL</v>
          </cell>
          <cell r="W97" t="str">
            <v>F</v>
          </cell>
          <cell r="X97" t="str">
            <v>000001</v>
          </cell>
          <cell r="Y97" t="str">
            <v>GetDate()</v>
          </cell>
          <cell r="Z97" t="str">
            <v>NULL</v>
          </cell>
          <cell r="AA97" t="str">
            <v>NULL</v>
          </cell>
          <cell r="AB97" t="str">
            <v>N</v>
          </cell>
          <cell r="AC97" t="str">
            <v>N</v>
          </cell>
          <cell r="AD97" t="str">
            <v>000095</v>
          </cell>
          <cell r="AF97" t="str">
            <v>Rulling-Hindi /Geometry-[265 x 215]</v>
          </cell>
          <cell r="AG97" t="str">
            <v>000202</v>
          </cell>
          <cell r="AH97" t="str">
            <v>10.000</v>
          </cell>
          <cell r="AI97" t="str">
            <v>Writer Sci Manual  Mrp44,58,76  [Title]</v>
          </cell>
          <cell r="AJ97" t="str">
            <v>000284</v>
          </cell>
          <cell r="AK97" t="str">
            <v>0.250</v>
          </cell>
          <cell r="AL97" t="str">
            <v>Practical -[265 x 215]</v>
          </cell>
          <cell r="AM97" t="str">
            <v>000227</v>
          </cell>
          <cell r="AN97" t="str">
            <v>2.000</v>
          </cell>
          <cell r="AO97" t="str">
            <v>2.000</v>
          </cell>
          <cell r="AP97" t="str">
            <v>Writer Chemistry  Mrp 58</v>
          </cell>
          <cell r="AQ97" t="str">
            <v xml:space="preserve">Writer Sci Manual  Mrp44,58,76 </v>
          </cell>
          <cell r="AR97">
            <v>1000</v>
          </cell>
          <cell r="AS97" t="str">
            <v>265 x 215</v>
          </cell>
          <cell r="AT97">
            <v>80</v>
          </cell>
          <cell r="AU97">
            <v>16</v>
          </cell>
          <cell r="AV97" t="str">
            <v xml:space="preserve">Practical </v>
          </cell>
          <cell r="AW97" t="str">
            <v>Hindi /Geometry</v>
          </cell>
          <cell r="AX97" t="str">
            <v>Pining</v>
          </cell>
          <cell r="AY97">
            <v>8</v>
          </cell>
          <cell r="AZ97">
            <v>40</v>
          </cell>
          <cell r="BA97" t="str">
            <v>4+2</v>
          </cell>
          <cell r="BB97" t="str">
            <v>Full</v>
          </cell>
          <cell r="BC97" t="str">
            <v>SBS</v>
          </cell>
          <cell r="BD97">
            <v>350</v>
          </cell>
          <cell r="BE97" t="str">
            <v>585 x 910</v>
          </cell>
          <cell r="BF97">
            <v>4</v>
          </cell>
          <cell r="BG97">
            <v>250</v>
          </cell>
          <cell r="BH97">
            <v>4.6580625000000001E-2</v>
          </cell>
          <cell r="BI97" t="str">
            <v>Amlai</v>
          </cell>
          <cell r="BJ97">
            <v>61</v>
          </cell>
          <cell r="BK97">
            <v>54</v>
          </cell>
          <cell r="BL97">
            <v>44</v>
          </cell>
          <cell r="BM97">
            <v>8</v>
          </cell>
          <cell r="BN97">
            <v>10</v>
          </cell>
          <cell r="BO97">
            <v>0.14493600000000001</v>
          </cell>
          <cell r="BP97">
            <v>12000</v>
          </cell>
          <cell r="BQ97" t="str">
            <v>Writer Science Manual  Mrp 44,58,76 P/C/B</v>
          </cell>
        </row>
        <row r="98">
          <cell r="A98">
            <v>96</v>
          </cell>
          <cell r="B98" t="str">
            <v>000096</v>
          </cell>
          <cell r="C98" t="str">
            <v>Writer Chemistry  Mrp 76  [Hindi /Geometry]-120 page</v>
          </cell>
          <cell r="D98" t="str">
            <v>Writer Chemistry  Mrp 76  [Hindi /Geometry]-120 page</v>
          </cell>
          <cell r="E98" t="str">
            <v>*11111</v>
          </cell>
          <cell r="F98" t="str">
            <v>*06016</v>
          </cell>
          <cell r="G98">
            <v>0</v>
          </cell>
          <cell r="H98">
            <v>0</v>
          </cell>
          <cell r="I98">
            <v>1096</v>
          </cell>
          <cell r="K98" t="str">
            <v>*05033</v>
          </cell>
          <cell r="L98" t="str">
            <v>*18005</v>
          </cell>
          <cell r="N98" t="str">
            <v>Writer Chemistry  Mrp 76  [Hindi /Geometry]-120 page</v>
          </cell>
          <cell r="O98" t="str">
            <v>*25019</v>
          </cell>
          <cell r="Q98" t="str">
            <v>NULL</v>
          </cell>
          <cell r="R98" t="str">
            <v>NULL</v>
          </cell>
          <cell r="S98" t="str">
            <v>NULL</v>
          </cell>
          <cell r="T98" t="str">
            <v>NULL</v>
          </cell>
          <cell r="U98" t="str">
            <v>NULL</v>
          </cell>
          <cell r="V98" t="str">
            <v>NULL</v>
          </cell>
          <cell r="W98" t="str">
            <v>F</v>
          </cell>
          <cell r="X98" t="str">
            <v>000001</v>
          </cell>
          <cell r="Y98" t="str">
            <v>GetDate()</v>
          </cell>
          <cell r="Z98" t="str">
            <v>NULL</v>
          </cell>
          <cell r="AA98" t="str">
            <v>NULL</v>
          </cell>
          <cell r="AB98" t="str">
            <v>N</v>
          </cell>
          <cell r="AC98" t="str">
            <v>N</v>
          </cell>
          <cell r="AD98" t="str">
            <v>000096</v>
          </cell>
          <cell r="AF98" t="str">
            <v>Rulling-Hindi /Geometry-[265 x 215]</v>
          </cell>
          <cell r="AG98" t="str">
            <v>000202</v>
          </cell>
          <cell r="AH98" t="str">
            <v>15.000</v>
          </cell>
          <cell r="AI98" t="str">
            <v>Writer Sci Manual  Mrp44,58,76  [Title]</v>
          </cell>
          <cell r="AJ98" t="str">
            <v>000284</v>
          </cell>
          <cell r="AK98" t="str">
            <v>0.250</v>
          </cell>
          <cell r="AL98" t="str">
            <v>Practical -[265 x 215]</v>
          </cell>
          <cell r="AM98" t="str">
            <v>000227</v>
          </cell>
          <cell r="AN98" t="str">
            <v>2.000</v>
          </cell>
          <cell r="AO98" t="str">
            <v>2.000</v>
          </cell>
          <cell r="AP98" t="str">
            <v xml:space="preserve">Writer Chemistry  Mrp 76 </v>
          </cell>
          <cell r="AQ98" t="str">
            <v xml:space="preserve">Writer Sci Manual  Mrp44,58,76 </v>
          </cell>
          <cell r="AR98">
            <v>1000</v>
          </cell>
          <cell r="AS98" t="str">
            <v>265 x 215</v>
          </cell>
          <cell r="AT98">
            <v>120</v>
          </cell>
          <cell r="AU98">
            <v>16</v>
          </cell>
          <cell r="AV98" t="str">
            <v xml:space="preserve">Practical </v>
          </cell>
          <cell r="AW98" t="str">
            <v>Hindi /Geometry</v>
          </cell>
          <cell r="AX98" t="str">
            <v>Pining</v>
          </cell>
          <cell r="AY98">
            <v>7</v>
          </cell>
          <cell r="AZ98">
            <v>35</v>
          </cell>
          <cell r="BA98" t="str">
            <v>4+2</v>
          </cell>
          <cell r="BB98" t="str">
            <v>Full</v>
          </cell>
          <cell r="BC98" t="str">
            <v>SBS</v>
          </cell>
          <cell r="BD98">
            <v>350</v>
          </cell>
          <cell r="BE98" t="str">
            <v>585 x 910</v>
          </cell>
          <cell r="BF98">
            <v>4</v>
          </cell>
          <cell r="BG98">
            <v>250</v>
          </cell>
          <cell r="BH98">
            <v>4.6580625000000001E-2</v>
          </cell>
          <cell r="BI98" t="str">
            <v>Amlai</v>
          </cell>
          <cell r="BJ98">
            <v>61</v>
          </cell>
          <cell r="BK98">
            <v>54</v>
          </cell>
          <cell r="BL98">
            <v>44</v>
          </cell>
          <cell r="BM98">
            <v>8</v>
          </cell>
          <cell r="BN98">
            <v>15</v>
          </cell>
          <cell r="BO98">
            <v>0.21740400000000001</v>
          </cell>
          <cell r="BP98">
            <v>17000</v>
          </cell>
          <cell r="BQ98" t="str">
            <v>Writer Science Manual  Mrp 44,58,76 P/C/B</v>
          </cell>
        </row>
        <row r="99">
          <cell r="A99">
            <v>97</v>
          </cell>
          <cell r="B99" t="str">
            <v>000097</v>
          </cell>
          <cell r="C99" t="str">
            <v>Writer Biology  Mrp  44 [Hindi /Geometry]-52 page</v>
          </cell>
          <cell r="D99" t="str">
            <v>Writer Biology  Mrp  44 [Hindi /Geometry]-52 page</v>
          </cell>
          <cell r="E99" t="str">
            <v>*11111</v>
          </cell>
          <cell r="F99" t="str">
            <v>*06016</v>
          </cell>
          <cell r="G99">
            <v>0</v>
          </cell>
          <cell r="H99">
            <v>0</v>
          </cell>
          <cell r="I99">
            <v>1097</v>
          </cell>
          <cell r="K99" t="str">
            <v>*05033</v>
          </cell>
          <cell r="L99" t="str">
            <v>*18005</v>
          </cell>
          <cell r="N99" t="str">
            <v>Writer Biology  Mrp  44 [Hindi /Geometry]-52 page</v>
          </cell>
          <cell r="O99" t="str">
            <v>*25019</v>
          </cell>
          <cell r="Q99" t="str">
            <v>NULL</v>
          </cell>
          <cell r="R99" t="str">
            <v>NULL</v>
          </cell>
          <cell r="S99" t="str">
            <v>NULL</v>
          </cell>
          <cell r="T99" t="str">
            <v>NULL</v>
          </cell>
          <cell r="U99" t="str">
            <v>NULL</v>
          </cell>
          <cell r="V99" t="str">
            <v>NULL</v>
          </cell>
          <cell r="W99" t="str">
            <v>F</v>
          </cell>
          <cell r="X99" t="str">
            <v>000001</v>
          </cell>
          <cell r="Y99" t="str">
            <v>GetDate()</v>
          </cell>
          <cell r="Z99" t="str">
            <v>NULL</v>
          </cell>
          <cell r="AA99" t="str">
            <v>NULL</v>
          </cell>
          <cell r="AB99" t="str">
            <v>N</v>
          </cell>
          <cell r="AC99" t="str">
            <v>N</v>
          </cell>
          <cell r="AD99" t="str">
            <v>000097</v>
          </cell>
          <cell r="AF99" t="str">
            <v>Rulling-Hindi /Geometry-[265 x 215]</v>
          </cell>
          <cell r="AG99" t="str">
            <v>000202</v>
          </cell>
          <cell r="AH99" t="str">
            <v>6.500</v>
          </cell>
          <cell r="AI99" t="str">
            <v>Writer Sci Manual  Mrp44,58,76  [Title]</v>
          </cell>
          <cell r="AJ99" t="str">
            <v>000284</v>
          </cell>
          <cell r="AK99" t="str">
            <v>0.250</v>
          </cell>
          <cell r="AL99" t="str">
            <v>Practical -[265 x 215]</v>
          </cell>
          <cell r="AM99" t="str">
            <v>000227</v>
          </cell>
          <cell r="AN99" t="str">
            <v>2.000</v>
          </cell>
          <cell r="AO99" t="str">
            <v>2.000</v>
          </cell>
          <cell r="AP99" t="str">
            <v>Writer Biology  Mrp  44</v>
          </cell>
          <cell r="AQ99" t="str">
            <v xml:space="preserve">Writer Sci Manual  Mrp44,58,76 </v>
          </cell>
          <cell r="AR99">
            <v>1000</v>
          </cell>
          <cell r="AS99" t="str">
            <v>265 x 215</v>
          </cell>
          <cell r="AT99">
            <v>52</v>
          </cell>
          <cell r="AU99">
            <v>16</v>
          </cell>
          <cell r="AV99" t="str">
            <v xml:space="preserve">Practical </v>
          </cell>
          <cell r="AW99" t="str">
            <v>Hindi /Geometry</v>
          </cell>
          <cell r="AX99" t="str">
            <v>Pining</v>
          </cell>
          <cell r="AY99">
            <v>10</v>
          </cell>
          <cell r="AZ99">
            <v>50</v>
          </cell>
          <cell r="BA99" t="str">
            <v>4+2</v>
          </cell>
          <cell r="BB99" t="str">
            <v>Full</v>
          </cell>
          <cell r="BC99" t="str">
            <v>SBS</v>
          </cell>
          <cell r="BD99">
            <v>350</v>
          </cell>
          <cell r="BE99" t="str">
            <v>585 x 910</v>
          </cell>
          <cell r="BF99">
            <v>4</v>
          </cell>
          <cell r="BG99">
            <v>250</v>
          </cell>
          <cell r="BH99">
            <v>4.6580625000000001E-2</v>
          </cell>
          <cell r="BI99" t="str">
            <v>Amlai</v>
          </cell>
          <cell r="BJ99">
            <v>61</v>
          </cell>
          <cell r="BK99">
            <v>54</v>
          </cell>
          <cell r="BL99">
            <v>44</v>
          </cell>
          <cell r="BM99">
            <v>8</v>
          </cell>
          <cell r="BN99">
            <v>6.5</v>
          </cell>
          <cell r="BO99">
            <v>9.4208399999999998E-2</v>
          </cell>
          <cell r="BP99">
            <v>8500</v>
          </cell>
          <cell r="BQ99" t="str">
            <v>Writer Science Manual  Mrp 44,58,76 P/C/B</v>
          </cell>
        </row>
        <row r="100">
          <cell r="A100">
            <v>98</v>
          </cell>
          <cell r="B100" t="str">
            <v>000098</v>
          </cell>
          <cell r="C100" t="str">
            <v>Writer Biology  Mrp 58, [Hindi /Geometry]-80 page</v>
          </cell>
          <cell r="D100" t="str">
            <v>Writer Biology  Mrp 58, [Hindi /Geometry]-80 page</v>
          </cell>
          <cell r="E100" t="str">
            <v>*11111</v>
          </cell>
          <cell r="F100" t="str">
            <v>*06016</v>
          </cell>
          <cell r="G100">
            <v>0</v>
          </cell>
          <cell r="H100">
            <v>0</v>
          </cell>
          <cell r="I100">
            <v>1098</v>
          </cell>
          <cell r="K100" t="str">
            <v>*05033</v>
          </cell>
          <cell r="L100" t="str">
            <v>*18005</v>
          </cell>
          <cell r="N100" t="str">
            <v>Writer Biology  Mrp 58, [Hindi /Geometry]-80 page</v>
          </cell>
          <cell r="O100" t="str">
            <v>*25019</v>
          </cell>
          <cell r="Q100" t="str">
            <v>NULL</v>
          </cell>
          <cell r="R100" t="str">
            <v>NULL</v>
          </cell>
          <cell r="S100" t="str">
            <v>NULL</v>
          </cell>
          <cell r="T100" t="str">
            <v>NULL</v>
          </cell>
          <cell r="U100" t="str">
            <v>NULL</v>
          </cell>
          <cell r="V100" t="str">
            <v>NULL</v>
          </cell>
          <cell r="W100" t="str">
            <v>F</v>
          </cell>
          <cell r="X100" t="str">
            <v>000001</v>
          </cell>
          <cell r="Y100" t="str">
            <v>GetDate()</v>
          </cell>
          <cell r="Z100" t="str">
            <v>NULL</v>
          </cell>
          <cell r="AA100" t="str">
            <v>NULL</v>
          </cell>
          <cell r="AB100" t="str">
            <v>N</v>
          </cell>
          <cell r="AC100" t="str">
            <v>N</v>
          </cell>
          <cell r="AD100" t="str">
            <v>000098</v>
          </cell>
          <cell r="AF100" t="str">
            <v>Rulling-Hindi /Geometry-[265 x 215]</v>
          </cell>
          <cell r="AG100" t="str">
            <v>000202</v>
          </cell>
          <cell r="AH100" t="str">
            <v>10.000</v>
          </cell>
          <cell r="AI100" t="str">
            <v>Writer Sci Manual  Mrp44,58,76  [Title]</v>
          </cell>
          <cell r="AJ100" t="str">
            <v>000284</v>
          </cell>
          <cell r="AK100" t="str">
            <v>0.250</v>
          </cell>
          <cell r="AL100" t="str">
            <v>Practical -[265 x 215]</v>
          </cell>
          <cell r="AM100" t="str">
            <v>000227</v>
          </cell>
          <cell r="AN100" t="str">
            <v>2.000</v>
          </cell>
          <cell r="AO100" t="str">
            <v>2.000</v>
          </cell>
          <cell r="AP100" t="str">
            <v>Writer Biology  Mrp 58,</v>
          </cell>
          <cell r="AQ100" t="str">
            <v xml:space="preserve">Writer Sci Manual  Mrp44,58,76 </v>
          </cell>
          <cell r="AR100">
            <v>1000</v>
          </cell>
          <cell r="AS100" t="str">
            <v>265 x 215</v>
          </cell>
          <cell r="AT100">
            <v>80</v>
          </cell>
          <cell r="AU100">
            <v>16</v>
          </cell>
          <cell r="AV100" t="str">
            <v xml:space="preserve">Practical </v>
          </cell>
          <cell r="AW100" t="str">
            <v>Hindi /Geometry</v>
          </cell>
          <cell r="AX100" t="str">
            <v>Pining</v>
          </cell>
          <cell r="AY100">
            <v>8</v>
          </cell>
          <cell r="AZ100">
            <v>40</v>
          </cell>
          <cell r="BA100" t="str">
            <v>4+2</v>
          </cell>
          <cell r="BB100" t="str">
            <v>Full</v>
          </cell>
          <cell r="BC100" t="str">
            <v>SBS</v>
          </cell>
          <cell r="BD100">
            <v>350</v>
          </cell>
          <cell r="BE100" t="str">
            <v>585 x 910</v>
          </cell>
          <cell r="BF100">
            <v>4</v>
          </cell>
          <cell r="BG100">
            <v>250</v>
          </cell>
          <cell r="BH100">
            <v>4.6580625000000001E-2</v>
          </cell>
          <cell r="BI100" t="str">
            <v>Amlai</v>
          </cell>
          <cell r="BJ100">
            <v>61</v>
          </cell>
          <cell r="BK100">
            <v>54</v>
          </cell>
          <cell r="BL100">
            <v>44</v>
          </cell>
          <cell r="BM100">
            <v>8</v>
          </cell>
          <cell r="BN100">
            <v>10</v>
          </cell>
          <cell r="BO100">
            <v>0.14493600000000001</v>
          </cell>
          <cell r="BP100">
            <v>12000</v>
          </cell>
          <cell r="BQ100" t="str">
            <v>Writer Science Manual  Mrp 44,58,76 P/C/B</v>
          </cell>
        </row>
        <row r="101">
          <cell r="A101">
            <v>99</v>
          </cell>
          <cell r="B101" t="str">
            <v>000099</v>
          </cell>
          <cell r="C101" t="str">
            <v>Writer Biology  Mrp  76  [Hindi /Geometry]-120 page</v>
          </cell>
          <cell r="D101" t="str">
            <v>Writer Biology  Mrp  76  [Hindi /Geometry]-120 page</v>
          </cell>
          <cell r="E101" t="str">
            <v>*11111</v>
          </cell>
          <cell r="F101" t="str">
            <v>*06016</v>
          </cell>
          <cell r="G101">
            <v>0</v>
          </cell>
          <cell r="H101">
            <v>0</v>
          </cell>
          <cell r="I101">
            <v>1099</v>
          </cell>
          <cell r="K101" t="str">
            <v>*05033</v>
          </cell>
          <cell r="L101" t="str">
            <v>*18005</v>
          </cell>
          <cell r="N101" t="str">
            <v>Writer Biology  Mrp  76  [Hindi /Geometry]-120 page</v>
          </cell>
          <cell r="O101" t="str">
            <v>*25019</v>
          </cell>
          <cell r="Q101" t="str">
            <v>NULL</v>
          </cell>
          <cell r="R101" t="str">
            <v>NULL</v>
          </cell>
          <cell r="S101" t="str">
            <v>NULL</v>
          </cell>
          <cell r="T101" t="str">
            <v>NULL</v>
          </cell>
          <cell r="U101" t="str">
            <v>NULL</v>
          </cell>
          <cell r="V101" t="str">
            <v>NULL</v>
          </cell>
          <cell r="W101" t="str">
            <v>F</v>
          </cell>
          <cell r="X101" t="str">
            <v>000001</v>
          </cell>
          <cell r="Y101" t="str">
            <v>GetDate()</v>
          </cell>
          <cell r="Z101" t="str">
            <v>NULL</v>
          </cell>
          <cell r="AA101" t="str">
            <v>NULL</v>
          </cell>
          <cell r="AB101" t="str">
            <v>N</v>
          </cell>
          <cell r="AC101" t="str">
            <v>N</v>
          </cell>
          <cell r="AD101" t="str">
            <v>000099</v>
          </cell>
          <cell r="AF101" t="str">
            <v>Rulling-Hindi /Geometry-[265 x 215]</v>
          </cell>
          <cell r="AG101" t="str">
            <v>000202</v>
          </cell>
          <cell r="AH101" t="str">
            <v>15.000</v>
          </cell>
          <cell r="AI101" t="str">
            <v>Writer Sci Manual  Mrp44,58,76  [Title]</v>
          </cell>
          <cell r="AJ101" t="str">
            <v>000284</v>
          </cell>
          <cell r="AK101" t="str">
            <v>0.250</v>
          </cell>
          <cell r="AL101" t="str">
            <v>Practical -[265 x 215]</v>
          </cell>
          <cell r="AM101" t="str">
            <v>000227</v>
          </cell>
          <cell r="AN101" t="str">
            <v>2.000</v>
          </cell>
          <cell r="AO101" t="str">
            <v>2.000</v>
          </cell>
          <cell r="AP101" t="str">
            <v xml:space="preserve">Writer Biology  Mrp  76 </v>
          </cell>
          <cell r="AQ101" t="str">
            <v xml:space="preserve">Writer Sci Manual  Mrp44,58,76 </v>
          </cell>
          <cell r="AR101">
            <v>1000</v>
          </cell>
          <cell r="AS101" t="str">
            <v>265 x 215</v>
          </cell>
          <cell r="AT101">
            <v>120</v>
          </cell>
          <cell r="AU101">
            <v>16</v>
          </cell>
          <cell r="AV101" t="str">
            <v xml:space="preserve">Practical </v>
          </cell>
          <cell r="AW101" t="str">
            <v>Hindi /Geometry</v>
          </cell>
          <cell r="AX101" t="str">
            <v>Pining</v>
          </cell>
          <cell r="AY101">
            <v>7</v>
          </cell>
          <cell r="AZ101">
            <v>35</v>
          </cell>
          <cell r="BA101" t="str">
            <v>4+2</v>
          </cell>
          <cell r="BB101" t="str">
            <v>Full</v>
          </cell>
          <cell r="BC101" t="str">
            <v>SBS</v>
          </cell>
          <cell r="BD101">
            <v>350</v>
          </cell>
          <cell r="BE101" t="str">
            <v>585 x 910</v>
          </cell>
          <cell r="BF101">
            <v>4</v>
          </cell>
          <cell r="BG101">
            <v>250</v>
          </cell>
          <cell r="BH101">
            <v>4.6580625000000001E-2</v>
          </cell>
          <cell r="BI101" t="str">
            <v>Amlai</v>
          </cell>
          <cell r="BJ101">
            <v>61</v>
          </cell>
          <cell r="BK101">
            <v>54</v>
          </cell>
          <cell r="BL101">
            <v>44</v>
          </cell>
          <cell r="BM101">
            <v>8</v>
          </cell>
          <cell r="BN101">
            <v>15</v>
          </cell>
          <cell r="BO101">
            <v>0.21740400000000001</v>
          </cell>
          <cell r="BP101">
            <v>17000</v>
          </cell>
          <cell r="BQ101" t="str">
            <v>Writer Science Manual  Mrp 44,58,76 P/C/B</v>
          </cell>
        </row>
        <row r="102">
          <cell r="A102">
            <v>100</v>
          </cell>
          <cell r="B102" t="str">
            <v>000100</v>
          </cell>
          <cell r="C102" t="str">
            <v>Writer Genral  Mrp  44 [Hindi /Geometry]-52 page</v>
          </cell>
          <cell r="D102" t="str">
            <v>Writer Genral  Mrp  44 [Hindi /Geometry]-52 page</v>
          </cell>
          <cell r="E102" t="str">
            <v>*11111</v>
          </cell>
          <cell r="F102" t="str">
            <v>*06016</v>
          </cell>
          <cell r="G102">
            <v>0</v>
          </cell>
          <cell r="H102">
            <v>0</v>
          </cell>
          <cell r="I102">
            <v>1100</v>
          </cell>
          <cell r="K102" t="str">
            <v>*05033</v>
          </cell>
          <cell r="L102" t="str">
            <v>*18005</v>
          </cell>
          <cell r="N102" t="str">
            <v>Writer Genral  Mrp  44 [Hindi /Geometry]-52 page</v>
          </cell>
          <cell r="O102" t="str">
            <v>*25019</v>
          </cell>
          <cell r="Q102" t="str">
            <v>NULL</v>
          </cell>
          <cell r="R102" t="str">
            <v>NULL</v>
          </cell>
          <cell r="S102" t="str">
            <v>NULL</v>
          </cell>
          <cell r="T102" t="str">
            <v>NULL</v>
          </cell>
          <cell r="U102" t="str">
            <v>NULL</v>
          </cell>
          <cell r="V102" t="str">
            <v>NULL</v>
          </cell>
          <cell r="W102" t="str">
            <v>F</v>
          </cell>
          <cell r="X102" t="str">
            <v>000001</v>
          </cell>
          <cell r="Y102" t="str">
            <v>GetDate()</v>
          </cell>
          <cell r="Z102" t="str">
            <v>NULL</v>
          </cell>
          <cell r="AA102" t="str">
            <v>NULL</v>
          </cell>
          <cell r="AB102" t="str">
            <v>N</v>
          </cell>
          <cell r="AC102" t="str">
            <v>N</v>
          </cell>
          <cell r="AD102" t="str">
            <v>000100</v>
          </cell>
          <cell r="AF102" t="str">
            <v>Rulling-Hindi /Geometry-[265 x 215]</v>
          </cell>
          <cell r="AG102" t="str">
            <v>000202</v>
          </cell>
          <cell r="AH102" t="str">
            <v>6.500</v>
          </cell>
          <cell r="AI102" t="str">
            <v>Writer Sci Manual  Mrp44,58,76  [Title]</v>
          </cell>
          <cell r="AJ102" t="str">
            <v>000284</v>
          </cell>
          <cell r="AK102" t="str">
            <v>0.250</v>
          </cell>
          <cell r="AL102" t="str">
            <v>Practical -[265 x 215]</v>
          </cell>
          <cell r="AM102" t="str">
            <v>000227</v>
          </cell>
          <cell r="AN102" t="str">
            <v>2.000</v>
          </cell>
          <cell r="AO102" t="str">
            <v>2.000</v>
          </cell>
          <cell r="AP102" t="str">
            <v>Writer Genral  Mrp  44</v>
          </cell>
          <cell r="AQ102" t="str">
            <v xml:space="preserve">Writer Sci Manual  Mrp44,58,76 </v>
          </cell>
          <cell r="AR102">
            <v>1000</v>
          </cell>
          <cell r="AS102" t="str">
            <v>265 x 215</v>
          </cell>
          <cell r="AT102">
            <v>52</v>
          </cell>
          <cell r="AU102">
            <v>16</v>
          </cell>
          <cell r="AV102" t="str">
            <v xml:space="preserve">Practical </v>
          </cell>
          <cell r="AW102" t="str">
            <v>Hindi /Geometry</v>
          </cell>
          <cell r="AX102" t="str">
            <v>Pining</v>
          </cell>
          <cell r="AY102">
            <v>10</v>
          </cell>
          <cell r="AZ102">
            <v>50</v>
          </cell>
          <cell r="BA102" t="str">
            <v>4+2</v>
          </cell>
          <cell r="BB102" t="str">
            <v>Full</v>
          </cell>
          <cell r="BC102" t="str">
            <v>SBS</v>
          </cell>
          <cell r="BD102">
            <v>350</v>
          </cell>
          <cell r="BE102" t="str">
            <v>585 x 910</v>
          </cell>
          <cell r="BF102">
            <v>4</v>
          </cell>
          <cell r="BG102">
            <v>250</v>
          </cell>
          <cell r="BH102">
            <v>4.6580625000000001E-2</v>
          </cell>
          <cell r="BI102" t="str">
            <v>Amlai</v>
          </cell>
          <cell r="BJ102">
            <v>61</v>
          </cell>
          <cell r="BK102">
            <v>54</v>
          </cell>
          <cell r="BL102">
            <v>44</v>
          </cell>
          <cell r="BM102">
            <v>8</v>
          </cell>
          <cell r="BN102">
            <v>6.5</v>
          </cell>
          <cell r="BO102">
            <v>9.4208399999999998E-2</v>
          </cell>
          <cell r="BP102">
            <v>8500</v>
          </cell>
          <cell r="BQ102" t="str">
            <v>Writer Science Manual  Mrp 44,58,76 P/C/B</v>
          </cell>
        </row>
        <row r="103">
          <cell r="A103">
            <v>101</v>
          </cell>
          <cell r="B103" t="str">
            <v>000101</v>
          </cell>
          <cell r="C103" t="str">
            <v>Writer Genral  Mrp 58 [Hindi /Geometry]-80 page</v>
          </cell>
          <cell r="D103" t="str">
            <v>Writer Genral  Mrp 58 [Hindi /Geometry]-80 page</v>
          </cell>
          <cell r="E103" t="str">
            <v>*11111</v>
          </cell>
          <cell r="F103" t="str">
            <v>*06016</v>
          </cell>
          <cell r="G103">
            <v>0</v>
          </cell>
          <cell r="H103">
            <v>0</v>
          </cell>
          <cell r="I103">
            <v>1101</v>
          </cell>
          <cell r="K103" t="str">
            <v>*05033</v>
          </cell>
          <cell r="L103" t="str">
            <v>*18005</v>
          </cell>
          <cell r="N103" t="str">
            <v>Writer Genral  Mrp 58 [Hindi /Geometry]-80 page</v>
          </cell>
          <cell r="O103" t="str">
            <v>*25019</v>
          </cell>
          <cell r="Q103" t="str">
            <v>NULL</v>
          </cell>
          <cell r="R103" t="str">
            <v>NULL</v>
          </cell>
          <cell r="S103" t="str">
            <v>NULL</v>
          </cell>
          <cell r="T103" t="str">
            <v>NULL</v>
          </cell>
          <cell r="U103" t="str">
            <v>NULL</v>
          </cell>
          <cell r="V103" t="str">
            <v>NULL</v>
          </cell>
          <cell r="W103" t="str">
            <v>F</v>
          </cell>
          <cell r="X103" t="str">
            <v>000001</v>
          </cell>
          <cell r="Y103" t="str">
            <v>GetDate()</v>
          </cell>
          <cell r="Z103" t="str">
            <v>NULL</v>
          </cell>
          <cell r="AA103" t="str">
            <v>NULL</v>
          </cell>
          <cell r="AB103" t="str">
            <v>N</v>
          </cell>
          <cell r="AC103" t="str">
            <v>N</v>
          </cell>
          <cell r="AD103" t="str">
            <v>000101</v>
          </cell>
          <cell r="AF103" t="str">
            <v>Rulling-Hindi /Geometry-[265 x 215]</v>
          </cell>
          <cell r="AG103" t="str">
            <v>000202</v>
          </cell>
          <cell r="AH103" t="str">
            <v>10.000</v>
          </cell>
          <cell r="AI103" t="str">
            <v>Writer Sci Manual  Mrp44,58,76  [Title]</v>
          </cell>
          <cell r="AJ103" t="str">
            <v>000284</v>
          </cell>
          <cell r="AK103" t="str">
            <v>0.250</v>
          </cell>
          <cell r="AL103" t="str">
            <v>Practical -[265 x 215]</v>
          </cell>
          <cell r="AM103" t="str">
            <v>000227</v>
          </cell>
          <cell r="AN103" t="str">
            <v>2.000</v>
          </cell>
          <cell r="AO103" t="str">
            <v>2.000</v>
          </cell>
          <cell r="AP103" t="str">
            <v>Writer Genral  Mrp 58</v>
          </cell>
          <cell r="AQ103" t="str">
            <v xml:space="preserve">Writer Sci Manual  Mrp44,58,76 </v>
          </cell>
          <cell r="AR103">
            <v>1000</v>
          </cell>
          <cell r="AS103" t="str">
            <v>265 x 215</v>
          </cell>
          <cell r="AT103">
            <v>80</v>
          </cell>
          <cell r="AU103">
            <v>16</v>
          </cell>
          <cell r="AV103" t="str">
            <v xml:space="preserve">Practical </v>
          </cell>
          <cell r="AW103" t="str">
            <v>Hindi /Geometry</v>
          </cell>
          <cell r="AX103" t="str">
            <v>Pining</v>
          </cell>
          <cell r="AY103">
            <v>8</v>
          </cell>
          <cell r="AZ103">
            <v>40</v>
          </cell>
          <cell r="BA103" t="str">
            <v>4+2</v>
          </cell>
          <cell r="BB103" t="str">
            <v>Full</v>
          </cell>
          <cell r="BC103" t="str">
            <v>SBS</v>
          </cell>
          <cell r="BD103">
            <v>350</v>
          </cell>
          <cell r="BE103" t="str">
            <v>585 x 910</v>
          </cell>
          <cell r="BF103">
            <v>4</v>
          </cell>
          <cell r="BG103">
            <v>250</v>
          </cell>
          <cell r="BH103">
            <v>4.6580625000000001E-2</v>
          </cell>
          <cell r="BI103" t="str">
            <v>Amlai</v>
          </cell>
          <cell r="BJ103">
            <v>61</v>
          </cell>
          <cell r="BK103">
            <v>54</v>
          </cell>
          <cell r="BL103">
            <v>44</v>
          </cell>
          <cell r="BM103">
            <v>8</v>
          </cell>
          <cell r="BN103">
            <v>10</v>
          </cell>
          <cell r="BO103">
            <v>0.14493600000000001</v>
          </cell>
          <cell r="BP103">
            <v>12000</v>
          </cell>
          <cell r="BQ103" t="str">
            <v>Writer Science Manual  Mrp 44,58,76 P/C/B</v>
          </cell>
        </row>
        <row r="104">
          <cell r="A104">
            <v>102</v>
          </cell>
          <cell r="B104" t="str">
            <v>000102</v>
          </cell>
          <cell r="C104" t="str">
            <v>Writer Genral  Mrp  76  [Hindi /Geometry]-120 page</v>
          </cell>
          <cell r="D104" t="str">
            <v>Writer Genral  Mrp  76  [Hindi /Geometry]-120 page</v>
          </cell>
          <cell r="E104" t="str">
            <v>*11111</v>
          </cell>
          <cell r="F104" t="str">
            <v>*06016</v>
          </cell>
          <cell r="G104">
            <v>0</v>
          </cell>
          <cell r="H104">
            <v>0</v>
          </cell>
          <cell r="I104">
            <v>1102</v>
          </cell>
          <cell r="K104" t="str">
            <v>*05033</v>
          </cell>
          <cell r="L104" t="str">
            <v>*18005</v>
          </cell>
          <cell r="N104" t="str">
            <v>Writer Genral  Mrp  76  [Hindi /Geometry]-120 page</v>
          </cell>
          <cell r="O104" t="str">
            <v>*25019</v>
          </cell>
          <cell r="Q104" t="str">
            <v>NULL</v>
          </cell>
          <cell r="R104" t="str">
            <v>NULL</v>
          </cell>
          <cell r="S104" t="str">
            <v>NULL</v>
          </cell>
          <cell r="T104" t="str">
            <v>NULL</v>
          </cell>
          <cell r="U104" t="str">
            <v>NULL</v>
          </cell>
          <cell r="V104" t="str">
            <v>NULL</v>
          </cell>
          <cell r="W104" t="str">
            <v>F</v>
          </cell>
          <cell r="X104" t="str">
            <v>000001</v>
          </cell>
          <cell r="Y104" t="str">
            <v>GetDate()</v>
          </cell>
          <cell r="Z104" t="str">
            <v>NULL</v>
          </cell>
          <cell r="AA104" t="str">
            <v>NULL</v>
          </cell>
          <cell r="AB104" t="str">
            <v>N</v>
          </cell>
          <cell r="AC104" t="str">
            <v>N</v>
          </cell>
          <cell r="AD104" t="str">
            <v>000102</v>
          </cell>
          <cell r="AF104" t="str">
            <v>Rulling-Hindi /Geometry-[265 x 215]</v>
          </cell>
          <cell r="AG104" t="str">
            <v>000202</v>
          </cell>
          <cell r="AH104" t="str">
            <v>15.000</v>
          </cell>
          <cell r="AI104" t="str">
            <v>Writer Sci Manual  Mrp44,58,76  [Title]</v>
          </cell>
          <cell r="AJ104" t="str">
            <v>000284</v>
          </cell>
          <cell r="AK104" t="str">
            <v>0.250</v>
          </cell>
          <cell r="AL104" t="str">
            <v>Practical -[265 x 215]</v>
          </cell>
          <cell r="AM104" t="str">
            <v>000227</v>
          </cell>
          <cell r="AN104" t="str">
            <v>2.000</v>
          </cell>
          <cell r="AO104" t="str">
            <v>2.000</v>
          </cell>
          <cell r="AP104" t="str">
            <v xml:space="preserve">Writer Genral  Mrp  76 </v>
          </cell>
          <cell r="AQ104" t="str">
            <v xml:space="preserve">Writer Sci Manual  Mrp44,58,76 </v>
          </cell>
          <cell r="AR104">
            <v>1000</v>
          </cell>
          <cell r="AS104" t="str">
            <v>265 x 215</v>
          </cell>
          <cell r="AT104">
            <v>120</v>
          </cell>
          <cell r="AU104">
            <v>16</v>
          </cell>
          <cell r="AV104" t="str">
            <v xml:space="preserve">Practical </v>
          </cell>
          <cell r="AW104" t="str">
            <v>Hindi /Geometry</v>
          </cell>
          <cell r="AX104" t="str">
            <v>Pining</v>
          </cell>
          <cell r="AY104">
            <v>7</v>
          </cell>
          <cell r="AZ104">
            <v>35</v>
          </cell>
          <cell r="BA104" t="str">
            <v>4+2</v>
          </cell>
          <cell r="BB104" t="str">
            <v>Full</v>
          </cell>
          <cell r="BC104" t="str">
            <v>SBS</v>
          </cell>
          <cell r="BD104">
            <v>350</v>
          </cell>
          <cell r="BE104" t="str">
            <v>585 x 910</v>
          </cell>
          <cell r="BF104">
            <v>4</v>
          </cell>
          <cell r="BG104">
            <v>250</v>
          </cell>
          <cell r="BH104">
            <v>4.6580625000000001E-2</v>
          </cell>
          <cell r="BI104" t="str">
            <v>Amlai</v>
          </cell>
          <cell r="BJ104">
            <v>61</v>
          </cell>
          <cell r="BK104">
            <v>54</v>
          </cell>
          <cell r="BL104">
            <v>44</v>
          </cell>
          <cell r="BM104">
            <v>8</v>
          </cell>
          <cell r="BN104">
            <v>15</v>
          </cell>
          <cell r="BO104">
            <v>0.21740400000000001</v>
          </cell>
          <cell r="BP104">
            <v>17000</v>
          </cell>
          <cell r="BQ104" t="str">
            <v>Writer Science Manual  Mrp 44,58,76 P/C/B</v>
          </cell>
        </row>
        <row r="105">
          <cell r="A105">
            <v>103</v>
          </cell>
          <cell r="B105" t="str">
            <v>000103</v>
          </cell>
          <cell r="C105" t="str">
            <v>Writer A4 Classic  Mrp 32 [Single line]-68 page</v>
          </cell>
          <cell r="D105" t="str">
            <v>Writer A4 Classic  Mrp 32 [Single line]-68 page</v>
          </cell>
          <cell r="E105" t="str">
            <v>*11106</v>
          </cell>
          <cell r="F105" t="str">
            <v>*06016</v>
          </cell>
          <cell r="G105">
            <v>0</v>
          </cell>
          <cell r="H105">
            <v>0</v>
          </cell>
          <cell r="I105">
            <v>1103</v>
          </cell>
          <cell r="K105" t="str">
            <v>*05035</v>
          </cell>
          <cell r="L105" t="str">
            <v>*18005</v>
          </cell>
          <cell r="N105" t="str">
            <v>Writer A4 Classic  Mrp 32 [Single line]-68 page</v>
          </cell>
          <cell r="O105" t="str">
            <v>*25019</v>
          </cell>
          <cell r="Q105" t="str">
            <v>NULL</v>
          </cell>
          <cell r="R105" t="str">
            <v>NULL</v>
          </cell>
          <cell r="S105" t="str">
            <v>NULL</v>
          </cell>
          <cell r="T105" t="str">
            <v>NULL</v>
          </cell>
          <cell r="U105" t="str">
            <v>NULL</v>
          </cell>
          <cell r="V105" t="str">
            <v>NULL</v>
          </cell>
          <cell r="W105" t="str">
            <v>F</v>
          </cell>
          <cell r="X105" t="str">
            <v>000001</v>
          </cell>
          <cell r="Y105" t="str">
            <v>GetDate()</v>
          </cell>
          <cell r="Z105" t="str">
            <v>NULL</v>
          </cell>
          <cell r="AA105" t="str">
            <v>NULL</v>
          </cell>
          <cell r="AB105" t="str">
            <v>N</v>
          </cell>
          <cell r="AC105" t="str">
            <v>N</v>
          </cell>
          <cell r="AD105" t="str">
            <v>000103</v>
          </cell>
          <cell r="AF105" t="str">
            <v>Rulling-Single line-[210 x 285]</v>
          </cell>
          <cell r="AG105" t="str">
            <v>000210</v>
          </cell>
          <cell r="AH105" t="str">
            <v>5.667</v>
          </cell>
          <cell r="AI105" t="str">
            <v>Writer A4 Classic  Mrp 32 [Title]</v>
          </cell>
          <cell r="AJ105" t="str">
            <v>000244</v>
          </cell>
          <cell r="AK105" t="str">
            <v>0.167</v>
          </cell>
          <cell r="AL105" t="str">
            <v>Index-[210 x 285]</v>
          </cell>
          <cell r="AM105" t="str">
            <v>000232</v>
          </cell>
          <cell r="AN105" t="str">
            <v>0.333</v>
          </cell>
          <cell r="AO105" t="str">
            <v>0.333</v>
          </cell>
          <cell r="AP105" t="str">
            <v>Writer A4 Classic  Mrp 32</v>
          </cell>
          <cell r="AQ105" t="str">
            <v>Writer A4 Classic  Mrp 32</v>
          </cell>
          <cell r="AR105">
            <v>1000</v>
          </cell>
          <cell r="AS105" t="str">
            <v>210 x 285</v>
          </cell>
          <cell r="AT105">
            <v>68</v>
          </cell>
          <cell r="AU105">
            <v>4</v>
          </cell>
          <cell r="AV105" t="str">
            <v>Index</v>
          </cell>
          <cell r="AW105" t="str">
            <v>Single line</v>
          </cell>
          <cell r="AX105" t="str">
            <v>Pining</v>
          </cell>
          <cell r="AY105">
            <v>0</v>
          </cell>
          <cell r="AZ105">
            <v>60</v>
          </cell>
          <cell r="BA105" t="str">
            <v>4+0</v>
          </cell>
          <cell r="BB105" t="str">
            <v>Half Lamin</v>
          </cell>
          <cell r="BC105" t="str">
            <v>GB</v>
          </cell>
          <cell r="BD105">
            <v>263</v>
          </cell>
          <cell r="BE105" t="str">
            <v>865 x 850</v>
          </cell>
          <cell r="BF105">
            <v>6</v>
          </cell>
          <cell r="BG105">
            <v>166.66666666666666</v>
          </cell>
          <cell r="BH105">
            <v>3.2228458333333328E-2</v>
          </cell>
          <cell r="BI105" t="str">
            <v>Proprint</v>
          </cell>
          <cell r="BJ105">
            <v>54</v>
          </cell>
          <cell r="BK105">
            <v>86</v>
          </cell>
          <cell r="BL105">
            <v>42</v>
          </cell>
          <cell r="BM105">
            <v>12</v>
          </cell>
          <cell r="BN105">
            <v>5.666666666666667</v>
          </cell>
          <cell r="BO105">
            <v>0.11052720000000001</v>
          </cell>
          <cell r="BP105">
            <v>6000</v>
          </cell>
          <cell r="BQ105" t="str">
            <v>Writer A4 Classic  Mrp 32</v>
          </cell>
        </row>
        <row r="106">
          <cell r="A106">
            <v>104</v>
          </cell>
          <cell r="B106" t="str">
            <v>000104</v>
          </cell>
          <cell r="C106" t="str">
            <v>Writer A4 Classic  Mrp 50 [Single line]-116 page</v>
          </cell>
          <cell r="D106" t="str">
            <v>Writer A4 Classic  Mrp 50 [Single line]-116 page</v>
          </cell>
          <cell r="E106" t="str">
            <v>*11106</v>
          </cell>
          <cell r="F106" t="str">
            <v>*06016</v>
          </cell>
          <cell r="G106">
            <v>0</v>
          </cell>
          <cell r="H106">
            <v>0</v>
          </cell>
          <cell r="I106">
            <v>1104</v>
          </cell>
          <cell r="K106" t="str">
            <v>*05035</v>
          </cell>
          <cell r="L106" t="str">
            <v>*18005</v>
          </cell>
          <cell r="N106" t="str">
            <v>Writer A4 Classic  Mrp 50 [Single line]-116 page</v>
          </cell>
          <cell r="O106" t="str">
            <v>*25019</v>
          </cell>
          <cell r="Q106" t="str">
            <v>NULL</v>
          </cell>
          <cell r="R106" t="str">
            <v>NULL</v>
          </cell>
          <cell r="S106" t="str">
            <v>NULL</v>
          </cell>
          <cell r="T106" t="str">
            <v>NULL</v>
          </cell>
          <cell r="U106" t="str">
            <v>NULL</v>
          </cell>
          <cell r="V106" t="str">
            <v>NULL</v>
          </cell>
          <cell r="W106" t="str">
            <v>F</v>
          </cell>
          <cell r="X106" t="str">
            <v>000001</v>
          </cell>
          <cell r="Y106" t="str">
            <v>GetDate()</v>
          </cell>
          <cell r="Z106" t="str">
            <v>NULL</v>
          </cell>
          <cell r="AA106" t="str">
            <v>NULL</v>
          </cell>
          <cell r="AB106" t="str">
            <v>N</v>
          </cell>
          <cell r="AC106" t="str">
            <v>N</v>
          </cell>
          <cell r="AD106" t="str">
            <v>000104</v>
          </cell>
          <cell r="AF106" t="str">
            <v>Rulling-Single line-[210 x 285]</v>
          </cell>
          <cell r="AG106" t="str">
            <v>000210</v>
          </cell>
          <cell r="AH106" t="str">
            <v>9.667</v>
          </cell>
          <cell r="AI106" t="str">
            <v>Writer A4 Classic  Mrp 50 [Title]</v>
          </cell>
          <cell r="AJ106" t="str">
            <v>000245</v>
          </cell>
          <cell r="AK106" t="str">
            <v>0.167</v>
          </cell>
          <cell r="AL106" t="str">
            <v>Index-[210 x 285]</v>
          </cell>
          <cell r="AM106" t="str">
            <v>000232</v>
          </cell>
          <cell r="AN106" t="str">
            <v>0.333</v>
          </cell>
          <cell r="AO106" t="str">
            <v>0.333</v>
          </cell>
          <cell r="AP106" t="str">
            <v>Writer A4 Classic  Mrp 50</v>
          </cell>
          <cell r="AQ106" t="str">
            <v>Writer A4 Classic  Mrp 50</v>
          </cell>
          <cell r="AR106">
            <v>1000</v>
          </cell>
          <cell r="AS106" t="str">
            <v>210 x 285</v>
          </cell>
          <cell r="AT106">
            <v>116</v>
          </cell>
          <cell r="AU106">
            <v>4</v>
          </cell>
          <cell r="AV106" t="str">
            <v>Index</v>
          </cell>
          <cell r="AW106" t="str">
            <v>Single line</v>
          </cell>
          <cell r="AX106" t="str">
            <v>Pining</v>
          </cell>
          <cell r="AY106">
            <v>8</v>
          </cell>
          <cell r="AZ106">
            <v>40</v>
          </cell>
          <cell r="BA106" t="str">
            <v>4+1</v>
          </cell>
          <cell r="BB106" t="str">
            <v>Half Lamin</v>
          </cell>
          <cell r="BC106" t="str">
            <v>GB</v>
          </cell>
          <cell r="BD106">
            <v>263</v>
          </cell>
          <cell r="BE106" t="str">
            <v>865 x 850</v>
          </cell>
          <cell r="BF106">
            <v>6</v>
          </cell>
          <cell r="BG106">
            <v>166.66666666666666</v>
          </cell>
          <cell r="BH106">
            <v>3.2228458333333328E-2</v>
          </cell>
          <cell r="BI106" t="str">
            <v>Proprint</v>
          </cell>
          <cell r="BJ106">
            <v>54</v>
          </cell>
          <cell r="BK106">
            <v>86</v>
          </cell>
          <cell r="BL106">
            <v>42</v>
          </cell>
          <cell r="BM106">
            <v>12</v>
          </cell>
          <cell r="BN106">
            <v>9.6666666666666661</v>
          </cell>
          <cell r="BO106">
            <v>0.18854639999999998</v>
          </cell>
          <cell r="BP106">
            <v>10000</v>
          </cell>
          <cell r="BQ106" t="str">
            <v>Writer A4 Classic  Mrp 50</v>
          </cell>
        </row>
        <row r="107">
          <cell r="A107">
            <v>105</v>
          </cell>
          <cell r="B107" t="str">
            <v>000105</v>
          </cell>
          <cell r="C107" t="str">
            <v>Writer A4 Classic  Mrp 50 [Unrulled]-116 page</v>
          </cell>
          <cell r="D107" t="str">
            <v>Writer A4 Classic  Mrp 50 [Unrulled]-116 page</v>
          </cell>
          <cell r="E107" t="str">
            <v>*11106</v>
          </cell>
          <cell r="F107" t="str">
            <v>*06016</v>
          </cell>
          <cell r="G107">
            <v>0</v>
          </cell>
          <cell r="H107">
            <v>0</v>
          </cell>
          <cell r="I107">
            <v>1105</v>
          </cell>
          <cell r="K107" t="str">
            <v>*05036</v>
          </cell>
          <cell r="L107" t="str">
            <v>*18005</v>
          </cell>
          <cell r="N107" t="str">
            <v>Writer A4 Classic  Mrp 50 [Unrulled]-116 page</v>
          </cell>
          <cell r="O107" t="str">
            <v>*25019</v>
          </cell>
          <cell r="Q107" t="str">
            <v>NULL</v>
          </cell>
          <cell r="R107" t="str">
            <v>NULL</v>
          </cell>
          <cell r="S107" t="str">
            <v>NULL</v>
          </cell>
          <cell r="T107" t="str">
            <v>NULL</v>
          </cell>
          <cell r="U107" t="str">
            <v>NULL</v>
          </cell>
          <cell r="V107" t="str">
            <v>NULL</v>
          </cell>
          <cell r="W107" t="str">
            <v>F</v>
          </cell>
          <cell r="X107" t="str">
            <v>000001</v>
          </cell>
          <cell r="Y107" t="str">
            <v>GetDate()</v>
          </cell>
          <cell r="Z107" t="str">
            <v>NULL</v>
          </cell>
          <cell r="AA107" t="str">
            <v>NULL</v>
          </cell>
          <cell r="AB107" t="str">
            <v>N</v>
          </cell>
          <cell r="AC107" t="str">
            <v>N</v>
          </cell>
          <cell r="AD107" t="str">
            <v>000105</v>
          </cell>
          <cell r="AF107" t="str">
            <v>Rulling-Unrulled-[210 x 285]</v>
          </cell>
          <cell r="AG107" t="str">
            <v>000213</v>
          </cell>
          <cell r="AH107" t="str">
            <v>9.667</v>
          </cell>
          <cell r="AI107" t="str">
            <v>Writer A4 Classic  Mrp 50 [Title]</v>
          </cell>
          <cell r="AJ107" t="str">
            <v>000245</v>
          </cell>
          <cell r="AK107" t="str">
            <v>0.167</v>
          </cell>
          <cell r="AL107" t="str">
            <v>Index-[210 x 285]</v>
          </cell>
          <cell r="AM107" t="str">
            <v>000232</v>
          </cell>
          <cell r="AN107" t="str">
            <v>0.333</v>
          </cell>
          <cell r="AO107" t="str">
            <v>0.333</v>
          </cell>
          <cell r="AP107" t="str">
            <v>Writer A4 Classic  Mrp 50</v>
          </cell>
          <cell r="AQ107" t="str">
            <v>Writer A4 Classic  Mrp 50</v>
          </cell>
          <cell r="AR107">
            <v>1000</v>
          </cell>
          <cell r="AS107" t="str">
            <v>210 x 285</v>
          </cell>
          <cell r="AT107">
            <v>116</v>
          </cell>
          <cell r="AU107">
            <v>4</v>
          </cell>
          <cell r="AV107" t="str">
            <v>Index</v>
          </cell>
          <cell r="AW107" t="str">
            <v>Unrulled</v>
          </cell>
          <cell r="AX107" t="str">
            <v>Pining</v>
          </cell>
          <cell r="AY107">
            <v>8</v>
          </cell>
          <cell r="AZ107">
            <v>40</v>
          </cell>
          <cell r="BA107" t="str">
            <v>4+1</v>
          </cell>
          <cell r="BB107" t="str">
            <v>Half Lamin</v>
          </cell>
          <cell r="BC107" t="str">
            <v>GB</v>
          </cell>
          <cell r="BD107">
            <v>263</v>
          </cell>
          <cell r="BE107" t="str">
            <v>865 x 850</v>
          </cell>
          <cell r="BF107">
            <v>6</v>
          </cell>
          <cell r="BG107">
            <v>166.66666666666666</v>
          </cell>
          <cell r="BH107">
            <v>3.2228458333333328E-2</v>
          </cell>
          <cell r="BI107" t="str">
            <v>Proprint</v>
          </cell>
          <cell r="BJ107">
            <v>54</v>
          </cell>
          <cell r="BK107">
            <v>86</v>
          </cell>
          <cell r="BL107">
            <v>42</v>
          </cell>
          <cell r="BM107">
            <v>12</v>
          </cell>
          <cell r="BN107">
            <v>9.6666666666666661</v>
          </cell>
          <cell r="BO107">
            <v>0.18854639999999998</v>
          </cell>
          <cell r="BP107">
            <v>10000</v>
          </cell>
          <cell r="BQ107" t="str">
            <v>Writer A4 Classic  Mrp 50</v>
          </cell>
        </row>
        <row r="108">
          <cell r="A108">
            <v>106</v>
          </cell>
          <cell r="B108" t="str">
            <v>000106</v>
          </cell>
          <cell r="C108" t="str">
            <v>Writer A4 Classic  Mrp 50 [Hindi /Geometry]-116 page</v>
          </cell>
          <cell r="D108" t="str">
            <v>Writer A4 Classic  Mrp 50 [Hindi /Geometry]-116 page</v>
          </cell>
          <cell r="E108" t="str">
            <v>*11106</v>
          </cell>
          <cell r="F108" t="str">
            <v>*06016</v>
          </cell>
          <cell r="G108">
            <v>0</v>
          </cell>
          <cell r="H108">
            <v>0</v>
          </cell>
          <cell r="I108">
            <v>1106</v>
          </cell>
          <cell r="K108" t="str">
            <v>*05033</v>
          </cell>
          <cell r="L108" t="str">
            <v>*18005</v>
          </cell>
          <cell r="N108" t="str">
            <v>Writer A4 Classic  Mrp 50 [Hindi /Geometry]-116 page</v>
          </cell>
          <cell r="O108" t="str">
            <v>*25019</v>
          </cell>
          <cell r="Q108" t="str">
            <v>NULL</v>
          </cell>
          <cell r="R108" t="str">
            <v>NULL</v>
          </cell>
          <cell r="S108" t="str">
            <v>NULL</v>
          </cell>
          <cell r="T108" t="str">
            <v>NULL</v>
          </cell>
          <cell r="U108" t="str">
            <v>NULL</v>
          </cell>
          <cell r="V108" t="str">
            <v>NULL</v>
          </cell>
          <cell r="W108" t="str">
            <v>F</v>
          </cell>
          <cell r="X108" t="str">
            <v>000001</v>
          </cell>
          <cell r="Y108" t="str">
            <v>GetDate()</v>
          </cell>
          <cell r="Z108" t="str">
            <v>NULL</v>
          </cell>
          <cell r="AA108" t="str">
            <v>NULL</v>
          </cell>
          <cell r="AB108" t="str">
            <v>N</v>
          </cell>
          <cell r="AC108" t="str">
            <v>N</v>
          </cell>
          <cell r="AD108" t="str">
            <v>000106</v>
          </cell>
          <cell r="AF108" t="str">
            <v>Rulling-Hindi /Geometry-[210 x 285]</v>
          </cell>
          <cell r="AG108" t="str">
            <v>000223</v>
          </cell>
          <cell r="AH108" t="str">
            <v>9.667</v>
          </cell>
          <cell r="AI108" t="str">
            <v>Writer A4 Classic  Mrp 50 [Title]</v>
          </cell>
          <cell r="AJ108" t="str">
            <v>000245</v>
          </cell>
          <cell r="AK108" t="str">
            <v>0.167</v>
          </cell>
          <cell r="AL108" t="str">
            <v>Index-[210 x 285]</v>
          </cell>
          <cell r="AM108" t="str">
            <v>000232</v>
          </cell>
          <cell r="AN108" t="str">
            <v>0.333</v>
          </cell>
          <cell r="AO108" t="str">
            <v>0.333</v>
          </cell>
          <cell r="AP108" t="str">
            <v>Writer A4 Classic  Mrp 50</v>
          </cell>
          <cell r="AQ108" t="str">
            <v>Writer A4 Classic  Mrp 50</v>
          </cell>
          <cell r="AR108">
            <v>1000</v>
          </cell>
          <cell r="AS108" t="str">
            <v>210 x 285</v>
          </cell>
          <cell r="AT108">
            <v>116</v>
          </cell>
          <cell r="AU108">
            <v>4</v>
          </cell>
          <cell r="AV108" t="str">
            <v>Index</v>
          </cell>
          <cell r="AW108" t="str">
            <v>Hindi /Geometry</v>
          </cell>
          <cell r="AX108" t="str">
            <v>Pining</v>
          </cell>
          <cell r="AY108">
            <v>8</v>
          </cell>
          <cell r="AZ108">
            <v>40</v>
          </cell>
          <cell r="BA108" t="str">
            <v>4+1</v>
          </cell>
          <cell r="BB108" t="str">
            <v>Half Lamin</v>
          </cell>
          <cell r="BC108" t="str">
            <v>GB</v>
          </cell>
          <cell r="BD108">
            <v>263</v>
          </cell>
          <cell r="BE108" t="str">
            <v>865 x 850</v>
          </cell>
          <cell r="BF108">
            <v>6</v>
          </cell>
          <cell r="BG108">
            <v>166.66666666666666</v>
          </cell>
          <cell r="BH108">
            <v>3.2228458333333328E-2</v>
          </cell>
          <cell r="BI108" t="str">
            <v>Proprint</v>
          </cell>
          <cell r="BJ108">
            <v>54</v>
          </cell>
          <cell r="BK108">
            <v>86</v>
          </cell>
          <cell r="BL108">
            <v>42</v>
          </cell>
          <cell r="BM108">
            <v>12</v>
          </cell>
          <cell r="BN108">
            <v>9.6666666666666661</v>
          </cell>
          <cell r="BO108">
            <v>0.18854639999999998</v>
          </cell>
          <cell r="BP108">
            <v>10000</v>
          </cell>
          <cell r="BQ108" t="str">
            <v>Writer A4 Classic  Mrp 50</v>
          </cell>
        </row>
        <row r="109">
          <cell r="A109">
            <v>107</v>
          </cell>
          <cell r="B109" t="str">
            <v>000107</v>
          </cell>
          <cell r="C109" t="str">
            <v>Writer A4 Classic  Mrp 66 [Single line]-156 page</v>
          </cell>
          <cell r="D109" t="str">
            <v>Writer A4 Classic  Mrp 66 [Single line]-156 page</v>
          </cell>
          <cell r="E109" t="str">
            <v>*11106</v>
          </cell>
          <cell r="F109" t="str">
            <v>*06016</v>
          </cell>
          <cell r="G109">
            <v>0</v>
          </cell>
          <cell r="H109">
            <v>0</v>
          </cell>
          <cell r="I109">
            <v>1107</v>
          </cell>
          <cell r="K109" t="str">
            <v>*05035</v>
          </cell>
          <cell r="L109" t="str">
            <v>*18005</v>
          </cell>
          <cell r="N109" t="str">
            <v>Writer A4 Classic  Mrp 66 [Single line]-156 page</v>
          </cell>
          <cell r="O109" t="str">
            <v>*25019</v>
          </cell>
          <cell r="Q109" t="str">
            <v>NULL</v>
          </cell>
          <cell r="R109" t="str">
            <v>NULL</v>
          </cell>
          <cell r="S109" t="str">
            <v>NULL</v>
          </cell>
          <cell r="T109" t="str">
            <v>NULL</v>
          </cell>
          <cell r="U109" t="str">
            <v>NULL</v>
          </cell>
          <cell r="V109" t="str">
            <v>NULL</v>
          </cell>
          <cell r="W109" t="str">
            <v>F</v>
          </cell>
          <cell r="X109" t="str">
            <v>000001</v>
          </cell>
          <cell r="Y109" t="str">
            <v>GetDate()</v>
          </cell>
          <cell r="Z109" t="str">
            <v>NULL</v>
          </cell>
          <cell r="AA109" t="str">
            <v>NULL</v>
          </cell>
          <cell r="AB109" t="str">
            <v>N</v>
          </cell>
          <cell r="AC109" t="str">
            <v>N</v>
          </cell>
          <cell r="AD109" t="str">
            <v>000107</v>
          </cell>
          <cell r="AF109" t="str">
            <v>Rulling-Single line-[210 x 285]</v>
          </cell>
          <cell r="AG109" t="str">
            <v>000210</v>
          </cell>
          <cell r="AH109" t="str">
            <v>13.000</v>
          </cell>
          <cell r="AI109" t="str">
            <v>Writer A4 Classic  Mrp 66 [Title]</v>
          </cell>
          <cell r="AJ109" t="str">
            <v>000246</v>
          </cell>
          <cell r="AK109" t="str">
            <v>0.167</v>
          </cell>
          <cell r="AL109" t="str">
            <v>Index-[210 x 285]</v>
          </cell>
          <cell r="AM109" t="str">
            <v>000232</v>
          </cell>
          <cell r="AN109" t="str">
            <v>0.333</v>
          </cell>
          <cell r="AO109" t="str">
            <v>0.333</v>
          </cell>
          <cell r="AP109" t="str">
            <v>Writer A4 Classic  Mrp 66</v>
          </cell>
          <cell r="AQ109" t="str">
            <v>Writer A4 Classic  Mrp 66</v>
          </cell>
          <cell r="AR109">
            <v>1000</v>
          </cell>
          <cell r="AS109" t="str">
            <v>210 x 285</v>
          </cell>
          <cell r="AT109">
            <v>156</v>
          </cell>
          <cell r="AU109">
            <v>4</v>
          </cell>
          <cell r="AV109" t="str">
            <v>Index</v>
          </cell>
          <cell r="AW109" t="str">
            <v>Single line</v>
          </cell>
          <cell r="AX109" t="str">
            <v>Pining</v>
          </cell>
          <cell r="AY109">
            <v>6</v>
          </cell>
          <cell r="AZ109">
            <v>30</v>
          </cell>
          <cell r="BA109" t="str">
            <v>4+1</v>
          </cell>
          <cell r="BB109" t="str">
            <v>Half Lamin</v>
          </cell>
          <cell r="BC109" t="str">
            <v>WB</v>
          </cell>
          <cell r="BD109">
            <v>260</v>
          </cell>
          <cell r="BE109" t="str">
            <v>865 x 850</v>
          </cell>
          <cell r="BF109">
            <v>6</v>
          </cell>
          <cell r="BG109">
            <v>166.66666666666666</v>
          </cell>
          <cell r="BH109">
            <v>3.1860833333333331E-2</v>
          </cell>
          <cell r="BI109" t="str">
            <v>Proprint</v>
          </cell>
          <cell r="BJ109">
            <v>54</v>
          </cell>
          <cell r="BK109">
            <v>86</v>
          </cell>
          <cell r="BL109">
            <v>42</v>
          </cell>
          <cell r="BM109">
            <v>12</v>
          </cell>
          <cell r="BN109">
            <v>13</v>
          </cell>
          <cell r="BO109">
            <v>0.25356239999999997</v>
          </cell>
          <cell r="BP109">
            <v>13333.333333333334</v>
          </cell>
          <cell r="BQ109" t="str">
            <v>Writer A4 Classic  Mrp 66</v>
          </cell>
        </row>
        <row r="110">
          <cell r="A110">
            <v>108</v>
          </cell>
          <cell r="B110" t="str">
            <v>000108</v>
          </cell>
          <cell r="C110" t="str">
            <v>Writer A4 Classic  Mrp 66 [Unrulled]-156 page</v>
          </cell>
          <cell r="D110" t="str">
            <v>Writer A4 Classic  Mrp 66 [Unrulled]-156 page</v>
          </cell>
          <cell r="E110" t="str">
            <v>*11106</v>
          </cell>
          <cell r="F110" t="str">
            <v>*06016</v>
          </cell>
          <cell r="G110">
            <v>0</v>
          </cell>
          <cell r="H110">
            <v>0</v>
          </cell>
          <cell r="I110">
            <v>1108</v>
          </cell>
          <cell r="K110" t="str">
            <v>*05036</v>
          </cell>
          <cell r="L110" t="str">
            <v>*18005</v>
          </cell>
          <cell r="N110" t="str">
            <v>Writer A4 Classic  Mrp 66 [Unrulled]-156 page</v>
          </cell>
          <cell r="O110" t="str">
            <v>*25019</v>
          </cell>
          <cell r="Q110" t="str">
            <v>NULL</v>
          </cell>
          <cell r="R110" t="str">
            <v>NULL</v>
          </cell>
          <cell r="S110" t="str">
            <v>NULL</v>
          </cell>
          <cell r="T110" t="str">
            <v>NULL</v>
          </cell>
          <cell r="U110" t="str">
            <v>NULL</v>
          </cell>
          <cell r="V110" t="str">
            <v>NULL</v>
          </cell>
          <cell r="W110" t="str">
            <v>F</v>
          </cell>
          <cell r="X110" t="str">
            <v>000001</v>
          </cell>
          <cell r="Y110" t="str">
            <v>GetDate()</v>
          </cell>
          <cell r="Z110" t="str">
            <v>NULL</v>
          </cell>
          <cell r="AA110" t="str">
            <v>NULL</v>
          </cell>
          <cell r="AB110" t="str">
            <v>N</v>
          </cell>
          <cell r="AC110" t="str">
            <v>N</v>
          </cell>
          <cell r="AD110" t="str">
            <v>000108</v>
          </cell>
          <cell r="AF110" t="str">
            <v>Rulling-Unrulled-[210 x 285]</v>
          </cell>
          <cell r="AG110" t="str">
            <v>000213</v>
          </cell>
          <cell r="AH110" t="str">
            <v>13.000</v>
          </cell>
          <cell r="AI110" t="str">
            <v>Writer A4 Classic  Mrp 66 [Title]</v>
          </cell>
          <cell r="AJ110" t="str">
            <v>000246</v>
          </cell>
          <cell r="AK110" t="str">
            <v>0.167</v>
          </cell>
          <cell r="AL110" t="str">
            <v>Index-[210 x 285]</v>
          </cell>
          <cell r="AM110" t="str">
            <v>000232</v>
          </cell>
          <cell r="AN110" t="str">
            <v>0.333</v>
          </cell>
          <cell r="AO110" t="str">
            <v>0.333</v>
          </cell>
          <cell r="AP110" t="str">
            <v>Writer A4 Classic  Mrp 66</v>
          </cell>
          <cell r="AQ110" t="str">
            <v>Writer A4 Classic  Mrp 66</v>
          </cell>
          <cell r="AR110">
            <v>1000</v>
          </cell>
          <cell r="AS110" t="str">
            <v>210 x 285</v>
          </cell>
          <cell r="AT110">
            <v>156</v>
          </cell>
          <cell r="AU110">
            <v>4</v>
          </cell>
          <cell r="AV110" t="str">
            <v>Index</v>
          </cell>
          <cell r="AW110" t="str">
            <v>Unrulled</v>
          </cell>
          <cell r="AX110" t="str">
            <v>Pining</v>
          </cell>
          <cell r="AY110">
            <v>6</v>
          </cell>
          <cell r="AZ110">
            <v>30</v>
          </cell>
          <cell r="BA110" t="str">
            <v>4+1</v>
          </cell>
          <cell r="BB110" t="str">
            <v>Half Lamin</v>
          </cell>
          <cell r="BC110" t="str">
            <v>WB</v>
          </cell>
          <cell r="BD110">
            <v>260</v>
          </cell>
          <cell r="BE110" t="str">
            <v>865 x 850</v>
          </cell>
          <cell r="BF110">
            <v>6</v>
          </cell>
          <cell r="BG110">
            <v>166.66666666666666</v>
          </cell>
          <cell r="BH110">
            <v>3.1860833333333331E-2</v>
          </cell>
          <cell r="BI110" t="str">
            <v>Proprint</v>
          </cell>
          <cell r="BJ110">
            <v>54</v>
          </cell>
          <cell r="BK110">
            <v>86</v>
          </cell>
          <cell r="BL110">
            <v>42</v>
          </cell>
          <cell r="BM110">
            <v>12</v>
          </cell>
          <cell r="BN110">
            <v>13</v>
          </cell>
          <cell r="BO110">
            <v>0.25356239999999997</v>
          </cell>
          <cell r="BP110">
            <v>13333.333333333334</v>
          </cell>
          <cell r="BQ110" t="str">
            <v>Writer A4 Classic  Mrp 66</v>
          </cell>
        </row>
        <row r="111">
          <cell r="A111">
            <v>109</v>
          </cell>
          <cell r="B111" t="str">
            <v>000109</v>
          </cell>
          <cell r="C111" t="str">
            <v>Writer A4 Classic  Mrp 66 [Hindi /Geometry]-156 page</v>
          </cell>
          <cell r="D111" t="str">
            <v>Writer A4 Classic  Mrp 66 [Hindi /Geometry]-156 page</v>
          </cell>
          <cell r="E111" t="str">
            <v>*11106</v>
          </cell>
          <cell r="F111" t="str">
            <v>*06016</v>
          </cell>
          <cell r="G111">
            <v>0</v>
          </cell>
          <cell r="H111">
            <v>0</v>
          </cell>
          <cell r="I111">
            <v>1109</v>
          </cell>
          <cell r="K111" t="str">
            <v>*05033</v>
          </cell>
          <cell r="L111" t="str">
            <v>*18005</v>
          </cell>
          <cell r="N111" t="str">
            <v>Writer A4 Classic  Mrp 66 [Hindi /Geometry]-156 page</v>
          </cell>
          <cell r="O111" t="str">
            <v>*25019</v>
          </cell>
          <cell r="Q111" t="str">
            <v>NULL</v>
          </cell>
          <cell r="R111" t="str">
            <v>NULL</v>
          </cell>
          <cell r="S111" t="str">
            <v>NULL</v>
          </cell>
          <cell r="T111" t="str">
            <v>NULL</v>
          </cell>
          <cell r="U111" t="str">
            <v>NULL</v>
          </cell>
          <cell r="V111" t="str">
            <v>NULL</v>
          </cell>
          <cell r="W111" t="str">
            <v>F</v>
          </cell>
          <cell r="X111" t="str">
            <v>000001</v>
          </cell>
          <cell r="Y111" t="str">
            <v>GetDate()</v>
          </cell>
          <cell r="Z111" t="str">
            <v>NULL</v>
          </cell>
          <cell r="AA111" t="str">
            <v>NULL</v>
          </cell>
          <cell r="AB111" t="str">
            <v>N</v>
          </cell>
          <cell r="AC111" t="str">
            <v>N</v>
          </cell>
          <cell r="AD111" t="str">
            <v>000109</v>
          </cell>
          <cell r="AF111" t="str">
            <v>Rulling-Hindi /Geometry-[210 x 285]</v>
          </cell>
          <cell r="AG111" t="str">
            <v>000223</v>
          </cell>
          <cell r="AH111" t="str">
            <v>13.000</v>
          </cell>
          <cell r="AI111" t="str">
            <v>Writer A4 Classic  Mrp 66 [Title]</v>
          </cell>
          <cell r="AJ111" t="str">
            <v>000246</v>
          </cell>
          <cell r="AK111" t="str">
            <v>0.167</v>
          </cell>
          <cell r="AL111" t="str">
            <v>Index-[210 x 285]</v>
          </cell>
          <cell r="AM111" t="str">
            <v>000232</v>
          </cell>
          <cell r="AN111" t="str">
            <v>0.333</v>
          </cell>
          <cell r="AO111" t="str">
            <v>0.333</v>
          </cell>
          <cell r="AP111" t="str">
            <v>Writer A4 Classic  Mrp 66</v>
          </cell>
          <cell r="AQ111" t="str">
            <v>Writer A4 Classic  Mrp 66</v>
          </cell>
          <cell r="AR111">
            <v>1000</v>
          </cell>
          <cell r="AS111" t="str">
            <v>210 x 285</v>
          </cell>
          <cell r="AT111">
            <v>156</v>
          </cell>
          <cell r="AU111">
            <v>4</v>
          </cell>
          <cell r="AV111" t="str">
            <v>Index</v>
          </cell>
          <cell r="AW111" t="str">
            <v>Hindi /Geometry</v>
          </cell>
          <cell r="AX111" t="str">
            <v>Pining</v>
          </cell>
          <cell r="AY111">
            <v>6</v>
          </cell>
          <cell r="AZ111">
            <v>30</v>
          </cell>
          <cell r="BA111" t="str">
            <v>4+1</v>
          </cell>
          <cell r="BB111" t="str">
            <v>Half Lamin</v>
          </cell>
          <cell r="BC111" t="str">
            <v>WB</v>
          </cell>
          <cell r="BD111">
            <v>260</v>
          </cell>
          <cell r="BE111" t="str">
            <v>865 x 850</v>
          </cell>
          <cell r="BF111">
            <v>6</v>
          </cell>
          <cell r="BG111">
            <v>166.66666666666666</v>
          </cell>
          <cell r="BH111">
            <v>3.1860833333333331E-2</v>
          </cell>
          <cell r="BI111" t="str">
            <v>Proprint</v>
          </cell>
          <cell r="BJ111">
            <v>54</v>
          </cell>
          <cell r="BK111">
            <v>86</v>
          </cell>
          <cell r="BL111">
            <v>42</v>
          </cell>
          <cell r="BM111">
            <v>12</v>
          </cell>
          <cell r="BN111">
            <v>13</v>
          </cell>
          <cell r="BO111">
            <v>0.25356239999999997</v>
          </cell>
          <cell r="BP111">
            <v>13333.333333333334</v>
          </cell>
          <cell r="BQ111" t="str">
            <v>Writer A4 Classic  Mrp 66</v>
          </cell>
        </row>
        <row r="112">
          <cell r="A112">
            <v>110</v>
          </cell>
          <cell r="B112" t="str">
            <v>000110</v>
          </cell>
          <cell r="C112" t="str">
            <v>Writer A4 Classic  Mrp 84 [Single line]-220 page</v>
          </cell>
          <cell r="D112" t="str">
            <v>Writer A4 Classic  Mrp 84 [Single line]-220 page</v>
          </cell>
          <cell r="E112" t="str">
            <v>*11106</v>
          </cell>
          <cell r="F112" t="str">
            <v>*06016</v>
          </cell>
          <cell r="G112">
            <v>0</v>
          </cell>
          <cell r="H112">
            <v>0</v>
          </cell>
          <cell r="I112">
            <v>1110</v>
          </cell>
          <cell r="K112" t="str">
            <v>*05035</v>
          </cell>
          <cell r="L112" t="str">
            <v>*18005</v>
          </cell>
          <cell r="N112" t="str">
            <v>Writer A4 Classic  Mrp 84 [Single line]-220 page</v>
          </cell>
          <cell r="O112" t="str">
            <v>*25019</v>
          </cell>
          <cell r="Q112" t="str">
            <v>NULL</v>
          </cell>
          <cell r="R112" t="str">
            <v>NULL</v>
          </cell>
          <cell r="S112" t="str">
            <v>NULL</v>
          </cell>
          <cell r="T112" t="str">
            <v>NULL</v>
          </cell>
          <cell r="U112" t="str">
            <v>NULL</v>
          </cell>
          <cell r="V112" t="str">
            <v>NULL</v>
          </cell>
          <cell r="W112" t="str">
            <v>F</v>
          </cell>
          <cell r="X112" t="str">
            <v>000001</v>
          </cell>
          <cell r="Y112" t="str">
            <v>GetDate()</v>
          </cell>
          <cell r="Z112" t="str">
            <v>NULL</v>
          </cell>
          <cell r="AA112" t="str">
            <v>NULL</v>
          </cell>
          <cell r="AB112" t="str">
            <v>N</v>
          </cell>
          <cell r="AC112" t="str">
            <v>N</v>
          </cell>
          <cell r="AD112" t="str">
            <v>000110</v>
          </cell>
          <cell r="AF112" t="str">
            <v>Rulling-Single line-[210 x 285]</v>
          </cell>
          <cell r="AG112" t="str">
            <v>000210</v>
          </cell>
          <cell r="AH112" t="str">
            <v>18.333</v>
          </cell>
          <cell r="AI112" t="str">
            <v>Writer A4 Classic  Mrp 84 [Title]</v>
          </cell>
          <cell r="AJ112" t="str">
            <v>000247</v>
          </cell>
          <cell r="AK112" t="str">
            <v>0.167</v>
          </cell>
          <cell r="AL112" t="str">
            <v>Index-[210 x 285]</v>
          </cell>
          <cell r="AM112" t="str">
            <v>000232</v>
          </cell>
          <cell r="AN112" t="str">
            <v>0.333</v>
          </cell>
          <cell r="AO112" t="str">
            <v>0.333</v>
          </cell>
          <cell r="AP112" t="str">
            <v>Writer A4 Classic  Mrp 84</v>
          </cell>
          <cell r="AQ112" t="str">
            <v>Writer A4 Classic  Mrp 84</v>
          </cell>
          <cell r="AR112">
            <v>1000</v>
          </cell>
          <cell r="AS112" t="str">
            <v>210 x 285</v>
          </cell>
          <cell r="AT112">
            <v>220</v>
          </cell>
          <cell r="AU112">
            <v>4</v>
          </cell>
          <cell r="AV112" t="str">
            <v>Index</v>
          </cell>
          <cell r="AW112" t="str">
            <v>Single line</v>
          </cell>
          <cell r="AX112" t="str">
            <v>Pining</v>
          </cell>
          <cell r="AY112">
            <v>5</v>
          </cell>
          <cell r="AZ112">
            <v>25</v>
          </cell>
          <cell r="BA112" t="str">
            <v>4+1</v>
          </cell>
          <cell r="BB112" t="str">
            <v>Half Lamin</v>
          </cell>
          <cell r="BC112" t="str">
            <v>WB</v>
          </cell>
          <cell r="BD112">
            <v>260</v>
          </cell>
          <cell r="BE112" t="str">
            <v>865 x 850</v>
          </cell>
          <cell r="BF112">
            <v>6</v>
          </cell>
          <cell r="BG112">
            <v>166.66666666666666</v>
          </cell>
          <cell r="BH112">
            <v>3.1860833333333331E-2</v>
          </cell>
          <cell r="BI112" t="str">
            <v>Proprint</v>
          </cell>
          <cell r="BJ112">
            <v>54</v>
          </cell>
          <cell r="BK112">
            <v>86</v>
          </cell>
          <cell r="BL112">
            <v>42</v>
          </cell>
          <cell r="BM112">
            <v>12</v>
          </cell>
          <cell r="BN112">
            <v>18.333333333333332</v>
          </cell>
          <cell r="BO112">
            <v>0.35758799999999996</v>
          </cell>
          <cell r="BP112">
            <v>18666.666666666668</v>
          </cell>
          <cell r="BQ112" t="str">
            <v>Writer A4 Classic  Mrp 84</v>
          </cell>
        </row>
        <row r="113">
          <cell r="A113">
            <v>111</v>
          </cell>
          <cell r="B113" t="str">
            <v>000111</v>
          </cell>
          <cell r="C113" t="str">
            <v>Writer A4 Classic  Mrp 84 [Unrulled]-220 page</v>
          </cell>
          <cell r="D113" t="str">
            <v>Writer A4 Classic  Mrp 84 [Unrulled]-220 page</v>
          </cell>
          <cell r="E113" t="str">
            <v>*11106</v>
          </cell>
          <cell r="F113" t="str">
            <v>*06016</v>
          </cell>
          <cell r="G113">
            <v>0</v>
          </cell>
          <cell r="H113">
            <v>0</v>
          </cell>
          <cell r="I113">
            <v>1111</v>
          </cell>
          <cell r="K113" t="str">
            <v>*05036</v>
          </cell>
          <cell r="L113" t="str">
            <v>*18005</v>
          </cell>
          <cell r="N113" t="str">
            <v>Writer A4 Classic  Mrp 84 [Unrulled]-220 page</v>
          </cell>
          <cell r="O113" t="str">
            <v>*25019</v>
          </cell>
          <cell r="Q113" t="str">
            <v>NULL</v>
          </cell>
          <cell r="R113" t="str">
            <v>NULL</v>
          </cell>
          <cell r="S113" t="str">
            <v>NULL</v>
          </cell>
          <cell r="T113" t="str">
            <v>NULL</v>
          </cell>
          <cell r="U113" t="str">
            <v>NULL</v>
          </cell>
          <cell r="V113" t="str">
            <v>NULL</v>
          </cell>
          <cell r="W113" t="str">
            <v>F</v>
          </cell>
          <cell r="X113" t="str">
            <v>000001</v>
          </cell>
          <cell r="Y113" t="str">
            <v>GetDate()</v>
          </cell>
          <cell r="Z113" t="str">
            <v>NULL</v>
          </cell>
          <cell r="AA113" t="str">
            <v>NULL</v>
          </cell>
          <cell r="AB113" t="str">
            <v>N</v>
          </cell>
          <cell r="AC113" t="str">
            <v>N</v>
          </cell>
          <cell r="AD113" t="str">
            <v>000111</v>
          </cell>
          <cell r="AF113" t="str">
            <v>Rulling-Unrulled-[210 x 285]</v>
          </cell>
          <cell r="AG113" t="str">
            <v>000213</v>
          </cell>
          <cell r="AH113" t="str">
            <v>18.333</v>
          </cell>
          <cell r="AI113" t="str">
            <v>Writer A4 Classic  Mrp 84 [Title]</v>
          </cell>
          <cell r="AJ113" t="str">
            <v>000247</v>
          </cell>
          <cell r="AK113" t="str">
            <v>0.167</v>
          </cell>
          <cell r="AL113" t="str">
            <v>Index-[210 x 285]</v>
          </cell>
          <cell r="AM113" t="str">
            <v>000232</v>
          </cell>
          <cell r="AN113" t="str">
            <v>0.333</v>
          </cell>
          <cell r="AO113" t="str">
            <v>0.333</v>
          </cell>
          <cell r="AP113" t="str">
            <v>Writer A4 Classic  Mrp 84</v>
          </cell>
          <cell r="AQ113" t="str">
            <v>Writer A4 Classic  Mrp 84</v>
          </cell>
          <cell r="AR113">
            <v>1000</v>
          </cell>
          <cell r="AS113" t="str">
            <v>210 x 285</v>
          </cell>
          <cell r="AT113">
            <v>220</v>
          </cell>
          <cell r="AU113">
            <v>4</v>
          </cell>
          <cell r="AV113" t="str">
            <v>Index</v>
          </cell>
          <cell r="AW113" t="str">
            <v>Unrulled</v>
          </cell>
          <cell r="AX113" t="str">
            <v>Pining</v>
          </cell>
          <cell r="AY113">
            <v>5</v>
          </cell>
          <cell r="AZ113">
            <v>25</v>
          </cell>
          <cell r="BA113" t="str">
            <v>4+1</v>
          </cell>
          <cell r="BB113" t="str">
            <v>Half Lamin</v>
          </cell>
          <cell r="BC113" t="str">
            <v>WB</v>
          </cell>
          <cell r="BD113">
            <v>260</v>
          </cell>
          <cell r="BE113" t="str">
            <v>865 x 850</v>
          </cell>
          <cell r="BF113">
            <v>6</v>
          </cell>
          <cell r="BG113">
            <v>166.66666666666666</v>
          </cell>
          <cell r="BH113">
            <v>3.1860833333333331E-2</v>
          </cell>
          <cell r="BI113" t="str">
            <v>Proprint</v>
          </cell>
          <cell r="BJ113">
            <v>54</v>
          </cell>
          <cell r="BK113">
            <v>86</v>
          </cell>
          <cell r="BL113">
            <v>42</v>
          </cell>
          <cell r="BM113">
            <v>12</v>
          </cell>
          <cell r="BN113">
            <v>18.333333333333332</v>
          </cell>
          <cell r="BO113">
            <v>0.35758799999999996</v>
          </cell>
          <cell r="BP113">
            <v>18666.666666666668</v>
          </cell>
          <cell r="BQ113" t="str">
            <v>Writer A4 Classic  Mrp 84</v>
          </cell>
        </row>
        <row r="114">
          <cell r="A114">
            <v>112</v>
          </cell>
          <cell r="B114" t="str">
            <v>000112</v>
          </cell>
          <cell r="C114" t="str">
            <v>Writer A4 Classic  Mrp 84 [Hindi /Geometry]-220 page</v>
          </cell>
          <cell r="D114" t="str">
            <v>Writer A4 Classic  Mrp 84 [Hindi /Geometry]-220 page</v>
          </cell>
          <cell r="E114" t="str">
            <v>*11106</v>
          </cell>
          <cell r="F114" t="str">
            <v>*06016</v>
          </cell>
          <cell r="G114">
            <v>0</v>
          </cell>
          <cell r="H114">
            <v>0</v>
          </cell>
          <cell r="I114">
            <v>1112</v>
          </cell>
          <cell r="K114" t="str">
            <v>*05033</v>
          </cell>
          <cell r="L114" t="str">
            <v>*18005</v>
          </cell>
          <cell r="N114" t="str">
            <v>Writer A4 Classic  Mrp 84 [Hindi /Geometry]-220 page</v>
          </cell>
          <cell r="O114" t="str">
            <v>*25019</v>
          </cell>
          <cell r="Q114" t="str">
            <v>NULL</v>
          </cell>
          <cell r="R114" t="str">
            <v>NULL</v>
          </cell>
          <cell r="S114" t="str">
            <v>NULL</v>
          </cell>
          <cell r="T114" t="str">
            <v>NULL</v>
          </cell>
          <cell r="U114" t="str">
            <v>NULL</v>
          </cell>
          <cell r="V114" t="str">
            <v>NULL</v>
          </cell>
          <cell r="W114" t="str">
            <v>F</v>
          </cell>
          <cell r="X114" t="str">
            <v>000001</v>
          </cell>
          <cell r="Y114" t="str">
            <v>GetDate()</v>
          </cell>
          <cell r="Z114" t="str">
            <v>NULL</v>
          </cell>
          <cell r="AA114" t="str">
            <v>NULL</v>
          </cell>
          <cell r="AB114" t="str">
            <v>N</v>
          </cell>
          <cell r="AC114" t="str">
            <v>N</v>
          </cell>
          <cell r="AD114" t="str">
            <v>000112</v>
          </cell>
          <cell r="AF114" t="str">
            <v>Rulling-Hindi /Geometry-[210 x 285]</v>
          </cell>
          <cell r="AG114" t="str">
            <v>000223</v>
          </cell>
          <cell r="AH114" t="str">
            <v>18.333</v>
          </cell>
          <cell r="AI114" t="str">
            <v>Writer A4 Classic  Mrp 84 [Title]</v>
          </cell>
          <cell r="AJ114" t="str">
            <v>000247</v>
          </cell>
          <cell r="AK114" t="str">
            <v>0.167</v>
          </cell>
          <cell r="AL114" t="str">
            <v>Index-[210 x 285]</v>
          </cell>
          <cell r="AM114" t="str">
            <v>000232</v>
          </cell>
          <cell r="AN114" t="str">
            <v>0.333</v>
          </cell>
          <cell r="AO114" t="str">
            <v>0.333</v>
          </cell>
          <cell r="AP114" t="str">
            <v>Writer A4 Classic  Mrp 84</v>
          </cell>
          <cell r="AQ114" t="str">
            <v>Writer A4 Classic  Mrp 84</v>
          </cell>
          <cell r="AR114">
            <v>1000</v>
          </cell>
          <cell r="AS114" t="str">
            <v>210 x 285</v>
          </cell>
          <cell r="AT114">
            <v>220</v>
          </cell>
          <cell r="AU114">
            <v>4</v>
          </cell>
          <cell r="AV114" t="str">
            <v>Index</v>
          </cell>
          <cell r="AW114" t="str">
            <v>Hindi /Geometry</v>
          </cell>
          <cell r="AX114" t="str">
            <v>Pining</v>
          </cell>
          <cell r="AY114">
            <v>5</v>
          </cell>
          <cell r="AZ114">
            <v>25</v>
          </cell>
          <cell r="BA114" t="str">
            <v>4+1</v>
          </cell>
          <cell r="BB114" t="str">
            <v>Half Lamin</v>
          </cell>
          <cell r="BC114" t="str">
            <v>WB</v>
          </cell>
          <cell r="BD114">
            <v>260</v>
          </cell>
          <cell r="BE114" t="str">
            <v>865 x 850</v>
          </cell>
          <cell r="BF114">
            <v>6</v>
          </cell>
          <cell r="BG114">
            <v>166.66666666666666</v>
          </cell>
          <cell r="BH114">
            <v>3.1860833333333331E-2</v>
          </cell>
          <cell r="BI114" t="str">
            <v>Proprint</v>
          </cell>
          <cell r="BJ114">
            <v>54</v>
          </cell>
          <cell r="BK114">
            <v>86</v>
          </cell>
          <cell r="BL114">
            <v>42</v>
          </cell>
          <cell r="BM114">
            <v>12</v>
          </cell>
          <cell r="BN114">
            <v>18.333333333333332</v>
          </cell>
          <cell r="BO114">
            <v>0.35758799999999996</v>
          </cell>
          <cell r="BP114">
            <v>18666.666666666668</v>
          </cell>
          <cell r="BQ114" t="str">
            <v>Writer A4 Classic  Mrp 84</v>
          </cell>
        </row>
        <row r="115">
          <cell r="A115">
            <v>113</v>
          </cell>
          <cell r="B115" t="str">
            <v>000113</v>
          </cell>
          <cell r="C115" t="str">
            <v>Writer A4 Classic  Mrp 104 [Single Line]-260 page</v>
          </cell>
          <cell r="D115" t="str">
            <v>Writer A4 Classic  Mrp 104 [Single Line]-260 page</v>
          </cell>
          <cell r="E115" t="str">
            <v>*11106</v>
          </cell>
          <cell r="F115" t="str">
            <v>*06018</v>
          </cell>
          <cell r="G115">
            <v>0</v>
          </cell>
          <cell r="H115">
            <v>0</v>
          </cell>
          <cell r="I115">
            <v>1113</v>
          </cell>
          <cell r="K115" t="str">
            <v>*05035</v>
          </cell>
          <cell r="L115" t="str">
            <v>*18005</v>
          </cell>
          <cell r="N115" t="str">
            <v>Writer A4 Classic  Mrp 104 [Single Line]-260 page</v>
          </cell>
          <cell r="O115" t="str">
            <v>*25019</v>
          </cell>
          <cell r="Q115" t="str">
            <v>NULL</v>
          </cell>
          <cell r="R115" t="str">
            <v>NULL</v>
          </cell>
          <cell r="S115" t="str">
            <v>NULL</v>
          </cell>
          <cell r="T115" t="str">
            <v>NULL</v>
          </cell>
          <cell r="U115" t="str">
            <v>NULL</v>
          </cell>
          <cell r="V115" t="str">
            <v>NULL</v>
          </cell>
          <cell r="W115" t="str">
            <v>F</v>
          </cell>
          <cell r="X115" t="str">
            <v>000001</v>
          </cell>
          <cell r="Y115" t="str">
            <v>GetDate()</v>
          </cell>
          <cell r="Z115" t="str">
            <v>NULL</v>
          </cell>
          <cell r="AA115" t="str">
            <v>NULL</v>
          </cell>
          <cell r="AB115" t="str">
            <v>N</v>
          </cell>
          <cell r="AC115" t="str">
            <v>N</v>
          </cell>
          <cell r="AD115" t="str">
            <v>000113</v>
          </cell>
          <cell r="AF115" t="str">
            <v>Rulling-Single Line-[210 x 285]</v>
          </cell>
          <cell r="AG115" t="str">
            <v>000210</v>
          </cell>
          <cell r="AH115" t="str">
            <v>21.667</v>
          </cell>
          <cell r="AI115" t="str">
            <v>Writer A4 Classic  Mrp 104 [Title]</v>
          </cell>
          <cell r="AJ115" t="str">
            <v>000242</v>
          </cell>
          <cell r="AK115" t="str">
            <v>0.250</v>
          </cell>
          <cell r="AL115" t="str">
            <v>Index-[210 x 285]</v>
          </cell>
          <cell r="AM115" t="str">
            <v>000232</v>
          </cell>
          <cell r="AN115" t="str">
            <v>0.333</v>
          </cell>
          <cell r="AO115" t="str">
            <v>0.333</v>
          </cell>
          <cell r="AP115" t="str">
            <v>Writer A4 Classic  Mrp 104</v>
          </cell>
          <cell r="AQ115" t="str">
            <v>Writer A4 Classic  Mrp 104</v>
          </cell>
          <cell r="AR115">
            <v>1000</v>
          </cell>
          <cell r="AS115" t="str">
            <v>210 x 285</v>
          </cell>
          <cell r="AT115">
            <v>260</v>
          </cell>
          <cell r="AU115">
            <v>4</v>
          </cell>
          <cell r="AV115" t="str">
            <v>Index</v>
          </cell>
          <cell r="AW115" t="str">
            <v>Single Line</v>
          </cell>
          <cell r="AX115" t="str">
            <v>Perfect binding</v>
          </cell>
          <cell r="AY115">
            <v>4</v>
          </cell>
          <cell r="AZ115">
            <v>20</v>
          </cell>
          <cell r="BA115" t="str">
            <v>4+2</v>
          </cell>
          <cell r="BB115" t="str">
            <v>Full</v>
          </cell>
          <cell r="BC115" t="str">
            <v>WB</v>
          </cell>
          <cell r="BD115">
            <v>280</v>
          </cell>
          <cell r="BE115" t="str">
            <v>600 x 900</v>
          </cell>
          <cell r="BF115">
            <v>4</v>
          </cell>
          <cell r="BG115">
            <v>250</v>
          </cell>
          <cell r="BH115">
            <v>3.7800000000000007E-2</v>
          </cell>
          <cell r="BI115" t="str">
            <v>Proprint</v>
          </cell>
          <cell r="BJ115">
            <v>54</v>
          </cell>
          <cell r="BK115">
            <v>86</v>
          </cell>
          <cell r="BL115">
            <v>42</v>
          </cell>
          <cell r="BM115">
            <v>12</v>
          </cell>
          <cell r="BN115">
            <v>21.666666666666668</v>
          </cell>
          <cell r="BO115">
            <v>0.42260399999999998</v>
          </cell>
          <cell r="BP115">
            <v>22000</v>
          </cell>
          <cell r="BQ115" t="str">
            <v>Writer A4 Classic  Mrp 104</v>
          </cell>
        </row>
        <row r="116">
          <cell r="A116">
            <v>114</v>
          </cell>
          <cell r="B116" t="str">
            <v>000114</v>
          </cell>
          <cell r="C116" t="str">
            <v>Writer A4 Classic  Mrp 104 [Unrulled]-260 page</v>
          </cell>
          <cell r="D116" t="str">
            <v>Writer A4 Classic  Mrp 104 [Unrulled]-260 page</v>
          </cell>
          <cell r="E116" t="str">
            <v>*11106</v>
          </cell>
          <cell r="F116" t="str">
            <v>*06018</v>
          </cell>
          <cell r="G116">
            <v>0</v>
          </cell>
          <cell r="H116">
            <v>0</v>
          </cell>
          <cell r="I116">
            <v>1114</v>
          </cell>
          <cell r="K116" t="str">
            <v>*05036</v>
          </cell>
          <cell r="L116" t="str">
            <v>*18005</v>
          </cell>
          <cell r="N116" t="str">
            <v>Writer A4 Classic  Mrp 104 [Unrulled]-260 page</v>
          </cell>
          <cell r="O116" t="str">
            <v>*25019</v>
          </cell>
          <cell r="Q116" t="str">
            <v>NULL</v>
          </cell>
          <cell r="R116" t="str">
            <v>NULL</v>
          </cell>
          <cell r="S116" t="str">
            <v>NULL</v>
          </cell>
          <cell r="T116" t="str">
            <v>NULL</v>
          </cell>
          <cell r="U116" t="str">
            <v>NULL</v>
          </cell>
          <cell r="V116" t="str">
            <v>NULL</v>
          </cell>
          <cell r="W116" t="str">
            <v>F</v>
          </cell>
          <cell r="X116" t="str">
            <v>000001</v>
          </cell>
          <cell r="Y116" t="str">
            <v>GetDate()</v>
          </cell>
          <cell r="Z116" t="str">
            <v>NULL</v>
          </cell>
          <cell r="AA116" t="str">
            <v>NULL</v>
          </cell>
          <cell r="AB116" t="str">
            <v>N</v>
          </cell>
          <cell r="AC116" t="str">
            <v>N</v>
          </cell>
          <cell r="AD116" t="str">
            <v>000114</v>
          </cell>
          <cell r="AF116" t="str">
            <v>Rulling-Unrulled-[210 x 285]</v>
          </cell>
          <cell r="AG116" t="str">
            <v>000213</v>
          </cell>
          <cell r="AH116" t="str">
            <v>21.667</v>
          </cell>
          <cell r="AI116" t="str">
            <v>Writer A4 Classic  Mrp 104 [Title]</v>
          </cell>
          <cell r="AJ116" t="str">
            <v>000242</v>
          </cell>
          <cell r="AK116" t="str">
            <v>0.250</v>
          </cell>
          <cell r="AL116" t="str">
            <v>Index-[210 x 285]</v>
          </cell>
          <cell r="AM116" t="str">
            <v>000232</v>
          </cell>
          <cell r="AN116" t="str">
            <v>0.333</v>
          </cell>
          <cell r="AO116" t="str">
            <v>0.333</v>
          </cell>
          <cell r="AP116" t="str">
            <v>Writer A4 Classic  Mrp 104</v>
          </cell>
          <cell r="AQ116" t="str">
            <v>Writer A4 Classic  Mrp 104</v>
          </cell>
          <cell r="AR116">
            <v>1000</v>
          </cell>
          <cell r="AS116" t="str">
            <v>210 x 285</v>
          </cell>
          <cell r="AT116">
            <v>260</v>
          </cell>
          <cell r="AU116">
            <v>4</v>
          </cell>
          <cell r="AV116" t="str">
            <v>Index</v>
          </cell>
          <cell r="AW116" t="str">
            <v>Unrulled</v>
          </cell>
          <cell r="AX116" t="str">
            <v>Perfect binding</v>
          </cell>
          <cell r="AY116">
            <v>4</v>
          </cell>
          <cell r="AZ116">
            <v>20</v>
          </cell>
          <cell r="BA116" t="str">
            <v>4+2</v>
          </cell>
          <cell r="BB116" t="str">
            <v>Full</v>
          </cell>
          <cell r="BC116" t="str">
            <v>WB</v>
          </cell>
          <cell r="BD116">
            <v>280</v>
          </cell>
          <cell r="BE116" t="str">
            <v>600 x 900</v>
          </cell>
          <cell r="BF116">
            <v>4</v>
          </cell>
          <cell r="BG116">
            <v>250</v>
          </cell>
          <cell r="BH116">
            <v>3.7800000000000007E-2</v>
          </cell>
          <cell r="BI116" t="str">
            <v>Proprint</v>
          </cell>
          <cell r="BJ116">
            <v>54</v>
          </cell>
          <cell r="BK116">
            <v>86</v>
          </cell>
          <cell r="BL116">
            <v>42</v>
          </cell>
          <cell r="BM116">
            <v>12</v>
          </cell>
          <cell r="BN116">
            <v>21.666666666666668</v>
          </cell>
          <cell r="BO116">
            <v>0.42260399999999998</v>
          </cell>
          <cell r="BP116">
            <v>22000</v>
          </cell>
          <cell r="BQ116" t="str">
            <v>Writer A4 Classic  Mrp 104</v>
          </cell>
        </row>
        <row r="117">
          <cell r="A117">
            <v>115</v>
          </cell>
          <cell r="B117" t="str">
            <v>000115</v>
          </cell>
          <cell r="C117" t="str">
            <v>Writer A4 Classic  Mrp 124 [Single Line]-324 page</v>
          </cell>
          <cell r="D117" t="str">
            <v>Writer A4 Classic  Mrp 124 [Single Line]-324 page</v>
          </cell>
          <cell r="E117" t="str">
            <v>*11106</v>
          </cell>
          <cell r="F117" t="str">
            <v>*06018</v>
          </cell>
          <cell r="G117">
            <v>0</v>
          </cell>
          <cell r="H117">
            <v>0</v>
          </cell>
          <cell r="I117">
            <v>1115</v>
          </cell>
          <cell r="K117" t="str">
            <v>*05035</v>
          </cell>
          <cell r="L117" t="str">
            <v>*18005</v>
          </cell>
          <cell r="N117" t="str">
            <v>Writer A4 Classic  Mrp 124 [Single Line]-324 page</v>
          </cell>
          <cell r="O117" t="str">
            <v>*25019</v>
          </cell>
          <cell r="Q117" t="str">
            <v>NULL</v>
          </cell>
          <cell r="R117" t="str">
            <v>NULL</v>
          </cell>
          <cell r="S117" t="str">
            <v>NULL</v>
          </cell>
          <cell r="T117" t="str">
            <v>NULL</v>
          </cell>
          <cell r="U117" t="str">
            <v>NULL</v>
          </cell>
          <cell r="V117" t="str">
            <v>NULL</v>
          </cell>
          <cell r="W117" t="str">
            <v>F</v>
          </cell>
          <cell r="X117" t="str">
            <v>000001</v>
          </cell>
          <cell r="Y117" t="str">
            <v>GetDate()</v>
          </cell>
          <cell r="Z117" t="str">
            <v>NULL</v>
          </cell>
          <cell r="AA117" t="str">
            <v>NULL</v>
          </cell>
          <cell r="AB117" t="str">
            <v>N</v>
          </cell>
          <cell r="AC117" t="str">
            <v>N</v>
          </cell>
          <cell r="AD117" t="str">
            <v>000115</v>
          </cell>
          <cell r="AF117" t="str">
            <v>Rulling-Single Line-[210 x 285]</v>
          </cell>
          <cell r="AG117" t="str">
            <v>000210</v>
          </cell>
          <cell r="AH117" t="str">
            <v>27.000</v>
          </cell>
          <cell r="AI117" t="str">
            <v>Writer A4 Classic  Mrp 124 [Title]</v>
          </cell>
          <cell r="AJ117" t="str">
            <v>000243</v>
          </cell>
          <cell r="AK117" t="str">
            <v>0.250</v>
          </cell>
          <cell r="AL117" t="str">
            <v>Index-[210 x 285]</v>
          </cell>
          <cell r="AM117" t="str">
            <v>000232</v>
          </cell>
          <cell r="AN117" t="str">
            <v>0.333</v>
          </cell>
          <cell r="AO117" t="str">
            <v>0.333</v>
          </cell>
          <cell r="AP117" t="str">
            <v>Writer A4 Classic  Mrp 124</v>
          </cell>
          <cell r="AQ117" t="str">
            <v>Writer A4 Classic  Mrp 124</v>
          </cell>
          <cell r="AR117">
            <v>1000</v>
          </cell>
          <cell r="AS117" t="str">
            <v>210 x 285</v>
          </cell>
          <cell r="AT117">
            <v>324</v>
          </cell>
          <cell r="AU117">
            <v>4</v>
          </cell>
          <cell r="AV117" t="str">
            <v>Index</v>
          </cell>
          <cell r="AW117" t="str">
            <v>Single Line</v>
          </cell>
          <cell r="AX117" t="str">
            <v>Perfect binding</v>
          </cell>
          <cell r="AY117">
            <v>3</v>
          </cell>
          <cell r="AZ117">
            <v>15</v>
          </cell>
          <cell r="BA117" t="str">
            <v>4+2</v>
          </cell>
          <cell r="BB117" t="str">
            <v>Full</v>
          </cell>
          <cell r="BC117" t="str">
            <v>WB</v>
          </cell>
          <cell r="BD117">
            <v>280</v>
          </cell>
          <cell r="BE117" t="str">
            <v>600 x 900</v>
          </cell>
          <cell r="BF117">
            <v>4</v>
          </cell>
          <cell r="BG117">
            <v>250</v>
          </cell>
          <cell r="BH117">
            <v>3.7800000000000007E-2</v>
          </cell>
          <cell r="BI117" t="str">
            <v>Proprint</v>
          </cell>
          <cell r="BJ117">
            <v>54</v>
          </cell>
          <cell r="BK117">
            <v>86</v>
          </cell>
          <cell r="BL117">
            <v>42</v>
          </cell>
          <cell r="BM117">
            <v>12</v>
          </cell>
          <cell r="BN117">
            <v>27</v>
          </cell>
          <cell r="BO117">
            <v>0.52662960000000003</v>
          </cell>
          <cell r="BP117">
            <v>27333.333333333332</v>
          </cell>
          <cell r="BQ117" t="str">
            <v>Writer A4 Classic  Mrp 124</v>
          </cell>
        </row>
        <row r="118">
          <cell r="A118">
            <v>116</v>
          </cell>
          <cell r="B118" t="str">
            <v>000116</v>
          </cell>
          <cell r="C118" t="str">
            <v>Writer A4 Classic  Mrp 124 [Unrulled]-324 page</v>
          </cell>
          <cell r="D118" t="str">
            <v>Writer A4 Classic  Mrp 124 [Unrulled]-324 page</v>
          </cell>
          <cell r="E118" t="str">
            <v>*11106</v>
          </cell>
          <cell r="F118" t="str">
            <v>*06018</v>
          </cell>
          <cell r="G118">
            <v>0</v>
          </cell>
          <cell r="H118">
            <v>0</v>
          </cell>
          <cell r="I118">
            <v>1116</v>
          </cell>
          <cell r="K118" t="str">
            <v>*05036</v>
          </cell>
          <cell r="L118" t="str">
            <v>*18005</v>
          </cell>
          <cell r="N118" t="str">
            <v>Writer A4 Classic  Mrp 124 [Unrulled]-324 page</v>
          </cell>
          <cell r="O118" t="str">
            <v>*25019</v>
          </cell>
          <cell r="Q118" t="str">
            <v>NULL</v>
          </cell>
          <cell r="R118" t="str">
            <v>NULL</v>
          </cell>
          <cell r="S118" t="str">
            <v>NULL</v>
          </cell>
          <cell r="T118" t="str">
            <v>NULL</v>
          </cell>
          <cell r="U118" t="str">
            <v>NULL</v>
          </cell>
          <cell r="V118" t="str">
            <v>NULL</v>
          </cell>
          <cell r="W118" t="str">
            <v>F</v>
          </cell>
          <cell r="X118" t="str">
            <v>000001</v>
          </cell>
          <cell r="Y118" t="str">
            <v>GetDate()</v>
          </cell>
          <cell r="Z118" t="str">
            <v>NULL</v>
          </cell>
          <cell r="AA118" t="str">
            <v>NULL</v>
          </cell>
          <cell r="AB118" t="str">
            <v>N</v>
          </cell>
          <cell r="AC118" t="str">
            <v>N</v>
          </cell>
          <cell r="AD118" t="str">
            <v>000116</v>
          </cell>
          <cell r="AF118" t="str">
            <v>Rulling-Unrulled-[210 x 285]</v>
          </cell>
          <cell r="AG118" t="str">
            <v>000213</v>
          </cell>
          <cell r="AH118" t="str">
            <v>27.000</v>
          </cell>
          <cell r="AI118" t="str">
            <v>Writer A4 Classic  Mrp 124 [Title]</v>
          </cell>
          <cell r="AJ118" t="str">
            <v>000243</v>
          </cell>
          <cell r="AK118" t="str">
            <v>0.250</v>
          </cell>
          <cell r="AL118" t="str">
            <v>Index-[210 x 285]</v>
          </cell>
          <cell r="AM118" t="str">
            <v>000232</v>
          </cell>
          <cell r="AN118" t="str">
            <v>0.333</v>
          </cell>
          <cell r="AO118" t="str">
            <v>0.333</v>
          </cell>
          <cell r="AP118" t="str">
            <v>Writer A4 Classic  Mrp 124</v>
          </cell>
          <cell r="AQ118" t="str">
            <v>Writer A4 Classic  Mrp 124</v>
          </cell>
          <cell r="AR118">
            <v>1000</v>
          </cell>
          <cell r="AS118" t="str">
            <v>210 x 285</v>
          </cell>
          <cell r="AT118">
            <v>324</v>
          </cell>
          <cell r="AU118">
            <v>4</v>
          </cell>
          <cell r="AV118" t="str">
            <v>Index</v>
          </cell>
          <cell r="AW118" t="str">
            <v>Unrulled</v>
          </cell>
          <cell r="AX118" t="str">
            <v>Perfect binding</v>
          </cell>
          <cell r="AY118">
            <v>3</v>
          </cell>
          <cell r="AZ118">
            <v>15</v>
          </cell>
          <cell r="BA118" t="str">
            <v>4+2</v>
          </cell>
          <cell r="BB118" t="str">
            <v>Full</v>
          </cell>
          <cell r="BC118" t="str">
            <v>WB</v>
          </cell>
          <cell r="BD118">
            <v>280</v>
          </cell>
          <cell r="BE118" t="str">
            <v>600 x 900</v>
          </cell>
          <cell r="BF118">
            <v>4</v>
          </cell>
          <cell r="BG118">
            <v>250</v>
          </cell>
          <cell r="BH118">
            <v>3.7800000000000007E-2</v>
          </cell>
          <cell r="BI118" t="str">
            <v>Proprint</v>
          </cell>
          <cell r="BJ118">
            <v>54</v>
          </cell>
          <cell r="BK118">
            <v>86</v>
          </cell>
          <cell r="BL118">
            <v>42</v>
          </cell>
          <cell r="BM118">
            <v>12</v>
          </cell>
          <cell r="BN118">
            <v>27</v>
          </cell>
          <cell r="BO118">
            <v>0.52662960000000003</v>
          </cell>
          <cell r="BP118">
            <v>27333.333333333332</v>
          </cell>
          <cell r="BQ118" t="str">
            <v>Writer A4 Classic  Mrp 124</v>
          </cell>
        </row>
        <row r="119">
          <cell r="A119">
            <v>117</v>
          </cell>
          <cell r="B119" t="str">
            <v>000117</v>
          </cell>
          <cell r="C119" t="str">
            <v>Writer Long Book Classic  Mrp 16 [Single line]-32 page</v>
          </cell>
          <cell r="D119" t="str">
            <v>Writer Long Book Classic  Mrp 16 [Single line]-32 page</v>
          </cell>
          <cell r="E119" t="str">
            <v>*11101</v>
          </cell>
          <cell r="F119" t="str">
            <v>*06016</v>
          </cell>
          <cell r="G119">
            <v>0</v>
          </cell>
          <cell r="H119">
            <v>0</v>
          </cell>
          <cell r="I119">
            <v>1117</v>
          </cell>
          <cell r="K119" t="str">
            <v>*05035</v>
          </cell>
          <cell r="L119" t="str">
            <v>*18005</v>
          </cell>
          <cell r="N119" t="str">
            <v>Writer Long Book Classic  Mrp 16 [Single line]-32 page</v>
          </cell>
          <cell r="O119" t="str">
            <v>*25019</v>
          </cell>
          <cell r="Q119" t="str">
            <v>NULL</v>
          </cell>
          <cell r="R119" t="str">
            <v>NULL</v>
          </cell>
          <cell r="S119" t="str">
            <v>NULL</v>
          </cell>
          <cell r="T119" t="str">
            <v>NULL</v>
          </cell>
          <cell r="U119" t="str">
            <v>NULL</v>
          </cell>
          <cell r="V119" t="str">
            <v>NULL</v>
          </cell>
          <cell r="W119" t="str">
            <v>F</v>
          </cell>
          <cell r="X119" t="str">
            <v>000001</v>
          </cell>
          <cell r="Y119" t="str">
            <v>GetDate()</v>
          </cell>
          <cell r="Z119" t="str">
            <v>NULL</v>
          </cell>
          <cell r="AA119" t="str">
            <v>NULL</v>
          </cell>
          <cell r="AB119" t="str">
            <v>N</v>
          </cell>
          <cell r="AC119" t="str">
            <v>N</v>
          </cell>
          <cell r="AD119" t="str">
            <v>000117</v>
          </cell>
          <cell r="AF119" t="str">
            <v>Rulling-Single line-[168 x 265]</v>
          </cell>
          <cell r="AG119" t="str">
            <v>000207</v>
          </cell>
          <cell r="AH119" t="str">
            <v>2.667</v>
          </cell>
          <cell r="AI119" t="str">
            <v>Writer Long Book Classic  Mrp 16 [Title]</v>
          </cell>
          <cell r="AJ119" t="str">
            <v>000285</v>
          </cell>
          <cell r="AK119" t="str">
            <v>0.167</v>
          </cell>
          <cell r="AL119" t="str">
            <v>Index-[168 x 265]</v>
          </cell>
          <cell r="AM119" t="str">
            <v>000236</v>
          </cell>
          <cell r="AN119" t="str">
            <v>0.333</v>
          </cell>
          <cell r="AO119" t="str">
            <v>0.333</v>
          </cell>
          <cell r="AP119" t="str">
            <v>Writer Long Book Classic  Mrp 16</v>
          </cell>
          <cell r="AQ119" t="str">
            <v>Writer Long Book Classic  Mrp 16</v>
          </cell>
          <cell r="AR119">
            <v>1000</v>
          </cell>
          <cell r="AS119" t="str">
            <v>168 x 265</v>
          </cell>
          <cell r="AT119">
            <v>32</v>
          </cell>
          <cell r="AU119">
            <v>4</v>
          </cell>
          <cell r="AV119" t="str">
            <v>Index</v>
          </cell>
          <cell r="AW119" t="str">
            <v>Single line</v>
          </cell>
          <cell r="AX119" t="str">
            <v>Pining</v>
          </cell>
          <cell r="AY119">
            <v>20</v>
          </cell>
          <cell r="AZ119">
            <v>100</v>
          </cell>
          <cell r="BA119" t="str">
            <v>4+0</v>
          </cell>
          <cell r="BB119" t="str">
            <v>Half Lamin</v>
          </cell>
          <cell r="BC119" t="str">
            <v>GB</v>
          </cell>
          <cell r="BD119">
            <v>263</v>
          </cell>
          <cell r="BE119" t="str">
            <v>805 x 700</v>
          </cell>
          <cell r="BF119">
            <v>6</v>
          </cell>
          <cell r="BG119">
            <v>166.66666666666666</v>
          </cell>
          <cell r="BH119">
            <v>2.4700083333333334E-2</v>
          </cell>
          <cell r="BI119" t="str">
            <v>Proprint</v>
          </cell>
          <cell r="BJ119">
            <v>54</v>
          </cell>
          <cell r="BK119">
            <v>80</v>
          </cell>
          <cell r="BL119">
            <v>34.5</v>
          </cell>
          <cell r="BM119">
            <v>12</v>
          </cell>
          <cell r="BN119">
            <v>2.6666666666666665</v>
          </cell>
          <cell r="BO119">
            <v>3.9744000000000002E-2</v>
          </cell>
          <cell r="BP119">
            <v>3000</v>
          </cell>
          <cell r="BQ119" t="str">
            <v>Writer Long Book Classic  Mrp 24, 50</v>
          </cell>
        </row>
        <row r="120">
          <cell r="A120">
            <v>118</v>
          </cell>
          <cell r="B120" t="str">
            <v>000118</v>
          </cell>
          <cell r="C120" t="str">
            <v>Writer Long Book Classic  Mrp 16 [Hindi /Geometry]-32 page</v>
          </cell>
          <cell r="D120" t="str">
            <v>Writer Long Book Classic  Mrp 16 [Hindi /Geometry]-32 page</v>
          </cell>
          <cell r="E120" t="str">
            <v>*11101</v>
          </cell>
          <cell r="F120" t="str">
            <v>*06016</v>
          </cell>
          <cell r="G120">
            <v>0</v>
          </cell>
          <cell r="H120">
            <v>0</v>
          </cell>
          <cell r="I120">
            <v>1118</v>
          </cell>
          <cell r="K120" t="str">
            <v>*05033</v>
          </cell>
          <cell r="L120" t="str">
            <v>*18005</v>
          </cell>
          <cell r="N120" t="str">
            <v>Writer Long Book Classic  Mrp 16 [Hindi /Geometry]-32 page</v>
          </cell>
          <cell r="O120" t="str">
            <v>*25019</v>
          </cell>
          <cell r="Q120" t="str">
            <v>NULL</v>
          </cell>
          <cell r="R120" t="str">
            <v>NULL</v>
          </cell>
          <cell r="S120" t="str">
            <v>NULL</v>
          </cell>
          <cell r="T120" t="str">
            <v>NULL</v>
          </cell>
          <cell r="U120" t="str">
            <v>NULL</v>
          </cell>
          <cell r="V120" t="str">
            <v>NULL</v>
          </cell>
          <cell r="W120" t="str">
            <v>F</v>
          </cell>
          <cell r="X120" t="str">
            <v>000001</v>
          </cell>
          <cell r="Y120" t="str">
            <v>GetDate()</v>
          </cell>
          <cell r="Z120" t="str">
            <v>NULL</v>
          </cell>
          <cell r="AA120" t="str">
            <v>NULL</v>
          </cell>
          <cell r="AB120" t="str">
            <v>N</v>
          </cell>
          <cell r="AC120" t="str">
            <v>N</v>
          </cell>
          <cell r="AD120" t="str">
            <v>000118</v>
          </cell>
          <cell r="AF120" t="str">
            <v>Rulling-Hindi /Geometry-[168 x 265]</v>
          </cell>
          <cell r="AG120" t="str">
            <v>000216</v>
          </cell>
          <cell r="AH120" t="str">
            <v>2.667</v>
          </cell>
          <cell r="AI120" t="str">
            <v>Writer Long Book Classic  Mrp 16 [Title]</v>
          </cell>
          <cell r="AJ120" t="str">
            <v>000285</v>
          </cell>
          <cell r="AK120" t="str">
            <v>0.167</v>
          </cell>
          <cell r="AL120" t="str">
            <v>Index-[168 x 265]</v>
          </cell>
          <cell r="AM120" t="str">
            <v>000236</v>
          </cell>
          <cell r="AN120" t="str">
            <v>0.333</v>
          </cell>
          <cell r="AO120" t="str">
            <v>0.333</v>
          </cell>
          <cell r="AP120" t="str">
            <v>Writer Long Book Classic  Mrp 16</v>
          </cell>
          <cell r="AQ120" t="str">
            <v>Writer Long Book Classic  Mrp 16</v>
          </cell>
          <cell r="AR120">
            <v>1000</v>
          </cell>
          <cell r="AS120" t="str">
            <v>168 x 265</v>
          </cell>
          <cell r="AT120">
            <v>32</v>
          </cell>
          <cell r="AU120">
            <v>4</v>
          </cell>
          <cell r="AV120" t="str">
            <v>Index</v>
          </cell>
          <cell r="AW120" t="str">
            <v>Hindi /Geometry</v>
          </cell>
          <cell r="AX120" t="str">
            <v>Pining</v>
          </cell>
          <cell r="AY120">
            <v>20</v>
          </cell>
          <cell r="AZ120">
            <v>100</v>
          </cell>
          <cell r="BA120" t="str">
            <v>4+0</v>
          </cell>
          <cell r="BB120" t="str">
            <v>Half Lamin</v>
          </cell>
          <cell r="BC120" t="str">
            <v>GB</v>
          </cell>
          <cell r="BD120">
            <v>263</v>
          </cell>
          <cell r="BE120" t="str">
            <v>805 x 700</v>
          </cell>
          <cell r="BF120">
            <v>6</v>
          </cell>
          <cell r="BG120">
            <v>166.66666666666666</v>
          </cell>
          <cell r="BH120">
            <v>2.4700083333333334E-2</v>
          </cell>
          <cell r="BI120" t="str">
            <v>Proprint</v>
          </cell>
          <cell r="BJ120">
            <v>54</v>
          </cell>
          <cell r="BK120">
            <v>80</v>
          </cell>
          <cell r="BL120">
            <v>34.5</v>
          </cell>
          <cell r="BM120">
            <v>12</v>
          </cell>
          <cell r="BN120">
            <v>2.6666666666666665</v>
          </cell>
          <cell r="BO120">
            <v>3.9744000000000002E-2</v>
          </cell>
          <cell r="BP120">
            <v>3000</v>
          </cell>
          <cell r="BQ120" t="str">
            <v>Writer Long Book Classic  Mrp 24, 50</v>
          </cell>
        </row>
        <row r="121">
          <cell r="A121">
            <v>119</v>
          </cell>
          <cell r="B121" t="str">
            <v>000119</v>
          </cell>
          <cell r="C121" t="str">
            <v>Writer Long Book Classic  Mrp 24 [Single line]-60 page</v>
          </cell>
          <cell r="D121" t="str">
            <v>Writer Long Book Classic  Mrp 24 [Single line]-60 page</v>
          </cell>
          <cell r="E121" t="str">
            <v>*11101</v>
          </cell>
          <cell r="F121" t="str">
            <v>*06016</v>
          </cell>
          <cell r="G121">
            <v>0</v>
          </cell>
          <cell r="H121">
            <v>0</v>
          </cell>
          <cell r="I121">
            <v>1119</v>
          </cell>
          <cell r="K121" t="str">
            <v>*05035</v>
          </cell>
          <cell r="L121" t="str">
            <v>*18005</v>
          </cell>
          <cell r="N121" t="str">
            <v>Writer Long Book Classic  Mrp 24 [Single line]-60 page</v>
          </cell>
          <cell r="O121" t="str">
            <v>*25019</v>
          </cell>
          <cell r="Q121" t="str">
            <v>NULL</v>
          </cell>
          <cell r="R121" t="str">
            <v>NULL</v>
          </cell>
          <cell r="S121" t="str">
            <v>NULL</v>
          </cell>
          <cell r="T121" t="str">
            <v>NULL</v>
          </cell>
          <cell r="U121" t="str">
            <v>NULL</v>
          </cell>
          <cell r="V121" t="str">
            <v>NULL</v>
          </cell>
          <cell r="W121" t="str">
            <v>F</v>
          </cell>
          <cell r="X121" t="str">
            <v>000001</v>
          </cell>
          <cell r="Y121" t="str">
            <v>GetDate()</v>
          </cell>
          <cell r="Z121" t="str">
            <v>NULL</v>
          </cell>
          <cell r="AA121" t="str">
            <v>NULL</v>
          </cell>
          <cell r="AB121" t="str">
            <v>N</v>
          </cell>
          <cell r="AC121" t="str">
            <v>N</v>
          </cell>
          <cell r="AD121" t="str">
            <v>000119</v>
          </cell>
          <cell r="AF121" t="str">
            <v>Rulling-Single line-[168 x 265]</v>
          </cell>
          <cell r="AG121" t="str">
            <v>000207</v>
          </cell>
          <cell r="AH121" t="str">
            <v>5.000</v>
          </cell>
          <cell r="AI121" t="str">
            <v>Writer Long Book Classic  Mrp 24, 50 [Title]</v>
          </cell>
          <cell r="AJ121" t="str">
            <v>000274</v>
          </cell>
          <cell r="AK121" t="str">
            <v>0.167</v>
          </cell>
          <cell r="AL121" t="str">
            <v>Index-[168 x 265]</v>
          </cell>
          <cell r="AM121" t="str">
            <v>000236</v>
          </cell>
          <cell r="AN121" t="str">
            <v>0.333</v>
          </cell>
          <cell r="AO121" t="str">
            <v>0.333</v>
          </cell>
          <cell r="AP121" t="str">
            <v>Writer Long Book Classic  Mrp 24</v>
          </cell>
          <cell r="AQ121" t="str">
            <v>Writer Long Book Classic  Mrp 24, 50</v>
          </cell>
          <cell r="AR121">
            <v>1000</v>
          </cell>
          <cell r="AS121" t="str">
            <v>168 x 265</v>
          </cell>
          <cell r="AT121">
            <v>60</v>
          </cell>
          <cell r="AU121">
            <v>4</v>
          </cell>
          <cell r="AV121" t="str">
            <v>Index</v>
          </cell>
          <cell r="AW121" t="str">
            <v>Single line</v>
          </cell>
          <cell r="AX121" t="str">
            <v>Pining</v>
          </cell>
          <cell r="AY121">
            <v>15</v>
          </cell>
          <cell r="AZ121">
            <v>75</v>
          </cell>
          <cell r="BA121" t="str">
            <v>4+0</v>
          </cell>
          <cell r="BB121" t="str">
            <v>Half Lamin</v>
          </cell>
          <cell r="BC121" t="str">
            <v>GB</v>
          </cell>
          <cell r="BD121">
            <v>263</v>
          </cell>
          <cell r="BE121" t="str">
            <v>805 x 700</v>
          </cell>
          <cell r="BF121">
            <v>6</v>
          </cell>
          <cell r="BG121">
            <v>166.66666666666666</v>
          </cell>
          <cell r="BH121">
            <v>2.4700083333333334E-2</v>
          </cell>
          <cell r="BI121" t="str">
            <v>Proprint</v>
          </cell>
          <cell r="BJ121">
            <v>54</v>
          </cell>
          <cell r="BK121">
            <v>80</v>
          </cell>
          <cell r="BL121">
            <v>34.5</v>
          </cell>
          <cell r="BM121">
            <v>12</v>
          </cell>
          <cell r="BN121">
            <v>5</v>
          </cell>
          <cell r="BO121">
            <v>7.4520000000000017E-2</v>
          </cell>
          <cell r="BP121">
            <v>5333.333333333333</v>
          </cell>
          <cell r="BQ121" t="str">
            <v>Writer Long Book Classic  Mrp 24, 50</v>
          </cell>
        </row>
        <row r="122">
          <cell r="A122">
            <v>120</v>
          </cell>
          <cell r="B122" t="str">
            <v>000120</v>
          </cell>
          <cell r="C122" t="str">
            <v>Writer Long Book Classic  Mrp 24 [Hindi /Geometry]-60 page</v>
          </cell>
          <cell r="D122" t="str">
            <v>Writer Long Book Classic  Mrp 24 [Hindi /Geometry]-60 page</v>
          </cell>
          <cell r="E122" t="str">
            <v>*11101</v>
          </cell>
          <cell r="F122" t="str">
            <v>*06016</v>
          </cell>
          <cell r="G122">
            <v>0</v>
          </cell>
          <cell r="H122">
            <v>0</v>
          </cell>
          <cell r="I122">
            <v>1120</v>
          </cell>
          <cell r="K122" t="str">
            <v>*05033</v>
          </cell>
          <cell r="L122" t="str">
            <v>*18005</v>
          </cell>
          <cell r="N122" t="str">
            <v>Writer Long Book Classic  Mrp 24 [Hindi /Geometry]-60 page</v>
          </cell>
          <cell r="O122" t="str">
            <v>*25019</v>
          </cell>
          <cell r="Q122" t="str">
            <v>NULL</v>
          </cell>
          <cell r="R122" t="str">
            <v>NULL</v>
          </cell>
          <cell r="S122" t="str">
            <v>NULL</v>
          </cell>
          <cell r="T122" t="str">
            <v>NULL</v>
          </cell>
          <cell r="U122" t="str">
            <v>NULL</v>
          </cell>
          <cell r="V122" t="str">
            <v>NULL</v>
          </cell>
          <cell r="W122" t="str">
            <v>F</v>
          </cell>
          <cell r="X122" t="str">
            <v>000001</v>
          </cell>
          <cell r="Y122" t="str">
            <v>GetDate()</v>
          </cell>
          <cell r="Z122" t="str">
            <v>NULL</v>
          </cell>
          <cell r="AA122" t="str">
            <v>NULL</v>
          </cell>
          <cell r="AB122" t="str">
            <v>N</v>
          </cell>
          <cell r="AC122" t="str">
            <v>N</v>
          </cell>
          <cell r="AD122" t="str">
            <v>000120</v>
          </cell>
          <cell r="AF122" t="str">
            <v>Rulling-Hindi /Geometry-[168 x 265]</v>
          </cell>
          <cell r="AG122" t="str">
            <v>000216</v>
          </cell>
          <cell r="AH122" t="str">
            <v>5.000</v>
          </cell>
          <cell r="AI122" t="str">
            <v>Writer Long Book Classic  Mrp 24, 50 [Title]</v>
          </cell>
          <cell r="AJ122" t="str">
            <v>000274</v>
          </cell>
          <cell r="AK122" t="str">
            <v>0.167</v>
          </cell>
          <cell r="AL122" t="str">
            <v>Index-[168 x 265]</v>
          </cell>
          <cell r="AM122" t="str">
            <v>000236</v>
          </cell>
          <cell r="AN122" t="str">
            <v>0.333</v>
          </cell>
          <cell r="AO122" t="str">
            <v>0.333</v>
          </cell>
          <cell r="AP122" t="str">
            <v>Writer Long Book Classic  Mrp 24</v>
          </cell>
          <cell r="AQ122" t="str">
            <v>Writer Long Book Classic  Mrp 24, 50</v>
          </cell>
          <cell r="AR122">
            <v>1000</v>
          </cell>
          <cell r="AS122" t="str">
            <v>168 x 265</v>
          </cell>
          <cell r="AT122">
            <v>60</v>
          </cell>
          <cell r="AU122">
            <v>4</v>
          </cell>
          <cell r="AV122" t="str">
            <v>Index</v>
          </cell>
          <cell r="AW122" t="str">
            <v>Hindi /Geometry</v>
          </cell>
          <cell r="AX122" t="str">
            <v>Pining</v>
          </cell>
          <cell r="AY122">
            <v>15</v>
          </cell>
          <cell r="AZ122">
            <v>75</v>
          </cell>
          <cell r="BA122" t="str">
            <v>4+0</v>
          </cell>
          <cell r="BB122" t="str">
            <v>Half Lamin</v>
          </cell>
          <cell r="BC122" t="str">
            <v>GB</v>
          </cell>
          <cell r="BD122">
            <v>263</v>
          </cell>
          <cell r="BE122" t="str">
            <v>805 x 700</v>
          </cell>
          <cell r="BF122">
            <v>6</v>
          </cell>
          <cell r="BG122">
            <v>166.66666666666666</v>
          </cell>
          <cell r="BH122">
            <v>2.4700083333333334E-2</v>
          </cell>
          <cell r="BI122" t="str">
            <v>Proprint</v>
          </cell>
          <cell r="BJ122">
            <v>54</v>
          </cell>
          <cell r="BK122">
            <v>80</v>
          </cell>
          <cell r="BL122">
            <v>34.5</v>
          </cell>
          <cell r="BM122">
            <v>12</v>
          </cell>
          <cell r="BN122">
            <v>5</v>
          </cell>
          <cell r="BO122">
            <v>7.4520000000000017E-2</v>
          </cell>
          <cell r="BP122">
            <v>5333.333333333333</v>
          </cell>
          <cell r="BQ122" t="str">
            <v>Writer Long Book Classic  Mrp 24, 50</v>
          </cell>
        </row>
        <row r="123">
          <cell r="A123">
            <v>121</v>
          </cell>
          <cell r="B123" t="str">
            <v>000121</v>
          </cell>
          <cell r="C123" t="str">
            <v>Writer Long Book Classic  Mrp 32 [Single line]-92 page</v>
          </cell>
          <cell r="D123" t="str">
            <v>Writer Long Book Classic  Mrp 32 [Single line]-92 page</v>
          </cell>
          <cell r="E123" t="str">
            <v>*11101</v>
          </cell>
          <cell r="F123" t="str">
            <v>*06016</v>
          </cell>
          <cell r="G123">
            <v>0</v>
          </cell>
          <cell r="H123">
            <v>0</v>
          </cell>
          <cell r="I123">
            <v>1121</v>
          </cell>
          <cell r="K123" t="str">
            <v>*05035</v>
          </cell>
          <cell r="L123" t="str">
            <v>*18005</v>
          </cell>
          <cell r="N123" t="str">
            <v>Writer Long Book Classic  Mrp 32 [Single line]-92 page</v>
          </cell>
          <cell r="O123" t="str">
            <v>*25019</v>
          </cell>
          <cell r="Q123" t="str">
            <v>NULL</v>
          </cell>
          <cell r="R123" t="str">
            <v>NULL</v>
          </cell>
          <cell r="S123" t="str">
            <v>NULL</v>
          </cell>
          <cell r="T123" t="str">
            <v>NULL</v>
          </cell>
          <cell r="U123" t="str">
            <v>NULL</v>
          </cell>
          <cell r="V123" t="str">
            <v>NULL</v>
          </cell>
          <cell r="W123" t="str">
            <v>F</v>
          </cell>
          <cell r="X123" t="str">
            <v>000001</v>
          </cell>
          <cell r="Y123" t="str">
            <v>GetDate()</v>
          </cell>
          <cell r="Z123" t="str">
            <v>NULL</v>
          </cell>
          <cell r="AA123" t="str">
            <v>NULL</v>
          </cell>
          <cell r="AB123" t="str">
            <v>N</v>
          </cell>
          <cell r="AC123" t="str">
            <v>N</v>
          </cell>
          <cell r="AD123" t="str">
            <v>000121</v>
          </cell>
          <cell r="AF123" t="str">
            <v>Rulling-Single line-[168 x 265]</v>
          </cell>
          <cell r="AG123" t="str">
            <v>000207</v>
          </cell>
          <cell r="AH123" t="str">
            <v>7.667</v>
          </cell>
          <cell r="AI123" t="str">
            <v>Writer Long Book Classic  Mrp 32 [Title]</v>
          </cell>
          <cell r="AJ123" t="str">
            <v>000275</v>
          </cell>
          <cell r="AK123" t="str">
            <v>0.167</v>
          </cell>
          <cell r="AL123" t="str">
            <v>Index-[168 x 265]</v>
          </cell>
          <cell r="AM123" t="str">
            <v>000236</v>
          </cell>
          <cell r="AN123" t="str">
            <v>0.333</v>
          </cell>
          <cell r="AO123" t="str">
            <v>0.333</v>
          </cell>
          <cell r="AP123" t="str">
            <v>Writer Long Book Classic  Mrp 32</v>
          </cell>
          <cell r="AQ123" t="str">
            <v>Writer Long Book Classic  Mrp 32</v>
          </cell>
          <cell r="AR123">
            <v>1000</v>
          </cell>
          <cell r="AS123" t="str">
            <v>168 x 265</v>
          </cell>
          <cell r="AT123">
            <v>92</v>
          </cell>
          <cell r="AU123">
            <v>4</v>
          </cell>
          <cell r="AV123" t="str">
            <v>Index</v>
          </cell>
          <cell r="AW123" t="str">
            <v>Single line</v>
          </cell>
          <cell r="AX123" t="str">
            <v>Pining</v>
          </cell>
          <cell r="AY123">
            <v>12</v>
          </cell>
          <cell r="AZ123">
            <v>60</v>
          </cell>
          <cell r="BA123" t="str">
            <v>4+0</v>
          </cell>
          <cell r="BB123" t="str">
            <v>Half Lamin</v>
          </cell>
          <cell r="BC123" t="str">
            <v>GB</v>
          </cell>
          <cell r="BD123">
            <v>263</v>
          </cell>
          <cell r="BE123" t="str">
            <v>805 x 700</v>
          </cell>
          <cell r="BF123">
            <v>6</v>
          </cell>
          <cell r="BG123">
            <v>166.66666666666666</v>
          </cell>
          <cell r="BH123">
            <v>2.4700083333333334E-2</v>
          </cell>
          <cell r="BI123" t="str">
            <v>Proprint</v>
          </cell>
          <cell r="BJ123">
            <v>54</v>
          </cell>
          <cell r="BK123">
            <v>80</v>
          </cell>
          <cell r="BL123">
            <v>34.5</v>
          </cell>
          <cell r="BM123">
            <v>12</v>
          </cell>
          <cell r="BN123">
            <v>7.666666666666667</v>
          </cell>
          <cell r="BO123">
            <v>0.11426400000000002</v>
          </cell>
          <cell r="BP123">
            <v>8000</v>
          </cell>
          <cell r="BQ123" t="str">
            <v>Writer Long Book Classic  Mrp 32</v>
          </cell>
        </row>
        <row r="124">
          <cell r="A124">
            <v>122</v>
          </cell>
          <cell r="B124" t="str">
            <v>000122</v>
          </cell>
          <cell r="C124" t="str">
            <v>Writer Long Book Classic  Mrp 32 [Hindi /Geometry]-92 page</v>
          </cell>
          <cell r="D124" t="str">
            <v>Writer Long Book Classic  Mrp 32 [Hindi /Geometry]-92 page</v>
          </cell>
          <cell r="E124" t="str">
            <v>*11101</v>
          </cell>
          <cell r="F124" t="str">
            <v>*06016</v>
          </cell>
          <cell r="G124">
            <v>0</v>
          </cell>
          <cell r="H124">
            <v>0</v>
          </cell>
          <cell r="I124">
            <v>1122</v>
          </cell>
          <cell r="K124" t="str">
            <v>*05033</v>
          </cell>
          <cell r="L124" t="str">
            <v>*18005</v>
          </cell>
          <cell r="N124" t="str">
            <v>Writer Long Book Classic  Mrp 32 [Hindi /Geometry]-92 page</v>
          </cell>
          <cell r="O124" t="str">
            <v>*25019</v>
          </cell>
          <cell r="Q124" t="str">
            <v>NULL</v>
          </cell>
          <cell r="R124" t="str">
            <v>NULL</v>
          </cell>
          <cell r="S124" t="str">
            <v>NULL</v>
          </cell>
          <cell r="T124" t="str">
            <v>NULL</v>
          </cell>
          <cell r="U124" t="str">
            <v>NULL</v>
          </cell>
          <cell r="V124" t="str">
            <v>NULL</v>
          </cell>
          <cell r="W124" t="str">
            <v>F</v>
          </cell>
          <cell r="X124" t="str">
            <v>000001</v>
          </cell>
          <cell r="Y124" t="str">
            <v>GetDate()</v>
          </cell>
          <cell r="Z124" t="str">
            <v>NULL</v>
          </cell>
          <cell r="AA124" t="str">
            <v>NULL</v>
          </cell>
          <cell r="AB124" t="str">
            <v>N</v>
          </cell>
          <cell r="AC124" t="str">
            <v>N</v>
          </cell>
          <cell r="AD124" t="str">
            <v>000122</v>
          </cell>
          <cell r="AF124" t="str">
            <v>Rulling-Hindi /Geometry-[168 x 265]</v>
          </cell>
          <cell r="AG124" t="str">
            <v>000216</v>
          </cell>
          <cell r="AH124" t="str">
            <v>7.667</v>
          </cell>
          <cell r="AI124" t="str">
            <v>Writer Long Book Classic  Mrp 32 [Title]</v>
          </cell>
          <cell r="AJ124" t="str">
            <v>000275</v>
          </cell>
          <cell r="AK124" t="str">
            <v>0.167</v>
          </cell>
          <cell r="AL124" t="str">
            <v>Index-[168 x 265]</v>
          </cell>
          <cell r="AM124" t="str">
            <v>000236</v>
          </cell>
          <cell r="AN124" t="str">
            <v>0.333</v>
          </cell>
          <cell r="AO124" t="str">
            <v>0.333</v>
          </cell>
          <cell r="AP124" t="str">
            <v>Writer Long Book Classic  Mrp 32</v>
          </cell>
          <cell r="AQ124" t="str">
            <v>Writer Long Book Classic  Mrp 32</v>
          </cell>
          <cell r="AR124">
            <v>1000</v>
          </cell>
          <cell r="AS124" t="str">
            <v>168 x 265</v>
          </cell>
          <cell r="AT124">
            <v>92</v>
          </cell>
          <cell r="AU124">
            <v>4</v>
          </cell>
          <cell r="AV124" t="str">
            <v>Index</v>
          </cell>
          <cell r="AW124" t="str">
            <v>Hindi /Geometry</v>
          </cell>
          <cell r="AX124" t="str">
            <v>Pining</v>
          </cell>
          <cell r="AY124">
            <v>12</v>
          </cell>
          <cell r="AZ124">
            <v>60</v>
          </cell>
          <cell r="BA124" t="str">
            <v>4+0</v>
          </cell>
          <cell r="BB124" t="str">
            <v>Half Lamin</v>
          </cell>
          <cell r="BC124" t="str">
            <v>GB</v>
          </cell>
          <cell r="BD124">
            <v>263</v>
          </cell>
          <cell r="BE124" t="str">
            <v>805 x 700</v>
          </cell>
          <cell r="BF124">
            <v>6</v>
          </cell>
          <cell r="BG124">
            <v>166.66666666666666</v>
          </cell>
          <cell r="BH124">
            <v>2.4700083333333334E-2</v>
          </cell>
          <cell r="BI124" t="str">
            <v>Proprint</v>
          </cell>
          <cell r="BJ124">
            <v>54</v>
          </cell>
          <cell r="BK124">
            <v>80</v>
          </cell>
          <cell r="BL124">
            <v>34.5</v>
          </cell>
          <cell r="BM124">
            <v>12</v>
          </cell>
          <cell r="BN124">
            <v>7.666666666666667</v>
          </cell>
          <cell r="BO124">
            <v>0.11426400000000002</v>
          </cell>
          <cell r="BP124">
            <v>8000</v>
          </cell>
          <cell r="BQ124" t="str">
            <v>Writer Long Book Classic  Mrp 32</v>
          </cell>
        </row>
      </sheetData>
      <sheetData sheetId="1"/>
      <sheetData sheetId="2"/>
      <sheetData sheetId="3"/>
      <sheetData sheetId="4"/>
      <sheetData sheetId="5"/>
      <sheetData sheetId="6"/>
      <sheetData sheetId="7"/>
      <sheetData sheetId="8">
        <row r="1">
          <cell r="BC1" t="str">
            <v>Col</v>
          </cell>
          <cell r="BD1" t="str">
            <v>Code</v>
          </cell>
          <cell r="BE1" t="str">
            <v>Name</v>
          </cell>
          <cell r="BF1" t="str">
            <v>PrintName</v>
          </cell>
          <cell r="BG1" t="str">
            <v>Type</v>
          </cell>
          <cell r="BH1" t="str">
            <v>Value1</v>
          </cell>
          <cell r="BJ1" t="str">
            <v>Name</v>
          </cell>
          <cell r="BK1" t="str">
            <v>BoardSize</v>
          </cell>
          <cell r="BL1" t="str">
            <v>Code</v>
          </cell>
        </row>
        <row r="2">
          <cell r="BC2" t="str">
            <v>0</v>
          </cell>
          <cell r="BD2" t="str">
            <v>*23000</v>
          </cell>
          <cell r="BE2" t="str">
            <v>None Color</v>
          </cell>
          <cell r="BF2" t="str">
            <v>None Color</v>
          </cell>
          <cell r="BG2">
            <v>23</v>
          </cell>
          <cell r="BH2">
            <v>0</v>
          </cell>
          <cell r="BJ2" t="str">
            <v>480 x 630</v>
          </cell>
          <cell r="BK2" t="str">
            <v>48.00X63.00</v>
          </cell>
          <cell r="BL2" t="str">
            <v>*01089</v>
          </cell>
        </row>
        <row r="3">
          <cell r="BC3" t="str">
            <v>1</v>
          </cell>
          <cell r="BD3" t="str">
            <v>*23001</v>
          </cell>
          <cell r="BE3" t="str">
            <v>01-CMYK</v>
          </cell>
          <cell r="BF3" t="str">
            <v>01-CMYK</v>
          </cell>
          <cell r="BG3">
            <v>23</v>
          </cell>
          <cell r="BH3">
            <v>1</v>
          </cell>
          <cell r="BJ3" t="str">
            <v>480 x 770</v>
          </cell>
          <cell r="BK3" t="str">
            <v>48.00X77.00</v>
          </cell>
          <cell r="BL3" t="str">
            <v>*01090</v>
          </cell>
        </row>
        <row r="4">
          <cell r="BC4" t="str">
            <v>2</v>
          </cell>
          <cell r="BD4" t="str">
            <v>*23002</v>
          </cell>
          <cell r="BE4" t="str">
            <v>02-CMYK</v>
          </cell>
          <cell r="BF4" t="str">
            <v>02-CMYK</v>
          </cell>
          <cell r="BG4">
            <v>23</v>
          </cell>
          <cell r="BH4">
            <v>2</v>
          </cell>
          <cell r="BJ4" t="str">
            <v>480 x 775</v>
          </cell>
          <cell r="BK4" t="str">
            <v>48.00X77.50</v>
          </cell>
          <cell r="BL4" t="str">
            <v>*01091</v>
          </cell>
        </row>
        <row r="5">
          <cell r="BC5" t="str">
            <v>4</v>
          </cell>
          <cell r="BD5" t="str">
            <v>*23003</v>
          </cell>
          <cell r="BE5" t="str">
            <v>04-CMYK</v>
          </cell>
          <cell r="BF5" t="str">
            <v>04-CMYK</v>
          </cell>
          <cell r="BG5">
            <v>23</v>
          </cell>
          <cell r="BH5">
            <v>4</v>
          </cell>
          <cell r="BJ5" t="str">
            <v>540 x 870</v>
          </cell>
          <cell r="BK5" t="str">
            <v>54.00X87.00</v>
          </cell>
          <cell r="BL5" t="str">
            <v>*01092</v>
          </cell>
        </row>
        <row r="6">
          <cell r="BC6" t="str">
            <v>6</v>
          </cell>
          <cell r="BD6" t="str">
            <v>*23004</v>
          </cell>
          <cell r="BE6" t="str">
            <v>06-CMYK</v>
          </cell>
          <cell r="BF6" t="str">
            <v>06-CMYK</v>
          </cell>
          <cell r="BG6">
            <v>23</v>
          </cell>
          <cell r="BH6">
            <v>6</v>
          </cell>
          <cell r="BJ6" t="str">
            <v>585 x 910</v>
          </cell>
          <cell r="BK6" t="str">
            <v>58.50X91.00</v>
          </cell>
          <cell r="BL6" t="str">
            <v>*01093</v>
          </cell>
        </row>
        <row r="7">
          <cell r="BC7" t="str">
            <v>5</v>
          </cell>
          <cell r="BD7" t="str">
            <v>*23005</v>
          </cell>
          <cell r="BE7" t="str">
            <v>05-CMYK</v>
          </cell>
          <cell r="BF7" t="str">
            <v>05-CMYK</v>
          </cell>
          <cell r="BG7">
            <v>23</v>
          </cell>
          <cell r="BH7">
            <v>5</v>
          </cell>
          <cell r="BJ7" t="str">
            <v>600 x 860</v>
          </cell>
          <cell r="BK7" t="str">
            <v>60.00X86.00</v>
          </cell>
          <cell r="BL7" t="str">
            <v>*01094</v>
          </cell>
        </row>
        <row r="8">
          <cell r="BC8" t="str">
            <v>3</v>
          </cell>
          <cell r="BD8" t="str">
            <v>*23006</v>
          </cell>
          <cell r="BE8" t="str">
            <v>03-CMYK</v>
          </cell>
          <cell r="BF8" t="str">
            <v>03-CMYK</v>
          </cell>
          <cell r="BG8">
            <v>23</v>
          </cell>
          <cell r="BH8">
            <v>3</v>
          </cell>
          <cell r="BJ8" t="str">
            <v>600 x 900</v>
          </cell>
          <cell r="BK8" t="str">
            <v>60.00X90.00</v>
          </cell>
          <cell r="BL8" t="str">
            <v>*01095</v>
          </cell>
        </row>
        <row r="9">
          <cell r="BC9" t="str">
            <v>7</v>
          </cell>
          <cell r="BD9" t="str">
            <v>*23007</v>
          </cell>
          <cell r="BE9" t="str">
            <v>07-CMYK</v>
          </cell>
          <cell r="BF9" t="str">
            <v>07-CMYK</v>
          </cell>
          <cell r="BG9">
            <v>23</v>
          </cell>
          <cell r="BH9">
            <v>7</v>
          </cell>
          <cell r="BJ9" t="str">
            <v>805 x 700</v>
          </cell>
          <cell r="BK9" t="str">
            <v>80.50X70.00</v>
          </cell>
          <cell r="BL9" t="str">
            <v>*01096</v>
          </cell>
        </row>
        <row r="10">
          <cell r="BC10" t="str">
            <v>8</v>
          </cell>
          <cell r="BD10" t="str">
            <v>*23008</v>
          </cell>
          <cell r="BE10" t="str">
            <v>08-CMYK</v>
          </cell>
          <cell r="BF10" t="str">
            <v>08-CMYK</v>
          </cell>
          <cell r="BG10">
            <v>23</v>
          </cell>
          <cell r="BH10">
            <v>8</v>
          </cell>
          <cell r="BJ10" t="str">
            <v>843 x 680</v>
          </cell>
          <cell r="BK10" t="str">
            <v>84.30X68.00</v>
          </cell>
          <cell r="BL10" t="str">
            <v>*01097</v>
          </cell>
        </row>
        <row r="11">
          <cell r="BC11" t="str">
            <v>2</v>
          </cell>
          <cell r="BD11" t="str">
            <v>*23009</v>
          </cell>
          <cell r="BE11" t="str">
            <v>02-Rulling</v>
          </cell>
          <cell r="BF11" t="str">
            <v>02-Rulling</v>
          </cell>
          <cell r="BG11">
            <v>23</v>
          </cell>
          <cell r="BH11">
            <v>2</v>
          </cell>
          <cell r="BJ11" t="str">
            <v>865 x 850</v>
          </cell>
          <cell r="BK11" t="str">
            <v>86.50X85.00</v>
          </cell>
          <cell r="BL11" t="str">
            <v>*01098</v>
          </cell>
        </row>
        <row r="12">
          <cell r="BJ12" t="str">
            <v>880 x 860</v>
          </cell>
          <cell r="BK12" t="str">
            <v>88.00X86.00</v>
          </cell>
          <cell r="BL12" t="str">
            <v>*01099</v>
          </cell>
        </row>
        <row r="13">
          <cell r="BJ13" t="str">
            <v>900 x 702</v>
          </cell>
          <cell r="BK13" t="str">
            <v>90.00X70.20</v>
          </cell>
          <cell r="BL13" t="str">
            <v>*01100</v>
          </cell>
        </row>
        <row r="14">
          <cell r="BJ14" t="str">
            <v>960 x 735</v>
          </cell>
          <cell r="BK14" t="str">
            <v>96.00X73.50</v>
          </cell>
          <cell r="BL14" t="str">
            <v>*01101</v>
          </cell>
        </row>
        <row r="15">
          <cell r="BJ15" t="str">
            <v>980 x 661</v>
          </cell>
          <cell r="BK15" t="str">
            <v>98.00X66.10</v>
          </cell>
          <cell r="BL15" t="str">
            <v>*01102</v>
          </cell>
        </row>
      </sheetData>
      <sheetData sheetId="9"/>
      <sheetData sheetId="10"/>
      <sheetData sheetId="11"/>
      <sheetData sheetId="12"/>
    </sheetDataSet>
  </externalBook>
</externalLink>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Book1"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513.927364467592" createdVersion="7" refreshedVersion="7" minRefreshableVersion="3" recordCount="919" xr:uid="{0AF29B9F-89A6-49AC-BEF0-E4D1D42148A6}">
  <cacheSource type="worksheet">
    <worksheetSource ref="A8:L927" sheet="Sheet1" r:id="rId2"/>
  </cacheSource>
  <cacheFields count="12">
    <cacheField name="Code" numFmtId="49">
      <sharedItems count="172">
        <s v="*06001"/>
        <s v="*06002"/>
        <s v="*06003"/>
        <s v="*06005"/>
        <s v="*06006"/>
        <s v="*06007"/>
        <s v="*06008"/>
        <s v="*06009"/>
        <s v="*06010"/>
        <s v="*06011"/>
        <s v="*06012"/>
        <s v="*06013"/>
        <s v="*06014"/>
        <s v="*06015"/>
        <s v="*06016"/>
        <s v="*06017"/>
        <s v="*06018"/>
        <s v="000057"/>
        <s v="000058"/>
        <s v="000059"/>
        <s v="000066"/>
        <s v="000140"/>
        <s v="000141"/>
        <s v="000142"/>
        <s v="000143"/>
        <s v="000159"/>
        <s v="000168"/>
        <s v="000170"/>
        <s v="000173"/>
        <s v="000174"/>
        <s v="000175"/>
        <s v="000177"/>
        <s v="000179"/>
        <s v="000180"/>
        <s v="000181"/>
        <s v="000189"/>
        <s v="000192"/>
        <s v="000194"/>
        <s v="000195"/>
        <s v="000196"/>
        <s v="000197"/>
        <s v="000198"/>
        <s v="000199"/>
        <s v="000200"/>
        <s v="000201"/>
        <s v="000202"/>
        <s v="000204"/>
        <s v="000205"/>
        <s v="000207"/>
        <s v="000208"/>
        <s v="000209"/>
        <s v="000213"/>
        <s v="000214"/>
        <s v="000215"/>
        <s v="000216"/>
        <s v="000217"/>
        <s v="000218"/>
        <s v="000219"/>
        <s v="000220"/>
        <s v="000221"/>
        <s v="000222"/>
        <s v="000223"/>
        <s v="000224"/>
        <s v="000225"/>
        <s v="000226"/>
        <s v="000227"/>
        <s v="000228"/>
        <s v="000229"/>
        <s v="000230"/>
        <s v="000231"/>
        <s v="000232"/>
        <s v="000233"/>
        <s v="000234"/>
        <s v="000235"/>
        <s v="000236"/>
        <s v="000237"/>
        <s v="000241"/>
        <s v="000243"/>
        <s v="000245"/>
        <s v="000255"/>
        <s v="000258"/>
        <s v="000259"/>
        <s v="000291"/>
        <s v="000292"/>
        <s v="000293"/>
        <s v="000294"/>
        <s v="000295"/>
        <s v="000296"/>
        <s v="000297"/>
        <s v="000298"/>
        <s v="000299"/>
        <s v="000300"/>
        <s v="000301"/>
        <s v="000302"/>
        <s v="000303"/>
        <s v="000304"/>
        <s v="000305"/>
        <s v="000306"/>
        <s v="000307"/>
        <s v="000308"/>
        <s v="000335"/>
        <s v="000342"/>
        <s v="000343"/>
        <s v="000357"/>
        <s v="000358"/>
        <s v="*06004"/>
        <s v="001153"/>
        <s v="001154"/>
        <s v="001155"/>
        <s v="001158"/>
        <s v="001159"/>
        <s v="001161"/>
        <s v="001162"/>
        <s v="001163"/>
        <s v="001165"/>
        <s v="001169"/>
        <s v="001200"/>
        <s v="001363"/>
        <s v="001403"/>
        <s v="001406"/>
        <s v="001408"/>
        <s v="001412"/>
        <s v="001413"/>
        <s v="000212"/>
        <s v="001536"/>
        <s v="001551"/>
        <s v="001556"/>
        <s v="001572"/>
        <s v="001574"/>
        <s v="001358"/>
        <s v="001359"/>
        <s v="001360"/>
        <s v="001361"/>
        <s v="001362"/>
        <s v="001364"/>
        <s v="001365"/>
        <s v="001366"/>
        <s v="001367"/>
        <s v="001368"/>
        <s v="001369"/>
        <s v="001370"/>
        <s v="001371"/>
        <s v="001372"/>
        <s v="001373"/>
        <s v="001374"/>
        <s v="001375"/>
        <s v="001376"/>
        <s v="001377"/>
        <s v="001378"/>
        <s v="001379"/>
        <s v="001553"/>
        <s v="001520"/>
        <s v="000005"/>
        <s v="000095"/>
        <s v="000096"/>
        <s v="000097"/>
        <s v="000098"/>
        <s v="000099"/>
        <s v="000100"/>
        <s v="000101"/>
        <s v="000102"/>
        <s v="000120"/>
        <s v="000122"/>
        <s v="000123"/>
        <s v="000246"/>
        <s v="000257"/>
        <s v="000265"/>
        <s v="000279"/>
        <s v="000280"/>
        <s v="000281"/>
        <s v="000282"/>
        <s v="001205"/>
      </sharedItems>
    </cacheField>
    <cacheField name="Name" numFmtId="0">
      <sharedItems count="147">
        <s v="Die_Cutting"/>
        <s v="Die_Perforation"/>
        <s v="Hard Bound"/>
        <s v="Perfect Binding With Sewing(CD-Insert)"/>
        <s v="Spiral Binding"/>
        <s v="Wirro Binding"/>
        <s v="Cutting &amp; Packing"/>
        <s v="Cutting Only"/>
        <s v="Half Die Cut"/>
        <s v="Loose"/>
        <s v="Pad Gumming"/>
        <s v="Pakki Binding"/>
        <s v="Kachchi Binding"/>
        <s v="Center Pinning (BOX)"/>
        <s v="Center Pin Binding"/>
        <s v="None"/>
        <s v="Perfect Binding"/>
        <s v="PERFECT BINDING WITHOUT SEWING"/>
        <s v="CENTRE PIN BINDING"/>
        <s v="PERFECT BINDING WITH SEWING"/>
        <s v="Z-PERFECT BINDING 13 FORM-WS"/>
        <s v="HARD BOUND-15.50"/>
        <s v="Z-ME N MINE FILE UPTO 8"/>
        <s v="ME N MINE FILE 9 TO 12"/>
        <s v="HARD BOUND-9 (BIOLOGY)"/>
        <s v="HARD BOUND-9 (BIOLOGY)FILE ONLY"/>
        <s v="Folding only"/>
        <s v="French Posters"/>
        <s v="Perfect Binding With Sewing(Web Folding)"/>
        <s v="Perfect Binding WOUT Sewing(Web Folding)"/>
        <s v="Repair-Gate Fold Cover Book"/>
        <s v="Unit Rate (Perfect Binding)"/>
        <s v="Unit Rate-My Art Cart-A-C@65/-"/>
        <s v="Unit Rate-My Art Cart-01"/>
        <s v="Unit Rate-My Art Cart-Brochure-A-5@10/-"/>
        <s v="Wire-O"/>
        <s v="Repair-Cover+Forms/Chapa"/>
        <s v="Sta-Pad (6pp)Ptg-.30+Bdg-2@2.30/-"/>
        <s v="Sta-Book(Pack Slip)Ptg-4+Bdg-6.5@10.5/-"/>
        <s v="Mini OffsetPrinting(Front+Back)"/>
        <s v="Sta-Book(Tour Adv)Ptg-1+Bdg-3+1-xtra@5/-"/>
        <s v="Sta-Pad(Cash Vouche)Ptg-2+Bdg-2.25@4.25"/>
        <s v="Sta-Pad(PurOr/Requir)Ptg-2+Bdg-2.25@4.25"/>
        <s v="Sta-Pad(Donation Prof)Ptg-4+Bdg-3.5@7.5"/>
        <s v="Sta-Pad(School Order)Ptg-2+Bdg-3.5@5.5"/>
        <s v="Sta-Pad(Order Form-Issue/Receipt)Bdg@4/-"/>
        <s v="Sta-Visiting Card Screen Printing@.30/-"/>
        <s v="Me N Mine File Repair"/>
        <s v="Sta-Lab Manual Sc-09-10 Sticker@0.16/-"/>
        <s v="Sta-ICSE Lab Man Sc-09-10 Sticker@0.12/-"/>
        <s v="Sta-Sankalp Cer..te DDNPS Gov..amGzb@4"/>
        <s v="Sta-Chennai Specimen (Pad)(23x36/6)@8/-"/>
        <s v="Sta-Chennai Envelopes(7&quot;x4&quot;)@0.475/-"/>
        <s v="Sta-Rangoli with CD Sticker@0.01855555/-"/>
        <s v="Binding(ANB Maths-06-WB)"/>
        <s v="Binding(ANB Maths-07-WB)"/>
        <s v="Binding(ANB Maths-08-WB)"/>
        <s v="Binding(ANB Maths-09-WB)"/>
        <s v="Binding(ANB Maths-10-WB)"/>
        <s v="Unit Rate (1f Centre Pin Binding)@0.15/-"/>
        <s v="Binding PNB+Corner-Cut+Perforation"/>
        <s v="PERFECT BINDING WITH SEWING+Corner-Cut"/>
        <s v="Sta-Gumming Sheet@7/-"/>
        <s v="Sta-Round Stickers(1.5&quot;)Specimen@0.121/-"/>
        <s v="Sta-SHPL Receipt Pad@23.25/-"/>
        <s v="Sta-Tour &amp; Travel Bill Pad@7/-"/>
        <s v="Sta-Challan Book(Ptg+Binding)"/>
        <s v="Sta-Chennai Envelopes(10&quot;x4.5&quot;)@0.575/-"/>
        <s v="Sta-Visiting Cards(NC Gaur)@0.90/-"/>
        <s v="Sta-Letterhead Pads(NC Gaur)@66.85/-"/>
        <s v="PERFECT BDG. WITH SEWING+Pouch Packing"/>
        <s v="Me n Mine File Ist &amp; IInd Term"/>
        <s v="Me n Mine File Ist / IInd Term Specimen"/>
        <s v="Me n Mine File Solution For Specimen"/>
        <s v="PERFECT BINDING WITH SEWING+CD"/>
        <s v="Sta-Book(Credit Not)Ptg+Bdg+Paper@40/-"/>
        <s v="CENTRE PIN BINDING+Poster Pasting"/>
        <s v="Unit Rate(Ptg+Binding)"/>
        <s v="Sankalp Pen Screen Ptg"/>
        <s v="Sta-Unit Cost Binding"/>
        <s v="Binding PNB Bio+Corner-Cut+Perforation"/>
        <s v="PERFECT BINDING WITH SEWING+Shrink(1.75)"/>
        <s v="Unit Rate-My Art Cart-02"/>
        <s v="Unit Rate-My Art Cart-03"/>
        <s v="Unit Rate-My Art Cart-04"/>
        <s v="Unit Rate-My Art Cart-05"/>
        <s v="Unit Rate-My Art Cart A"/>
        <s v="Unit Rate-My Art Cart B"/>
        <s v="Unit Rate-My Art Cart C"/>
        <s v="Unit Rate-Pogo Mad Lets Doodle A"/>
        <s v="Unit Rate-Pogo Mad Lets Doodle B"/>
        <s v="Unit Rate-Pogo Mad Lets Doodle C"/>
        <s v="Unit Rate-Pogo Mad Lets Doodle-01"/>
        <s v="Unit Rate-Pogo Mad Lets Doodle-02"/>
        <s v="Unit Rate-Pogo Mad Lets Doodle-03"/>
        <s v="Unit Rate-Pogo Mad Lets Doodle-04"/>
        <s v="Unit Rate-Pogo Mad Lets Doodle-05"/>
        <s v="Unit Rate-Pogo Mad Lets Doodle-06"/>
        <s v="Unit Rate-Pogo Mad Lets Doodle-07"/>
        <s v="Unit Rate-Pogo Mad Lets Doodle-08"/>
        <s v="Repair-CD Pasting+Box Packing"/>
        <s v="Cd Pasting + Box Packing"/>
        <s v="Gathering+Shrink pac+Box Packing"/>
        <s v="SpiralBinding(8.5&quot;X11&quot;)"/>
        <s v="SpiralBinding(11&quot;X11&quot;)"/>
        <s v="Sta-Langers Stickers@0.14/-"/>
        <s v="GROSS LAMINATION"/>
        <s v="File Binding"/>
        <s v="File Binding With Centerpin"/>
        <s v="File Binding Cover Outside"/>
        <s v="Folder 1 Fold +Cutting +Creasing"/>
        <s v="Folder 2 Fold +Cutting +Creasing"/>
        <s v="Folder 3 Fold +Cutting +Creasing"/>
        <s v="PB_Sewing- M,C,T,Ch.N,thak,sutli"/>
        <s v="HB Round-"/>
        <s v="HB-Flat"/>
        <s v="Perfact Bdg. with Full Pasting"/>
        <s v="Folding-Manual"/>
        <s v="Folding-Machine  Maplitho Paper"/>
        <s v="Folding-Machine Art Paper"/>
        <s v="Hologram Pasting"/>
        <s v="VJM - Dharamdoot icncl. All work"/>
        <s v="UBT CENTREPIN BINDING"/>
        <s v="BCA Magazine (Incl. All Work) - Per Pcs."/>
        <s v="NCERT Strap Packing charge"/>
        <s v="Side Pin charge"/>
        <s v="Shrink Packing Charge"/>
        <s v="Farma Bharai charge"/>
        <s v="Chaapa Charge"/>
        <s v="Cover folding  charge"/>
        <s v="Binding Labour charge"/>
        <s v="PB_- M,C,T,Ch.N,thak,sutli"/>
        <s v="Wiero With Perforation"/>
        <s v="Perfect Binding with Perfortion &amp; Punch"/>
        <s v="Perfect Binding (Back Cutting)"/>
        <s v="Wire-O Binding"/>
        <s v="Paper Pasting(Craft &amp; Color)"/>
        <s v="Folding_Cutting_Packing 6-10"/>
        <s v="Piano Binding"/>
        <s v="Unit Cost(Perfect Binding)"/>
        <s v="Hard Board Binding"/>
        <s v="Board Book(4.25X3.5)24pages"/>
        <s v="Unit Cost (Center Pin)"/>
        <s v="Board Book(4.25X3.5)48pages"/>
        <s v="Board Book(8.5X11)24pages"/>
        <s v="Board Book(8.5X11)16pages"/>
        <s v="Board Book(8.5X11)32pages"/>
      </sharedItems>
    </cacheField>
    <cacheField name="PrintName" numFmtId="0">
      <sharedItems/>
    </cacheField>
    <cacheField name="Type" numFmtId="0">
      <sharedItems containsSemiMixedTypes="0" containsString="0" containsNumber="1" containsInteger="1" minValue="6" maxValue="6"/>
    </cacheField>
    <cacheField name="Value1" numFmtId="0">
      <sharedItems containsSemiMixedTypes="0" containsString="0" containsNumber="1" containsInteger="1" minValue="0" maxValue="0"/>
    </cacheField>
    <cacheField name="CreatedBy" numFmtId="49">
      <sharedItems/>
    </cacheField>
    <cacheField name="CreatedOn" numFmtId="47">
      <sharedItems containsSemiMixedTypes="0" containsNonDate="0" containsDate="1" containsString="0" minDate="2007-05-06T00:00:00" maxDate="2021-11-08T08:43:35"/>
    </cacheField>
    <cacheField name="ModifiedBy" numFmtId="49">
      <sharedItems/>
    </cacheField>
    <cacheField name="ModifiedOn" numFmtId="0">
      <sharedItems containsDate="1" containsMixedTypes="1" minDate="2009-05-16T15:05:55" maxDate="2021-11-12T15:56:14"/>
    </cacheField>
    <cacheField name="Recordstatus" numFmtId="49">
      <sharedItems/>
    </cacheField>
    <cacheField name="Printstatus" numFmtId="49">
      <sharedItems/>
    </cacheField>
    <cacheField name="UnderGroup" numFmtId="49">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936.941254745368" createdVersion="8" refreshedVersion="8" minRefreshableVersion="3" recordCount="575" xr:uid="{62CE8C65-A28A-4E4C-98C4-E851633B3EA6}">
  <cacheSource type="worksheet">
    <worksheetSource ref="A1:N576" sheet="Sheet8"/>
  </cacheSource>
  <cacheFields count="14">
    <cacheField name="RecType" numFmtId="0">
      <sharedItems containsSemiMixedTypes="0" containsString="0" containsNumber="1" containsInteger="1" minValue="1" maxValue="502" count="53">
        <n v="1"/>
        <n v="2"/>
        <n v="3"/>
        <n v="4"/>
        <n v="6"/>
        <n v="7"/>
        <n v="8"/>
        <n v="9"/>
        <n v="10"/>
        <n v="11"/>
        <n v="12"/>
        <n v="13"/>
        <n v="14"/>
        <n v="18"/>
        <n v="19"/>
        <n v="21"/>
        <n v="23"/>
        <n v="24"/>
        <n v="25"/>
        <n v="27"/>
        <n v="55"/>
        <n v="56"/>
        <n v="57"/>
        <n v="60"/>
        <n v="61"/>
        <n v="62"/>
        <n v="63"/>
        <n v="64"/>
        <n v="65"/>
        <n v="66"/>
        <n v="67"/>
        <n v="68"/>
        <n v="69"/>
        <n v="70"/>
        <n v="73"/>
        <n v="101"/>
        <n v="102"/>
        <n v="103"/>
        <n v="104"/>
        <n v="105"/>
        <n v="106"/>
        <n v="107"/>
        <n v="108"/>
        <n v="109"/>
        <n v="110"/>
        <n v="111"/>
        <n v="201"/>
        <n v="202"/>
        <n v="203"/>
        <n v="204"/>
        <n v="205"/>
        <n v="501"/>
        <n v="502"/>
      </sharedItems>
    </cacheField>
    <cacheField name="NameAlias" numFmtId="0">
      <sharedItems containsMixedTypes="1" containsNumber="1" minValue="0.01" maxValue="0.125" count="280">
        <s v="Advertisement &amp; Publicity"/>
        <s v="Bad Debts Written Off"/>
        <s v="Bank Charges"/>
        <s v="Books &amp; Periodicals"/>
        <s v="Busy Infotech Pvt. Ltd."/>
        <s v="Capital Equipments"/>
        <s v="Cash"/>
        <s v="Charity &amp; Donations"/>
        <s v="Commission on Sales"/>
        <s v="Computers"/>
        <s v="Conveyance Expenses"/>
        <s v="Customer Entertainment Expenses"/>
        <s v="Depreciation A/c"/>
        <s v="Development Tax"/>
        <s v="Earnest Money"/>
        <s v="Edu. Cess on TDS"/>
        <s v="Excise Duty"/>
        <s v="FIRST IMPRESSION CORPORATE SERVICES PRIV"/>
        <s v="Freight &amp; Forwarding Charges"/>
        <s v="Furniture &amp; Fixture"/>
        <s v="Graphic Print India"/>
        <s v="HDFC BANK"/>
        <s v="KKC on Service Tax"/>
        <s v="Legal Expenses"/>
        <s v="Miscellaneous Expenses"/>
        <s v="Office Equipments"/>
        <s v="Office Maintenance Expenses"/>
        <s v="Office Rent"/>
        <s v="Pinnacle India Educational Publisher"/>
        <s v="Plant &amp; Machinery"/>
        <s v="Postal Expenses"/>
        <s v="Printing &amp; Stationery"/>
        <s v="Profit &amp; Loss"/>
        <s v="Purchase"/>
        <s v="Rashtriya Printers"/>
        <s v="Rounded Off"/>
        <s v="Salary"/>
        <s v="Salary &amp; Bonus Payable"/>
        <s v="Sales"/>
        <s v="Sales Promotion Expenses"/>
        <s v="SBC on Service Tax"/>
        <s v="Service Charges Paid"/>
        <s v="Service Charges Receipts"/>
        <s v="Service Tax"/>
        <s v="SHE Cess on TDS"/>
        <s v="Staff Welfare Expenses"/>
        <s v="Stock"/>
        <s v="TDS (Commission or Brokerage)"/>
        <s v="TDS (Contracts to Individuals/HUF)"/>
        <s v="TDS (Contracts to Others)"/>
        <s v="TDS (Contracts to Transporter)"/>
        <s v="TDS (Interest from a Banking Co)"/>
        <s v="TDS (Interest from a NonBanking Co)"/>
        <s v="TDS (Professionals Services)"/>
        <s v="TDS (Rent of Land)"/>
        <s v="TDS (Rent of Plant &amp; Machinery)"/>
        <s v="TDS (Salary)"/>
        <s v="Telephone Expenses"/>
        <s v="Travelling Expenses"/>
        <s v="Water &amp; Electricity Expenses"/>
        <s v="Bank Accounts"/>
        <s v="Bank O/D Account"/>
        <s v="Capital Account"/>
        <s v="Cash-in-hand"/>
        <s v="Current Assets"/>
        <s v="Current Liabilities"/>
        <s v="Duties &amp; Taxes"/>
        <s v="Expenses (Direct/Mfg.)"/>
        <s v="Expenses (Indirect/Admn.)"/>
        <s v="Fixed Assets"/>
        <s v="Income (Direct/Opr.)"/>
        <s v="Income (Indirect)"/>
        <s v="Investments"/>
        <s v="Loans &amp; Advances (Asset)"/>
        <s v="Loans (Liability)"/>
        <s v="Pre-Operative Expenses"/>
        <s v="Provisions/Expenses Payable"/>
        <s v="Reserves &amp; Surplus"/>
        <s v="Revenue Accounts"/>
        <s v="Sale"/>
        <s v="Secured Loans"/>
        <s v="Securities &amp; Deposits (Asset)"/>
        <s v="Stock-in-hand"/>
        <s v="Sundry Creditors"/>
        <s v="Sundry Debtors"/>
        <s v="Suspense Account"/>
        <s v="Unsecured Loans"/>
        <s v="Easy CRM -(Customer Relationship Managem"/>
        <s v="Easy Print (print Management)"/>
        <s v="Easy Print Enterprises - Multi User"/>
        <s v="Easy Publish Enterprises - Multi User"/>
        <s v="General"/>
        <s v="Dozen"/>
        <s v="Gms."/>
        <s v="Kgs."/>
        <s v="Metre"/>
        <s v="Pcs."/>
        <s v="Tonne"/>
        <s v="Units"/>
        <s v="$"/>
        <s v="£"/>
        <s v="€"/>
        <s v="Discount"/>
        <s v="KKC"/>
        <s v="Krishi Kalyan Cess"/>
        <s v="Rounded Off (-)"/>
        <s v="Rounded Off (+)"/>
        <s v="SBC"/>
        <s v="Swachh Bharat Cess"/>
        <s v="Main Store"/>
        <s v="C"/>
        <s v="E1"/>
        <s v="E2"/>
        <s v="F"/>
        <s v="H"/>
        <s v="I"/>
        <s v="J"/>
        <s v="C/C-Form"/>
        <s v="C/StockTfr."/>
        <s v="L/StockTfr."/>
        <s v="Services"/>
        <s v="L/UnReg"/>
        <s v="Godowns"/>
        <s v="Production Floors"/>
        <s v="Stores"/>
        <s v="02Main"/>
        <s v="03Main"/>
        <s v="04Main"/>
        <s v="05Main"/>
        <s v="06Main"/>
        <s v="07Main"/>
        <s v="08Main"/>
        <s v="09Main"/>
        <s v="10Main"/>
        <s v="11Main"/>
        <s v="12Main"/>
        <s v="13Main"/>
        <s v="14Main"/>
        <s v="15Main"/>
        <s v="16Main"/>
        <s v="17Main"/>
        <s v="18Main"/>
        <s v="19Main"/>
        <s v="26Main"/>
        <s v="27Main"/>
        <s v="28Main"/>
        <s v="29Main"/>
        <s v="30Main"/>
        <s v="31Main"/>
        <s v="32Main"/>
        <s v="Commission or Brokerage"/>
        <s v="Contracts to Individuals/HUF"/>
        <s v="Contracts to Others"/>
        <s v="Contracts to Transporter"/>
        <s v="Fees For Professionals Services"/>
        <s v="Interest from a Banking Company"/>
        <s v="Interest Other Than From A Banking Co."/>
        <s v="Rent of Land,Building, Furniture etc."/>
        <s v="Rent of Plant &amp; Machinery"/>
        <s v="Basic"/>
        <s v="Basic Salary"/>
        <s v="DA"/>
        <s v="Dearness Allowance"/>
        <s v="House Rent Allowance"/>
        <s v="HRA"/>
        <s v="TA"/>
        <s v="Transport Allowance"/>
        <s v="Compound Discount, % of Amount"/>
        <s v="Compound Discount, % of List Price"/>
        <s v="Compound Discount, % of MRP"/>
        <s v="Compound Discount, % of Price"/>
        <s v="Compound Discount, /Alt. Unit"/>
        <s v="Compound Discount, /Main Unit"/>
        <s v="Compound Discount, Absolute Amount"/>
        <s v="Simple Discount % of Amount"/>
        <s v="Simple Discount, % of MRP"/>
        <s v="Simple Discount, % of Price"/>
        <s v="Simple Discount, /Alt. Unit"/>
        <s v="Simple Discount, /Main Unit"/>
        <s v="Simple Discount, Absolute Amount"/>
        <s v="Compound Markup, % of Amount"/>
        <s v="Compound Markup, % of List Price"/>
        <s v="Compound Markup, % of MRP"/>
        <s v="Compound Markup, % of Price"/>
        <s v="Compound Markup, /Alt. Unit"/>
        <s v="Compound Markup, /Main Unit"/>
        <s v="Compound Markup, Absolute Amount"/>
        <s v="Simple  Markup, % of MRP"/>
        <s v="Simple Markup % of Amount"/>
        <s v="Simple Markup, % of List Price"/>
        <s v="Simple Markup, % of Price"/>
        <s v="Simple Markup, /Alt. Unit"/>
        <s v="Simple Markup, /Main Unit"/>
        <s v="Simple Markup, Absolute Amount"/>
        <s v="Abu Dhabi"/>
        <s v="Bangladesh"/>
        <s v="Bhutan"/>
        <s v="Dubai"/>
        <s v="Ghana"/>
        <s v="India"/>
        <s v="Kuwait"/>
        <s v="Malawi"/>
        <s v="Maldives"/>
        <s v="Nepal"/>
        <s v="Nigeria"/>
        <s v="Oman"/>
        <s v="---Others---"/>
        <s v="Pakistan"/>
        <s v="Saudi Arabia"/>
        <s v="Singapore"/>
        <s v="Srilanka"/>
        <s v="Thailand"/>
        <s v="United Kingdom"/>
        <s v="United States of America"/>
        <s v="Andaman and Nicobar Islands"/>
        <s v="Andhra Pradesh"/>
        <s v="Arunachal Pradesh"/>
        <s v="Assam"/>
        <s v="Bihar"/>
        <s v="Chandigarh"/>
        <s v="Chhattisgarh"/>
        <s v="Dadra and Nagar Haveli"/>
        <s v="Daman and Diu"/>
        <s v="Delhi"/>
        <s v="Goa"/>
        <s v="Gujarat"/>
        <s v="Haryana"/>
        <s v="Himachal Pradesh"/>
        <s v="Jammu and Kashmir"/>
        <s v="Jharkhand"/>
        <s v="Karnataka"/>
        <s v="Kerala"/>
        <s v="Lakshadweep"/>
        <s v="Madhya Pradesh"/>
        <s v="Maharashtra"/>
        <s v="Manipur"/>
        <s v="Meghalaya"/>
        <s v="Mizoram"/>
        <s v="Nagaland"/>
        <s v="Odisha"/>
        <s v="Pondicherry"/>
        <s v="Punjab"/>
        <s v="Rajasthan"/>
        <s v="Sikkim"/>
        <s v="Tamilnadu"/>
        <s v="Telangana"/>
        <s v="Tripura"/>
        <s v="Uttar Pradesh"/>
        <s v="Uttarakhand"/>
        <s v="West Bengal"/>
        <s v="&lt;&lt;---None---&gt;&gt;"/>
        <n v="0.01"/>
        <n v="0.125"/>
        <n v="0.05"/>
        <s v="Exempt"/>
        <s v="Services 14%"/>
        <s v="Admin"/>
        <s v="Finance"/>
        <s v="HR"/>
        <s v="Marketing"/>
        <s v="Advertisement"/>
        <s v="Exhibition"/>
        <s v="Existing Customer"/>
        <s v="Seminar"/>
        <s v="Website"/>
        <s v="Cancelled"/>
        <s v="Successful"/>
        <s v="Unsuccessful"/>
        <s v="Call"/>
        <s v="E-Mail"/>
        <s v="SMS"/>
        <s v="Specify Later"/>
        <s v="Visit"/>
        <s v="Mr."/>
        <s v="Mrs."/>
        <s v="Ms."/>
        <s v="Active"/>
        <s v="Hold"/>
        <s v="Pending"/>
        <s v="Under Process"/>
      </sharedItems>
    </cacheField>
    <cacheField name="Code" numFmtId="0">
      <sharedItems containsSemiMixedTypes="0" containsString="0" containsNumber="1" containsInteger="1" minValue="1" maxValue="1194" count="299">
        <n v="1000"/>
        <n v="1002"/>
        <n v="1001"/>
        <n v="1003"/>
        <n v="1004"/>
        <n v="1005"/>
        <n v="1"/>
        <n v="1006"/>
        <n v="1007"/>
        <n v="1008"/>
        <n v="1009"/>
        <n v="1010"/>
        <n v="1011"/>
        <n v="1033"/>
        <n v="1012"/>
        <n v="1045"/>
        <n v="1034"/>
        <n v="1191"/>
        <n v="1013"/>
        <n v="1014"/>
        <n v="1192"/>
        <n v="1194"/>
        <n v="1049"/>
        <n v="1015"/>
        <n v="1016"/>
        <n v="1017"/>
        <n v="1018"/>
        <n v="1019"/>
        <n v="1186"/>
        <n v="1020"/>
        <n v="1021"/>
        <n v="1022"/>
        <n v="2"/>
        <n v="5"/>
        <n v="1193"/>
        <n v="1023"/>
        <n v="1024"/>
        <n v="1025"/>
        <n v="4"/>
        <n v="1026"/>
        <n v="1048"/>
        <n v="1032"/>
        <n v="1031"/>
        <n v="1035"/>
        <n v="1046"/>
        <n v="1027"/>
        <n v="3"/>
        <n v="1036"/>
        <n v="1037"/>
        <n v="1038"/>
        <n v="1039"/>
        <n v="1041"/>
        <n v="1042"/>
        <n v="1040"/>
        <n v="1043"/>
        <n v="1044"/>
        <n v="1047"/>
        <n v="1028"/>
        <n v="1029"/>
        <n v="1030"/>
        <n v="112"/>
        <n v="128"/>
        <n v="101"/>
        <n v="111"/>
        <n v="102"/>
        <n v="103"/>
        <n v="118"/>
        <n v="124"/>
        <n v="125"/>
        <n v="104"/>
        <n v="126"/>
        <n v="127"/>
        <n v="105"/>
        <n v="114"/>
        <n v="106"/>
        <n v="107"/>
        <n v="108"/>
        <n v="119"/>
        <n v="122"/>
        <n v="129"/>
        <n v="109"/>
        <n v="123"/>
        <n v="120"/>
        <n v="113"/>
        <n v="115"/>
        <n v="117"/>
        <n v="116"/>
        <n v="110"/>
        <n v="121"/>
        <n v="1188"/>
        <n v="1189"/>
        <n v="1190"/>
        <n v="1187"/>
        <n v="401"/>
        <n v="402"/>
        <n v="1054"/>
        <n v="1052"/>
        <n v="1051"/>
        <n v="1053"/>
        <n v="1050"/>
        <n v="1055"/>
        <n v="451"/>
        <n v="1101"/>
        <n v="1102"/>
        <n v="1103"/>
        <n v="1065"/>
        <n v="1062"/>
        <n v="1063"/>
        <n v="1061"/>
        <n v="1067"/>
        <n v="1060"/>
        <n v="1059"/>
        <n v="1066"/>
        <n v="1064"/>
        <n v="201"/>
        <n v="1071"/>
        <n v="1076"/>
        <n v="1077"/>
        <n v="1072"/>
        <n v="1073"/>
        <n v="1074"/>
        <n v="1075"/>
        <n v="1083"/>
        <n v="1084"/>
        <n v="1085"/>
        <n v="1086"/>
        <n v="1078"/>
        <n v="1079"/>
        <n v="1080"/>
        <n v="1081"/>
        <n v="1082"/>
        <n v="1069"/>
        <n v="1070"/>
        <n v="1068"/>
        <n v="251"/>
        <n v="252"/>
        <n v="253"/>
        <n v="254"/>
        <n v="255"/>
        <n v="256"/>
        <n v="257"/>
        <n v="258"/>
        <n v="259"/>
        <n v="260"/>
        <n v="261"/>
        <n v="262"/>
        <n v="263"/>
        <n v="264"/>
        <n v="265"/>
        <n v="266"/>
        <n v="267"/>
        <n v="268"/>
        <n v="269"/>
        <n v="270"/>
        <n v="271"/>
        <n v="272"/>
        <n v="273"/>
        <n v="274"/>
        <n v="275"/>
        <n v="1092"/>
        <n v="1093"/>
        <n v="1094"/>
        <n v="1095"/>
        <n v="1096"/>
        <n v="1097"/>
        <n v="1098"/>
        <n v="1099"/>
        <n v="1100"/>
        <n v="404"/>
        <n v="461"/>
        <n v="1185"/>
        <n v="1183"/>
        <n v="1184"/>
        <n v="509"/>
        <n v="510"/>
        <n v="508"/>
        <n v="507"/>
        <n v="512"/>
        <n v="511"/>
        <n v="513"/>
        <n v="503"/>
        <n v="502"/>
        <n v="501"/>
        <n v="505"/>
        <n v="504"/>
        <n v="506"/>
        <n v="535"/>
        <n v="536"/>
        <n v="534"/>
        <n v="533"/>
        <n v="538"/>
        <n v="537"/>
        <n v="539"/>
        <n v="527"/>
        <n v="528"/>
        <n v="529"/>
        <n v="526"/>
        <n v="531"/>
        <n v="530"/>
        <n v="532"/>
        <n v="405"/>
        <n v="1120"/>
        <n v="1105"/>
        <n v="1106"/>
        <n v="1119"/>
        <n v="1118"/>
        <n v="1104"/>
        <n v="1121"/>
        <n v="1122"/>
        <n v="1107"/>
        <n v="1108"/>
        <n v="1109"/>
        <n v="1110"/>
        <n v="301"/>
        <n v="1111"/>
        <n v="1112"/>
        <n v="1113"/>
        <n v="1114"/>
        <n v="1115"/>
        <n v="1116"/>
        <n v="1117"/>
        <n v="1123"/>
        <n v="1124"/>
        <n v="1125"/>
        <n v="1126"/>
        <n v="1127"/>
        <n v="1128"/>
        <n v="1129"/>
        <n v="1130"/>
        <n v="1131"/>
        <n v="1132"/>
        <n v="1133"/>
        <n v="1134"/>
        <n v="1135"/>
        <n v="1136"/>
        <n v="1137"/>
        <n v="1138"/>
        <n v="1139"/>
        <n v="1140"/>
        <n v="1141"/>
        <n v="1142"/>
        <n v="1143"/>
        <n v="1144"/>
        <n v="1145"/>
        <n v="1146"/>
        <n v="1147"/>
        <n v="1148"/>
        <n v="1149"/>
        <n v="302"/>
        <n v="1150"/>
        <n v="1151"/>
        <n v="1152"/>
        <n v="1153"/>
        <n v="1154"/>
        <n v="1155"/>
        <n v="1156"/>
        <n v="1157"/>
        <n v="1158"/>
        <n v="1159"/>
        <n v="303"/>
        <n v="403"/>
        <n v="1088"/>
        <n v="1090"/>
        <n v="1089"/>
        <n v="1087"/>
        <n v="1091"/>
        <n v="304"/>
        <n v="305"/>
        <n v="1163"/>
        <n v="1162"/>
        <n v="1164"/>
        <n v="1161"/>
        <n v="306"/>
        <n v="1165"/>
        <n v="1160"/>
        <n v="1171"/>
        <n v="1173"/>
        <n v="1174"/>
        <n v="307"/>
        <n v="1172"/>
        <n v="1175"/>
        <n v="1167"/>
        <n v="308"/>
        <n v="1166"/>
        <n v="1176"/>
        <n v="1178"/>
        <n v="1177"/>
        <n v="351"/>
        <n v="1179"/>
        <n v="1180"/>
        <n v="1182"/>
        <n v="1181"/>
        <n v="309"/>
        <n v="1168"/>
        <n v="1170"/>
        <n v="1169"/>
        <n v="310"/>
        <n v="311"/>
        <n v="314"/>
      </sharedItems>
    </cacheField>
    <cacheField name="MasterType" numFmtId="0">
      <sharedItems containsSemiMixedTypes="0" containsString="0" containsNumber="1" containsInteger="1" minValue="1" maxValue="68"/>
    </cacheField>
    <cacheField name="NameOrAlias" numFmtId="0">
      <sharedItems containsSemiMixedTypes="0" containsString="0" containsNumber="1" containsInteger="1" minValue="1" maxValue="2"/>
    </cacheField>
    <cacheField name="AdditionalInfo" numFmtId="0">
      <sharedItems containsBlank="1"/>
    </cacheField>
    <cacheField name="ParentGroup" numFmtId="0">
      <sharedItems containsSemiMixedTypes="0" containsString="0" containsNumber="1" containsInteger="1" minValue="0" maxValue="1068"/>
    </cacheField>
    <cacheField name="MasterSeries" numFmtId="0">
      <sharedItems containsSemiMixedTypes="0" containsString="0" containsNumber="1" containsInteger="1" minValue="0" maxValue="0"/>
    </cacheField>
    <cacheField name="Status" numFmtId="0">
      <sharedItems containsSemiMixedTypes="0" containsString="0" containsNumber="1" containsInteger="1" minValue="0" maxValue="0"/>
    </cacheField>
    <cacheField name="DefaultMCCode" numFmtId="0">
      <sharedItems containsSemiMixedTypes="0" containsString="0" containsNumber="1" containsInteger="1" minValue="0" maxValue="0"/>
    </cacheField>
    <cacheField name="AddnInfoBt1" numFmtId="0">
      <sharedItems containsNonDate="0" containsString="0" containsBlank="1"/>
    </cacheField>
    <cacheField name="AddnInfoBt2" numFmtId="0">
      <sharedItems containsNonDate="0" containsString="0" containsBlank="1"/>
    </cacheField>
    <cacheField name="AddnInfoBt3" numFmtId="0">
      <sharedItems containsNonDate="0" containsString="0" containsBlank="1"/>
    </cacheField>
    <cacheField name="AddnInfoBt4"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9">
  <r>
    <x v="0"/>
    <x v="0"/>
    <s v="Die_Cutting"/>
    <n v="6"/>
    <n v="0"/>
    <s v="000001"/>
    <d v="2021-11-01T16:25:05"/>
    <s v="NULL"/>
    <s v="NULL"/>
    <s v="N"/>
    <s v="N"/>
    <s v="NULL"/>
  </r>
  <r>
    <x v="1"/>
    <x v="1"/>
    <s v="Die_Perforation"/>
    <n v="6"/>
    <n v="0"/>
    <s v="000001"/>
    <d v="2021-11-01T16:25:05"/>
    <s v="NULL"/>
    <s v="NULL"/>
    <s v="N"/>
    <s v="N"/>
    <s v="NULL"/>
  </r>
  <r>
    <x v="2"/>
    <x v="2"/>
    <s v="Hard Bound"/>
    <n v="6"/>
    <n v="0"/>
    <s v="000001"/>
    <d v="2021-11-01T16:25:05"/>
    <s v="NULL"/>
    <s v="NULL"/>
    <s v="N"/>
    <s v="N"/>
    <s v="NULL"/>
  </r>
  <r>
    <x v="3"/>
    <x v="3"/>
    <s v="Perfect Binding With Sewing(CD-Insert)"/>
    <n v="6"/>
    <n v="0"/>
    <s v="000001"/>
    <d v="2021-11-01T16:25:05"/>
    <s v="NULL"/>
    <s v="NULL"/>
    <s v="N"/>
    <s v="N"/>
    <s v="NULL"/>
  </r>
  <r>
    <x v="4"/>
    <x v="4"/>
    <s v="Spiral Binding"/>
    <n v="6"/>
    <n v="0"/>
    <s v="000001"/>
    <d v="2021-11-01T16:25:05"/>
    <s v="NULL"/>
    <s v="NULL"/>
    <s v="N"/>
    <s v="N"/>
    <s v="NULL"/>
  </r>
  <r>
    <x v="5"/>
    <x v="5"/>
    <s v="Wirro Binding"/>
    <n v="6"/>
    <n v="0"/>
    <s v="000001"/>
    <d v="2021-11-01T16:25:05"/>
    <s v="NULL"/>
    <s v="NULL"/>
    <s v="N"/>
    <s v="N"/>
    <s v="NULL"/>
  </r>
  <r>
    <x v="6"/>
    <x v="6"/>
    <s v="Cutting &amp; Packing"/>
    <n v="6"/>
    <n v="0"/>
    <s v="000001"/>
    <d v="2021-11-01T16:25:05"/>
    <s v="NULL"/>
    <s v="NULL"/>
    <s v="N"/>
    <s v="N"/>
    <s v="NULL"/>
  </r>
  <r>
    <x v="7"/>
    <x v="7"/>
    <s v="Cutting Only"/>
    <n v="6"/>
    <n v="0"/>
    <s v="000001"/>
    <d v="2021-11-01T16:25:05"/>
    <s v="NULL"/>
    <s v="NULL"/>
    <s v="N"/>
    <s v="N"/>
    <s v="NULL"/>
  </r>
  <r>
    <x v="8"/>
    <x v="8"/>
    <s v="Half Die Cut"/>
    <n v="6"/>
    <n v="0"/>
    <s v="000001"/>
    <d v="2021-11-01T16:25:05"/>
    <s v="NULL"/>
    <s v="NULL"/>
    <s v="N"/>
    <s v="N"/>
    <s v="NULL"/>
  </r>
  <r>
    <x v="9"/>
    <x v="9"/>
    <s v="Loose"/>
    <n v="6"/>
    <n v="0"/>
    <s v="000001"/>
    <d v="2021-11-01T16:25:05"/>
    <s v="NULL"/>
    <s v="NULL"/>
    <s v="N"/>
    <s v="N"/>
    <s v="NULL"/>
  </r>
  <r>
    <x v="10"/>
    <x v="10"/>
    <s v="Pad Gumming"/>
    <n v="6"/>
    <n v="0"/>
    <s v="000001"/>
    <d v="2021-11-01T16:25:05"/>
    <s v="NULL"/>
    <s v="NULL"/>
    <s v="N"/>
    <s v="N"/>
    <s v="NULL"/>
  </r>
  <r>
    <x v="11"/>
    <x v="11"/>
    <s v="Pakki Binding"/>
    <n v="6"/>
    <n v="0"/>
    <s v="000001"/>
    <d v="2021-11-01T16:25:05"/>
    <s v="NULL"/>
    <s v="NULL"/>
    <s v="N"/>
    <s v="N"/>
    <s v="NULL"/>
  </r>
  <r>
    <x v="12"/>
    <x v="12"/>
    <s v="Kachchi Binding"/>
    <n v="6"/>
    <n v="0"/>
    <s v="000001"/>
    <d v="2021-11-01T16:25:05"/>
    <s v="NULL"/>
    <s v="NULL"/>
    <s v="N"/>
    <s v="N"/>
    <s v="NULL"/>
  </r>
  <r>
    <x v="13"/>
    <x v="13"/>
    <s v="Center Pinning (BOX)"/>
    <n v="6"/>
    <n v="0"/>
    <s v="000001"/>
    <d v="2021-11-01T16:25:05"/>
    <s v="NULL"/>
    <s v="NULL"/>
    <s v="N"/>
    <s v="N"/>
    <s v="NULL"/>
  </r>
  <r>
    <x v="14"/>
    <x v="14"/>
    <s v="Center Pin Binding"/>
    <n v="6"/>
    <n v="0"/>
    <s v="000001"/>
    <d v="2021-11-01T16:25:05"/>
    <s v="NULL"/>
    <s v="NULL"/>
    <s v="N"/>
    <s v="N"/>
    <s v="NULL"/>
  </r>
  <r>
    <x v="15"/>
    <x v="15"/>
    <s v="None"/>
    <n v="6"/>
    <n v="0"/>
    <s v="000001"/>
    <d v="2021-11-01T16:25:05"/>
    <s v="NULL"/>
    <s v="NULL"/>
    <s v="N"/>
    <s v="N"/>
    <s v="NULL"/>
  </r>
  <r>
    <x v="16"/>
    <x v="16"/>
    <s v="Perfect Binding"/>
    <n v="6"/>
    <n v="0"/>
    <s v="000001"/>
    <d v="2021-11-01T16:25:0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21-11-12T15:56:14"/>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09-21T10:55:00"/>
    <s v="NULL"/>
    <s v="NULL"/>
    <s v="N"/>
    <s v="N"/>
    <s v="NULL"/>
  </r>
  <r>
    <x v="1"/>
    <x v="1"/>
    <s v="Die_Perforation"/>
    <n v="6"/>
    <n v="0"/>
    <s v="000001"/>
    <d v="2021-09-21T10:55:00"/>
    <s v="NULL"/>
    <s v="NULL"/>
    <s v="N"/>
    <s v="N"/>
    <s v="NULL"/>
  </r>
  <r>
    <x v="2"/>
    <x v="2"/>
    <s v="Hard Bound"/>
    <n v="6"/>
    <n v="0"/>
    <s v="000001"/>
    <d v="2021-09-21T10:55:00"/>
    <s v="NULL"/>
    <s v="NULL"/>
    <s v="N"/>
    <s v="N"/>
    <s v="NULL"/>
  </r>
  <r>
    <x v="105"/>
    <x v="19"/>
    <s v="Perfect Binding With Sewing"/>
    <n v="6"/>
    <n v="0"/>
    <s v="000001"/>
    <d v="2021-09-21T10:55:00"/>
    <s v="NULL"/>
    <s v="NULL"/>
    <s v="N"/>
    <s v="N"/>
    <s v="NULL"/>
  </r>
  <r>
    <x v="3"/>
    <x v="3"/>
    <s v="Perfect Binding With Sewing(CD-Insert)"/>
    <n v="6"/>
    <n v="0"/>
    <s v="000001"/>
    <d v="2021-09-21T10:55:00"/>
    <s v="NULL"/>
    <s v="NULL"/>
    <s v="N"/>
    <s v="N"/>
    <s v="NULL"/>
  </r>
  <r>
    <x v="4"/>
    <x v="4"/>
    <s v="Spiral Binding"/>
    <n v="6"/>
    <n v="0"/>
    <s v="000001"/>
    <d v="2021-09-21T10:55:00"/>
    <s v="NULL"/>
    <s v="NULL"/>
    <s v="N"/>
    <s v="N"/>
    <s v="NULL"/>
  </r>
  <r>
    <x v="5"/>
    <x v="5"/>
    <s v="Wirro Binding"/>
    <n v="6"/>
    <n v="0"/>
    <s v="000001"/>
    <d v="2021-09-21T10:55:00"/>
    <s v="NULL"/>
    <s v="NULL"/>
    <s v="N"/>
    <s v="N"/>
    <s v="NULL"/>
  </r>
  <r>
    <x v="6"/>
    <x v="6"/>
    <s v="Cutting &amp; Packing"/>
    <n v="6"/>
    <n v="0"/>
    <s v="000001"/>
    <d v="2021-09-21T10:55:00"/>
    <s v="NULL"/>
    <s v="NULL"/>
    <s v="N"/>
    <s v="N"/>
    <s v="NULL"/>
  </r>
  <r>
    <x v="7"/>
    <x v="7"/>
    <s v="Cutting Only"/>
    <n v="6"/>
    <n v="0"/>
    <s v="000001"/>
    <d v="2021-09-21T10:55:01"/>
    <s v="NULL"/>
    <s v="NULL"/>
    <s v="N"/>
    <s v="N"/>
    <s v="NULL"/>
  </r>
  <r>
    <x v="8"/>
    <x v="8"/>
    <s v="Half Die Cut"/>
    <n v="6"/>
    <n v="0"/>
    <s v="000001"/>
    <d v="2021-09-21T10:55:01"/>
    <s v="NULL"/>
    <s v="NULL"/>
    <s v="N"/>
    <s v="N"/>
    <s v="NULL"/>
  </r>
  <r>
    <x v="9"/>
    <x v="9"/>
    <s v="Loose"/>
    <n v="6"/>
    <n v="0"/>
    <s v="000001"/>
    <d v="2021-09-21T10:55:01"/>
    <s v="NULL"/>
    <s v="NULL"/>
    <s v="N"/>
    <s v="N"/>
    <s v="NULL"/>
  </r>
  <r>
    <x v="10"/>
    <x v="10"/>
    <s v="Pad Gumming"/>
    <n v="6"/>
    <n v="0"/>
    <s v="000001"/>
    <d v="2021-09-21T10:55:01"/>
    <s v="NULL"/>
    <s v="NULL"/>
    <s v="N"/>
    <s v="N"/>
    <s v="NULL"/>
  </r>
  <r>
    <x v="11"/>
    <x v="11"/>
    <s v="Pakki Binding"/>
    <n v="6"/>
    <n v="0"/>
    <s v="000001"/>
    <d v="2021-09-21T10:55:01"/>
    <s v="NULL"/>
    <s v="NULL"/>
    <s v="N"/>
    <s v="N"/>
    <s v="NULL"/>
  </r>
  <r>
    <x v="12"/>
    <x v="12"/>
    <s v="Kachchi Binding"/>
    <n v="6"/>
    <n v="0"/>
    <s v="000001"/>
    <d v="2021-09-21T10:55:01"/>
    <s v="NULL"/>
    <s v="NULL"/>
    <s v="N"/>
    <s v="N"/>
    <s v="NULL"/>
  </r>
  <r>
    <x v="13"/>
    <x v="13"/>
    <s v="Center Pinning (BOX)"/>
    <n v="6"/>
    <n v="0"/>
    <s v="000001"/>
    <d v="2021-09-21T10:55:01"/>
    <s v="NULL"/>
    <s v="NULL"/>
    <s v="N"/>
    <s v="N"/>
    <s v="NULL"/>
  </r>
  <r>
    <x v="14"/>
    <x v="14"/>
    <s v="Center Pin Binding"/>
    <n v="6"/>
    <n v="0"/>
    <s v="000001"/>
    <d v="2021-09-21T10:55:01"/>
    <s v="NULL"/>
    <s v="NULL"/>
    <s v="N"/>
    <s v="N"/>
    <s v="NULL"/>
  </r>
  <r>
    <x v="15"/>
    <x v="15"/>
    <s v="None"/>
    <n v="6"/>
    <n v="0"/>
    <s v="000001"/>
    <d v="2021-09-21T10:55:01"/>
    <s v="NULL"/>
    <s v="NULL"/>
    <s v="N"/>
    <s v="N"/>
    <s v="NULL"/>
  </r>
  <r>
    <x v="16"/>
    <x v="16"/>
    <s v="Perfect Binding"/>
    <n v="6"/>
    <n v="0"/>
    <s v="000001"/>
    <d v="2021-09-21T10:55:01"/>
    <s v="NULL"/>
    <s v="NULL"/>
    <s v="N"/>
    <s v="N"/>
    <s v="NULL"/>
  </r>
  <r>
    <x v="106"/>
    <x v="14"/>
    <s v="Center Pin Binding"/>
    <n v="6"/>
    <n v="0"/>
    <s v="000001"/>
    <d v="2020-09-17T00:00:00"/>
    <s v="NULL"/>
    <s v="NULL"/>
    <s v="N"/>
    <s v="N"/>
    <m/>
  </r>
  <r>
    <x v="107"/>
    <x v="0"/>
    <s v="Die_Cutting"/>
    <n v="6"/>
    <n v="0"/>
    <s v="000001"/>
    <d v="2020-09-17T00:00:00"/>
    <s v="NULL"/>
    <s v="NULL"/>
    <s v="N"/>
    <s v="N"/>
    <m/>
  </r>
  <r>
    <x v="108"/>
    <x v="1"/>
    <s v="Die_Perforation"/>
    <n v="6"/>
    <n v="0"/>
    <s v="000001"/>
    <d v="2020-09-17T00:00:00"/>
    <s v="NULL"/>
    <s v="NULL"/>
    <s v="N"/>
    <s v="N"/>
    <m/>
  </r>
  <r>
    <x v="109"/>
    <x v="2"/>
    <s v="Hard Bound"/>
    <n v="6"/>
    <n v="0"/>
    <s v="000001"/>
    <d v="2020-09-17T00:00:00"/>
    <s v="NULL"/>
    <s v="NULL"/>
    <s v="N"/>
    <s v="N"/>
    <m/>
  </r>
  <r>
    <x v="110"/>
    <x v="15"/>
    <s v="None"/>
    <n v="6"/>
    <n v="0"/>
    <s v="000001"/>
    <d v="2020-09-17T00:00:00"/>
    <s v="NULL"/>
    <s v="NULL"/>
    <s v="N"/>
    <s v="N"/>
    <m/>
  </r>
  <r>
    <x v="111"/>
    <x v="16"/>
    <s v="Perfect Binding"/>
    <n v="6"/>
    <n v="0"/>
    <s v="000001"/>
    <d v="2020-09-17T00:00:00"/>
    <s v="NULL"/>
    <s v="NULL"/>
    <s v="N"/>
    <s v="N"/>
    <m/>
  </r>
  <r>
    <x v="112"/>
    <x v="19"/>
    <s v="Perfect Binding With Sewing"/>
    <n v="6"/>
    <n v="0"/>
    <s v="000001"/>
    <d v="2020-09-17T00:00:00"/>
    <s v="NULL"/>
    <s v="NULL"/>
    <s v="N"/>
    <s v="N"/>
    <m/>
  </r>
  <r>
    <x v="113"/>
    <x v="3"/>
    <s v="Perfect Binding With Sewing(CD-Insert)"/>
    <n v="6"/>
    <n v="0"/>
    <s v="000001"/>
    <d v="2020-09-17T00:00:00"/>
    <s v="NULL"/>
    <s v="NULL"/>
    <s v="N"/>
    <s v="N"/>
    <m/>
  </r>
  <r>
    <x v="114"/>
    <x v="4"/>
    <s v="Spiral Binding"/>
    <n v="6"/>
    <n v="0"/>
    <s v="000001"/>
    <d v="2020-09-17T00:00:00"/>
    <s v="NULL"/>
    <s v="NULL"/>
    <s v="N"/>
    <s v="N"/>
    <m/>
  </r>
  <r>
    <x v="115"/>
    <x v="5"/>
    <s v="Wirro Binding"/>
    <n v="6"/>
    <n v="0"/>
    <s v="000001"/>
    <d v="2020-09-17T00:00:00"/>
    <s v="NULL"/>
    <s v="NULL"/>
    <s v="N"/>
    <s v="N"/>
    <m/>
  </r>
  <r>
    <x v="116"/>
    <x v="6"/>
    <s v="Cutting &amp; Packing"/>
    <n v="6"/>
    <n v="0"/>
    <s v="000001"/>
    <d v="2020-09-17T00:00:00"/>
    <s v="NULL"/>
    <s v="NULL"/>
    <s v="N"/>
    <s v="N"/>
    <m/>
  </r>
  <r>
    <x v="117"/>
    <x v="7"/>
    <s v="Cutting Only"/>
    <n v="6"/>
    <n v="0"/>
    <s v="000001"/>
    <d v="2020-09-17T00:00:00"/>
    <s v="NULL"/>
    <s v="NULL"/>
    <s v="N"/>
    <s v="N"/>
    <m/>
  </r>
  <r>
    <x v="118"/>
    <x v="8"/>
    <s v="Half Die Cut"/>
    <n v="6"/>
    <n v="0"/>
    <s v="000001"/>
    <d v="2020-09-17T00:00:00"/>
    <s v="NULL"/>
    <s v="NULL"/>
    <s v="N"/>
    <s v="N"/>
    <m/>
  </r>
  <r>
    <x v="119"/>
    <x v="9"/>
    <s v="Loose"/>
    <n v="6"/>
    <n v="0"/>
    <s v="000001"/>
    <d v="2020-09-17T00:00:00"/>
    <s v="NULL"/>
    <s v="NULL"/>
    <s v="N"/>
    <s v="N"/>
    <m/>
  </r>
  <r>
    <x v="120"/>
    <x v="10"/>
    <s v="Pad Gumming"/>
    <n v="6"/>
    <n v="0"/>
    <s v="000001"/>
    <d v="2020-09-17T00:00:00"/>
    <s v="NULL"/>
    <s v="NULL"/>
    <s v="N"/>
    <s v="N"/>
    <m/>
  </r>
  <r>
    <x v="121"/>
    <x v="11"/>
    <s v="Pakki Binding"/>
    <n v="6"/>
    <n v="0"/>
    <s v="000001"/>
    <d v="2020-09-17T00:00:00"/>
    <s v="NULL"/>
    <s v="NULL"/>
    <s v="N"/>
    <s v="N"/>
    <m/>
  </r>
  <r>
    <x v="122"/>
    <x v="12"/>
    <s v="Kachchi Binding"/>
    <n v="6"/>
    <n v="0"/>
    <s v="000001"/>
    <d v="2020-09-17T00:00:00"/>
    <s v="NULL"/>
    <s v="NULL"/>
    <s v="N"/>
    <s v="N"/>
    <m/>
  </r>
  <r>
    <x v="0"/>
    <x v="0"/>
    <s v="Die_Cutting"/>
    <n v="6"/>
    <n v="0"/>
    <s v="000001"/>
    <d v="2021-11-08T08:43:34"/>
    <s v="NULL"/>
    <s v="NULL"/>
    <s v="N"/>
    <s v="N"/>
    <s v="NULL"/>
  </r>
  <r>
    <x v="1"/>
    <x v="1"/>
    <s v="Die_Perforation"/>
    <n v="6"/>
    <n v="0"/>
    <s v="000001"/>
    <d v="2021-11-08T08:43:34"/>
    <s v="NULL"/>
    <s v="NULL"/>
    <s v="N"/>
    <s v="N"/>
    <s v="NULL"/>
  </r>
  <r>
    <x v="2"/>
    <x v="2"/>
    <s v="Hard Bound"/>
    <n v="6"/>
    <n v="0"/>
    <s v="000001"/>
    <d v="2021-11-08T08:43:34"/>
    <s v="NULL"/>
    <s v="NULL"/>
    <s v="N"/>
    <s v="N"/>
    <s v="NULL"/>
  </r>
  <r>
    <x v="3"/>
    <x v="3"/>
    <s v="Perfect Binding With Sewing(CD-Insert)"/>
    <n v="6"/>
    <n v="0"/>
    <s v="000001"/>
    <d v="2021-11-08T08:43:34"/>
    <s v="NULL"/>
    <s v="NULL"/>
    <s v="N"/>
    <s v="N"/>
    <s v="NULL"/>
  </r>
  <r>
    <x v="4"/>
    <x v="4"/>
    <s v="Spiral Binding"/>
    <n v="6"/>
    <n v="0"/>
    <s v="000001"/>
    <d v="2021-11-08T08:43:34"/>
    <s v="NULL"/>
    <s v="NULL"/>
    <s v="N"/>
    <s v="N"/>
    <s v="NULL"/>
  </r>
  <r>
    <x v="5"/>
    <x v="5"/>
    <s v="Wirro Binding"/>
    <n v="6"/>
    <n v="0"/>
    <s v="000001"/>
    <d v="2021-11-08T08:43:34"/>
    <s v="NULL"/>
    <s v="NULL"/>
    <s v="N"/>
    <s v="N"/>
    <s v="NULL"/>
  </r>
  <r>
    <x v="6"/>
    <x v="6"/>
    <s v="Cutting &amp; Packing"/>
    <n v="6"/>
    <n v="0"/>
    <s v="000001"/>
    <d v="2021-11-08T08:43:34"/>
    <s v="NULL"/>
    <s v="NULL"/>
    <s v="N"/>
    <s v="N"/>
    <s v="NULL"/>
  </r>
  <r>
    <x v="7"/>
    <x v="7"/>
    <s v="Cutting Only"/>
    <n v="6"/>
    <n v="0"/>
    <s v="000001"/>
    <d v="2021-11-08T08:43:34"/>
    <s v="NULL"/>
    <s v="NULL"/>
    <s v="N"/>
    <s v="N"/>
    <s v="NULL"/>
  </r>
  <r>
    <x v="8"/>
    <x v="8"/>
    <s v="Half Die Cut"/>
    <n v="6"/>
    <n v="0"/>
    <s v="000001"/>
    <d v="2021-11-08T08:43:34"/>
    <s v="NULL"/>
    <s v="NULL"/>
    <s v="N"/>
    <s v="N"/>
    <s v="NULL"/>
  </r>
  <r>
    <x v="9"/>
    <x v="9"/>
    <s v="Loose"/>
    <n v="6"/>
    <n v="0"/>
    <s v="000001"/>
    <d v="2021-11-08T08:43:34"/>
    <s v="NULL"/>
    <s v="NULL"/>
    <s v="N"/>
    <s v="N"/>
    <s v="NULL"/>
  </r>
  <r>
    <x v="10"/>
    <x v="10"/>
    <s v="Pad Gumming"/>
    <n v="6"/>
    <n v="0"/>
    <s v="000001"/>
    <d v="2021-11-08T08:43:34"/>
    <s v="NULL"/>
    <s v="NULL"/>
    <s v="N"/>
    <s v="N"/>
    <s v="NULL"/>
  </r>
  <r>
    <x v="11"/>
    <x v="11"/>
    <s v="Pakki Binding"/>
    <n v="6"/>
    <n v="0"/>
    <s v="000001"/>
    <d v="2021-11-08T08:43:34"/>
    <s v="NULL"/>
    <s v="NULL"/>
    <s v="N"/>
    <s v="N"/>
    <s v="NULL"/>
  </r>
  <r>
    <x v="12"/>
    <x v="12"/>
    <s v="Kachchi Binding"/>
    <n v="6"/>
    <n v="0"/>
    <s v="000001"/>
    <d v="2021-11-08T08:43:34"/>
    <s v="NULL"/>
    <s v="NULL"/>
    <s v="N"/>
    <s v="N"/>
    <s v="NULL"/>
  </r>
  <r>
    <x v="13"/>
    <x v="13"/>
    <s v="Center Pinning (BOX)"/>
    <n v="6"/>
    <n v="0"/>
    <s v="000001"/>
    <d v="2021-11-08T08:43:34"/>
    <s v="NULL"/>
    <s v="NULL"/>
    <s v="N"/>
    <s v="N"/>
    <s v="NULL"/>
  </r>
  <r>
    <x v="14"/>
    <x v="14"/>
    <s v="Center Pin Binding"/>
    <n v="6"/>
    <n v="0"/>
    <s v="000001"/>
    <d v="2021-11-08T08:43:34"/>
    <s v="NULL"/>
    <s v="NULL"/>
    <s v="N"/>
    <s v="N"/>
    <s v="NULL"/>
  </r>
  <r>
    <x v="15"/>
    <x v="15"/>
    <s v="None"/>
    <n v="6"/>
    <n v="0"/>
    <s v="000001"/>
    <d v="2021-11-08T08:43:35"/>
    <s v="NULL"/>
    <s v="NULL"/>
    <s v="N"/>
    <s v="N"/>
    <s v="NULL"/>
  </r>
  <r>
    <x v="16"/>
    <x v="16"/>
    <s v="Perfect Binding"/>
    <n v="6"/>
    <n v="0"/>
    <s v="000001"/>
    <d v="2021-11-08T08:43:3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10-06-22T10:43:06"/>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123"/>
    <x v="105"/>
    <s v="Sta-Langers Stickers@0.14/-"/>
    <n v="6"/>
    <n v="0"/>
    <s v="000004"/>
    <d v="2010-03-09T15:03:42"/>
    <s v="NULL"/>
    <s v="1899-12-30 00:00:00.000"/>
    <s v="N"/>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10-28T18:58:11"/>
    <s v="NULL"/>
    <s v="NULL"/>
    <s v="N"/>
    <s v="N"/>
    <s v="NULL"/>
  </r>
  <r>
    <x v="1"/>
    <x v="1"/>
    <s v="Die_Perforation"/>
    <n v="6"/>
    <n v="0"/>
    <s v="000001"/>
    <d v="2021-10-28T18:58:11"/>
    <s v="NULL"/>
    <s v="NULL"/>
    <s v="N"/>
    <s v="N"/>
    <s v="NULL"/>
  </r>
  <r>
    <x v="2"/>
    <x v="2"/>
    <s v="Hard Bound"/>
    <n v="6"/>
    <n v="0"/>
    <s v="000001"/>
    <d v="2021-10-28T18:58:11"/>
    <s v="NULL"/>
    <s v="NULL"/>
    <s v="N"/>
    <s v="N"/>
    <s v="NULL"/>
  </r>
  <r>
    <x v="3"/>
    <x v="3"/>
    <s v="Perfect Binding With Sewing(CD-Insert)"/>
    <n v="6"/>
    <n v="0"/>
    <s v="000001"/>
    <d v="2021-10-28T18:58:11"/>
    <s v="NULL"/>
    <s v="NULL"/>
    <s v="N"/>
    <s v="N"/>
    <s v="NULL"/>
  </r>
  <r>
    <x v="4"/>
    <x v="4"/>
    <s v="Spiral Binding"/>
    <n v="6"/>
    <n v="0"/>
    <s v="000001"/>
    <d v="2021-10-28T18:58:11"/>
    <s v="NULL"/>
    <s v="NULL"/>
    <s v="N"/>
    <s v="N"/>
    <s v="NULL"/>
  </r>
  <r>
    <x v="5"/>
    <x v="5"/>
    <s v="Wirro Binding"/>
    <n v="6"/>
    <n v="0"/>
    <s v="000001"/>
    <d v="2021-10-28T18:58:11"/>
    <s v="NULL"/>
    <s v="NULL"/>
    <s v="N"/>
    <s v="N"/>
    <s v="NULL"/>
  </r>
  <r>
    <x v="6"/>
    <x v="6"/>
    <s v="Cutting &amp; Packing"/>
    <n v="6"/>
    <n v="0"/>
    <s v="000001"/>
    <d v="2021-10-28T18:58:11"/>
    <s v="NULL"/>
    <s v="NULL"/>
    <s v="N"/>
    <s v="N"/>
    <s v="NULL"/>
  </r>
  <r>
    <x v="7"/>
    <x v="7"/>
    <s v="Cutting Only"/>
    <n v="6"/>
    <n v="0"/>
    <s v="000001"/>
    <d v="2021-10-28T18:58:11"/>
    <s v="NULL"/>
    <s v="NULL"/>
    <s v="N"/>
    <s v="N"/>
    <s v="NULL"/>
  </r>
  <r>
    <x v="8"/>
    <x v="8"/>
    <s v="Half Die Cut"/>
    <n v="6"/>
    <n v="0"/>
    <s v="000001"/>
    <d v="2021-10-28T18:58:11"/>
    <s v="NULL"/>
    <s v="NULL"/>
    <s v="N"/>
    <s v="N"/>
    <s v="NULL"/>
  </r>
  <r>
    <x v="9"/>
    <x v="9"/>
    <s v="Loose"/>
    <n v="6"/>
    <n v="0"/>
    <s v="000001"/>
    <d v="2021-10-28T18:58:11"/>
    <s v="NULL"/>
    <s v="NULL"/>
    <s v="N"/>
    <s v="N"/>
    <s v="NULL"/>
  </r>
  <r>
    <x v="10"/>
    <x v="10"/>
    <s v="Pad Gumming"/>
    <n v="6"/>
    <n v="0"/>
    <s v="000001"/>
    <d v="2021-10-28T18:58:11"/>
    <s v="NULL"/>
    <s v="NULL"/>
    <s v="N"/>
    <s v="N"/>
    <s v="NULL"/>
  </r>
  <r>
    <x v="11"/>
    <x v="11"/>
    <s v="Pakki Binding"/>
    <n v="6"/>
    <n v="0"/>
    <s v="000001"/>
    <d v="2021-10-28T18:58:11"/>
    <s v="NULL"/>
    <s v="NULL"/>
    <s v="N"/>
    <s v="N"/>
    <s v="NULL"/>
  </r>
  <r>
    <x v="12"/>
    <x v="12"/>
    <s v="Kachchi Binding"/>
    <n v="6"/>
    <n v="0"/>
    <s v="000001"/>
    <d v="2021-10-28T18:58:11"/>
    <s v="NULL"/>
    <s v="NULL"/>
    <s v="N"/>
    <s v="N"/>
    <s v="NULL"/>
  </r>
  <r>
    <x v="13"/>
    <x v="13"/>
    <s v="Center Pinning (BOX)"/>
    <n v="6"/>
    <n v="0"/>
    <s v="000001"/>
    <d v="2021-10-28T18:58:11"/>
    <s v="NULL"/>
    <s v="NULL"/>
    <s v="N"/>
    <s v="N"/>
    <s v="NULL"/>
  </r>
  <r>
    <x v="14"/>
    <x v="14"/>
    <s v="Center Pin Binding"/>
    <n v="6"/>
    <n v="0"/>
    <s v="000001"/>
    <d v="2021-10-28T18:58:11"/>
    <s v="NULL"/>
    <s v="NULL"/>
    <s v="N"/>
    <s v="N"/>
    <s v="NULL"/>
  </r>
  <r>
    <x v="15"/>
    <x v="15"/>
    <s v="None"/>
    <n v="6"/>
    <n v="0"/>
    <s v="000001"/>
    <d v="2021-10-28T18:58:11"/>
    <s v="NULL"/>
    <s v="NULL"/>
    <s v="N"/>
    <s v="N"/>
    <s v="NULL"/>
  </r>
  <r>
    <x v="16"/>
    <x v="16"/>
    <s v="Perfect Binding"/>
    <n v="6"/>
    <n v="0"/>
    <s v="000001"/>
    <d v="2021-10-28T18:58:11"/>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10-06-22T10:43:06"/>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123"/>
    <x v="105"/>
    <s v="Sta-Langers Stickers@0.14/-"/>
    <n v="6"/>
    <n v="0"/>
    <s v="000004"/>
    <d v="2010-03-09T15:03:42"/>
    <s v="NULL"/>
    <s v="1899-12-30 00:00:00.000"/>
    <s v="N"/>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11-01T16:25:05"/>
    <s v="NULL"/>
    <s v="NULL"/>
    <s v="N"/>
    <s v="N"/>
    <s v="NULL"/>
  </r>
  <r>
    <x v="1"/>
    <x v="1"/>
    <s v="Die_Perforation"/>
    <n v="6"/>
    <n v="0"/>
    <s v="000001"/>
    <d v="2021-11-01T16:25:05"/>
    <s v="NULL"/>
    <s v="NULL"/>
    <s v="N"/>
    <s v="N"/>
    <s v="NULL"/>
  </r>
  <r>
    <x v="2"/>
    <x v="2"/>
    <s v="Hard Bound"/>
    <n v="6"/>
    <n v="0"/>
    <s v="000001"/>
    <d v="2021-11-01T16:25:05"/>
    <s v="NULL"/>
    <s v="NULL"/>
    <s v="N"/>
    <s v="N"/>
    <s v="NULL"/>
  </r>
  <r>
    <x v="3"/>
    <x v="3"/>
    <s v="Perfect Binding With Sewing(CD-Insert)"/>
    <n v="6"/>
    <n v="0"/>
    <s v="000001"/>
    <d v="2021-11-01T16:25:05"/>
    <s v="NULL"/>
    <s v="NULL"/>
    <s v="N"/>
    <s v="N"/>
    <s v="NULL"/>
  </r>
  <r>
    <x v="4"/>
    <x v="4"/>
    <s v="Spiral Binding"/>
    <n v="6"/>
    <n v="0"/>
    <s v="000001"/>
    <d v="2021-11-01T16:25:05"/>
    <s v="NULL"/>
    <s v="NULL"/>
    <s v="N"/>
    <s v="N"/>
    <s v="NULL"/>
  </r>
  <r>
    <x v="5"/>
    <x v="5"/>
    <s v="Wirro Binding"/>
    <n v="6"/>
    <n v="0"/>
    <s v="000001"/>
    <d v="2021-11-01T16:25:05"/>
    <s v="NULL"/>
    <s v="NULL"/>
    <s v="N"/>
    <s v="N"/>
    <s v="NULL"/>
  </r>
  <r>
    <x v="6"/>
    <x v="6"/>
    <s v="Cutting &amp; Packing"/>
    <n v="6"/>
    <n v="0"/>
    <s v="000001"/>
    <d v="2021-11-01T16:25:05"/>
    <s v="NULL"/>
    <s v="NULL"/>
    <s v="N"/>
    <s v="N"/>
    <s v="NULL"/>
  </r>
  <r>
    <x v="7"/>
    <x v="7"/>
    <s v="Cutting Only"/>
    <n v="6"/>
    <n v="0"/>
    <s v="000001"/>
    <d v="2021-11-01T16:25:05"/>
    <s v="NULL"/>
    <s v="NULL"/>
    <s v="N"/>
    <s v="N"/>
    <s v="NULL"/>
  </r>
  <r>
    <x v="8"/>
    <x v="8"/>
    <s v="Half Die Cut"/>
    <n v="6"/>
    <n v="0"/>
    <s v="000001"/>
    <d v="2021-11-01T16:25:05"/>
    <s v="NULL"/>
    <s v="NULL"/>
    <s v="N"/>
    <s v="N"/>
    <s v="NULL"/>
  </r>
  <r>
    <x v="9"/>
    <x v="9"/>
    <s v="Loose"/>
    <n v="6"/>
    <n v="0"/>
    <s v="000001"/>
    <d v="2021-11-01T16:25:05"/>
    <s v="NULL"/>
    <s v="NULL"/>
    <s v="N"/>
    <s v="N"/>
    <s v="NULL"/>
  </r>
  <r>
    <x v="10"/>
    <x v="10"/>
    <s v="Pad Gumming"/>
    <n v="6"/>
    <n v="0"/>
    <s v="000001"/>
    <d v="2021-11-01T16:25:05"/>
    <s v="NULL"/>
    <s v="NULL"/>
    <s v="N"/>
    <s v="N"/>
    <s v="NULL"/>
  </r>
  <r>
    <x v="11"/>
    <x v="11"/>
    <s v="Pakki Binding"/>
    <n v="6"/>
    <n v="0"/>
    <s v="000001"/>
    <d v="2021-11-01T16:25:05"/>
    <s v="NULL"/>
    <s v="NULL"/>
    <s v="N"/>
    <s v="N"/>
    <s v="NULL"/>
  </r>
  <r>
    <x v="12"/>
    <x v="12"/>
    <s v="Kachchi Binding"/>
    <n v="6"/>
    <n v="0"/>
    <s v="000001"/>
    <d v="2021-11-01T16:25:05"/>
    <s v="NULL"/>
    <s v="NULL"/>
    <s v="N"/>
    <s v="N"/>
    <s v="NULL"/>
  </r>
  <r>
    <x v="13"/>
    <x v="13"/>
    <s v="Center Pinning (BOX)"/>
    <n v="6"/>
    <n v="0"/>
    <s v="000001"/>
    <d v="2021-11-01T16:25:05"/>
    <s v="NULL"/>
    <s v="NULL"/>
    <s v="N"/>
    <s v="N"/>
    <s v="NULL"/>
  </r>
  <r>
    <x v="14"/>
    <x v="14"/>
    <s v="Center Pin Binding"/>
    <n v="6"/>
    <n v="0"/>
    <s v="000001"/>
    <d v="2021-11-01T16:25:05"/>
    <s v="NULL"/>
    <s v="NULL"/>
    <s v="N"/>
    <s v="N"/>
    <s v="NULL"/>
  </r>
  <r>
    <x v="15"/>
    <x v="15"/>
    <s v="None"/>
    <n v="6"/>
    <n v="0"/>
    <s v="000001"/>
    <d v="2021-11-01T16:25:05"/>
    <s v="NULL"/>
    <s v="NULL"/>
    <s v="N"/>
    <s v="N"/>
    <s v="NULL"/>
  </r>
  <r>
    <x v="16"/>
    <x v="16"/>
    <s v="Perfect Binding"/>
    <n v="6"/>
    <n v="0"/>
    <s v="000001"/>
    <d v="2021-11-01T16:25:0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21-11-12T15:56:14"/>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106"/>
    <x v="14"/>
    <s v="Center Pin Binding"/>
    <n v="6"/>
    <n v="0"/>
    <s v="000001"/>
    <d v="2020-09-17T00:00:00"/>
    <s v="000001"/>
    <d v="2020-12-04T16:53:11"/>
    <s v="M"/>
    <s v="N"/>
    <m/>
  </r>
  <r>
    <x v="107"/>
    <x v="0"/>
    <s v="Die_Cutting"/>
    <n v="6"/>
    <n v="0"/>
    <s v="000001"/>
    <d v="2020-09-17T00:00:00"/>
    <s v="NULL"/>
    <s v="NULL"/>
    <s v="N"/>
    <s v="N"/>
    <m/>
  </r>
  <r>
    <x v="108"/>
    <x v="1"/>
    <s v="Die_Perforation"/>
    <n v="6"/>
    <n v="0"/>
    <s v="000001"/>
    <d v="2020-09-17T00:00:00"/>
    <s v="000001"/>
    <d v="2020-12-04T16:53:06"/>
    <s v="M"/>
    <s v="N"/>
    <m/>
  </r>
  <r>
    <x v="109"/>
    <x v="2"/>
    <s v="Hard Bound"/>
    <n v="6"/>
    <n v="0"/>
    <s v="000001"/>
    <d v="2020-09-17T00:00:00"/>
    <s v="NULL"/>
    <s v="NULL"/>
    <s v="N"/>
    <s v="N"/>
    <m/>
  </r>
  <r>
    <x v="110"/>
    <x v="15"/>
    <s v="None"/>
    <n v="6"/>
    <n v="0"/>
    <s v="000001"/>
    <d v="2020-09-17T00:00:00"/>
    <s v="NULL"/>
    <s v="NULL"/>
    <s v="N"/>
    <s v="N"/>
    <m/>
  </r>
  <r>
    <x v="111"/>
    <x v="16"/>
    <s v="Perfect Binding"/>
    <n v="6"/>
    <n v="0"/>
    <s v="000001"/>
    <d v="2020-09-17T00:00:00"/>
    <s v="NULL"/>
    <s v="NULL"/>
    <s v="N"/>
    <s v="N"/>
    <m/>
  </r>
  <r>
    <x v="112"/>
    <x v="19"/>
    <s v="Perfect Binding With Sewing"/>
    <n v="6"/>
    <n v="0"/>
    <s v="000001"/>
    <d v="2020-09-17T00:00:00"/>
    <s v="NULL"/>
    <s v="NULL"/>
    <s v="N"/>
    <s v="N"/>
    <m/>
  </r>
  <r>
    <x v="113"/>
    <x v="3"/>
    <s v="Perfect Binding With Sewing(CD-Insert)"/>
    <n v="6"/>
    <n v="0"/>
    <s v="000001"/>
    <d v="2020-09-17T00:00:00"/>
    <s v="NULL"/>
    <s v="NULL"/>
    <s v="N"/>
    <s v="N"/>
    <m/>
  </r>
  <r>
    <x v="114"/>
    <x v="4"/>
    <s v="Spiral Binding"/>
    <n v="6"/>
    <n v="0"/>
    <s v="000001"/>
    <d v="2020-09-17T00:00:00"/>
    <s v="NULL"/>
    <s v="NULL"/>
    <s v="N"/>
    <s v="N"/>
    <m/>
  </r>
  <r>
    <x v="115"/>
    <x v="5"/>
    <s v="Wirro Binding"/>
    <n v="6"/>
    <n v="0"/>
    <s v="000001"/>
    <d v="2020-09-17T00:00:00"/>
    <s v="NULL"/>
    <s v="NULL"/>
    <s v="N"/>
    <s v="N"/>
    <m/>
  </r>
  <r>
    <x v="116"/>
    <x v="6"/>
    <s v="Cutting &amp; Packing"/>
    <n v="6"/>
    <n v="0"/>
    <s v="000001"/>
    <d v="2020-09-17T00:00:00"/>
    <s v="NULL"/>
    <s v="NULL"/>
    <s v="N"/>
    <s v="N"/>
    <m/>
  </r>
  <r>
    <x v="117"/>
    <x v="7"/>
    <s v="Cutting Only"/>
    <n v="6"/>
    <n v="0"/>
    <s v="000001"/>
    <d v="2020-09-17T00:00:00"/>
    <s v="NULL"/>
    <s v="NULL"/>
    <s v="N"/>
    <s v="N"/>
    <m/>
  </r>
  <r>
    <x v="118"/>
    <x v="8"/>
    <s v="Half Die Cut"/>
    <n v="6"/>
    <n v="0"/>
    <s v="000001"/>
    <d v="2020-09-17T00:00:00"/>
    <s v="NULL"/>
    <s v="NULL"/>
    <s v="N"/>
    <s v="N"/>
    <m/>
  </r>
  <r>
    <x v="119"/>
    <x v="9"/>
    <s v="Loose"/>
    <n v="6"/>
    <n v="0"/>
    <s v="000001"/>
    <d v="2020-09-17T00:00:00"/>
    <s v="NULL"/>
    <s v="NULL"/>
    <s v="N"/>
    <s v="N"/>
    <m/>
  </r>
  <r>
    <x v="120"/>
    <x v="10"/>
    <s v="Pad Gumming"/>
    <n v="6"/>
    <n v="0"/>
    <s v="000001"/>
    <d v="2020-09-17T00:00:00"/>
    <s v="NULL"/>
    <s v="NULL"/>
    <s v="N"/>
    <s v="N"/>
    <m/>
  </r>
  <r>
    <x v="121"/>
    <x v="11"/>
    <s v="Pakki Binding"/>
    <n v="6"/>
    <n v="0"/>
    <s v="000001"/>
    <d v="2020-09-17T00:00:00"/>
    <s v="NULL"/>
    <s v="NULL"/>
    <s v="N"/>
    <s v="N"/>
    <m/>
  </r>
  <r>
    <x v="122"/>
    <x v="12"/>
    <s v="Kachchi Binding"/>
    <n v="6"/>
    <n v="0"/>
    <s v="000001"/>
    <d v="2020-09-17T00:00:00"/>
    <s v="NULL"/>
    <s v="NULL"/>
    <s v="N"/>
    <s v="N"/>
    <m/>
  </r>
  <r>
    <x v="124"/>
    <x v="13"/>
    <s v="Center Pinning (BOX)"/>
    <n v="6"/>
    <n v="0"/>
    <s v="000013"/>
    <d v="2021-02-23T10:58:28"/>
    <s v="000013"/>
    <d v="2021-02-23T11:19:26"/>
    <s v="M"/>
    <s v="N"/>
    <m/>
  </r>
  <r>
    <x v="125"/>
    <x v="106"/>
    <s v="GROSS LAMINATION"/>
    <n v="6"/>
    <n v="0"/>
    <s v="000011"/>
    <d v="2021-03-18T13:40:18"/>
    <s v="NULL"/>
    <s v="NULL"/>
    <s v="N"/>
    <s v="N"/>
    <m/>
  </r>
  <r>
    <x v="126"/>
    <x v="107"/>
    <s v="File Binding"/>
    <n v="6"/>
    <n v="0"/>
    <s v="000001"/>
    <d v="2021-05-05T13:32:16"/>
    <s v="NULL"/>
    <s v="NULL"/>
    <s v="N"/>
    <s v="N"/>
    <m/>
  </r>
  <r>
    <x v="127"/>
    <x v="108"/>
    <s v="File Binding With Centerpin"/>
    <n v="6"/>
    <n v="0"/>
    <s v="000001"/>
    <d v="2021-07-30T20:13:47"/>
    <s v="NULL"/>
    <s v="NULL"/>
    <s v="N"/>
    <s v="N"/>
    <m/>
  </r>
  <r>
    <x v="128"/>
    <x v="109"/>
    <s v="File Binding Cover Outside"/>
    <n v="6"/>
    <n v="0"/>
    <s v="000001"/>
    <d v="2021-08-05T11:48:38"/>
    <s v="NULL"/>
    <s v="NULL"/>
    <s v="N"/>
    <s v="N"/>
    <s v="NULL"/>
  </r>
  <r>
    <x v="106"/>
    <x v="14"/>
    <s v="Center Pin Binding"/>
    <n v="6"/>
    <n v="0"/>
    <s v="000001"/>
    <d v="2019-09-28T00:00:00"/>
    <s v="000001"/>
    <d v="2020-02-11T19:12:36"/>
    <s v="M"/>
    <s v="N"/>
    <s v="NULL"/>
  </r>
  <r>
    <x v="107"/>
    <x v="0"/>
    <s v="Die_Cutting"/>
    <n v="6"/>
    <n v="0"/>
    <s v="000001"/>
    <d v="2019-09-28T00:00:00"/>
    <s v="NULL"/>
    <s v="NULL"/>
    <s v="N"/>
    <s v="N"/>
    <s v="NULL"/>
  </r>
  <r>
    <x v="108"/>
    <x v="1"/>
    <s v="Die_Perforation"/>
    <n v="6"/>
    <n v="0"/>
    <s v="000001"/>
    <d v="2019-09-28T00:00:00"/>
    <s v="NULL"/>
    <s v="NULL"/>
    <s v="N"/>
    <s v="N"/>
    <s v="NULL"/>
  </r>
  <r>
    <x v="109"/>
    <x v="2"/>
    <s v="Hard Bound"/>
    <n v="6"/>
    <n v="0"/>
    <s v="000001"/>
    <d v="2019-09-28T00:00:00"/>
    <s v="NULL"/>
    <s v="NULL"/>
    <s v="N"/>
    <s v="N"/>
    <s v="NULL"/>
  </r>
  <r>
    <x v="110"/>
    <x v="15"/>
    <s v="None"/>
    <n v="6"/>
    <n v="0"/>
    <s v="000001"/>
    <d v="2019-09-28T00:00:00"/>
    <s v="NULL"/>
    <s v="NULL"/>
    <s v="N"/>
    <s v="N"/>
    <s v="NULL"/>
  </r>
  <r>
    <x v="111"/>
    <x v="16"/>
    <s v="Perfect Binding"/>
    <n v="6"/>
    <n v="0"/>
    <s v="000001"/>
    <d v="2019-09-28T00:00:00"/>
    <s v="000004"/>
    <d v="2020-05-23T15:24:49"/>
    <s v="M"/>
    <s v="N"/>
    <s v="NULL"/>
  </r>
  <r>
    <x v="112"/>
    <x v="19"/>
    <s v="Perfect Binding With Sewing"/>
    <n v="6"/>
    <n v="0"/>
    <s v="000001"/>
    <d v="2019-09-28T00:00:00"/>
    <s v="NULL"/>
    <s v="NULL"/>
    <s v="N"/>
    <s v="N"/>
    <s v="NULL"/>
  </r>
  <r>
    <x v="113"/>
    <x v="3"/>
    <s v="Perfect Binding With Sewing(CD-Insert)"/>
    <n v="6"/>
    <n v="0"/>
    <s v="000001"/>
    <d v="2019-09-28T00:00:00"/>
    <s v="NULL"/>
    <s v="NULL"/>
    <s v="N"/>
    <s v="N"/>
    <s v="NULL"/>
  </r>
  <r>
    <x v="114"/>
    <x v="4"/>
    <s v="Spiral Binding"/>
    <n v="6"/>
    <n v="0"/>
    <s v="000001"/>
    <d v="2019-09-28T00:00:00"/>
    <s v="NULL"/>
    <s v="NULL"/>
    <s v="N"/>
    <s v="N"/>
    <s v="NULL"/>
  </r>
  <r>
    <x v="115"/>
    <x v="5"/>
    <s v="Wirro Binding"/>
    <n v="6"/>
    <n v="0"/>
    <s v="000001"/>
    <d v="2019-09-28T00:00:00"/>
    <s v="NULL"/>
    <s v="NULL"/>
    <s v="N"/>
    <s v="N"/>
    <s v="NULL"/>
  </r>
  <r>
    <x v="116"/>
    <x v="6"/>
    <s v="Cutting &amp; Packing"/>
    <n v="6"/>
    <n v="0"/>
    <s v="000001"/>
    <d v="2019-09-28T00:00:00"/>
    <s v="NULL"/>
    <s v="NULL"/>
    <s v="N"/>
    <s v="N"/>
    <s v="NULL"/>
  </r>
  <r>
    <x v="129"/>
    <x v="110"/>
    <s v="Folder 1 Fold +Cutting +Creasing"/>
    <n v="6"/>
    <n v="0"/>
    <s v="000004"/>
    <d v="2020-05-23T15:16:18"/>
    <s v="000004"/>
    <d v="2020-05-23T15:16:35"/>
    <s v="M"/>
    <s v="N"/>
    <s v="NULL"/>
  </r>
  <r>
    <x v="130"/>
    <x v="111"/>
    <s v="Folder 2 Fold +Cutting +Creasing"/>
    <n v="6"/>
    <n v="0"/>
    <s v="000004"/>
    <d v="2020-05-23T15:16:45"/>
    <s v="NULL"/>
    <s v="NULL"/>
    <s v="N"/>
    <s v="N"/>
    <s v="NULL"/>
  </r>
  <r>
    <x v="131"/>
    <x v="112"/>
    <s v="Folder 3 Fold +Cutting +Creasing"/>
    <n v="6"/>
    <n v="0"/>
    <s v="000004"/>
    <d v="2020-05-23T15:16:54"/>
    <s v="NULL"/>
    <s v="NULL"/>
    <s v="N"/>
    <s v="N"/>
    <s v="NULL"/>
  </r>
  <r>
    <x v="132"/>
    <x v="113"/>
    <s v="PB_Sewing- M,C,T,Ch.N,thak,sutli"/>
    <n v="6"/>
    <n v="0"/>
    <s v="000004"/>
    <d v="2020-05-23T15:24:56"/>
    <s v="000004"/>
    <d v="2020-05-23T17:10:20"/>
    <s v="M"/>
    <s v="N"/>
    <s v="NULL"/>
  </r>
  <r>
    <x v="133"/>
    <x v="114"/>
    <s v="HB Round"/>
    <n v="6"/>
    <n v="0"/>
    <s v="000004"/>
    <d v="2020-05-23T15:31:34"/>
    <s v="000004"/>
    <d v="2020-05-23T15:36:09"/>
    <s v="M"/>
    <s v="N"/>
    <s v="NULL"/>
  </r>
  <r>
    <x v="117"/>
    <x v="115"/>
    <s v="HB-Flat"/>
    <n v="6"/>
    <n v="0"/>
    <s v="000004"/>
    <d v="2020-05-23T15:37:05"/>
    <s v="NULL"/>
    <s v="NULL"/>
    <s v="N"/>
    <s v="N"/>
    <s v="NULL"/>
  </r>
  <r>
    <x v="134"/>
    <x v="116"/>
    <s v="Perfact Bdg. with Full Pasting"/>
    <n v="6"/>
    <n v="0"/>
    <s v="000004"/>
    <d v="2020-05-23T15:39:02"/>
    <s v="NULL"/>
    <s v="NULL"/>
    <s v="N"/>
    <s v="N"/>
    <s v="NULL"/>
  </r>
  <r>
    <x v="135"/>
    <x v="117"/>
    <s v="Folding-Manual"/>
    <n v="6"/>
    <n v="0"/>
    <s v="000004"/>
    <d v="2020-05-23T15:40:28"/>
    <s v="NULL"/>
    <s v="NULL"/>
    <s v="N"/>
    <s v="N"/>
    <s v="NULL"/>
  </r>
  <r>
    <x v="136"/>
    <x v="118"/>
    <s v="Folding-Machine  Maplitho Paper"/>
    <n v="6"/>
    <n v="0"/>
    <s v="000004"/>
    <d v="2020-05-23T15:40:53"/>
    <s v="000004"/>
    <d v="2020-05-23T16:59:46"/>
    <s v="M"/>
    <s v="N"/>
    <s v="NULL"/>
  </r>
  <r>
    <x v="137"/>
    <x v="119"/>
    <s v="Folding-Machine Art Paper"/>
    <n v="6"/>
    <n v="0"/>
    <s v="000004"/>
    <d v="2020-05-23T15:41:06"/>
    <s v="000004"/>
    <d v="2020-05-23T17:00:29"/>
    <s v="M"/>
    <s v="N"/>
    <s v="NULL"/>
  </r>
  <r>
    <x v="138"/>
    <x v="120"/>
    <s v="Hologram Pasting"/>
    <n v="6"/>
    <n v="0"/>
    <s v="000004"/>
    <d v="2020-05-23T15:42:46"/>
    <s v="NULL"/>
    <s v="NULL"/>
    <s v="N"/>
    <s v="N"/>
    <s v="NULL"/>
  </r>
  <r>
    <x v="139"/>
    <x v="121"/>
    <s v="VJM - Dharamdoot icncl. All work"/>
    <n v="6"/>
    <n v="0"/>
    <s v="000004"/>
    <d v="2020-05-23T15:43:14"/>
    <s v="NULL"/>
    <s v="NULL"/>
    <s v="N"/>
    <s v="N"/>
    <s v="NULL"/>
  </r>
  <r>
    <x v="140"/>
    <x v="122"/>
    <s v="UBT CENTREPIN BINDING"/>
    <n v="6"/>
    <n v="0"/>
    <s v="000004"/>
    <d v="2020-05-23T15:45:27"/>
    <s v="NULL"/>
    <s v="NULL"/>
    <s v="N"/>
    <s v="N"/>
    <s v="NULL"/>
  </r>
  <r>
    <x v="141"/>
    <x v="123"/>
    <s v="BCA Magazine (Incl. All Work) - Per Pcs."/>
    <n v="6"/>
    <n v="0"/>
    <s v="000004"/>
    <d v="2020-05-23T15:46:07"/>
    <s v="NULL"/>
    <s v="NULL"/>
    <s v="N"/>
    <s v="N"/>
    <s v="NULL"/>
  </r>
  <r>
    <x v="142"/>
    <x v="124"/>
    <s v="NCERT Strap Packing charge"/>
    <n v="6"/>
    <n v="0"/>
    <s v="000004"/>
    <d v="2020-05-23T15:47:47"/>
    <s v="NULL"/>
    <s v="NULL"/>
    <s v="N"/>
    <s v="N"/>
    <s v="NULL"/>
  </r>
  <r>
    <x v="143"/>
    <x v="125"/>
    <s v="Side Pin charge"/>
    <n v="6"/>
    <n v="0"/>
    <s v="000004"/>
    <d v="2020-05-23T15:48:38"/>
    <s v="NULL"/>
    <s v="NULL"/>
    <s v="N"/>
    <s v="N"/>
    <s v="NULL"/>
  </r>
  <r>
    <x v="144"/>
    <x v="126"/>
    <s v="Shrink Packing Charge"/>
    <n v="6"/>
    <n v="0"/>
    <s v="000004"/>
    <d v="2020-05-23T15:50:25"/>
    <s v="NULL"/>
    <s v="NULL"/>
    <s v="N"/>
    <s v="N"/>
    <s v="NULL"/>
  </r>
  <r>
    <x v="145"/>
    <x v="127"/>
    <s v="Farma Bharai charge"/>
    <n v="6"/>
    <n v="0"/>
    <s v="000004"/>
    <d v="2020-05-23T15:51:53"/>
    <s v="NULL"/>
    <s v="NULL"/>
    <s v="N"/>
    <s v="N"/>
    <s v="NULL"/>
  </r>
  <r>
    <x v="146"/>
    <x v="128"/>
    <s v="Chaapa Charge"/>
    <n v="6"/>
    <n v="0"/>
    <s v="000004"/>
    <d v="2020-05-23T16:54:04"/>
    <s v="NULL"/>
    <s v="NULL"/>
    <s v="N"/>
    <s v="N"/>
    <s v="NULL"/>
  </r>
  <r>
    <x v="147"/>
    <x v="129"/>
    <s v="Cover folding  charge"/>
    <n v="6"/>
    <n v="0"/>
    <s v="000004"/>
    <d v="2020-05-23T17:01:54"/>
    <s v="NULL"/>
    <s v="NULL"/>
    <s v="N"/>
    <s v="N"/>
    <s v="NULL"/>
  </r>
  <r>
    <x v="148"/>
    <x v="130"/>
    <s v="Binding Labour charge"/>
    <n v="6"/>
    <n v="0"/>
    <s v="000004"/>
    <d v="2020-05-23T17:03:34"/>
    <s v="NULL"/>
    <s v="NULL"/>
    <s v="N"/>
    <s v="N"/>
    <s v="NULL"/>
  </r>
  <r>
    <x v="149"/>
    <x v="131"/>
    <s v="PB_- M,C,T,Ch.N,thak,sutli"/>
    <n v="6"/>
    <n v="0"/>
    <s v="000004"/>
    <d v="2020-05-23T17:10:38"/>
    <s v="NULL"/>
    <s v="NULL"/>
    <s v="N"/>
    <s v="N"/>
    <s v="NULL"/>
  </r>
  <r>
    <x v="7"/>
    <x v="7"/>
    <s v="Cutting Only"/>
    <n v="6"/>
    <n v="0"/>
    <s v="000001"/>
    <d v="2021-10-01T12:42:47"/>
    <s v="NULL"/>
    <s v="NULL"/>
    <s v="N"/>
    <s v="N"/>
    <s v="NULL"/>
  </r>
  <r>
    <x v="8"/>
    <x v="8"/>
    <s v="Half Die Cut"/>
    <n v="6"/>
    <n v="0"/>
    <s v="000001"/>
    <d v="2021-10-01T12:42:47"/>
    <s v="NULL"/>
    <s v="NULL"/>
    <s v="N"/>
    <s v="N"/>
    <s v="NULL"/>
  </r>
  <r>
    <x v="9"/>
    <x v="9"/>
    <s v="Loose"/>
    <n v="6"/>
    <n v="0"/>
    <s v="000001"/>
    <d v="2021-10-01T12:42:47"/>
    <s v="NULL"/>
    <s v="NULL"/>
    <s v="N"/>
    <s v="N"/>
    <s v="NULL"/>
  </r>
  <r>
    <x v="10"/>
    <x v="10"/>
    <s v="Pad Gumming"/>
    <n v="6"/>
    <n v="0"/>
    <s v="000001"/>
    <d v="2021-10-01T12:42:47"/>
    <s v="NULL"/>
    <s v="NULL"/>
    <s v="N"/>
    <s v="N"/>
    <s v="NULL"/>
  </r>
  <r>
    <x v="11"/>
    <x v="11"/>
    <s v="Pakki Binding"/>
    <n v="6"/>
    <n v="0"/>
    <s v="000001"/>
    <d v="2021-10-01T12:42:47"/>
    <s v="NULL"/>
    <s v="NULL"/>
    <s v="N"/>
    <s v="N"/>
    <s v="NULL"/>
  </r>
  <r>
    <x v="12"/>
    <x v="12"/>
    <s v="Kachchi Binding"/>
    <n v="6"/>
    <n v="0"/>
    <s v="000001"/>
    <d v="2021-10-01T12:42:47"/>
    <s v="NULL"/>
    <s v="NULL"/>
    <s v="N"/>
    <s v="N"/>
    <s v="NULL"/>
  </r>
  <r>
    <x v="13"/>
    <x v="13"/>
    <s v="Center Pinning (BOX)"/>
    <n v="6"/>
    <n v="0"/>
    <s v="000001"/>
    <d v="2021-10-01T12:42:47"/>
    <s v="NULL"/>
    <s v="NULL"/>
    <s v="N"/>
    <s v="N"/>
    <s v="NULL"/>
  </r>
  <r>
    <x v="106"/>
    <x v="14"/>
    <s v="Center Pin Binding"/>
    <n v="6"/>
    <n v="0"/>
    <s v="000001"/>
    <d v="2020-09-17T00:00:00"/>
    <s v="000001"/>
    <d v="2020-12-04T16:53:11"/>
    <s v="M"/>
    <s v="N"/>
    <s v="NULL"/>
  </r>
  <r>
    <x v="107"/>
    <x v="0"/>
    <s v="Die_Cutting"/>
    <n v="6"/>
    <n v="0"/>
    <s v="000001"/>
    <d v="2020-09-17T00:00:00"/>
    <s v="NULL"/>
    <s v="NULL"/>
    <s v="N"/>
    <s v="N"/>
    <s v="NULL"/>
  </r>
  <r>
    <x v="108"/>
    <x v="1"/>
    <s v="Die_Perforation"/>
    <n v="6"/>
    <n v="0"/>
    <s v="000001"/>
    <d v="2020-09-17T00:00:00"/>
    <s v="000001"/>
    <d v="2020-12-04T16:53:06"/>
    <s v="M"/>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24"/>
    <x v="13"/>
    <s v="Center Pinning (BOX)"/>
    <n v="6"/>
    <n v="0"/>
    <s v="000013"/>
    <d v="2021-02-23T10:58:28"/>
    <s v="000013"/>
    <d v="2021-02-23T11:19:26"/>
    <s v="M"/>
    <s v="N"/>
    <s v="NULL"/>
  </r>
  <r>
    <x v="125"/>
    <x v="106"/>
    <s v="GROSS LAMINATION"/>
    <n v="6"/>
    <n v="0"/>
    <s v="000011"/>
    <d v="2021-03-18T13:40:18"/>
    <s v="NULL"/>
    <s v="NULL"/>
    <s v="N"/>
    <s v="N"/>
    <s v="NULL"/>
  </r>
  <r>
    <x v="126"/>
    <x v="107"/>
    <s v="File Binding"/>
    <n v="6"/>
    <n v="0"/>
    <s v="000001"/>
    <d v="2021-05-05T13:32:16"/>
    <s v="NULL"/>
    <s v="NULL"/>
    <s v="N"/>
    <s v="N"/>
    <s v="NULL"/>
  </r>
  <r>
    <x v="106"/>
    <x v="14"/>
    <s v="Center Pin Binding"/>
    <n v="6"/>
    <n v="0"/>
    <s v="000001"/>
    <d v="2020-09-17T00:00:00"/>
    <s v="000001"/>
    <d v="2020-12-04T16:53:11"/>
    <s v="M"/>
    <s v="N"/>
    <s v="NULL"/>
  </r>
  <r>
    <x v="107"/>
    <x v="0"/>
    <s v="Die_Cutting"/>
    <n v="6"/>
    <n v="0"/>
    <s v="000001"/>
    <d v="2020-09-17T00:00:00"/>
    <s v="NULL"/>
    <s v="NULL"/>
    <s v="N"/>
    <s v="N"/>
    <s v="NULL"/>
  </r>
  <r>
    <x v="108"/>
    <x v="1"/>
    <s v="Die_Perforation"/>
    <n v="6"/>
    <n v="0"/>
    <s v="000001"/>
    <d v="2020-09-17T00:00:00"/>
    <s v="000001"/>
    <d v="2020-12-04T16:53:06"/>
    <s v="M"/>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25"/>
    <x v="106"/>
    <s v="GROSS LAMINATION"/>
    <n v="6"/>
    <n v="0"/>
    <s v="000011"/>
    <d v="2021-03-18T13:40:18"/>
    <s v="NULL"/>
    <s v="NULL"/>
    <s v="N"/>
    <s v="N"/>
    <s v="NULL"/>
  </r>
  <r>
    <x v="124"/>
    <x v="13"/>
    <s v="Center Pinning (BOX)"/>
    <n v="6"/>
    <n v="0"/>
    <s v="000013"/>
    <d v="2021-02-23T10:58:28"/>
    <s v="000013"/>
    <d v="2021-02-23T11:19:26"/>
    <s v="M"/>
    <s v="N"/>
    <s v="NULL"/>
  </r>
  <r>
    <x v="150"/>
    <x v="132"/>
    <s v="Wiero With Perforation"/>
    <n v="6"/>
    <n v="0"/>
    <s v="000013"/>
    <d v="2021-07-31T11:31:48"/>
    <s v="000013"/>
    <d v="2021-07-31T11:32:24"/>
    <s v="M"/>
    <s v="N"/>
    <s v="NULL"/>
  </r>
  <r>
    <x v="151"/>
    <x v="133"/>
    <s v="Perfect Binding with Perfortion &amp; Punch"/>
    <n v="6"/>
    <n v="0"/>
    <s v="000006"/>
    <d v="2021-02-03T11:04:19"/>
    <s v="000006"/>
    <d v="2021-02-03T11:09:18"/>
    <s v="M"/>
    <s v="N"/>
    <s v="NULL"/>
  </r>
  <r>
    <x v="13"/>
    <x v="13"/>
    <s v="Center Pinning (BOX)"/>
    <n v="6"/>
    <n v="0"/>
    <s v="000001"/>
    <d v="2021-09-27T04:39:54"/>
    <s v="NULL"/>
    <s v="NULL"/>
    <s v="N"/>
    <s v="N"/>
    <s v="NULL"/>
  </r>
  <r>
    <x v="106"/>
    <x v="14"/>
    <s v="Center Pin Binding"/>
    <n v="6"/>
    <n v="0"/>
    <s v="000001"/>
    <d v="2020-09-17T00:00:00"/>
    <s v="NULL"/>
    <s v="NULL"/>
    <s v="N"/>
    <s v="N"/>
    <s v="NULL"/>
  </r>
  <r>
    <x v="107"/>
    <x v="0"/>
    <s v="Die_Cutting"/>
    <n v="6"/>
    <n v="0"/>
    <s v="000001"/>
    <d v="2020-09-17T00:00:00"/>
    <s v="NULL"/>
    <s v="NULL"/>
    <s v="N"/>
    <s v="N"/>
    <s v="NULL"/>
  </r>
  <r>
    <x v="108"/>
    <x v="1"/>
    <s v="Die_Perforation"/>
    <n v="6"/>
    <n v="0"/>
    <s v="000001"/>
    <d v="2020-09-17T00:00:00"/>
    <s v="NULL"/>
    <s v="NULL"/>
    <s v="N"/>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06"/>
    <x v="14"/>
    <s v="Center Pin Binding"/>
    <n v="6"/>
    <n v="0"/>
    <s v="000001"/>
    <d v="2020-09-17T00:00:00"/>
    <s v="NULL"/>
    <s v="NULL"/>
    <s v="N"/>
    <s v="N"/>
    <s v="NULL"/>
  </r>
  <r>
    <x v="107"/>
    <x v="0"/>
    <s v="Die_Cutting"/>
    <n v="6"/>
    <n v="0"/>
    <s v="000001"/>
    <d v="2020-09-17T00:00:00"/>
    <s v="NULL"/>
    <s v="NULL"/>
    <s v="N"/>
    <s v="N"/>
    <s v="NULL"/>
  </r>
  <r>
    <x v="108"/>
    <x v="1"/>
    <s v="Die_Perforation"/>
    <n v="6"/>
    <n v="0"/>
    <s v="000001"/>
    <d v="2020-09-17T00:00:00"/>
    <s v="NULL"/>
    <s v="NULL"/>
    <s v="N"/>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3"/>
    <x v="13"/>
    <s v="Center Pinning (BOX)"/>
    <n v="6"/>
    <n v="0"/>
    <s v="000001"/>
    <d v="2021-09-27T04:42:09"/>
    <s v="NULL"/>
    <s v="NULL"/>
    <s v="N"/>
    <s v="N"/>
    <s v="NULL"/>
  </r>
  <r>
    <x v="0"/>
    <x v="0"/>
    <s v="Die_Cutting"/>
    <n v="6"/>
    <n v="0"/>
    <s v="000001"/>
    <d v="2021-09-21T12:03:23"/>
    <s v="NULL"/>
    <s v="NULL"/>
    <s v="N"/>
    <s v="N"/>
    <s v="NULL"/>
  </r>
  <r>
    <x v="1"/>
    <x v="1"/>
    <s v="Die_Perforation"/>
    <n v="6"/>
    <n v="0"/>
    <s v="000001"/>
    <d v="2021-09-21T12:03:23"/>
    <s v="NULL"/>
    <s v="NULL"/>
    <s v="N"/>
    <s v="N"/>
    <s v="NULL"/>
  </r>
  <r>
    <x v="2"/>
    <x v="2"/>
    <s v="Hard Bound"/>
    <n v="6"/>
    <n v="0"/>
    <s v="000001"/>
    <d v="2021-09-21T12:03:23"/>
    <s v="NULL"/>
    <s v="NULL"/>
    <s v="N"/>
    <s v="N"/>
    <s v="NULL"/>
  </r>
  <r>
    <x v="105"/>
    <x v="19"/>
    <s v="Perfect Binding With Sewing"/>
    <n v="6"/>
    <n v="0"/>
    <s v="000001"/>
    <d v="2021-09-21T12:03:23"/>
    <s v="NULL"/>
    <s v="NULL"/>
    <s v="N"/>
    <s v="N"/>
    <s v="NULL"/>
  </r>
  <r>
    <x v="3"/>
    <x v="3"/>
    <s v="Perfect Binding With Sewing(CD-Insert)"/>
    <n v="6"/>
    <n v="0"/>
    <s v="000001"/>
    <d v="2021-09-21T12:03:23"/>
    <s v="NULL"/>
    <s v="NULL"/>
    <s v="N"/>
    <s v="N"/>
    <s v="NULL"/>
  </r>
  <r>
    <x v="4"/>
    <x v="4"/>
    <s v="Spiral Binding"/>
    <n v="6"/>
    <n v="0"/>
    <s v="000001"/>
    <d v="2021-09-21T12:03:23"/>
    <s v="NULL"/>
    <s v="NULL"/>
    <s v="N"/>
    <s v="N"/>
    <s v="NULL"/>
  </r>
  <r>
    <x v="5"/>
    <x v="5"/>
    <s v="Wirro Binding"/>
    <n v="6"/>
    <n v="0"/>
    <s v="000001"/>
    <d v="2021-09-21T12:03:23"/>
    <s v="NULL"/>
    <s v="NULL"/>
    <s v="N"/>
    <s v="N"/>
    <s v="NULL"/>
  </r>
  <r>
    <x v="6"/>
    <x v="6"/>
    <s v="Cutting &amp; Packing"/>
    <n v="6"/>
    <n v="0"/>
    <s v="000001"/>
    <d v="2021-09-21T12:03:23"/>
    <s v="NULL"/>
    <s v="NULL"/>
    <s v="N"/>
    <s v="N"/>
    <s v="NULL"/>
  </r>
  <r>
    <x v="7"/>
    <x v="7"/>
    <s v="Cutting Only"/>
    <n v="6"/>
    <n v="0"/>
    <s v="000001"/>
    <d v="2021-09-21T12:03:23"/>
    <s v="NULL"/>
    <s v="NULL"/>
    <s v="N"/>
    <s v="N"/>
    <s v="NULL"/>
  </r>
  <r>
    <x v="8"/>
    <x v="8"/>
    <s v="Half Die Cut"/>
    <n v="6"/>
    <n v="0"/>
    <s v="000001"/>
    <d v="2021-09-21T12:03:23"/>
    <s v="NULL"/>
    <s v="NULL"/>
    <s v="N"/>
    <s v="N"/>
    <s v="NULL"/>
  </r>
  <r>
    <x v="9"/>
    <x v="9"/>
    <s v="Loose"/>
    <n v="6"/>
    <n v="0"/>
    <s v="000001"/>
    <d v="2021-09-21T12:03:24"/>
    <s v="NULL"/>
    <s v="NULL"/>
    <s v="N"/>
    <s v="N"/>
    <s v="NULL"/>
  </r>
  <r>
    <x v="10"/>
    <x v="10"/>
    <s v="Pad Gumming"/>
    <n v="6"/>
    <n v="0"/>
    <s v="000001"/>
    <d v="2021-09-21T12:03:24"/>
    <s v="NULL"/>
    <s v="NULL"/>
    <s v="N"/>
    <s v="N"/>
    <s v="NULL"/>
  </r>
  <r>
    <x v="11"/>
    <x v="11"/>
    <s v="Pakki Binding"/>
    <n v="6"/>
    <n v="0"/>
    <s v="000001"/>
    <d v="2021-09-21T12:03:24"/>
    <s v="NULL"/>
    <s v="NULL"/>
    <s v="N"/>
    <s v="N"/>
    <s v="NULL"/>
  </r>
  <r>
    <x v="12"/>
    <x v="12"/>
    <s v="Kachchi Binding"/>
    <n v="6"/>
    <n v="0"/>
    <s v="000001"/>
    <d v="2021-09-21T12:03:24"/>
    <s v="NULL"/>
    <s v="NULL"/>
    <s v="N"/>
    <s v="N"/>
    <s v="NULL"/>
  </r>
  <r>
    <x v="13"/>
    <x v="13"/>
    <s v="Center Pinning (BOX)"/>
    <n v="6"/>
    <n v="0"/>
    <s v="000001"/>
    <d v="2021-09-21T12:03:24"/>
    <s v="NULL"/>
    <s v="NULL"/>
    <s v="N"/>
    <s v="N"/>
    <s v="NULL"/>
  </r>
  <r>
    <x v="14"/>
    <x v="14"/>
    <s v="Center Pin Binding"/>
    <n v="6"/>
    <n v="0"/>
    <s v="000001"/>
    <d v="2021-09-21T12:03:24"/>
    <s v="NULL"/>
    <s v="NULL"/>
    <s v="N"/>
    <s v="N"/>
    <s v="NULL"/>
  </r>
  <r>
    <x v="15"/>
    <x v="15"/>
    <s v="None"/>
    <n v="6"/>
    <n v="0"/>
    <s v="000001"/>
    <d v="2021-09-21T12:03:24"/>
    <s v="NULL"/>
    <s v="NULL"/>
    <s v="N"/>
    <s v="N"/>
    <s v="NULL"/>
  </r>
  <r>
    <x v="16"/>
    <x v="16"/>
    <s v="Perfect Binding"/>
    <n v="6"/>
    <n v="0"/>
    <s v="000001"/>
    <d v="2021-09-21T12:03:24"/>
    <s v="NULL"/>
    <s v="NULL"/>
    <s v="N"/>
    <s v="N"/>
    <s v="NULL"/>
  </r>
  <r>
    <x v="152"/>
    <x v="134"/>
    <s v="Perfect Binding (Back Cutting)"/>
    <n v="6"/>
    <n v="0"/>
    <s v="000005"/>
    <d v="2021-09-22T13:58:55"/>
    <s v="NULL"/>
    <s v="NULL"/>
    <s v="N"/>
    <s v="N"/>
    <s v="NULL"/>
  </r>
  <r>
    <x v="0"/>
    <x v="0"/>
    <s v="Die_Cutting"/>
    <n v="6"/>
    <n v="0"/>
    <s v="000001"/>
    <d v="2021-09-21T17:14:01"/>
    <s v="NULL"/>
    <s v="NULL"/>
    <s v="N"/>
    <s v="N"/>
    <s v="NULL"/>
  </r>
  <r>
    <x v="1"/>
    <x v="1"/>
    <s v="Die_Perforation"/>
    <n v="6"/>
    <n v="0"/>
    <s v="000001"/>
    <d v="2021-09-21T17:14:01"/>
    <s v="NULL"/>
    <s v="NULL"/>
    <s v="N"/>
    <s v="N"/>
    <s v="NULL"/>
  </r>
  <r>
    <x v="2"/>
    <x v="2"/>
    <s v="Hard Bound"/>
    <n v="6"/>
    <n v="0"/>
    <s v="000001"/>
    <d v="2021-09-21T17:14:01"/>
    <s v="NULL"/>
    <s v="NULL"/>
    <s v="N"/>
    <s v="N"/>
    <s v="NULL"/>
  </r>
  <r>
    <x v="105"/>
    <x v="19"/>
    <s v="Perfect Binding With Sewing"/>
    <n v="6"/>
    <n v="0"/>
    <s v="000001"/>
    <d v="2021-09-21T17:14:01"/>
    <s v="NULL"/>
    <s v="NULL"/>
    <s v="N"/>
    <s v="N"/>
    <s v="NULL"/>
  </r>
  <r>
    <x v="3"/>
    <x v="3"/>
    <s v="Perfect Binding With Sewing(CD-Insert)"/>
    <n v="6"/>
    <n v="0"/>
    <s v="000001"/>
    <d v="2021-09-21T17:14:01"/>
    <s v="NULL"/>
    <s v="NULL"/>
    <s v="N"/>
    <s v="N"/>
    <s v="NULL"/>
  </r>
  <r>
    <x v="4"/>
    <x v="4"/>
    <s v="Spiral Binding"/>
    <n v="6"/>
    <n v="0"/>
    <s v="000001"/>
    <d v="2021-09-21T17:14:01"/>
    <s v="NULL"/>
    <s v="NULL"/>
    <s v="N"/>
    <s v="N"/>
    <s v="NULL"/>
  </r>
  <r>
    <x v="5"/>
    <x v="5"/>
    <s v="Wirro Binding"/>
    <n v="6"/>
    <n v="0"/>
    <s v="000001"/>
    <d v="2021-09-21T17:14:01"/>
    <s v="NULL"/>
    <s v="NULL"/>
    <s v="N"/>
    <s v="N"/>
    <s v="NULL"/>
  </r>
  <r>
    <x v="6"/>
    <x v="6"/>
    <s v="Cutting &amp; Packing"/>
    <n v="6"/>
    <n v="0"/>
    <s v="000001"/>
    <d v="2021-09-21T17:14:02"/>
    <s v="NULL"/>
    <s v="NULL"/>
    <s v="N"/>
    <s v="N"/>
    <s v="NULL"/>
  </r>
  <r>
    <x v="7"/>
    <x v="7"/>
    <s v="Cutting Only"/>
    <n v="6"/>
    <n v="0"/>
    <s v="000001"/>
    <d v="2021-09-21T17:14:02"/>
    <s v="NULL"/>
    <s v="NULL"/>
    <s v="N"/>
    <s v="N"/>
    <s v="NULL"/>
  </r>
  <r>
    <x v="8"/>
    <x v="8"/>
    <s v="Half Die Cut"/>
    <n v="6"/>
    <n v="0"/>
    <s v="000001"/>
    <d v="2021-09-21T17:14:02"/>
    <s v="NULL"/>
    <s v="NULL"/>
    <s v="N"/>
    <s v="N"/>
    <s v="NULL"/>
  </r>
  <r>
    <x v="9"/>
    <x v="9"/>
    <s v="Loose"/>
    <n v="6"/>
    <n v="0"/>
    <s v="000001"/>
    <d v="2021-09-21T17:14:02"/>
    <s v="NULL"/>
    <s v="NULL"/>
    <s v="N"/>
    <s v="N"/>
    <s v="NULL"/>
  </r>
  <r>
    <x v="10"/>
    <x v="10"/>
    <s v="Pad Gumming"/>
    <n v="6"/>
    <n v="0"/>
    <s v="000001"/>
    <d v="2021-09-21T17:14:02"/>
    <s v="NULL"/>
    <s v="NULL"/>
    <s v="N"/>
    <s v="N"/>
    <s v="NULL"/>
  </r>
  <r>
    <x v="11"/>
    <x v="11"/>
    <s v="Pakki Binding"/>
    <n v="6"/>
    <n v="0"/>
    <s v="000001"/>
    <d v="2021-09-21T17:14:02"/>
    <s v="NULL"/>
    <s v="NULL"/>
    <s v="N"/>
    <s v="N"/>
    <s v="NULL"/>
  </r>
  <r>
    <x v="12"/>
    <x v="12"/>
    <s v="Kachchi Binding"/>
    <n v="6"/>
    <n v="0"/>
    <s v="000001"/>
    <d v="2021-09-21T17:14:02"/>
    <s v="NULL"/>
    <s v="NULL"/>
    <s v="N"/>
    <s v="N"/>
    <s v="NULL"/>
  </r>
  <r>
    <x v="13"/>
    <x v="13"/>
    <s v="Center Pinning (BOX)"/>
    <n v="6"/>
    <n v="0"/>
    <s v="000001"/>
    <d v="2021-09-21T17:14:02"/>
    <s v="NULL"/>
    <s v="NULL"/>
    <s v="N"/>
    <s v="N"/>
    <s v="NULL"/>
  </r>
  <r>
    <x v="14"/>
    <x v="14"/>
    <s v="Center Pin Binding"/>
    <n v="6"/>
    <n v="0"/>
    <s v="000001"/>
    <d v="2021-09-21T17:14:02"/>
    <s v="NULL"/>
    <s v="NULL"/>
    <s v="N"/>
    <s v="N"/>
    <s v="NULL"/>
  </r>
  <r>
    <x v="15"/>
    <x v="15"/>
    <s v="None"/>
    <n v="6"/>
    <n v="0"/>
    <s v="000001"/>
    <d v="2021-09-21T17:14:02"/>
    <s v="NULL"/>
    <s v="NULL"/>
    <s v="N"/>
    <s v="N"/>
    <s v="NULL"/>
  </r>
  <r>
    <x v="16"/>
    <x v="16"/>
    <s v="Perfect Binding"/>
    <n v="6"/>
    <n v="0"/>
    <s v="000001"/>
    <d v="2021-09-21T17:14:02"/>
    <s v="NULL"/>
    <s v="NULL"/>
    <s v="N"/>
    <s v="N"/>
    <s v="NULL"/>
  </r>
  <r>
    <x v="0"/>
    <x v="0"/>
    <s v="Die_Cutting"/>
    <n v="6"/>
    <n v="0"/>
    <s v="000001"/>
    <d v="2021-09-21T17:14:01"/>
    <s v="NULL"/>
    <s v="NULL"/>
    <s v="N"/>
    <s v="N"/>
    <s v="NULL"/>
  </r>
  <r>
    <x v="1"/>
    <x v="1"/>
    <s v="Die_Perforation"/>
    <n v="6"/>
    <n v="0"/>
    <s v="000001"/>
    <d v="2021-09-21T17:14:01"/>
    <s v="NULL"/>
    <s v="NULL"/>
    <s v="N"/>
    <s v="N"/>
    <s v="NULL"/>
  </r>
  <r>
    <x v="2"/>
    <x v="2"/>
    <s v="Hard Bound"/>
    <n v="6"/>
    <n v="0"/>
    <s v="000001"/>
    <d v="2021-09-21T17:14:01"/>
    <s v="NULL"/>
    <s v="NULL"/>
    <s v="N"/>
    <s v="N"/>
    <s v="NULL"/>
  </r>
  <r>
    <x v="105"/>
    <x v="19"/>
    <s v="Perfect Binding With Sewing"/>
    <n v="6"/>
    <n v="0"/>
    <s v="000001"/>
    <d v="2021-09-21T17:14:01"/>
    <s v="NULL"/>
    <s v="NULL"/>
    <s v="N"/>
    <s v="N"/>
    <s v="NULL"/>
  </r>
  <r>
    <x v="3"/>
    <x v="3"/>
    <s v="Perfect Binding With Sewing(CD-Insert)"/>
    <n v="6"/>
    <n v="0"/>
    <s v="000001"/>
    <d v="2021-09-21T17:14:01"/>
    <s v="NULL"/>
    <s v="NULL"/>
    <s v="N"/>
    <s v="N"/>
    <s v="NULL"/>
  </r>
  <r>
    <x v="4"/>
    <x v="4"/>
    <s v="Spiral Binding"/>
    <n v="6"/>
    <n v="0"/>
    <s v="000001"/>
    <d v="2021-09-21T17:14:01"/>
    <s v="NULL"/>
    <s v="NULL"/>
    <s v="N"/>
    <s v="N"/>
    <s v="NULL"/>
  </r>
  <r>
    <x v="5"/>
    <x v="5"/>
    <s v="Wirro Binding"/>
    <n v="6"/>
    <n v="0"/>
    <s v="000001"/>
    <d v="2021-09-21T17:14:01"/>
    <s v="NULL"/>
    <s v="NULL"/>
    <s v="N"/>
    <s v="N"/>
    <s v="NULL"/>
  </r>
  <r>
    <x v="6"/>
    <x v="6"/>
    <s v="Cutting &amp; Packing"/>
    <n v="6"/>
    <n v="0"/>
    <s v="000001"/>
    <d v="2021-09-21T17:14:02"/>
    <s v="NULL"/>
    <s v="NULL"/>
    <s v="N"/>
    <s v="N"/>
    <s v="NULL"/>
  </r>
  <r>
    <x v="7"/>
    <x v="7"/>
    <s v="Cutting Only"/>
    <n v="6"/>
    <n v="0"/>
    <s v="000001"/>
    <d v="2021-09-21T17:14:02"/>
    <s v="NULL"/>
    <s v="NULL"/>
    <s v="N"/>
    <s v="N"/>
    <s v="NULL"/>
  </r>
  <r>
    <x v="8"/>
    <x v="8"/>
    <s v="Half Die Cut"/>
    <n v="6"/>
    <n v="0"/>
    <s v="000001"/>
    <d v="2021-09-21T17:14:02"/>
    <s v="NULL"/>
    <s v="NULL"/>
    <s v="N"/>
    <s v="N"/>
    <s v="NULL"/>
  </r>
  <r>
    <x v="9"/>
    <x v="9"/>
    <s v="Loose"/>
    <n v="6"/>
    <n v="0"/>
    <s v="000001"/>
    <d v="2021-09-21T17:14:02"/>
    <s v="NULL"/>
    <s v="NULL"/>
    <s v="N"/>
    <s v="N"/>
    <s v="NULL"/>
  </r>
  <r>
    <x v="10"/>
    <x v="10"/>
    <s v="Pad Gumming"/>
    <n v="6"/>
    <n v="0"/>
    <s v="000001"/>
    <d v="2021-09-21T17:14:02"/>
    <s v="NULL"/>
    <s v="NULL"/>
    <s v="N"/>
    <s v="N"/>
    <s v="NULL"/>
  </r>
  <r>
    <x v="11"/>
    <x v="11"/>
    <s v="Pakki Binding"/>
    <n v="6"/>
    <n v="0"/>
    <s v="000001"/>
    <d v="2021-09-21T17:14:02"/>
    <s v="NULL"/>
    <s v="NULL"/>
    <s v="N"/>
    <s v="N"/>
    <s v="NULL"/>
  </r>
  <r>
    <x v="12"/>
    <x v="12"/>
    <s v="Kachchi Binding"/>
    <n v="6"/>
    <n v="0"/>
    <s v="000001"/>
    <d v="2021-09-21T17:14:02"/>
    <s v="NULL"/>
    <s v="NULL"/>
    <s v="N"/>
    <s v="N"/>
    <s v="NULL"/>
  </r>
  <r>
    <x v="13"/>
    <x v="13"/>
    <s v="Center Pinning (BOX)"/>
    <n v="6"/>
    <n v="0"/>
    <s v="000001"/>
    <d v="2021-09-21T17:14:02"/>
    <s v="NULL"/>
    <s v="NULL"/>
    <s v="N"/>
    <s v="N"/>
    <s v="NULL"/>
  </r>
  <r>
    <x v="14"/>
    <x v="14"/>
    <s v="Center Pin Binding"/>
    <n v="6"/>
    <n v="0"/>
    <s v="000001"/>
    <d v="2021-09-21T17:14:02"/>
    <s v="NULL"/>
    <s v="NULL"/>
    <s v="N"/>
    <s v="N"/>
    <s v="NULL"/>
  </r>
  <r>
    <x v="15"/>
    <x v="15"/>
    <s v="None"/>
    <n v="6"/>
    <n v="0"/>
    <s v="000001"/>
    <d v="2021-09-21T17:14:02"/>
    <s v="NULL"/>
    <s v="NULL"/>
    <s v="N"/>
    <s v="N"/>
    <s v="NULL"/>
  </r>
  <r>
    <x v="16"/>
    <x v="16"/>
    <s v="Perfect Binding"/>
    <n v="6"/>
    <n v="0"/>
    <s v="000001"/>
    <d v="2021-09-21T17:14:02"/>
    <s v="NULL"/>
    <s v="NULL"/>
    <s v="N"/>
    <s v="N"/>
    <s v="NULL"/>
  </r>
  <r>
    <x v="0"/>
    <x v="0"/>
    <s v="Die_Cutting"/>
    <n v="6"/>
    <n v="0"/>
    <s v="000001"/>
    <d v="2021-09-21T17:22:10"/>
    <s v="NULL"/>
    <s v="NULL"/>
    <s v="N"/>
    <s v="N"/>
    <s v="NULL"/>
  </r>
  <r>
    <x v="1"/>
    <x v="1"/>
    <s v="Die_Perforation"/>
    <n v="6"/>
    <n v="0"/>
    <s v="000001"/>
    <d v="2021-09-21T17:22:11"/>
    <s v="NULL"/>
    <s v="NULL"/>
    <s v="N"/>
    <s v="N"/>
    <s v="NULL"/>
  </r>
  <r>
    <x v="2"/>
    <x v="2"/>
    <s v="Hard Bound"/>
    <n v="6"/>
    <n v="0"/>
    <s v="000001"/>
    <d v="2021-09-21T17:22:11"/>
    <s v="NULL"/>
    <s v="NULL"/>
    <s v="N"/>
    <s v="N"/>
    <s v="NULL"/>
  </r>
  <r>
    <x v="105"/>
    <x v="19"/>
    <s v="Perfect Binding With Sewing"/>
    <n v="6"/>
    <n v="0"/>
    <s v="000001"/>
    <d v="2021-09-21T17:22:11"/>
    <s v="NULL"/>
    <s v="NULL"/>
    <s v="N"/>
    <s v="N"/>
    <s v="NULL"/>
  </r>
  <r>
    <x v="3"/>
    <x v="3"/>
    <s v="Perfect Binding With Sewing(CD-Insert)"/>
    <n v="6"/>
    <n v="0"/>
    <s v="000001"/>
    <d v="2021-09-21T17:22:11"/>
    <s v="NULL"/>
    <s v="NULL"/>
    <s v="N"/>
    <s v="N"/>
    <s v="NULL"/>
  </r>
  <r>
    <x v="4"/>
    <x v="4"/>
    <s v="Spiral Binding"/>
    <n v="6"/>
    <n v="0"/>
    <s v="000001"/>
    <d v="2021-09-21T17:22:11"/>
    <s v="NULL"/>
    <s v="NULL"/>
    <s v="N"/>
    <s v="N"/>
    <s v="NULL"/>
  </r>
  <r>
    <x v="5"/>
    <x v="5"/>
    <s v="Wirro Binding"/>
    <n v="6"/>
    <n v="0"/>
    <s v="000001"/>
    <d v="2021-09-21T17:22:11"/>
    <s v="NULL"/>
    <s v="NULL"/>
    <s v="N"/>
    <s v="N"/>
    <s v="NULL"/>
  </r>
  <r>
    <x v="6"/>
    <x v="6"/>
    <s v="Cutting &amp; Packing"/>
    <n v="6"/>
    <n v="0"/>
    <s v="000001"/>
    <d v="2021-09-21T17:22:11"/>
    <s v="NULL"/>
    <s v="NULL"/>
    <s v="N"/>
    <s v="N"/>
    <s v="NULL"/>
  </r>
  <r>
    <x v="7"/>
    <x v="7"/>
    <s v="Cutting Only"/>
    <n v="6"/>
    <n v="0"/>
    <s v="000001"/>
    <d v="2021-09-21T17:22:11"/>
    <s v="NULL"/>
    <s v="NULL"/>
    <s v="N"/>
    <s v="N"/>
    <s v="NULL"/>
  </r>
  <r>
    <x v="8"/>
    <x v="8"/>
    <s v="Half Die Cut"/>
    <n v="6"/>
    <n v="0"/>
    <s v="000001"/>
    <d v="2021-09-21T17:22:11"/>
    <s v="NULL"/>
    <s v="NULL"/>
    <s v="N"/>
    <s v="N"/>
    <s v="NULL"/>
  </r>
  <r>
    <x v="9"/>
    <x v="9"/>
    <s v="Loose"/>
    <n v="6"/>
    <n v="0"/>
    <s v="000001"/>
    <d v="2021-09-21T17:22:11"/>
    <s v="NULL"/>
    <s v="NULL"/>
    <s v="N"/>
    <s v="N"/>
    <s v="NULL"/>
  </r>
  <r>
    <x v="10"/>
    <x v="10"/>
    <s v="Pad Gumming"/>
    <n v="6"/>
    <n v="0"/>
    <s v="000001"/>
    <d v="2021-09-21T17:22:11"/>
    <s v="NULL"/>
    <s v="NULL"/>
    <s v="N"/>
    <s v="N"/>
    <s v="NULL"/>
  </r>
  <r>
    <x v="11"/>
    <x v="11"/>
    <s v="Pakki Binding"/>
    <n v="6"/>
    <n v="0"/>
    <s v="000001"/>
    <d v="2021-09-21T17:22:11"/>
    <s v="NULL"/>
    <s v="NULL"/>
    <s v="N"/>
    <s v="N"/>
    <s v="NULL"/>
  </r>
  <r>
    <x v="12"/>
    <x v="12"/>
    <s v="Kachchi Binding"/>
    <n v="6"/>
    <n v="0"/>
    <s v="000001"/>
    <d v="2021-09-21T17:22:11"/>
    <s v="NULL"/>
    <s v="NULL"/>
    <s v="N"/>
    <s v="N"/>
    <s v="NULL"/>
  </r>
  <r>
    <x v="13"/>
    <x v="13"/>
    <s v="Center Pinning (BOX)"/>
    <n v="6"/>
    <n v="0"/>
    <s v="000001"/>
    <d v="2021-09-21T17:22:11"/>
    <s v="NULL"/>
    <s v="NULL"/>
    <s v="N"/>
    <s v="N"/>
    <s v="NULL"/>
  </r>
  <r>
    <x v="14"/>
    <x v="14"/>
    <s v="Center Pin Binding"/>
    <n v="6"/>
    <n v="0"/>
    <s v="000001"/>
    <d v="2021-09-21T17:22:11"/>
    <s v="NULL"/>
    <s v="NULL"/>
    <s v="N"/>
    <s v="N"/>
    <s v="NULL"/>
  </r>
  <r>
    <x v="15"/>
    <x v="15"/>
    <s v="None"/>
    <n v="6"/>
    <n v="0"/>
    <s v="000001"/>
    <d v="2021-09-21T17:22:11"/>
    <s v="NULL"/>
    <s v="NULL"/>
    <s v="N"/>
    <s v="N"/>
    <s v="NULL"/>
  </r>
  <r>
    <x v="16"/>
    <x v="16"/>
    <s v="Perfect Binding"/>
    <n v="6"/>
    <n v="0"/>
    <s v="000001"/>
    <d v="2021-09-21T17:22:11"/>
    <s v="NULL"/>
    <s v="NULL"/>
    <s v="N"/>
    <s v="N"/>
    <s v="NULL"/>
  </r>
  <r>
    <x v="0"/>
    <x v="0"/>
    <s v="Die_Cutting"/>
    <n v="6"/>
    <n v="0"/>
    <s v="000001"/>
    <d v="2021-09-21T10:55:00"/>
    <s v="NULL"/>
    <s v="NULL"/>
    <s v="N"/>
    <s v="N"/>
    <s v="NULL"/>
  </r>
  <r>
    <x v="1"/>
    <x v="1"/>
    <s v="Die_Perforation"/>
    <n v="6"/>
    <n v="0"/>
    <s v="000001"/>
    <d v="2021-09-21T10:55:00"/>
    <s v="NULL"/>
    <s v="NULL"/>
    <s v="N"/>
    <s v="N"/>
    <s v="NULL"/>
  </r>
  <r>
    <x v="2"/>
    <x v="2"/>
    <s v="Hard Bound"/>
    <n v="6"/>
    <n v="0"/>
    <s v="000001"/>
    <d v="2021-09-21T10:55:00"/>
    <s v="NULL"/>
    <s v="NULL"/>
    <s v="N"/>
    <s v="N"/>
    <s v="NULL"/>
  </r>
  <r>
    <x v="105"/>
    <x v="19"/>
    <s v="Perfect Binding With Sewing"/>
    <n v="6"/>
    <n v="0"/>
    <s v="000001"/>
    <d v="2021-09-21T10:55:00"/>
    <s v="NULL"/>
    <s v="NULL"/>
    <s v="N"/>
    <s v="N"/>
    <s v="NULL"/>
  </r>
  <r>
    <x v="3"/>
    <x v="3"/>
    <s v="Perfect Binding With Sewing(CD-Insert)"/>
    <n v="6"/>
    <n v="0"/>
    <s v="000001"/>
    <d v="2021-09-21T10:55:00"/>
    <s v="NULL"/>
    <s v="NULL"/>
    <s v="N"/>
    <s v="N"/>
    <s v="NULL"/>
  </r>
  <r>
    <x v="4"/>
    <x v="4"/>
    <s v="Spiral Binding"/>
    <n v="6"/>
    <n v="0"/>
    <s v="000001"/>
    <d v="2021-09-21T10:55:00"/>
    <s v="NULL"/>
    <s v="NULL"/>
    <s v="N"/>
    <s v="N"/>
    <s v="NULL"/>
  </r>
  <r>
    <x v="5"/>
    <x v="5"/>
    <s v="Wirro Binding"/>
    <n v="6"/>
    <n v="0"/>
    <s v="000001"/>
    <d v="2021-09-21T10:55:00"/>
    <s v="NULL"/>
    <s v="NULL"/>
    <s v="N"/>
    <s v="N"/>
    <s v="NULL"/>
  </r>
  <r>
    <x v="6"/>
    <x v="6"/>
    <s v="Cutting &amp; Packing"/>
    <n v="6"/>
    <n v="0"/>
    <s v="000001"/>
    <d v="2021-09-21T10:55:00"/>
    <s v="NULL"/>
    <s v="NULL"/>
    <s v="N"/>
    <s v="N"/>
    <s v="NULL"/>
  </r>
  <r>
    <x v="7"/>
    <x v="7"/>
    <s v="Cutting Only"/>
    <n v="6"/>
    <n v="0"/>
    <s v="000001"/>
    <d v="2021-09-21T10:55:01"/>
    <s v="NULL"/>
    <s v="NULL"/>
    <s v="N"/>
    <s v="N"/>
    <s v="NULL"/>
  </r>
  <r>
    <x v="8"/>
    <x v="8"/>
    <s v="Half Die Cut"/>
    <n v="6"/>
    <n v="0"/>
    <s v="000001"/>
    <d v="2021-09-21T10:55:01"/>
    <s v="NULL"/>
    <s v="NULL"/>
    <s v="N"/>
    <s v="N"/>
    <s v="NULL"/>
  </r>
  <r>
    <x v="9"/>
    <x v="9"/>
    <s v="Loose"/>
    <n v="6"/>
    <n v="0"/>
    <s v="000001"/>
    <d v="2021-09-21T10:55:01"/>
    <s v="NULL"/>
    <s v="NULL"/>
    <s v="N"/>
    <s v="N"/>
    <s v="NULL"/>
  </r>
  <r>
    <x v="10"/>
    <x v="10"/>
    <s v="Pad Gumming"/>
    <n v="6"/>
    <n v="0"/>
    <s v="000001"/>
    <d v="2021-09-21T10:55:01"/>
    <s v="NULL"/>
    <s v="NULL"/>
    <s v="N"/>
    <s v="N"/>
    <s v="NULL"/>
  </r>
  <r>
    <x v="11"/>
    <x v="11"/>
    <s v="Pakki Binding"/>
    <n v="6"/>
    <n v="0"/>
    <s v="000001"/>
    <d v="2021-09-21T10:55:01"/>
    <s v="NULL"/>
    <s v="NULL"/>
    <s v="N"/>
    <s v="N"/>
    <s v="NULL"/>
  </r>
  <r>
    <x v="12"/>
    <x v="12"/>
    <s v="Kachchi Binding"/>
    <n v="6"/>
    <n v="0"/>
    <s v="000001"/>
    <d v="2021-09-21T10:55:01"/>
    <s v="NULL"/>
    <s v="NULL"/>
    <s v="N"/>
    <s v="N"/>
    <s v="NULL"/>
  </r>
  <r>
    <x v="13"/>
    <x v="13"/>
    <s v="Center Pinning (BOX)"/>
    <n v="6"/>
    <n v="0"/>
    <s v="000001"/>
    <d v="2021-09-21T10:55:01"/>
    <s v="NULL"/>
    <s v="NULL"/>
    <s v="N"/>
    <s v="N"/>
    <s v="NULL"/>
  </r>
  <r>
    <x v="14"/>
    <x v="14"/>
    <s v="Center Pin Binding"/>
    <n v="6"/>
    <n v="0"/>
    <s v="000001"/>
    <d v="2021-09-21T10:55:01"/>
    <s v="NULL"/>
    <s v="NULL"/>
    <s v="N"/>
    <s v="N"/>
    <s v="NULL"/>
  </r>
  <r>
    <x v="15"/>
    <x v="15"/>
    <s v="None"/>
    <n v="6"/>
    <n v="0"/>
    <s v="000001"/>
    <d v="2021-09-21T10:55:01"/>
    <s v="NULL"/>
    <s v="NULL"/>
    <s v="N"/>
    <s v="N"/>
    <s v="NULL"/>
  </r>
  <r>
    <x v="16"/>
    <x v="16"/>
    <s v="Perfect Binding"/>
    <n v="6"/>
    <n v="0"/>
    <s v="000001"/>
    <d v="2021-09-21T10:55:01"/>
    <s v="NULL"/>
    <s v="NULL"/>
    <s v="N"/>
    <s v="N"/>
    <s v="NULL"/>
  </r>
  <r>
    <x v="0"/>
    <x v="0"/>
    <s v="Die_Cutting"/>
    <n v="6"/>
    <n v="0"/>
    <s v="000001"/>
    <d v="2021-09-21T10:55:00"/>
    <s v="NULL"/>
    <s v="NULL"/>
    <s v="N"/>
    <s v="N"/>
    <s v="NULL"/>
  </r>
  <r>
    <x v="1"/>
    <x v="1"/>
    <s v="Die_Perforation"/>
    <n v="6"/>
    <n v="0"/>
    <s v="000001"/>
    <d v="2021-09-21T10:55:00"/>
    <s v="NULL"/>
    <s v="NULL"/>
    <s v="N"/>
    <s v="N"/>
    <s v="NULL"/>
  </r>
  <r>
    <x v="2"/>
    <x v="2"/>
    <s v="Hard Bound"/>
    <n v="6"/>
    <n v="0"/>
    <s v="000001"/>
    <d v="2021-09-21T10:55:00"/>
    <s v="NULL"/>
    <s v="NULL"/>
    <s v="N"/>
    <s v="N"/>
    <s v="NULL"/>
  </r>
  <r>
    <x v="105"/>
    <x v="19"/>
    <s v="Perfect Binding With Sewing"/>
    <n v="6"/>
    <n v="0"/>
    <s v="000001"/>
    <d v="2021-09-21T10:55:00"/>
    <s v="NULL"/>
    <s v="NULL"/>
    <s v="N"/>
    <s v="N"/>
    <s v="NULL"/>
  </r>
  <r>
    <x v="3"/>
    <x v="3"/>
    <s v="Perfect Binding With Sewing(CD-Insert)"/>
    <n v="6"/>
    <n v="0"/>
    <s v="000001"/>
    <d v="2021-09-21T10:55:00"/>
    <s v="NULL"/>
    <s v="NULL"/>
    <s v="N"/>
    <s v="N"/>
    <s v="NULL"/>
  </r>
  <r>
    <x v="4"/>
    <x v="4"/>
    <s v="Spiral Binding"/>
    <n v="6"/>
    <n v="0"/>
    <s v="000001"/>
    <d v="2021-09-21T10:55:00"/>
    <s v="NULL"/>
    <s v="NULL"/>
    <s v="N"/>
    <s v="N"/>
    <s v="NULL"/>
  </r>
  <r>
    <x v="5"/>
    <x v="5"/>
    <s v="Wirro Binding"/>
    <n v="6"/>
    <n v="0"/>
    <s v="000001"/>
    <d v="2021-09-21T10:55:00"/>
    <s v="NULL"/>
    <s v="NULL"/>
    <s v="N"/>
    <s v="N"/>
    <s v="NULL"/>
  </r>
  <r>
    <x v="6"/>
    <x v="6"/>
    <s v="Cutting &amp; Packing"/>
    <n v="6"/>
    <n v="0"/>
    <s v="000001"/>
    <d v="2021-09-21T10:55:00"/>
    <s v="NULL"/>
    <s v="NULL"/>
    <s v="N"/>
    <s v="N"/>
    <s v="NULL"/>
  </r>
  <r>
    <x v="7"/>
    <x v="7"/>
    <s v="Cutting Only"/>
    <n v="6"/>
    <n v="0"/>
    <s v="000001"/>
    <d v="2021-09-21T10:55:01"/>
    <s v="NULL"/>
    <s v="NULL"/>
    <s v="N"/>
    <s v="N"/>
    <s v="NULL"/>
  </r>
  <r>
    <x v="8"/>
    <x v="8"/>
    <s v="Half Die Cut"/>
    <n v="6"/>
    <n v="0"/>
    <s v="000001"/>
    <d v="2021-09-21T10:55:01"/>
    <s v="NULL"/>
    <s v="NULL"/>
    <s v="N"/>
    <s v="N"/>
    <s v="NULL"/>
  </r>
  <r>
    <x v="9"/>
    <x v="9"/>
    <s v="Loose"/>
    <n v="6"/>
    <n v="0"/>
    <s v="000001"/>
    <d v="2021-09-21T10:55:01"/>
    <s v="NULL"/>
    <s v="NULL"/>
    <s v="N"/>
    <s v="N"/>
    <s v="NULL"/>
  </r>
  <r>
    <x v="10"/>
    <x v="10"/>
    <s v="Pad Gumming"/>
    <n v="6"/>
    <n v="0"/>
    <s v="000001"/>
    <d v="2021-09-21T10:55:01"/>
    <s v="NULL"/>
    <s v="NULL"/>
    <s v="N"/>
    <s v="N"/>
    <s v="NULL"/>
  </r>
  <r>
    <x v="11"/>
    <x v="11"/>
    <s v="Pakki Binding"/>
    <n v="6"/>
    <n v="0"/>
    <s v="000001"/>
    <d v="2021-09-21T10:55:01"/>
    <s v="NULL"/>
    <s v="NULL"/>
    <s v="N"/>
    <s v="N"/>
    <s v="NULL"/>
  </r>
  <r>
    <x v="12"/>
    <x v="12"/>
    <s v="Kachchi Binding"/>
    <n v="6"/>
    <n v="0"/>
    <s v="000001"/>
    <d v="2021-09-21T10:55:01"/>
    <s v="NULL"/>
    <s v="NULL"/>
    <s v="N"/>
    <s v="N"/>
    <s v="NULL"/>
  </r>
  <r>
    <x v="13"/>
    <x v="13"/>
    <s v="Center Pinning (BOX)"/>
    <n v="6"/>
    <n v="0"/>
    <s v="000001"/>
    <d v="2021-09-21T10:55:01"/>
    <s v="NULL"/>
    <s v="NULL"/>
    <s v="N"/>
    <s v="N"/>
    <s v="NULL"/>
  </r>
  <r>
    <x v="14"/>
    <x v="14"/>
    <s v="Center Pin Binding"/>
    <n v="6"/>
    <n v="0"/>
    <s v="000001"/>
    <d v="2021-09-21T10:55:01"/>
    <s v="NULL"/>
    <s v="NULL"/>
    <s v="N"/>
    <s v="N"/>
    <s v="NULL"/>
  </r>
  <r>
    <x v="15"/>
    <x v="15"/>
    <s v="None"/>
    <n v="6"/>
    <n v="0"/>
    <s v="000001"/>
    <d v="2021-09-21T10:55:01"/>
    <s v="NULL"/>
    <s v="NULL"/>
    <s v="N"/>
    <s v="N"/>
    <s v="NULL"/>
  </r>
  <r>
    <x v="16"/>
    <x v="16"/>
    <s v="Perfect Binding"/>
    <n v="6"/>
    <n v="0"/>
    <s v="000001"/>
    <d v="2021-09-21T10:55:01"/>
    <s v="NULL"/>
    <s v="NULL"/>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11-01T16:25:05"/>
    <s v="NULL"/>
    <s v="NULL"/>
    <s v="N"/>
    <s v="N"/>
    <s v="NULL"/>
  </r>
  <r>
    <x v="1"/>
    <x v="1"/>
    <s v="Die_Perforation"/>
    <n v="6"/>
    <n v="0"/>
    <s v="000001"/>
    <d v="2021-11-01T16:25:05"/>
    <s v="NULL"/>
    <s v="NULL"/>
    <s v="N"/>
    <s v="N"/>
    <s v="NULL"/>
  </r>
  <r>
    <x v="2"/>
    <x v="2"/>
    <s v="Hard Bound"/>
    <n v="6"/>
    <n v="0"/>
    <s v="000001"/>
    <d v="2021-11-01T16:25:05"/>
    <s v="NULL"/>
    <s v="NULL"/>
    <s v="N"/>
    <s v="N"/>
    <s v="NULL"/>
  </r>
  <r>
    <x v="3"/>
    <x v="3"/>
    <s v="Perfect Binding With Sewing(CD-Insert)"/>
    <n v="6"/>
    <n v="0"/>
    <s v="000001"/>
    <d v="2021-11-01T16:25:05"/>
    <s v="NULL"/>
    <s v="NULL"/>
    <s v="N"/>
    <s v="N"/>
    <s v="NULL"/>
  </r>
  <r>
    <x v="4"/>
    <x v="4"/>
    <s v="Spiral Binding"/>
    <n v="6"/>
    <n v="0"/>
    <s v="000001"/>
    <d v="2021-11-01T16:25:05"/>
    <s v="NULL"/>
    <s v="NULL"/>
    <s v="N"/>
    <s v="N"/>
    <s v="NULL"/>
  </r>
  <r>
    <x v="5"/>
    <x v="5"/>
    <s v="Wirro Binding"/>
    <n v="6"/>
    <n v="0"/>
    <s v="000001"/>
    <d v="2021-11-01T16:25:05"/>
    <s v="NULL"/>
    <s v="NULL"/>
    <s v="N"/>
    <s v="N"/>
    <s v="NULL"/>
  </r>
  <r>
    <x v="6"/>
    <x v="6"/>
    <s v="Cutting &amp; Packing"/>
    <n v="6"/>
    <n v="0"/>
    <s v="000001"/>
    <d v="2021-11-01T16:25:05"/>
    <s v="NULL"/>
    <s v="NULL"/>
    <s v="N"/>
    <s v="N"/>
    <s v="NULL"/>
  </r>
  <r>
    <x v="7"/>
    <x v="7"/>
    <s v="Cutting Only"/>
    <n v="6"/>
    <n v="0"/>
    <s v="000001"/>
    <d v="2021-11-01T16:25:05"/>
    <s v="NULL"/>
    <s v="NULL"/>
    <s v="N"/>
    <s v="N"/>
    <s v="NULL"/>
  </r>
  <r>
    <x v="8"/>
    <x v="8"/>
    <s v="Half Die Cut"/>
    <n v="6"/>
    <n v="0"/>
    <s v="000001"/>
    <d v="2021-11-01T16:25:05"/>
    <s v="NULL"/>
    <s v="NULL"/>
    <s v="N"/>
    <s v="N"/>
    <s v="NULL"/>
  </r>
  <r>
    <x v="9"/>
    <x v="9"/>
    <s v="Loose"/>
    <n v="6"/>
    <n v="0"/>
    <s v="000001"/>
    <d v="2021-11-01T16:25:05"/>
    <s v="NULL"/>
    <s v="NULL"/>
    <s v="N"/>
    <s v="N"/>
    <s v="NULL"/>
  </r>
  <r>
    <x v="10"/>
    <x v="10"/>
    <s v="Pad Gumming"/>
    <n v="6"/>
    <n v="0"/>
    <s v="000001"/>
    <d v="2021-11-01T16:25:05"/>
    <s v="NULL"/>
    <s v="NULL"/>
    <s v="N"/>
    <s v="N"/>
    <s v="NULL"/>
  </r>
  <r>
    <x v="11"/>
    <x v="11"/>
    <s v="Pakki Binding"/>
    <n v="6"/>
    <n v="0"/>
    <s v="000001"/>
    <d v="2021-11-01T16:25:05"/>
    <s v="NULL"/>
    <s v="NULL"/>
    <s v="N"/>
    <s v="N"/>
    <s v="NULL"/>
  </r>
  <r>
    <x v="12"/>
    <x v="12"/>
    <s v="Kachchi Binding"/>
    <n v="6"/>
    <n v="0"/>
    <s v="000001"/>
    <d v="2021-11-01T16:25:05"/>
    <s v="NULL"/>
    <s v="NULL"/>
    <s v="N"/>
    <s v="N"/>
    <s v="NULL"/>
  </r>
  <r>
    <x v="13"/>
    <x v="13"/>
    <s v="Center Pinning (BOX)"/>
    <n v="6"/>
    <n v="0"/>
    <s v="000001"/>
    <d v="2021-11-01T16:25:05"/>
    <s v="NULL"/>
    <s v="NULL"/>
    <s v="N"/>
    <s v="N"/>
    <s v="NULL"/>
  </r>
  <r>
    <x v="14"/>
    <x v="14"/>
    <s v="Center Pin Binding"/>
    <n v="6"/>
    <n v="0"/>
    <s v="000001"/>
    <d v="2021-11-01T16:25:05"/>
    <s v="NULL"/>
    <s v="NULL"/>
    <s v="N"/>
    <s v="N"/>
    <s v="NULL"/>
  </r>
  <r>
    <x v="15"/>
    <x v="15"/>
    <s v="None"/>
    <n v="6"/>
    <n v="0"/>
    <s v="000001"/>
    <d v="2021-11-01T16:25:05"/>
    <s v="NULL"/>
    <s v="NULL"/>
    <s v="N"/>
    <s v="N"/>
    <s v="NULL"/>
  </r>
  <r>
    <x v="16"/>
    <x v="16"/>
    <s v="Perfect Binding"/>
    <n v="6"/>
    <n v="0"/>
    <s v="000001"/>
    <d v="2021-11-01T16:25:0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10-06-22T10:43:06"/>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123"/>
    <x v="105"/>
    <s v="Sta-Langers Stickers@0.14/-"/>
    <n v="6"/>
    <n v="0"/>
    <s v="000004"/>
    <d v="2010-03-09T15:03:42"/>
    <s v="NULL"/>
    <s v="1899-12-30 00:00:00.000"/>
    <s v="N"/>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5"/>
    <x v="5"/>
    <s v="Wirro Binding"/>
    <n v="6"/>
    <n v="0"/>
    <s v="000001"/>
    <d v="2021-10-18T12:58:51"/>
    <s v="NULL"/>
    <s v="NULL"/>
    <s v="N"/>
    <s v="N"/>
    <s v="NULL"/>
  </r>
  <r>
    <x v="6"/>
    <x v="6"/>
    <s v="Cutting &amp; Packing"/>
    <n v="6"/>
    <n v="0"/>
    <s v="000001"/>
    <d v="2021-10-18T12:58:51"/>
    <s v="NULL"/>
    <s v="NULL"/>
    <s v="N"/>
    <s v="N"/>
    <s v="NULL"/>
  </r>
  <r>
    <x v="7"/>
    <x v="7"/>
    <s v="Cutting Only"/>
    <n v="6"/>
    <n v="0"/>
    <s v="000001"/>
    <d v="2021-10-18T12:58:51"/>
    <s v="NULL"/>
    <s v="NULL"/>
    <s v="N"/>
    <s v="N"/>
    <s v="NULL"/>
  </r>
  <r>
    <x v="8"/>
    <x v="8"/>
    <s v="Half Die Cut"/>
    <n v="6"/>
    <n v="0"/>
    <s v="000001"/>
    <d v="2021-10-18T12:58:51"/>
    <s v="NULL"/>
    <s v="NULL"/>
    <s v="N"/>
    <s v="N"/>
    <s v="NULL"/>
  </r>
  <r>
    <x v="9"/>
    <x v="9"/>
    <s v="Loose"/>
    <n v="6"/>
    <n v="0"/>
    <s v="000001"/>
    <d v="2021-10-18T12:58:51"/>
    <s v="NULL"/>
    <s v="NULL"/>
    <s v="N"/>
    <s v="N"/>
    <s v="NULL"/>
  </r>
  <r>
    <x v="10"/>
    <x v="10"/>
    <s v="Pad Gumming"/>
    <n v="6"/>
    <n v="0"/>
    <s v="000001"/>
    <d v="2021-10-18T12:58:51"/>
    <s v="NULL"/>
    <s v="NULL"/>
    <s v="N"/>
    <s v="N"/>
    <s v="NULL"/>
  </r>
  <r>
    <x v="11"/>
    <x v="11"/>
    <s v="Pakki Binding"/>
    <n v="6"/>
    <n v="0"/>
    <s v="000001"/>
    <d v="2021-10-18T12:58:51"/>
    <s v="NULL"/>
    <s v="NULL"/>
    <s v="N"/>
    <s v="N"/>
    <s v="NULL"/>
  </r>
  <r>
    <x v="12"/>
    <x v="12"/>
    <s v="Kachchi Binding"/>
    <n v="6"/>
    <n v="0"/>
    <s v="000001"/>
    <d v="2021-10-18T12:58:51"/>
    <s v="NULL"/>
    <s v="NULL"/>
    <s v="N"/>
    <s v="N"/>
    <s v="NULL"/>
  </r>
  <r>
    <x v="13"/>
    <x v="13"/>
    <s v="Center Pinning (BOX)"/>
    <n v="6"/>
    <n v="0"/>
    <s v="000001"/>
    <d v="2021-10-18T12:58:51"/>
    <s v="NULL"/>
    <s v="NULL"/>
    <s v="N"/>
    <s v="N"/>
    <s v="NULL"/>
  </r>
  <r>
    <x v="153"/>
    <x v="15"/>
    <s v="None"/>
    <n v="6"/>
    <n v="0"/>
    <s v="000001"/>
    <d v="2016-09-24T00:00:00"/>
    <s v="000001"/>
    <d v="2016-09-24T00:00:00"/>
    <s v="N"/>
    <s v="N"/>
    <s v="NULL"/>
  </r>
  <r>
    <x v="154"/>
    <x v="14"/>
    <s v="Center Pin Binding"/>
    <n v="6"/>
    <n v="0"/>
    <s v="000001"/>
    <d v="2016-09-24T00:00:00"/>
    <s v="000001"/>
    <d v="2018-06-27T00:47:32"/>
    <s v="M"/>
    <s v="N"/>
    <s v="NULL"/>
  </r>
  <r>
    <x v="155"/>
    <x v="0"/>
    <s v="Die_Cutting"/>
    <n v="6"/>
    <n v="0"/>
    <s v="000001"/>
    <d v="2016-09-24T00:00:00"/>
    <s v="000001"/>
    <d v="2016-09-24T00:00:00"/>
    <s v="N"/>
    <s v="N"/>
    <s v="NULL"/>
  </r>
  <r>
    <x v="156"/>
    <x v="2"/>
    <s v="Hard Bound"/>
    <n v="6"/>
    <n v="0"/>
    <s v="000001"/>
    <d v="2016-09-24T00:00:00"/>
    <s v="000001"/>
    <d v="2016-09-24T00:00:00"/>
    <s v="N"/>
    <s v="N"/>
    <s v="NULL"/>
  </r>
  <r>
    <x v="157"/>
    <x v="16"/>
    <s v="Perfect Binding"/>
    <n v="6"/>
    <n v="0"/>
    <s v="000001"/>
    <d v="2016-09-24T00:00:00"/>
    <s v="000001"/>
    <d v="2018-08-09T17:04:57"/>
    <s v="M"/>
    <s v="N"/>
    <s v="NULL"/>
  </r>
  <r>
    <x v="158"/>
    <x v="19"/>
    <s v="Perfect Binding With Sewing"/>
    <n v="6"/>
    <n v="0"/>
    <s v="000001"/>
    <d v="2016-09-24T00:00:00"/>
    <s v="000001"/>
    <d v="2016-10-22T16:24:50"/>
    <s v="M"/>
    <s v="N"/>
    <s v="NULL"/>
  </r>
  <r>
    <x v="159"/>
    <x v="135"/>
    <s v="Wire-O Binding"/>
    <n v="6"/>
    <n v="0"/>
    <s v="000001"/>
    <d v="2016-09-24T00:00:00"/>
    <s v="000001"/>
    <d v="2018-08-09T17:02:49"/>
    <s v="M"/>
    <s v="N"/>
    <s v="NULL"/>
  </r>
  <r>
    <x v="160"/>
    <x v="4"/>
    <s v="Spiral Binding"/>
    <n v="6"/>
    <n v="0"/>
    <s v="000001"/>
    <d v="2016-09-24T00:00:00"/>
    <s v="000001"/>
    <d v="2016-09-24T00:00:00"/>
    <s v="N"/>
    <s v="N"/>
    <s v="NULL"/>
  </r>
  <r>
    <x v="161"/>
    <x v="136"/>
    <s v="Paper Pasting(Craft &amp; Color)"/>
    <n v="6"/>
    <n v="0"/>
    <s v="000001"/>
    <d v="2016-09-30T13:36:32"/>
    <s v="NULL"/>
    <s v="1899-12-30 00:00:00.000"/>
    <s v="N"/>
    <s v="N"/>
    <s v="NULL"/>
  </r>
  <r>
    <x v="162"/>
    <x v="1"/>
    <s v="Die_Perforation"/>
    <n v="6"/>
    <n v="0"/>
    <s v="000001"/>
    <d v="2016-10-04T11:30:22"/>
    <s v="NULL"/>
    <s v="1899-12-30 00:00:00.000"/>
    <s v="N"/>
    <s v="N"/>
    <s v="NULL"/>
  </r>
  <r>
    <x v="163"/>
    <x v="137"/>
    <s v="Folding_Cutting_Packing 6-10"/>
    <n v="6"/>
    <n v="0"/>
    <s v="000001"/>
    <d v="2016-10-06T11:11:44"/>
    <s v="NULL"/>
    <s v="1899-12-30 00:00:00.000"/>
    <s v="N"/>
    <s v="N"/>
    <s v="NULL"/>
  </r>
  <r>
    <x v="24"/>
    <x v="3"/>
    <s v="Perfect Binding With Sewing(CD-Insert)"/>
    <n v="6"/>
    <n v="0"/>
    <s v="000001"/>
    <d v="2016-10-22T16:25:41"/>
    <s v="NULL"/>
    <s v="1899-12-30 00:00:00.000"/>
    <s v="N"/>
    <s v="N"/>
    <s v="NULL"/>
  </r>
  <r>
    <x v="164"/>
    <x v="138"/>
    <s v="Piano Binding"/>
    <n v="6"/>
    <n v="0"/>
    <s v="000001"/>
    <d v="2018-08-09T17:03:21"/>
    <s v="NULL"/>
    <s v="1899-12-30 00:00:00.000"/>
    <s v="N"/>
    <s v="N"/>
    <s v="NULL"/>
  </r>
  <r>
    <x v="165"/>
    <x v="139"/>
    <s v="Unit Cost(Perfect Binding)"/>
    <n v="6"/>
    <n v="0"/>
    <s v="000001"/>
    <d v="2018-08-16T18:18:22"/>
    <s v="000001"/>
    <d v="2018-08-16T18:33:38"/>
    <s v="M"/>
    <s v="N"/>
    <s v="NULL"/>
  </r>
  <r>
    <x v="80"/>
    <x v="140"/>
    <s v="Hard Board Binding"/>
    <n v="6"/>
    <n v="0"/>
    <s v="000004"/>
    <d v="2018-09-27T12:48:06"/>
    <s v="NULL"/>
    <s v="1899-12-30 00:00:00.000"/>
    <s v="N"/>
    <s v="N"/>
    <s v="NULL"/>
  </r>
  <r>
    <x v="81"/>
    <x v="141"/>
    <s v="Board Book(4.25X3.5)24pages"/>
    <n v="6"/>
    <n v="0"/>
    <s v="000004"/>
    <d v="2018-10-03T17:40:22"/>
    <s v="000001"/>
    <d v="2018-12-29T17:49:13"/>
    <s v="M"/>
    <s v="N"/>
    <s v="NULL"/>
  </r>
  <r>
    <x v="166"/>
    <x v="142"/>
    <s v="Unit Cost (Center Pin)"/>
    <n v="6"/>
    <n v="0"/>
    <s v="000001"/>
    <d v="2018-10-13T14:43:52"/>
    <s v="NULL"/>
    <s v="1899-12-30 00:00:00.000"/>
    <s v="N"/>
    <s v="N"/>
    <s v="NULL"/>
  </r>
  <r>
    <x v="167"/>
    <x v="143"/>
    <s v="Board Book(4.25X3.5)48pages"/>
    <n v="6"/>
    <n v="0"/>
    <s v="000001"/>
    <d v="2018-12-29T17:49:23"/>
    <s v="NULL"/>
    <s v="1899-12-30 00:00:00.000"/>
    <s v="N"/>
    <s v="N"/>
    <s v="NULL"/>
  </r>
  <r>
    <x v="168"/>
    <x v="144"/>
    <s v="Board Book(8.5X11)24pages"/>
    <n v="6"/>
    <n v="0"/>
    <s v="000001"/>
    <d v="2018-12-29T18:48:33"/>
    <s v="000001"/>
    <d v="2018-12-29T18:58:49"/>
    <s v="M"/>
    <s v="N"/>
    <s v="NULL"/>
  </r>
  <r>
    <x v="169"/>
    <x v="145"/>
    <s v="Board Book(8.5X11)16pages"/>
    <n v="6"/>
    <n v="0"/>
    <s v="000001"/>
    <d v="2018-12-29T18:56:13"/>
    <s v="NULL"/>
    <s v="1899-12-30 00:00:00.000"/>
    <s v="N"/>
    <s v="N"/>
    <s v="NULL"/>
  </r>
  <r>
    <x v="170"/>
    <x v="146"/>
    <s v="Board Book(8.5X11)32pages"/>
    <n v="6"/>
    <n v="0"/>
    <s v="000001"/>
    <d v="2018-12-29T18:59:06"/>
    <s v="NULL"/>
    <s v="1899-12-30 00:00:00.000"/>
    <s v="N"/>
    <s v="N"/>
    <s v="NULL"/>
  </r>
  <r>
    <x v="106"/>
    <x v="14"/>
    <s v="Center Pin Binding"/>
    <n v="6"/>
    <n v="0"/>
    <s v="000001"/>
    <d v="2019-09-28T00:00:00"/>
    <s v="000001"/>
    <d v="2020-02-11T19:12:36"/>
    <s v="M"/>
    <s v="N"/>
    <s v="NULL"/>
  </r>
  <r>
    <x v="107"/>
    <x v="0"/>
    <s v="Die_Cutting"/>
    <n v="6"/>
    <n v="0"/>
    <s v="000001"/>
    <d v="2019-09-28T00:00:00"/>
    <s v="NULL"/>
    <s v="NULL"/>
    <s v="N"/>
    <s v="N"/>
    <s v="NULL"/>
  </r>
  <r>
    <x v="108"/>
    <x v="1"/>
    <s v="Die_Perforation"/>
    <n v="6"/>
    <n v="0"/>
    <s v="000001"/>
    <d v="2019-09-28T00:00:00"/>
    <s v="NULL"/>
    <s v="NULL"/>
    <s v="N"/>
    <s v="N"/>
    <s v="NULL"/>
  </r>
  <r>
    <x v="109"/>
    <x v="2"/>
    <s v="Hard Bound"/>
    <n v="6"/>
    <n v="0"/>
    <s v="000001"/>
    <d v="2019-09-28T00:00:00"/>
    <s v="NULL"/>
    <s v="NULL"/>
    <s v="N"/>
    <s v="N"/>
    <s v="NULL"/>
  </r>
  <r>
    <x v="110"/>
    <x v="15"/>
    <s v="None"/>
    <n v="6"/>
    <n v="0"/>
    <s v="000001"/>
    <d v="2019-09-28T00:00:00"/>
    <s v="NULL"/>
    <s v="NULL"/>
    <s v="N"/>
    <s v="N"/>
    <s v="NULL"/>
  </r>
  <r>
    <x v="111"/>
    <x v="16"/>
    <s v="Perfect Binding"/>
    <n v="6"/>
    <n v="0"/>
    <s v="000001"/>
    <d v="2019-09-28T00:00:00"/>
    <s v="000004"/>
    <d v="2020-05-23T15:24:49"/>
    <s v="M"/>
    <s v="N"/>
    <s v="NULL"/>
  </r>
  <r>
    <x v="112"/>
    <x v="19"/>
    <s v="Perfect Binding With Sewing"/>
    <n v="6"/>
    <n v="0"/>
    <s v="000001"/>
    <d v="2019-09-28T00:00:00"/>
    <s v="NULL"/>
    <s v="NULL"/>
    <s v="N"/>
    <s v="N"/>
    <s v="NULL"/>
  </r>
  <r>
    <x v="113"/>
    <x v="3"/>
    <s v="Perfect Binding With Sewing(CD-Insert)"/>
    <n v="6"/>
    <n v="0"/>
    <s v="000001"/>
    <d v="2019-09-28T00:00:00"/>
    <s v="NULL"/>
    <s v="NULL"/>
    <s v="N"/>
    <s v="N"/>
    <s v="NULL"/>
  </r>
  <r>
    <x v="114"/>
    <x v="4"/>
    <s v="Spiral Binding"/>
    <n v="6"/>
    <n v="0"/>
    <s v="000001"/>
    <d v="2019-09-28T00:00:00"/>
    <s v="NULL"/>
    <s v="NULL"/>
    <s v="N"/>
    <s v="N"/>
    <s v="NULL"/>
  </r>
  <r>
    <x v="115"/>
    <x v="5"/>
    <s v="Wirro Binding"/>
    <n v="6"/>
    <n v="0"/>
    <s v="000001"/>
    <d v="2019-09-28T00:00:00"/>
    <s v="NULL"/>
    <s v="NULL"/>
    <s v="N"/>
    <s v="N"/>
    <s v="NULL"/>
  </r>
  <r>
    <x v="116"/>
    <x v="6"/>
    <s v="Cutting &amp; Packing"/>
    <n v="6"/>
    <n v="0"/>
    <s v="000001"/>
    <d v="2019-09-28T00:00:00"/>
    <s v="NULL"/>
    <s v="NULL"/>
    <s v="N"/>
    <s v="N"/>
    <s v="NULL"/>
  </r>
  <r>
    <x v="7"/>
    <x v="7"/>
    <s v="Cutting Only"/>
    <n v="6"/>
    <n v="0"/>
    <s v="000001"/>
    <d v="2021-09-20T13:10:43"/>
    <s v="NULL"/>
    <s v="NULL"/>
    <s v="N"/>
    <s v="N"/>
    <s v="NULL"/>
  </r>
  <r>
    <x v="8"/>
    <x v="8"/>
    <s v="Half Die Cut"/>
    <n v="6"/>
    <n v="0"/>
    <s v="000001"/>
    <d v="2021-09-20T13:10:43"/>
    <s v="NULL"/>
    <s v="NULL"/>
    <s v="N"/>
    <s v="N"/>
    <s v="NULL"/>
  </r>
  <r>
    <x v="9"/>
    <x v="9"/>
    <s v="Loose"/>
    <n v="6"/>
    <n v="0"/>
    <s v="000001"/>
    <d v="2021-09-20T13:10:43"/>
    <s v="NULL"/>
    <s v="NULL"/>
    <s v="N"/>
    <s v="N"/>
    <s v="NULL"/>
  </r>
  <r>
    <x v="10"/>
    <x v="10"/>
    <s v="Pad Gumming"/>
    <n v="6"/>
    <n v="0"/>
    <s v="000001"/>
    <d v="2021-09-20T13:10:43"/>
    <s v="NULL"/>
    <s v="NULL"/>
    <s v="N"/>
    <s v="N"/>
    <s v="NULL"/>
  </r>
  <r>
    <x v="11"/>
    <x v="11"/>
    <s v="Pakki Binding"/>
    <n v="6"/>
    <n v="0"/>
    <s v="000001"/>
    <d v="2021-09-20T13:10:43"/>
    <s v="NULL"/>
    <s v="NULL"/>
    <s v="N"/>
    <s v="N"/>
    <s v="NULL"/>
  </r>
  <r>
    <x v="129"/>
    <x v="110"/>
    <s v="Folder 1 Fold +Cutting +Creasing"/>
    <n v="6"/>
    <n v="0"/>
    <s v="000004"/>
    <d v="2020-05-23T15:16:18"/>
    <s v="000004"/>
    <d v="2020-05-23T15:16:35"/>
    <s v="M"/>
    <s v="N"/>
    <s v="NULL"/>
  </r>
  <r>
    <x v="130"/>
    <x v="111"/>
    <s v="Folder 2 Fold +Cutting +Creasing"/>
    <n v="6"/>
    <n v="0"/>
    <s v="000004"/>
    <d v="2020-05-23T15:16:45"/>
    <s v="NULL"/>
    <s v="NULL"/>
    <s v="N"/>
    <s v="N"/>
    <s v="NULL"/>
  </r>
  <r>
    <x v="131"/>
    <x v="112"/>
    <s v="Folder 3 Fold +Cutting +Creasing"/>
    <n v="6"/>
    <n v="0"/>
    <s v="000004"/>
    <d v="2020-05-23T15:16:54"/>
    <s v="NULL"/>
    <s v="NULL"/>
    <s v="N"/>
    <s v="N"/>
    <s v="NULL"/>
  </r>
  <r>
    <x v="132"/>
    <x v="113"/>
    <s v="PB_Sewing- M,C,T,Ch.N,thak,sutli"/>
    <n v="6"/>
    <n v="0"/>
    <s v="000004"/>
    <d v="2020-05-23T15:24:56"/>
    <s v="000004"/>
    <d v="2020-05-23T17:10:20"/>
    <s v="M"/>
    <s v="N"/>
    <s v="NULL"/>
  </r>
  <r>
    <x v="133"/>
    <x v="114"/>
    <s v="HB Round"/>
    <n v="6"/>
    <n v="0"/>
    <s v="000004"/>
    <d v="2020-05-23T15:31:34"/>
    <s v="000004"/>
    <d v="2020-05-23T15:36:09"/>
    <s v="M"/>
    <s v="N"/>
    <s v="NULL"/>
  </r>
  <r>
    <x v="117"/>
    <x v="115"/>
    <s v="HB-Flat"/>
    <n v="6"/>
    <n v="0"/>
    <s v="000004"/>
    <d v="2020-05-23T15:37:05"/>
    <s v="NULL"/>
    <s v="NULL"/>
    <s v="N"/>
    <s v="N"/>
    <s v="NULL"/>
  </r>
  <r>
    <x v="134"/>
    <x v="116"/>
    <s v="Perfact Bdg. with Full Pasting"/>
    <n v="6"/>
    <n v="0"/>
    <s v="000004"/>
    <d v="2020-05-23T15:39:02"/>
    <s v="NULL"/>
    <s v="NULL"/>
    <s v="N"/>
    <s v="N"/>
    <s v="NULL"/>
  </r>
  <r>
    <x v="135"/>
    <x v="117"/>
    <s v="Folding-Manual"/>
    <n v="6"/>
    <n v="0"/>
    <s v="000004"/>
    <d v="2020-05-23T15:40:28"/>
    <s v="NULL"/>
    <s v="NULL"/>
    <s v="N"/>
    <s v="N"/>
    <s v="NULL"/>
  </r>
  <r>
    <x v="136"/>
    <x v="118"/>
    <s v="Folding-Machine  Maplitho Paper"/>
    <n v="6"/>
    <n v="0"/>
    <s v="000004"/>
    <d v="2020-05-23T15:40:53"/>
    <s v="000004"/>
    <d v="2020-05-23T16:59:46"/>
    <s v="M"/>
    <s v="N"/>
    <s v="NULL"/>
  </r>
  <r>
    <x v="137"/>
    <x v="119"/>
    <s v="Folding-Machine Art Paper"/>
    <n v="6"/>
    <n v="0"/>
    <s v="000004"/>
    <d v="2020-05-23T15:41:06"/>
    <s v="000004"/>
    <d v="2020-05-23T17:00:29"/>
    <s v="M"/>
    <s v="N"/>
    <s v="NULL"/>
  </r>
  <r>
    <x v="138"/>
    <x v="120"/>
    <s v="Hologram Pasting"/>
    <n v="6"/>
    <n v="0"/>
    <s v="000004"/>
    <d v="2020-05-23T15:42:46"/>
    <s v="NULL"/>
    <s v="NULL"/>
    <s v="N"/>
    <s v="N"/>
    <s v="NULL"/>
  </r>
  <r>
    <x v="139"/>
    <x v="121"/>
    <s v="VJM - Dharamdoot icncl. All work"/>
    <n v="6"/>
    <n v="0"/>
    <s v="000004"/>
    <d v="2020-05-23T15:43:14"/>
    <s v="NULL"/>
    <s v="NULL"/>
    <s v="N"/>
    <s v="N"/>
    <s v="NULL"/>
  </r>
  <r>
    <x v="140"/>
    <x v="122"/>
    <s v="UBT CENTREPIN BINDING"/>
    <n v="6"/>
    <n v="0"/>
    <s v="000004"/>
    <d v="2020-05-23T15:45:27"/>
    <s v="NULL"/>
    <s v="NULL"/>
    <s v="N"/>
    <s v="N"/>
    <s v="NULL"/>
  </r>
  <r>
    <x v="141"/>
    <x v="123"/>
    <s v="BCA Magazine (Incl. All Work) - Per Pcs."/>
    <n v="6"/>
    <n v="0"/>
    <s v="000004"/>
    <d v="2020-05-23T15:46:07"/>
    <s v="NULL"/>
    <s v="NULL"/>
    <s v="N"/>
    <s v="N"/>
    <s v="NULL"/>
  </r>
  <r>
    <x v="142"/>
    <x v="124"/>
    <s v="NCERT Strap Packing charge"/>
    <n v="6"/>
    <n v="0"/>
    <s v="000004"/>
    <d v="2020-05-23T15:47:47"/>
    <s v="NULL"/>
    <s v="NULL"/>
    <s v="N"/>
    <s v="N"/>
    <s v="NULL"/>
  </r>
  <r>
    <x v="143"/>
    <x v="125"/>
    <s v="Side Pin charge"/>
    <n v="6"/>
    <n v="0"/>
    <s v="000004"/>
    <d v="2020-05-23T15:48:38"/>
    <s v="NULL"/>
    <s v="NULL"/>
    <s v="N"/>
    <s v="N"/>
    <s v="NULL"/>
  </r>
  <r>
    <x v="144"/>
    <x v="126"/>
    <s v="Shrink Packing Charge"/>
    <n v="6"/>
    <n v="0"/>
    <s v="000004"/>
    <d v="2020-05-23T15:50:25"/>
    <s v="NULL"/>
    <s v="NULL"/>
    <s v="N"/>
    <s v="N"/>
    <s v="NULL"/>
  </r>
  <r>
    <x v="145"/>
    <x v="127"/>
    <s v="Farma Bharai charge"/>
    <n v="6"/>
    <n v="0"/>
    <s v="000004"/>
    <d v="2020-05-23T15:51:53"/>
    <s v="NULL"/>
    <s v="NULL"/>
    <s v="N"/>
    <s v="N"/>
    <s v="NULL"/>
  </r>
  <r>
    <x v="146"/>
    <x v="128"/>
    <s v="Chaapa Charge"/>
    <n v="6"/>
    <n v="0"/>
    <s v="000004"/>
    <d v="2020-05-23T16:54:04"/>
    <s v="NULL"/>
    <s v="NULL"/>
    <s v="N"/>
    <s v="N"/>
    <s v="NULL"/>
  </r>
  <r>
    <x v="147"/>
    <x v="129"/>
    <s v="Cover folding  charge"/>
    <n v="6"/>
    <n v="0"/>
    <s v="000004"/>
    <d v="2020-05-23T17:01:54"/>
    <s v="NULL"/>
    <s v="NULL"/>
    <s v="N"/>
    <s v="N"/>
    <s v="NULL"/>
  </r>
  <r>
    <x v="148"/>
    <x v="130"/>
    <s v="Binding Labour charge"/>
    <n v="6"/>
    <n v="0"/>
    <s v="000004"/>
    <d v="2020-05-23T17:03:34"/>
    <s v="NULL"/>
    <s v="NULL"/>
    <s v="N"/>
    <s v="N"/>
    <s v="NULL"/>
  </r>
  <r>
    <x v="149"/>
    <x v="131"/>
    <s v="PB_- M,C,T,Ch.N,thak,sutli"/>
    <n v="6"/>
    <n v="0"/>
    <s v="000004"/>
    <d v="2020-05-23T17:10:38"/>
    <s v="NULL"/>
    <s v="NULL"/>
    <s v="N"/>
    <s v="N"/>
    <s v="NULL"/>
  </r>
  <r>
    <x v="12"/>
    <x v="12"/>
    <s v="Kachchi Binding"/>
    <n v="6"/>
    <n v="0"/>
    <s v="000001"/>
    <d v="2021-09-20T13:10:43"/>
    <s v="NULL"/>
    <s v="NULL"/>
    <s v="N"/>
    <s v="N"/>
    <s v="NULL"/>
  </r>
  <r>
    <x v="13"/>
    <x v="13"/>
    <s v="Center Pinning (BOX)"/>
    <n v="6"/>
    <n v="0"/>
    <s v="000001"/>
    <d v="2021-09-20T13:10:43"/>
    <s v="NULL"/>
    <s v="NULL"/>
    <s v="N"/>
    <s v="N"/>
    <s v="NULL"/>
  </r>
  <r>
    <x v="153"/>
    <x v="15"/>
    <s v="None"/>
    <n v="6"/>
    <n v="0"/>
    <s v="000001"/>
    <d v="2016-09-24T00:00:00"/>
    <s v="000001"/>
    <d v="2016-09-24T00:00:00"/>
    <s v="N"/>
    <s v="N"/>
    <s v="NULL"/>
  </r>
  <r>
    <x v="154"/>
    <x v="14"/>
    <s v="Center Pin Binding"/>
    <n v="6"/>
    <n v="0"/>
    <s v="000001"/>
    <d v="2016-09-24T00:00:00"/>
    <s v="000001"/>
    <d v="2018-06-27T00:47:32"/>
    <s v="M"/>
    <s v="N"/>
    <s v="NULL"/>
  </r>
  <r>
    <x v="155"/>
    <x v="0"/>
    <s v="Die_Cutting"/>
    <n v="6"/>
    <n v="0"/>
    <s v="000001"/>
    <d v="2016-09-24T00:00:00"/>
    <s v="000001"/>
    <d v="2016-09-24T00:00:00"/>
    <s v="N"/>
    <s v="N"/>
    <s v="NULL"/>
  </r>
  <r>
    <x v="156"/>
    <x v="2"/>
    <s v="Hard Bound"/>
    <n v="6"/>
    <n v="0"/>
    <s v="000001"/>
    <d v="2016-09-24T00:00:00"/>
    <s v="000001"/>
    <d v="2016-09-24T00:00:00"/>
    <s v="N"/>
    <s v="N"/>
    <s v="NULL"/>
  </r>
  <r>
    <x v="157"/>
    <x v="19"/>
    <s v="Perfect Binding With Sewing"/>
    <n v="6"/>
    <n v="0"/>
    <s v="000001"/>
    <d v="2016-09-24T00:00:00"/>
    <s v="000002"/>
    <d v="2018-09-18T18:19:13"/>
    <s v="M"/>
    <s v="N"/>
    <s v="NULL"/>
  </r>
  <r>
    <x v="158"/>
    <x v="16"/>
    <s v="Perfect Binding"/>
    <n v="6"/>
    <n v="0"/>
    <s v="000001"/>
    <d v="2016-09-24T00:00:00"/>
    <s v="000002"/>
    <d v="2018-09-18T18:18:59"/>
    <s v="M"/>
    <s v="N"/>
    <s v="NULL"/>
  </r>
  <r>
    <x v="159"/>
    <x v="5"/>
    <s v="Wirro Binding"/>
    <n v="6"/>
    <n v="0"/>
    <s v="000001"/>
    <d v="2016-09-24T00:00:00"/>
    <s v="000001"/>
    <d v="2016-09-24T00:00:00"/>
    <s v="N"/>
    <s v="N"/>
    <s v="NULL"/>
  </r>
  <r>
    <x v="160"/>
    <x v="4"/>
    <s v="Spiral Binding"/>
    <n v="6"/>
    <n v="0"/>
    <s v="000001"/>
    <d v="2016-09-24T00:00:00"/>
    <s v="000001"/>
    <d v="2016-09-24T00:00:00"/>
    <s v="N"/>
    <s v="N"/>
    <s v="NULL"/>
  </r>
  <r>
    <x v="161"/>
    <x v="136"/>
    <s v="Paper Pasting(Craft &amp; Color)"/>
    <n v="6"/>
    <n v="0"/>
    <s v="000001"/>
    <d v="2016-09-30T13:36:32"/>
    <s v="NULL"/>
    <s v="1899-12-30 00:00:00.000"/>
    <s v="N"/>
    <s v="N"/>
    <s v="NULL"/>
  </r>
  <r>
    <x v="162"/>
    <x v="1"/>
    <s v="Die_Perforation"/>
    <n v="6"/>
    <n v="0"/>
    <s v="000001"/>
    <d v="2016-10-04T11:30:22"/>
    <s v="NULL"/>
    <s v="1899-12-30 00:00:00.000"/>
    <s v="N"/>
    <s v="N"/>
    <s v="NULL"/>
  </r>
  <r>
    <x v="163"/>
    <x v="137"/>
    <s v="Folding_Cutting_Packing 6-10"/>
    <n v="6"/>
    <n v="0"/>
    <s v="000001"/>
    <d v="2016-10-06T11:11:44"/>
    <s v="NULL"/>
    <s v="1899-12-30 00:00:00.000"/>
    <s v="N"/>
    <s v="N"/>
    <s v="NULL"/>
  </r>
  <r>
    <x v="24"/>
    <x v="3"/>
    <s v="Perfect Binding With Sewing(CD-Insert)"/>
    <n v="6"/>
    <n v="0"/>
    <s v="000001"/>
    <d v="2016-10-22T16:25:41"/>
    <s v="NULL"/>
    <s v="1899-12-30 00:00:00.000"/>
    <s v="N"/>
    <s v="N"/>
    <s v="NULL"/>
  </r>
  <r>
    <x v="171"/>
    <x v="6"/>
    <s v="Cutting &amp; Packing"/>
    <n v="6"/>
    <n v="0"/>
    <s v="000001"/>
    <d v="2019-11-03T21:45:45"/>
    <s v="NULL"/>
    <s v="NULL"/>
    <s v="N"/>
    <s v="N"/>
    <s v="NULL"/>
  </r>
  <r>
    <x v="7"/>
    <x v="7"/>
    <s v="Cutting Only"/>
    <n v="6"/>
    <n v="0"/>
    <s v="000001"/>
    <d v="2021-09-21T22:12:42"/>
    <s v="NULL"/>
    <s v="NULL"/>
    <s v="N"/>
    <s v="N"/>
    <s v="NULL"/>
  </r>
  <r>
    <x v="8"/>
    <x v="8"/>
    <s v="Half Die Cut"/>
    <n v="6"/>
    <n v="0"/>
    <s v="000001"/>
    <d v="2021-09-21T22:12:42"/>
    <s v="NULL"/>
    <s v="NULL"/>
    <s v="N"/>
    <s v="N"/>
    <s v="NULL"/>
  </r>
  <r>
    <x v="9"/>
    <x v="9"/>
    <s v="Loose"/>
    <n v="6"/>
    <n v="0"/>
    <s v="000001"/>
    <d v="2021-09-21T22:12:43"/>
    <s v="NULL"/>
    <s v="NULL"/>
    <s v="N"/>
    <s v="N"/>
    <s v="NULL"/>
  </r>
  <r>
    <x v="10"/>
    <x v="10"/>
    <s v="Pad Gumming"/>
    <n v="6"/>
    <n v="0"/>
    <s v="000001"/>
    <d v="2021-09-21T22:12:43"/>
    <s v="NULL"/>
    <s v="NULL"/>
    <s v="N"/>
    <s v="N"/>
    <s v="NULL"/>
  </r>
  <r>
    <x v="11"/>
    <x v="11"/>
    <s v="Pakki Binding"/>
    <n v="6"/>
    <n v="0"/>
    <s v="000001"/>
    <d v="2021-09-21T22:12:43"/>
    <s v="NULL"/>
    <s v="NULL"/>
    <s v="N"/>
    <s v="N"/>
    <s v="NULL"/>
  </r>
  <r>
    <x v="12"/>
    <x v="12"/>
    <s v="Kachchi Binding"/>
    <n v="6"/>
    <n v="0"/>
    <s v="000001"/>
    <d v="2021-09-21T22:12:43"/>
    <s v="NULL"/>
    <s v="NULL"/>
    <s v="N"/>
    <s v="N"/>
    <s v="NULL"/>
  </r>
  <r>
    <x v="13"/>
    <x v="13"/>
    <s v="Center Pinning (BOX)"/>
    <n v="6"/>
    <n v="0"/>
    <s v="000001"/>
    <d v="2021-09-21T22:12:43"/>
    <s v="NULL"/>
    <s v="NULL"/>
    <s v="N"/>
    <s v="N"/>
    <s v="NULL"/>
  </r>
  <r>
    <x v="106"/>
    <x v="14"/>
    <s v="Center Pin Binding"/>
    <n v="6"/>
    <n v="0"/>
    <s v="000001"/>
    <d v="2019-09-28T00:00:00"/>
    <s v="000001"/>
    <d v="2020-02-11T19:12:36"/>
    <s v="M"/>
    <s v="N"/>
    <s v="NULL"/>
  </r>
  <r>
    <x v="107"/>
    <x v="0"/>
    <s v="Die_Cutting"/>
    <n v="6"/>
    <n v="0"/>
    <s v="000001"/>
    <d v="2019-09-28T00:00:00"/>
    <s v="NULL"/>
    <s v="NULL"/>
    <s v="N"/>
    <s v="N"/>
    <s v="NULL"/>
  </r>
  <r>
    <x v="108"/>
    <x v="1"/>
    <s v="Die_Perforation"/>
    <n v="6"/>
    <n v="0"/>
    <s v="000001"/>
    <d v="2019-09-28T00:00:00"/>
    <s v="NULL"/>
    <s v="NULL"/>
    <s v="N"/>
    <s v="N"/>
    <s v="NULL"/>
  </r>
  <r>
    <x v="109"/>
    <x v="2"/>
    <s v="Hard Bound"/>
    <n v="6"/>
    <n v="0"/>
    <s v="000001"/>
    <d v="2019-09-28T00:00:00"/>
    <s v="NULL"/>
    <s v="NULL"/>
    <s v="N"/>
    <s v="N"/>
    <s v="NULL"/>
  </r>
  <r>
    <x v="110"/>
    <x v="15"/>
    <s v="None"/>
    <n v="6"/>
    <n v="0"/>
    <s v="000001"/>
    <d v="2019-09-28T00:00:00"/>
    <s v="NULL"/>
    <s v="NULL"/>
    <s v="N"/>
    <s v="N"/>
    <s v="NULL"/>
  </r>
  <r>
    <x v="111"/>
    <x v="16"/>
    <s v="Perfect Binding"/>
    <n v="6"/>
    <n v="0"/>
    <s v="000001"/>
    <d v="2019-09-28T00:00:00"/>
    <s v="NULL"/>
    <s v="NULL"/>
    <s v="N"/>
    <s v="N"/>
    <s v="NULL"/>
  </r>
  <r>
    <x v="112"/>
    <x v="19"/>
    <s v="Perfect Binding With Sewing"/>
    <n v="6"/>
    <n v="0"/>
    <s v="000001"/>
    <d v="2019-09-28T00:00:00"/>
    <s v="NULL"/>
    <s v="NULL"/>
    <s v="N"/>
    <s v="N"/>
    <s v="NULL"/>
  </r>
  <r>
    <x v="113"/>
    <x v="3"/>
    <s v="Perfect Binding With Sewing(CD-Insert)"/>
    <n v="6"/>
    <n v="0"/>
    <s v="000001"/>
    <d v="2019-09-28T00:00:00"/>
    <s v="NULL"/>
    <s v="NULL"/>
    <s v="N"/>
    <s v="N"/>
    <s v="NULL"/>
  </r>
  <r>
    <x v="114"/>
    <x v="4"/>
    <s v="Spiral Binding"/>
    <n v="6"/>
    <n v="0"/>
    <s v="000001"/>
    <d v="2019-09-28T00:00:00"/>
    <s v="NULL"/>
    <s v="NULL"/>
    <s v="N"/>
    <s v="N"/>
    <s v="NULL"/>
  </r>
  <r>
    <x v="115"/>
    <x v="5"/>
    <s v="Wirro Binding"/>
    <n v="6"/>
    <n v="0"/>
    <s v="000001"/>
    <d v="2019-09-28T00:00:00"/>
    <s v="NULL"/>
    <s v="NULL"/>
    <s v="N"/>
    <s v="N"/>
    <s v="NULL"/>
  </r>
  <r>
    <x v="116"/>
    <x v="6"/>
    <s v="Cutting &amp; Packing"/>
    <n v="6"/>
    <n v="0"/>
    <s v="000001"/>
    <d v="2019-09-28T00:00:00"/>
    <s v="000001"/>
    <d v="2020-06-24T00:22:35"/>
    <s v="M"/>
    <s v="N"/>
    <s v="NULL"/>
  </r>
  <r>
    <x v="117"/>
    <x v="7"/>
    <s v="Cutting Only"/>
    <n v="6"/>
    <n v="0"/>
    <s v="000001"/>
    <d v="2020-07-07T20:59:49"/>
    <s v="NULL"/>
    <s v="NULL"/>
    <s v="N"/>
    <s v="N"/>
    <s v="NULL"/>
  </r>
  <r>
    <x v="118"/>
    <x v="8"/>
    <s v="Half Die Cut"/>
    <n v="6"/>
    <n v="0"/>
    <s v="000001"/>
    <d v="2020-07-30T20:39:46"/>
    <s v="NULL"/>
    <s v="NULL"/>
    <s v="N"/>
    <s v="N"/>
    <s v="NULL"/>
  </r>
  <r>
    <x v="119"/>
    <x v="9"/>
    <s v="Loose"/>
    <n v="6"/>
    <n v="0"/>
    <s v="000001"/>
    <d v="2020-08-05T04:00:24"/>
    <s v="NULL"/>
    <s v="NULL"/>
    <s v="N"/>
    <s v="N"/>
    <s v="NULL"/>
  </r>
  <r>
    <x v="120"/>
    <x v="10"/>
    <s v="Pad Gumming"/>
    <n v="6"/>
    <n v="0"/>
    <s v="000001"/>
    <d v="2020-08-08T09:52:45"/>
    <s v="NULL"/>
    <s v="NULL"/>
    <s v="N"/>
    <s v="N"/>
    <s v="NULL"/>
  </r>
  <r>
    <x v="121"/>
    <x v="11"/>
    <s v="Pakki Binding"/>
    <n v="6"/>
    <n v="0"/>
    <s v="000001"/>
    <d v="2020-08-12T22:25:37"/>
    <s v="NULL"/>
    <s v="NULL"/>
    <s v="N"/>
    <s v="N"/>
    <s v="NULL"/>
  </r>
  <r>
    <x v="122"/>
    <x v="12"/>
    <s v="Kachchi Binding"/>
    <n v="6"/>
    <n v="0"/>
    <s v="000001"/>
    <d v="2020-08-12T22:25:47"/>
    <s v="NULL"/>
    <s v="NULL"/>
    <s v="N"/>
    <s v="N"/>
    <s v="NULL"/>
  </r>
  <r>
    <x v="13"/>
    <x v="13"/>
    <s v="Center Pinning (BOX)"/>
    <n v="6"/>
    <n v="0"/>
    <s v="000001"/>
    <d v="2021-10-04T14:49:16"/>
    <s v="NULL"/>
    <s v="NULL"/>
    <s v="N"/>
    <s v="N"/>
    <s v="NULL"/>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5">
  <r>
    <x v="0"/>
    <x v="0"/>
    <x v="0"/>
    <n v="2"/>
    <n v="1"/>
    <s v=" Expenses (Indirect/Admn.)                     "/>
    <n v="125"/>
    <n v="0"/>
    <n v="0"/>
    <n v="0"/>
    <m/>
    <m/>
    <m/>
    <m/>
  </r>
  <r>
    <x v="0"/>
    <x v="1"/>
    <x v="1"/>
    <n v="2"/>
    <n v="1"/>
    <s v=" Expenses (Indirect/Admn.)                     "/>
    <n v="125"/>
    <n v="0"/>
    <n v="0"/>
    <n v="0"/>
    <m/>
    <m/>
    <m/>
    <m/>
  </r>
  <r>
    <x v="0"/>
    <x v="2"/>
    <x v="2"/>
    <n v="2"/>
    <n v="1"/>
    <s v=" Expenses (Indirect/Admn.)                     "/>
    <n v="125"/>
    <n v="0"/>
    <n v="0"/>
    <n v="0"/>
    <m/>
    <m/>
    <m/>
    <m/>
  </r>
  <r>
    <x v="0"/>
    <x v="3"/>
    <x v="3"/>
    <n v="2"/>
    <n v="1"/>
    <s v=" Expenses (Indirect/Admn.)                     "/>
    <n v="125"/>
    <n v="0"/>
    <n v="0"/>
    <n v="0"/>
    <m/>
    <m/>
    <m/>
    <m/>
  </r>
  <r>
    <x v="0"/>
    <x v="4"/>
    <x v="4"/>
    <n v="2"/>
    <n v="1"/>
    <s v=" Sundry Creditors                              "/>
    <n v="117"/>
    <n v="0"/>
    <n v="0"/>
    <n v="0"/>
    <m/>
    <m/>
    <m/>
    <m/>
  </r>
  <r>
    <x v="0"/>
    <x v="5"/>
    <x v="5"/>
    <n v="2"/>
    <n v="1"/>
    <s v=" Fixed Assets                                  "/>
    <n v="104"/>
    <n v="0"/>
    <n v="0"/>
    <n v="0"/>
    <m/>
    <m/>
    <m/>
    <m/>
  </r>
  <r>
    <x v="0"/>
    <x v="6"/>
    <x v="6"/>
    <n v="2"/>
    <n v="1"/>
    <s v=" Cash-in-hand                                  "/>
    <n v="111"/>
    <n v="0"/>
    <n v="0"/>
    <n v="0"/>
    <m/>
    <m/>
    <m/>
    <m/>
  </r>
  <r>
    <x v="0"/>
    <x v="7"/>
    <x v="7"/>
    <n v="2"/>
    <n v="1"/>
    <s v=" Expenses (Indirect/Admn.)                     "/>
    <n v="125"/>
    <n v="0"/>
    <n v="0"/>
    <n v="0"/>
    <m/>
    <m/>
    <m/>
    <m/>
  </r>
  <r>
    <x v="0"/>
    <x v="8"/>
    <x v="8"/>
    <n v="2"/>
    <n v="1"/>
    <s v=" Expenses (Indirect/Admn.)                     "/>
    <n v="125"/>
    <n v="0"/>
    <n v="0"/>
    <n v="0"/>
    <m/>
    <m/>
    <m/>
    <m/>
  </r>
  <r>
    <x v="0"/>
    <x v="9"/>
    <x v="9"/>
    <n v="2"/>
    <n v="1"/>
    <s v=" Fixed Assets                                  "/>
    <n v="104"/>
    <n v="0"/>
    <n v="0"/>
    <n v="0"/>
    <m/>
    <m/>
    <m/>
    <m/>
  </r>
  <r>
    <x v="0"/>
    <x v="10"/>
    <x v="10"/>
    <n v="2"/>
    <n v="1"/>
    <s v=" Expenses (Indirect/Admn.)                     "/>
    <n v="125"/>
    <n v="0"/>
    <n v="0"/>
    <n v="0"/>
    <m/>
    <m/>
    <m/>
    <m/>
  </r>
  <r>
    <x v="0"/>
    <x v="11"/>
    <x v="11"/>
    <n v="2"/>
    <n v="1"/>
    <s v=" Expenses (Indirect/Admn.)                     "/>
    <n v="125"/>
    <n v="0"/>
    <n v="0"/>
    <n v="0"/>
    <m/>
    <m/>
    <m/>
    <m/>
  </r>
  <r>
    <x v="0"/>
    <x v="12"/>
    <x v="12"/>
    <n v="2"/>
    <n v="1"/>
    <s v=" Expenses (Indirect/Admn.)                     "/>
    <n v="125"/>
    <n v="0"/>
    <n v="0"/>
    <n v="0"/>
    <m/>
    <m/>
    <m/>
    <m/>
  </r>
  <r>
    <x v="0"/>
    <x v="13"/>
    <x v="13"/>
    <n v="2"/>
    <n v="1"/>
    <s v=" Duties &amp; Taxes                                "/>
    <n v="118"/>
    <n v="0"/>
    <n v="0"/>
    <n v="0"/>
    <m/>
    <m/>
    <m/>
    <m/>
  </r>
  <r>
    <x v="0"/>
    <x v="14"/>
    <x v="14"/>
    <n v="2"/>
    <n v="1"/>
    <s v=" Securities &amp; Deposits (Asset)                 "/>
    <n v="113"/>
    <n v="0"/>
    <n v="0"/>
    <n v="0"/>
    <m/>
    <m/>
    <m/>
    <m/>
  </r>
  <r>
    <x v="0"/>
    <x v="15"/>
    <x v="15"/>
    <n v="2"/>
    <n v="1"/>
    <s v=" Duties &amp; Taxes                                "/>
    <n v="118"/>
    <n v="0"/>
    <n v="0"/>
    <n v="0"/>
    <m/>
    <m/>
    <m/>
    <m/>
  </r>
  <r>
    <x v="0"/>
    <x v="16"/>
    <x v="16"/>
    <n v="2"/>
    <n v="1"/>
    <s v=" Duties &amp; Taxes                                "/>
    <n v="118"/>
    <n v="0"/>
    <n v="0"/>
    <n v="0"/>
    <m/>
    <m/>
    <m/>
    <m/>
  </r>
  <r>
    <x v="0"/>
    <x v="17"/>
    <x v="17"/>
    <n v="2"/>
    <n v="1"/>
    <s v=" Sundry Debtors                                "/>
    <n v="116"/>
    <n v="0"/>
    <n v="0"/>
    <n v="0"/>
    <m/>
    <m/>
    <m/>
    <m/>
  </r>
  <r>
    <x v="0"/>
    <x v="18"/>
    <x v="18"/>
    <n v="2"/>
    <n v="1"/>
    <s v=" Expenses (Indirect/Admn.)                     "/>
    <n v="125"/>
    <n v="0"/>
    <n v="0"/>
    <n v="0"/>
    <m/>
    <m/>
    <m/>
    <m/>
  </r>
  <r>
    <x v="0"/>
    <x v="19"/>
    <x v="19"/>
    <n v="2"/>
    <n v="1"/>
    <s v=" Fixed Assets                                  "/>
    <n v="104"/>
    <n v="0"/>
    <n v="0"/>
    <n v="0"/>
    <m/>
    <m/>
    <m/>
    <m/>
  </r>
  <r>
    <x v="0"/>
    <x v="20"/>
    <x v="20"/>
    <n v="2"/>
    <n v="1"/>
    <s v=" Sundry Debtors                                "/>
    <n v="116"/>
    <n v="0"/>
    <n v="0"/>
    <n v="0"/>
    <m/>
    <m/>
    <m/>
    <m/>
  </r>
  <r>
    <x v="0"/>
    <x v="21"/>
    <x v="21"/>
    <n v="2"/>
    <n v="1"/>
    <s v=" Bank Accounts                                 "/>
    <n v="112"/>
    <n v="0"/>
    <n v="0"/>
    <n v="0"/>
    <m/>
    <m/>
    <m/>
    <m/>
  </r>
  <r>
    <x v="0"/>
    <x v="22"/>
    <x v="22"/>
    <n v="2"/>
    <n v="1"/>
    <s v=" Duties &amp; Taxes                                "/>
    <n v="118"/>
    <n v="0"/>
    <n v="0"/>
    <n v="0"/>
    <m/>
    <m/>
    <m/>
    <m/>
  </r>
  <r>
    <x v="0"/>
    <x v="23"/>
    <x v="23"/>
    <n v="2"/>
    <n v="1"/>
    <s v=" Expenses (Indirect/Admn.)                     "/>
    <n v="125"/>
    <n v="0"/>
    <n v="0"/>
    <n v="0"/>
    <m/>
    <m/>
    <m/>
    <m/>
  </r>
  <r>
    <x v="0"/>
    <x v="24"/>
    <x v="24"/>
    <n v="2"/>
    <n v="1"/>
    <s v=" Expenses (Indirect/Admn.)                     "/>
    <n v="125"/>
    <n v="0"/>
    <n v="0"/>
    <n v="0"/>
    <m/>
    <m/>
    <m/>
    <m/>
  </r>
  <r>
    <x v="0"/>
    <x v="25"/>
    <x v="25"/>
    <n v="2"/>
    <n v="1"/>
    <s v=" Fixed Assets                                  "/>
    <n v="104"/>
    <n v="0"/>
    <n v="0"/>
    <n v="0"/>
    <m/>
    <m/>
    <m/>
    <m/>
  </r>
  <r>
    <x v="0"/>
    <x v="26"/>
    <x v="26"/>
    <n v="2"/>
    <n v="1"/>
    <s v=" Expenses (Indirect/Admn.)                     "/>
    <n v="125"/>
    <n v="0"/>
    <n v="0"/>
    <n v="0"/>
    <m/>
    <m/>
    <m/>
    <m/>
  </r>
  <r>
    <x v="0"/>
    <x v="27"/>
    <x v="27"/>
    <n v="2"/>
    <n v="1"/>
    <s v=" Expenses (Indirect/Admn.)                     "/>
    <n v="125"/>
    <n v="0"/>
    <n v="0"/>
    <n v="0"/>
    <m/>
    <m/>
    <m/>
    <m/>
  </r>
  <r>
    <x v="0"/>
    <x v="28"/>
    <x v="28"/>
    <n v="2"/>
    <n v="1"/>
    <s v=" Sundry Debtors                                "/>
    <n v="116"/>
    <n v="0"/>
    <n v="0"/>
    <n v="0"/>
    <m/>
    <m/>
    <m/>
    <m/>
  </r>
  <r>
    <x v="0"/>
    <x v="29"/>
    <x v="29"/>
    <n v="2"/>
    <n v="1"/>
    <s v=" Fixed Assets                                  "/>
    <n v="104"/>
    <n v="0"/>
    <n v="0"/>
    <n v="0"/>
    <m/>
    <m/>
    <m/>
    <m/>
  </r>
  <r>
    <x v="0"/>
    <x v="30"/>
    <x v="30"/>
    <n v="2"/>
    <n v="1"/>
    <s v=" Expenses (Indirect/Admn.)                     "/>
    <n v="125"/>
    <n v="0"/>
    <n v="0"/>
    <n v="0"/>
    <m/>
    <m/>
    <m/>
    <m/>
  </r>
  <r>
    <x v="0"/>
    <x v="31"/>
    <x v="31"/>
    <n v="2"/>
    <n v="1"/>
    <s v=" Expenses (Indirect/Admn.)                     "/>
    <n v="125"/>
    <n v="0"/>
    <n v="0"/>
    <n v="0"/>
    <m/>
    <m/>
    <m/>
    <m/>
  </r>
  <r>
    <x v="0"/>
    <x v="32"/>
    <x v="32"/>
    <n v="2"/>
    <n v="1"/>
    <s v=" Profit &amp; Loss                                 "/>
    <n v="108"/>
    <n v="0"/>
    <n v="0"/>
    <n v="0"/>
    <m/>
    <m/>
    <m/>
    <m/>
  </r>
  <r>
    <x v="0"/>
    <x v="33"/>
    <x v="33"/>
    <n v="2"/>
    <n v="1"/>
    <s v=" Purchase                                      "/>
    <n v="122"/>
    <n v="0"/>
    <n v="0"/>
    <n v="0"/>
    <m/>
    <m/>
    <m/>
    <m/>
  </r>
  <r>
    <x v="0"/>
    <x v="34"/>
    <x v="34"/>
    <n v="2"/>
    <n v="1"/>
    <s v=" Sundry Debtors                                "/>
    <n v="116"/>
    <n v="0"/>
    <n v="0"/>
    <n v="0"/>
    <m/>
    <m/>
    <m/>
    <m/>
  </r>
  <r>
    <x v="0"/>
    <x v="35"/>
    <x v="35"/>
    <n v="2"/>
    <n v="1"/>
    <s v=" Expenses (Indirect/Admn.)                     "/>
    <n v="125"/>
    <n v="0"/>
    <n v="0"/>
    <n v="0"/>
    <m/>
    <m/>
    <m/>
    <m/>
  </r>
  <r>
    <x v="0"/>
    <x v="36"/>
    <x v="36"/>
    <n v="2"/>
    <n v="1"/>
    <s v=" Expenses (Indirect/Admn.)                     "/>
    <n v="125"/>
    <n v="0"/>
    <n v="0"/>
    <n v="0"/>
    <m/>
    <m/>
    <m/>
    <m/>
  </r>
  <r>
    <x v="0"/>
    <x v="37"/>
    <x v="37"/>
    <n v="2"/>
    <n v="1"/>
    <s v=" Provisions/Expenses Payable                   "/>
    <n v="119"/>
    <n v="0"/>
    <n v="0"/>
    <n v="0"/>
    <m/>
    <m/>
    <m/>
    <m/>
  </r>
  <r>
    <x v="0"/>
    <x v="38"/>
    <x v="38"/>
    <n v="2"/>
    <n v="1"/>
    <s v=" Sale                                          "/>
    <n v="123"/>
    <n v="0"/>
    <n v="0"/>
    <n v="0"/>
    <m/>
    <m/>
    <m/>
    <m/>
  </r>
  <r>
    <x v="0"/>
    <x v="39"/>
    <x v="39"/>
    <n v="2"/>
    <n v="1"/>
    <s v=" Expenses (Indirect/Admn.)                     "/>
    <n v="125"/>
    <n v="0"/>
    <n v="0"/>
    <n v="0"/>
    <m/>
    <m/>
    <m/>
    <m/>
  </r>
  <r>
    <x v="0"/>
    <x v="40"/>
    <x v="40"/>
    <n v="2"/>
    <n v="1"/>
    <s v=" Duties &amp; Taxes                                "/>
    <n v="118"/>
    <n v="0"/>
    <n v="0"/>
    <n v="0"/>
    <m/>
    <m/>
    <m/>
    <m/>
  </r>
  <r>
    <x v="0"/>
    <x v="41"/>
    <x v="41"/>
    <n v="2"/>
    <n v="1"/>
    <s v=" Expenses (Indirect/Admn.)                     "/>
    <n v="125"/>
    <n v="0"/>
    <n v="0"/>
    <n v="0"/>
    <m/>
    <m/>
    <m/>
    <m/>
  </r>
  <r>
    <x v="0"/>
    <x v="42"/>
    <x v="42"/>
    <n v="2"/>
    <n v="1"/>
    <s v=" Income (Indirect)                             "/>
    <n v="127"/>
    <n v="0"/>
    <n v="0"/>
    <n v="0"/>
    <m/>
    <m/>
    <m/>
    <m/>
  </r>
  <r>
    <x v="0"/>
    <x v="43"/>
    <x v="43"/>
    <n v="2"/>
    <n v="1"/>
    <s v=" Duties &amp; Taxes                                "/>
    <n v="118"/>
    <n v="0"/>
    <n v="0"/>
    <n v="0"/>
    <m/>
    <m/>
    <m/>
    <m/>
  </r>
  <r>
    <x v="0"/>
    <x v="44"/>
    <x v="44"/>
    <n v="2"/>
    <n v="1"/>
    <s v=" Duties &amp; Taxes                                "/>
    <n v="118"/>
    <n v="0"/>
    <n v="0"/>
    <n v="0"/>
    <m/>
    <m/>
    <m/>
    <m/>
  </r>
  <r>
    <x v="0"/>
    <x v="45"/>
    <x v="45"/>
    <n v="2"/>
    <n v="1"/>
    <s v=" Expenses (Indirect/Admn.)                     "/>
    <n v="125"/>
    <n v="0"/>
    <n v="0"/>
    <n v="0"/>
    <m/>
    <m/>
    <m/>
    <m/>
  </r>
  <r>
    <x v="0"/>
    <x v="46"/>
    <x v="46"/>
    <n v="2"/>
    <n v="1"/>
    <s v=" Stock-in-hand                                 "/>
    <n v="115"/>
    <n v="0"/>
    <n v="0"/>
    <n v="0"/>
    <m/>
    <m/>
    <m/>
    <m/>
  </r>
  <r>
    <x v="0"/>
    <x v="47"/>
    <x v="47"/>
    <n v="2"/>
    <n v="1"/>
    <s v=" Duties &amp; Taxes                                "/>
    <n v="118"/>
    <n v="0"/>
    <n v="0"/>
    <n v="0"/>
    <m/>
    <m/>
    <m/>
    <m/>
  </r>
  <r>
    <x v="0"/>
    <x v="48"/>
    <x v="48"/>
    <n v="2"/>
    <n v="1"/>
    <s v=" Duties &amp; Taxes                                "/>
    <n v="118"/>
    <n v="0"/>
    <n v="0"/>
    <n v="0"/>
    <m/>
    <m/>
    <m/>
    <m/>
  </r>
  <r>
    <x v="0"/>
    <x v="49"/>
    <x v="49"/>
    <n v="2"/>
    <n v="1"/>
    <s v=" Duties &amp; Taxes                                "/>
    <n v="118"/>
    <n v="0"/>
    <n v="0"/>
    <n v="0"/>
    <m/>
    <m/>
    <m/>
    <m/>
  </r>
  <r>
    <x v="0"/>
    <x v="50"/>
    <x v="50"/>
    <n v="2"/>
    <n v="1"/>
    <s v=" Duties &amp; Taxes                                "/>
    <n v="118"/>
    <n v="0"/>
    <n v="0"/>
    <n v="0"/>
    <m/>
    <m/>
    <m/>
    <m/>
  </r>
  <r>
    <x v="0"/>
    <x v="51"/>
    <x v="51"/>
    <n v="2"/>
    <n v="1"/>
    <s v=" Duties &amp; Taxes                                "/>
    <n v="118"/>
    <n v="0"/>
    <n v="0"/>
    <n v="0"/>
    <m/>
    <m/>
    <m/>
    <m/>
  </r>
  <r>
    <x v="0"/>
    <x v="52"/>
    <x v="52"/>
    <n v="2"/>
    <n v="1"/>
    <s v=" Duties &amp; Taxes                                "/>
    <n v="118"/>
    <n v="0"/>
    <n v="0"/>
    <n v="0"/>
    <m/>
    <m/>
    <m/>
    <m/>
  </r>
  <r>
    <x v="0"/>
    <x v="53"/>
    <x v="53"/>
    <n v="2"/>
    <n v="1"/>
    <s v=" Duties &amp; Taxes                                "/>
    <n v="118"/>
    <n v="0"/>
    <n v="0"/>
    <n v="0"/>
    <m/>
    <m/>
    <m/>
    <m/>
  </r>
  <r>
    <x v="0"/>
    <x v="54"/>
    <x v="54"/>
    <n v="2"/>
    <n v="1"/>
    <s v=" Duties &amp; Taxes                                "/>
    <n v="118"/>
    <n v="0"/>
    <n v="0"/>
    <n v="0"/>
    <m/>
    <m/>
    <m/>
    <m/>
  </r>
  <r>
    <x v="0"/>
    <x v="55"/>
    <x v="55"/>
    <n v="2"/>
    <n v="1"/>
    <s v=" Duties &amp; Taxes                                "/>
    <n v="118"/>
    <n v="0"/>
    <n v="0"/>
    <n v="0"/>
    <m/>
    <m/>
    <m/>
    <m/>
  </r>
  <r>
    <x v="0"/>
    <x v="56"/>
    <x v="56"/>
    <n v="2"/>
    <n v="1"/>
    <s v=" Duties &amp; Taxes                                "/>
    <n v="118"/>
    <n v="0"/>
    <n v="0"/>
    <n v="0"/>
    <m/>
    <m/>
    <m/>
    <m/>
  </r>
  <r>
    <x v="0"/>
    <x v="57"/>
    <x v="57"/>
    <n v="2"/>
    <n v="1"/>
    <s v=" Expenses (Indirect/Admn.)                     "/>
    <n v="125"/>
    <n v="0"/>
    <n v="0"/>
    <n v="0"/>
    <m/>
    <m/>
    <m/>
    <m/>
  </r>
  <r>
    <x v="0"/>
    <x v="58"/>
    <x v="58"/>
    <n v="2"/>
    <n v="1"/>
    <s v=" Expenses (Indirect/Admn.)                     "/>
    <n v="125"/>
    <n v="0"/>
    <n v="0"/>
    <n v="0"/>
    <m/>
    <m/>
    <m/>
    <m/>
  </r>
  <r>
    <x v="0"/>
    <x v="59"/>
    <x v="59"/>
    <n v="2"/>
    <n v="1"/>
    <s v=" Expenses (Indirect/Admn.)                     "/>
    <n v="125"/>
    <n v="0"/>
    <n v="0"/>
    <n v="0"/>
    <m/>
    <m/>
    <m/>
    <m/>
  </r>
  <r>
    <x v="1"/>
    <x v="60"/>
    <x v="60"/>
    <n v="1"/>
    <n v="1"/>
    <m/>
    <n v="102"/>
    <n v="0"/>
    <n v="0"/>
    <n v="0"/>
    <m/>
    <m/>
    <m/>
    <m/>
  </r>
  <r>
    <x v="1"/>
    <x v="61"/>
    <x v="61"/>
    <n v="1"/>
    <n v="1"/>
    <m/>
    <n v="106"/>
    <n v="0"/>
    <n v="0"/>
    <n v="0"/>
    <m/>
    <m/>
    <m/>
    <m/>
  </r>
  <r>
    <x v="1"/>
    <x v="62"/>
    <x v="62"/>
    <n v="1"/>
    <n v="1"/>
    <m/>
    <n v="0"/>
    <n v="0"/>
    <n v="0"/>
    <n v="0"/>
    <m/>
    <m/>
    <m/>
    <m/>
  </r>
  <r>
    <x v="1"/>
    <x v="63"/>
    <x v="63"/>
    <n v="1"/>
    <n v="1"/>
    <m/>
    <n v="102"/>
    <n v="0"/>
    <n v="0"/>
    <n v="0"/>
    <m/>
    <m/>
    <m/>
    <m/>
  </r>
  <r>
    <x v="1"/>
    <x v="64"/>
    <x v="64"/>
    <n v="1"/>
    <n v="1"/>
    <m/>
    <n v="0"/>
    <n v="0"/>
    <n v="0"/>
    <n v="0"/>
    <m/>
    <m/>
    <m/>
    <m/>
  </r>
  <r>
    <x v="1"/>
    <x v="65"/>
    <x v="65"/>
    <n v="1"/>
    <n v="1"/>
    <m/>
    <n v="0"/>
    <n v="0"/>
    <n v="0"/>
    <n v="0"/>
    <m/>
    <m/>
    <m/>
    <m/>
  </r>
  <r>
    <x v="1"/>
    <x v="66"/>
    <x v="66"/>
    <n v="1"/>
    <n v="1"/>
    <m/>
    <n v="103"/>
    <n v="0"/>
    <n v="0"/>
    <n v="0"/>
    <m/>
    <m/>
    <m/>
    <m/>
  </r>
  <r>
    <x v="1"/>
    <x v="67"/>
    <x v="67"/>
    <n v="1"/>
    <n v="1"/>
    <m/>
    <n v="109"/>
    <n v="0"/>
    <n v="0"/>
    <n v="0"/>
    <m/>
    <m/>
    <m/>
    <m/>
  </r>
  <r>
    <x v="1"/>
    <x v="68"/>
    <x v="68"/>
    <n v="1"/>
    <n v="1"/>
    <m/>
    <n v="109"/>
    <n v="0"/>
    <n v="0"/>
    <n v="0"/>
    <m/>
    <m/>
    <m/>
    <m/>
  </r>
  <r>
    <x v="1"/>
    <x v="69"/>
    <x v="69"/>
    <n v="1"/>
    <n v="1"/>
    <m/>
    <n v="0"/>
    <n v="0"/>
    <n v="0"/>
    <n v="0"/>
    <m/>
    <m/>
    <m/>
    <m/>
  </r>
  <r>
    <x v="1"/>
    <x v="70"/>
    <x v="70"/>
    <n v="1"/>
    <n v="1"/>
    <m/>
    <n v="109"/>
    <n v="0"/>
    <n v="0"/>
    <n v="0"/>
    <m/>
    <m/>
    <m/>
    <m/>
  </r>
  <r>
    <x v="1"/>
    <x v="71"/>
    <x v="71"/>
    <n v="1"/>
    <n v="1"/>
    <m/>
    <n v="109"/>
    <n v="0"/>
    <n v="0"/>
    <n v="0"/>
    <m/>
    <m/>
    <m/>
    <m/>
  </r>
  <r>
    <x v="1"/>
    <x v="72"/>
    <x v="72"/>
    <n v="1"/>
    <n v="1"/>
    <m/>
    <n v="0"/>
    <n v="0"/>
    <n v="0"/>
    <n v="0"/>
    <m/>
    <m/>
    <m/>
    <m/>
  </r>
  <r>
    <x v="1"/>
    <x v="73"/>
    <x v="73"/>
    <n v="1"/>
    <n v="1"/>
    <m/>
    <n v="102"/>
    <n v="0"/>
    <n v="0"/>
    <n v="0"/>
    <m/>
    <m/>
    <m/>
    <m/>
  </r>
  <r>
    <x v="1"/>
    <x v="74"/>
    <x v="74"/>
    <n v="1"/>
    <n v="1"/>
    <m/>
    <n v="0"/>
    <n v="0"/>
    <n v="0"/>
    <n v="0"/>
    <m/>
    <m/>
    <m/>
    <m/>
  </r>
  <r>
    <x v="1"/>
    <x v="75"/>
    <x v="75"/>
    <n v="1"/>
    <n v="1"/>
    <m/>
    <n v="0"/>
    <n v="0"/>
    <n v="0"/>
    <n v="0"/>
    <m/>
    <m/>
    <m/>
    <m/>
  </r>
  <r>
    <x v="1"/>
    <x v="32"/>
    <x v="76"/>
    <n v="1"/>
    <n v="1"/>
    <m/>
    <n v="0"/>
    <n v="0"/>
    <n v="0"/>
    <n v="0"/>
    <m/>
    <m/>
    <m/>
    <m/>
  </r>
  <r>
    <x v="1"/>
    <x v="76"/>
    <x v="77"/>
    <n v="1"/>
    <n v="1"/>
    <m/>
    <n v="103"/>
    <n v="0"/>
    <n v="0"/>
    <n v="0"/>
    <m/>
    <m/>
    <m/>
    <m/>
  </r>
  <r>
    <x v="1"/>
    <x v="33"/>
    <x v="78"/>
    <n v="1"/>
    <n v="1"/>
    <m/>
    <n v="109"/>
    <n v="0"/>
    <n v="0"/>
    <n v="0"/>
    <m/>
    <m/>
    <m/>
    <m/>
  </r>
  <r>
    <x v="1"/>
    <x v="77"/>
    <x v="79"/>
    <n v="1"/>
    <n v="1"/>
    <m/>
    <n v="101"/>
    <n v="0"/>
    <n v="0"/>
    <n v="0"/>
    <m/>
    <m/>
    <m/>
    <m/>
  </r>
  <r>
    <x v="1"/>
    <x v="78"/>
    <x v="80"/>
    <n v="1"/>
    <n v="1"/>
    <m/>
    <n v="0"/>
    <n v="0"/>
    <n v="0"/>
    <n v="0"/>
    <m/>
    <m/>
    <m/>
    <m/>
  </r>
  <r>
    <x v="1"/>
    <x v="79"/>
    <x v="81"/>
    <n v="1"/>
    <n v="1"/>
    <m/>
    <n v="109"/>
    <n v="0"/>
    <n v="0"/>
    <n v="0"/>
    <m/>
    <m/>
    <m/>
    <m/>
  </r>
  <r>
    <x v="1"/>
    <x v="80"/>
    <x v="82"/>
    <n v="1"/>
    <n v="1"/>
    <m/>
    <n v="106"/>
    <n v="0"/>
    <n v="0"/>
    <n v="0"/>
    <m/>
    <m/>
    <m/>
    <m/>
  </r>
  <r>
    <x v="1"/>
    <x v="81"/>
    <x v="83"/>
    <n v="1"/>
    <n v="1"/>
    <m/>
    <n v="102"/>
    <n v="0"/>
    <n v="0"/>
    <n v="0"/>
    <m/>
    <m/>
    <m/>
    <m/>
  </r>
  <r>
    <x v="1"/>
    <x v="82"/>
    <x v="84"/>
    <n v="1"/>
    <n v="1"/>
    <m/>
    <n v="102"/>
    <n v="0"/>
    <n v="0"/>
    <n v="0"/>
    <m/>
    <m/>
    <m/>
    <m/>
  </r>
  <r>
    <x v="1"/>
    <x v="83"/>
    <x v="85"/>
    <n v="1"/>
    <n v="1"/>
    <m/>
    <n v="103"/>
    <n v="0"/>
    <n v="0"/>
    <n v="0"/>
    <m/>
    <m/>
    <m/>
    <m/>
  </r>
  <r>
    <x v="1"/>
    <x v="84"/>
    <x v="86"/>
    <n v="1"/>
    <n v="1"/>
    <m/>
    <n v="102"/>
    <n v="0"/>
    <n v="0"/>
    <n v="0"/>
    <m/>
    <m/>
    <m/>
    <m/>
  </r>
  <r>
    <x v="1"/>
    <x v="85"/>
    <x v="87"/>
    <n v="1"/>
    <n v="1"/>
    <m/>
    <n v="0"/>
    <n v="0"/>
    <n v="0"/>
    <n v="0"/>
    <m/>
    <m/>
    <m/>
    <m/>
  </r>
  <r>
    <x v="1"/>
    <x v="86"/>
    <x v="88"/>
    <n v="1"/>
    <n v="1"/>
    <m/>
    <n v="106"/>
    <n v="0"/>
    <n v="0"/>
    <n v="0"/>
    <m/>
    <m/>
    <m/>
    <m/>
  </r>
  <r>
    <x v="2"/>
    <x v="87"/>
    <x v="89"/>
    <n v="6"/>
    <n v="1"/>
    <s v=" General                                        Units"/>
    <n v="401"/>
    <n v="0"/>
    <n v="0"/>
    <n v="0"/>
    <m/>
    <m/>
    <m/>
    <m/>
  </r>
  <r>
    <x v="2"/>
    <x v="88"/>
    <x v="90"/>
    <n v="6"/>
    <n v="1"/>
    <s v=" General                                        Units"/>
    <n v="401"/>
    <n v="0"/>
    <n v="0"/>
    <n v="0"/>
    <m/>
    <m/>
    <m/>
    <m/>
  </r>
  <r>
    <x v="2"/>
    <x v="89"/>
    <x v="91"/>
    <n v="6"/>
    <n v="1"/>
    <s v=" General                                        Units"/>
    <n v="401"/>
    <n v="0"/>
    <n v="0"/>
    <n v="0"/>
    <m/>
    <m/>
    <m/>
    <m/>
  </r>
  <r>
    <x v="2"/>
    <x v="90"/>
    <x v="92"/>
    <n v="6"/>
    <n v="1"/>
    <s v=" General                                        Units"/>
    <n v="401"/>
    <n v="0"/>
    <n v="0"/>
    <n v="0"/>
    <m/>
    <m/>
    <m/>
    <m/>
  </r>
  <r>
    <x v="3"/>
    <x v="91"/>
    <x v="93"/>
    <n v="5"/>
    <n v="1"/>
    <m/>
    <n v="0"/>
    <n v="0"/>
    <n v="0"/>
    <n v="0"/>
    <m/>
    <m/>
    <m/>
    <m/>
  </r>
  <r>
    <x v="4"/>
    <x v="91"/>
    <x v="94"/>
    <n v="3"/>
    <n v="1"/>
    <m/>
    <n v="0"/>
    <n v="0"/>
    <n v="0"/>
    <n v="0"/>
    <m/>
    <m/>
    <m/>
    <m/>
  </r>
  <r>
    <x v="5"/>
    <x v="92"/>
    <x v="95"/>
    <n v="8"/>
    <n v="1"/>
    <m/>
    <n v="0"/>
    <n v="0"/>
    <n v="0"/>
    <n v="0"/>
    <m/>
    <m/>
    <m/>
    <m/>
  </r>
  <r>
    <x v="5"/>
    <x v="93"/>
    <x v="96"/>
    <n v="8"/>
    <n v="1"/>
    <m/>
    <n v="0"/>
    <n v="0"/>
    <n v="0"/>
    <n v="0"/>
    <m/>
    <m/>
    <m/>
    <m/>
  </r>
  <r>
    <x v="5"/>
    <x v="94"/>
    <x v="97"/>
    <n v="8"/>
    <n v="1"/>
    <m/>
    <n v="0"/>
    <n v="0"/>
    <n v="0"/>
    <n v="0"/>
    <m/>
    <m/>
    <m/>
    <m/>
  </r>
  <r>
    <x v="5"/>
    <x v="95"/>
    <x v="98"/>
    <n v="8"/>
    <n v="1"/>
    <m/>
    <n v="0"/>
    <n v="0"/>
    <n v="0"/>
    <n v="0"/>
    <m/>
    <m/>
    <m/>
    <m/>
  </r>
  <r>
    <x v="5"/>
    <x v="96"/>
    <x v="99"/>
    <n v="8"/>
    <n v="1"/>
    <m/>
    <n v="0"/>
    <n v="0"/>
    <n v="0"/>
    <n v="0"/>
    <m/>
    <m/>
    <m/>
    <m/>
  </r>
  <r>
    <x v="5"/>
    <x v="97"/>
    <x v="100"/>
    <n v="8"/>
    <n v="1"/>
    <m/>
    <n v="0"/>
    <n v="0"/>
    <n v="0"/>
    <n v="0"/>
    <m/>
    <m/>
    <m/>
    <m/>
  </r>
  <r>
    <x v="5"/>
    <x v="98"/>
    <x v="101"/>
    <n v="8"/>
    <n v="1"/>
    <m/>
    <n v="0"/>
    <n v="0"/>
    <n v="0"/>
    <n v="0"/>
    <m/>
    <m/>
    <m/>
    <m/>
  </r>
  <r>
    <x v="6"/>
    <x v="99"/>
    <x v="102"/>
    <n v="7"/>
    <n v="1"/>
    <m/>
    <n v="0"/>
    <n v="0"/>
    <n v="0"/>
    <n v="0"/>
    <m/>
    <m/>
    <m/>
    <m/>
  </r>
  <r>
    <x v="6"/>
    <x v="100"/>
    <x v="103"/>
    <n v="7"/>
    <n v="1"/>
    <m/>
    <n v="0"/>
    <n v="0"/>
    <n v="0"/>
    <n v="0"/>
    <m/>
    <m/>
    <m/>
    <m/>
  </r>
  <r>
    <x v="6"/>
    <x v="101"/>
    <x v="104"/>
    <n v="7"/>
    <n v="1"/>
    <m/>
    <n v="0"/>
    <n v="0"/>
    <n v="0"/>
    <n v="0"/>
    <m/>
    <m/>
    <m/>
    <m/>
  </r>
  <r>
    <x v="7"/>
    <x v="13"/>
    <x v="105"/>
    <n v="9"/>
    <n v="1"/>
    <m/>
    <n v="0"/>
    <n v="0"/>
    <n v="0"/>
    <n v="0"/>
    <m/>
    <m/>
    <m/>
    <m/>
  </r>
  <r>
    <x v="7"/>
    <x v="102"/>
    <x v="106"/>
    <n v="9"/>
    <n v="1"/>
    <m/>
    <n v="0"/>
    <n v="0"/>
    <n v="0"/>
    <n v="0"/>
    <m/>
    <m/>
    <m/>
    <m/>
  </r>
  <r>
    <x v="7"/>
    <x v="16"/>
    <x v="107"/>
    <n v="9"/>
    <n v="1"/>
    <m/>
    <n v="0"/>
    <n v="0"/>
    <n v="0"/>
    <n v="0"/>
    <m/>
    <m/>
    <m/>
    <m/>
  </r>
  <r>
    <x v="7"/>
    <x v="18"/>
    <x v="108"/>
    <n v="9"/>
    <n v="1"/>
    <m/>
    <n v="0"/>
    <n v="0"/>
    <n v="0"/>
    <n v="0"/>
    <m/>
    <m/>
    <m/>
    <m/>
  </r>
  <r>
    <x v="7"/>
    <x v="103"/>
    <x v="109"/>
    <n v="9"/>
    <n v="2"/>
    <m/>
    <n v="0"/>
    <n v="0"/>
    <n v="0"/>
    <n v="0"/>
    <m/>
    <m/>
    <m/>
    <m/>
  </r>
  <r>
    <x v="7"/>
    <x v="104"/>
    <x v="109"/>
    <n v="9"/>
    <n v="1"/>
    <m/>
    <n v="0"/>
    <n v="0"/>
    <n v="0"/>
    <n v="0"/>
    <m/>
    <m/>
    <m/>
    <m/>
  </r>
  <r>
    <x v="7"/>
    <x v="105"/>
    <x v="110"/>
    <n v="9"/>
    <n v="1"/>
    <m/>
    <n v="0"/>
    <n v="0"/>
    <n v="0"/>
    <n v="0"/>
    <m/>
    <m/>
    <m/>
    <m/>
  </r>
  <r>
    <x v="7"/>
    <x v="106"/>
    <x v="111"/>
    <n v="9"/>
    <n v="1"/>
    <m/>
    <n v="0"/>
    <n v="0"/>
    <n v="0"/>
    <n v="0"/>
    <m/>
    <m/>
    <m/>
    <m/>
  </r>
  <r>
    <x v="7"/>
    <x v="107"/>
    <x v="112"/>
    <n v="9"/>
    <n v="2"/>
    <m/>
    <n v="0"/>
    <n v="0"/>
    <n v="0"/>
    <n v="0"/>
    <m/>
    <m/>
    <m/>
    <m/>
  </r>
  <r>
    <x v="7"/>
    <x v="43"/>
    <x v="113"/>
    <n v="9"/>
    <n v="1"/>
    <m/>
    <n v="0"/>
    <n v="0"/>
    <n v="0"/>
    <n v="0"/>
    <m/>
    <m/>
    <m/>
    <m/>
  </r>
  <r>
    <x v="7"/>
    <x v="108"/>
    <x v="112"/>
    <n v="9"/>
    <n v="1"/>
    <m/>
    <n v="0"/>
    <n v="0"/>
    <n v="0"/>
    <n v="0"/>
    <m/>
    <m/>
    <m/>
    <m/>
  </r>
  <r>
    <x v="8"/>
    <x v="109"/>
    <x v="114"/>
    <n v="11"/>
    <n v="1"/>
    <m/>
    <n v="1068"/>
    <n v="0"/>
    <n v="0"/>
    <n v="0"/>
    <m/>
    <m/>
    <m/>
    <m/>
  </r>
  <r>
    <x v="9"/>
    <x v="110"/>
    <x v="115"/>
    <n v="12"/>
    <n v="1"/>
    <m/>
    <n v="0"/>
    <n v="0"/>
    <n v="0"/>
    <n v="0"/>
    <m/>
    <m/>
    <m/>
    <m/>
  </r>
  <r>
    <x v="9"/>
    <x v="111"/>
    <x v="116"/>
    <n v="12"/>
    <n v="1"/>
    <m/>
    <n v="0"/>
    <n v="0"/>
    <n v="0"/>
    <n v="0"/>
    <m/>
    <m/>
    <m/>
    <m/>
  </r>
  <r>
    <x v="9"/>
    <x v="112"/>
    <x v="117"/>
    <n v="12"/>
    <n v="1"/>
    <m/>
    <n v="0"/>
    <n v="0"/>
    <n v="0"/>
    <n v="0"/>
    <m/>
    <m/>
    <m/>
    <m/>
  </r>
  <r>
    <x v="9"/>
    <x v="113"/>
    <x v="118"/>
    <n v="12"/>
    <n v="1"/>
    <m/>
    <n v="0"/>
    <n v="0"/>
    <n v="0"/>
    <n v="0"/>
    <m/>
    <m/>
    <m/>
    <m/>
  </r>
  <r>
    <x v="9"/>
    <x v="114"/>
    <x v="119"/>
    <n v="12"/>
    <n v="1"/>
    <m/>
    <n v="0"/>
    <n v="0"/>
    <n v="0"/>
    <n v="0"/>
    <m/>
    <m/>
    <m/>
    <m/>
  </r>
  <r>
    <x v="9"/>
    <x v="115"/>
    <x v="120"/>
    <n v="12"/>
    <n v="1"/>
    <m/>
    <n v="0"/>
    <n v="0"/>
    <n v="0"/>
    <n v="0"/>
    <m/>
    <m/>
    <m/>
    <m/>
  </r>
  <r>
    <x v="9"/>
    <x v="116"/>
    <x v="121"/>
    <n v="12"/>
    <n v="1"/>
    <m/>
    <n v="0"/>
    <n v="0"/>
    <n v="0"/>
    <n v="0"/>
    <m/>
    <m/>
    <m/>
    <m/>
  </r>
  <r>
    <x v="10"/>
    <x v="117"/>
    <x v="122"/>
    <n v="13"/>
    <n v="1"/>
    <m/>
    <n v="0"/>
    <n v="0"/>
    <n v="0"/>
    <n v="0"/>
    <m/>
    <m/>
    <m/>
    <m/>
  </r>
  <r>
    <x v="10"/>
    <x v="118"/>
    <x v="123"/>
    <n v="13"/>
    <n v="1"/>
    <m/>
    <n v="0"/>
    <n v="0"/>
    <n v="0"/>
    <n v="0"/>
    <m/>
    <m/>
    <m/>
    <m/>
  </r>
  <r>
    <x v="10"/>
    <x v="119"/>
    <x v="124"/>
    <n v="13"/>
    <n v="1"/>
    <m/>
    <n v="0"/>
    <n v="0"/>
    <n v="0"/>
    <n v="0"/>
    <m/>
    <m/>
    <m/>
    <m/>
  </r>
  <r>
    <x v="10"/>
    <x v="120"/>
    <x v="125"/>
    <n v="13"/>
    <n v="1"/>
    <m/>
    <n v="0"/>
    <n v="0"/>
    <n v="0"/>
    <n v="0"/>
    <m/>
    <m/>
    <m/>
    <m/>
  </r>
  <r>
    <x v="11"/>
    <x v="117"/>
    <x v="126"/>
    <n v="14"/>
    <n v="1"/>
    <m/>
    <n v="0"/>
    <n v="0"/>
    <n v="0"/>
    <n v="0"/>
    <m/>
    <m/>
    <m/>
    <m/>
  </r>
  <r>
    <x v="11"/>
    <x v="118"/>
    <x v="127"/>
    <n v="14"/>
    <n v="1"/>
    <m/>
    <n v="0"/>
    <n v="0"/>
    <n v="0"/>
    <n v="0"/>
    <m/>
    <m/>
    <m/>
    <m/>
  </r>
  <r>
    <x v="11"/>
    <x v="119"/>
    <x v="128"/>
    <n v="14"/>
    <n v="1"/>
    <m/>
    <n v="0"/>
    <n v="0"/>
    <n v="0"/>
    <n v="0"/>
    <m/>
    <m/>
    <m/>
    <m/>
  </r>
  <r>
    <x v="11"/>
    <x v="121"/>
    <x v="129"/>
    <n v="14"/>
    <n v="1"/>
    <m/>
    <n v="0"/>
    <n v="0"/>
    <n v="0"/>
    <n v="0"/>
    <m/>
    <m/>
    <m/>
    <m/>
  </r>
  <r>
    <x v="11"/>
    <x v="120"/>
    <x v="130"/>
    <n v="14"/>
    <n v="1"/>
    <m/>
    <n v="0"/>
    <n v="0"/>
    <n v="0"/>
    <n v="0"/>
    <m/>
    <m/>
    <m/>
    <m/>
  </r>
  <r>
    <x v="12"/>
    <x v="122"/>
    <x v="131"/>
    <n v="10"/>
    <n v="1"/>
    <m/>
    <n v="0"/>
    <n v="0"/>
    <n v="0"/>
    <n v="0"/>
    <m/>
    <m/>
    <m/>
    <m/>
  </r>
  <r>
    <x v="12"/>
    <x v="123"/>
    <x v="132"/>
    <n v="10"/>
    <n v="1"/>
    <m/>
    <n v="0"/>
    <n v="0"/>
    <n v="0"/>
    <n v="0"/>
    <m/>
    <m/>
    <m/>
    <m/>
  </r>
  <r>
    <x v="12"/>
    <x v="124"/>
    <x v="133"/>
    <n v="10"/>
    <n v="1"/>
    <m/>
    <n v="0"/>
    <n v="0"/>
    <n v="0"/>
    <n v="0"/>
    <m/>
    <m/>
    <m/>
    <m/>
  </r>
  <r>
    <x v="13"/>
    <x v="125"/>
    <x v="134"/>
    <n v="21"/>
    <n v="1"/>
    <m/>
    <n v="0"/>
    <n v="0"/>
    <n v="0"/>
    <n v="0"/>
    <m/>
    <m/>
    <m/>
    <m/>
  </r>
  <r>
    <x v="13"/>
    <x v="126"/>
    <x v="135"/>
    <n v="21"/>
    <n v="1"/>
    <m/>
    <n v="0"/>
    <n v="0"/>
    <n v="0"/>
    <n v="0"/>
    <m/>
    <m/>
    <m/>
    <m/>
  </r>
  <r>
    <x v="13"/>
    <x v="127"/>
    <x v="136"/>
    <n v="21"/>
    <n v="1"/>
    <m/>
    <n v="0"/>
    <n v="0"/>
    <n v="0"/>
    <n v="0"/>
    <m/>
    <m/>
    <m/>
    <m/>
  </r>
  <r>
    <x v="13"/>
    <x v="128"/>
    <x v="137"/>
    <n v="21"/>
    <n v="1"/>
    <m/>
    <n v="0"/>
    <n v="0"/>
    <n v="0"/>
    <n v="0"/>
    <m/>
    <m/>
    <m/>
    <m/>
  </r>
  <r>
    <x v="13"/>
    <x v="129"/>
    <x v="138"/>
    <n v="21"/>
    <n v="1"/>
    <m/>
    <n v="0"/>
    <n v="0"/>
    <n v="0"/>
    <n v="0"/>
    <m/>
    <m/>
    <m/>
    <m/>
  </r>
  <r>
    <x v="13"/>
    <x v="130"/>
    <x v="139"/>
    <n v="21"/>
    <n v="1"/>
    <m/>
    <n v="0"/>
    <n v="0"/>
    <n v="0"/>
    <n v="0"/>
    <m/>
    <m/>
    <m/>
    <m/>
  </r>
  <r>
    <x v="13"/>
    <x v="131"/>
    <x v="140"/>
    <n v="21"/>
    <n v="1"/>
    <m/>
    <n v="0"/>
    <n v="0"/>
    <n v="0"/>
    <n v="0"/>
    <m/>
    <m/>
    <m/>
    <m/>
  </r>
  <r>
    <x v="13"/>
    <x v="132"/>
    <x v="141"/>
    <n v="21"/>
    <n v="1"/>
    <m/>
    <n v="0"/>
    <n v="0"/>
    <n v="0"/>
    <n v="0"/>
    <m/>
    <m/>
    <m/>
    <m/>
  </r>
  <r>
    <x v="13"/>
    <x v="133"/>
    <x v="142"/>
    <n v="21"/>
    <n v="1"/>
    <m/>
    <n v="0"/>
    <n v="0"/>
    <n v="0"/>
    <n v="0"/>
    <m/>
    <m/>
    <m/>
    <m/>
  </r>
  <r>
    <x v="13"/>
    <x v="134"/>
    <x v="143"/>
    <n v="21"/>
    <n v="1"/>
    <m/>
    <n v="0"/>
    <n v="0"/>
    <n v="0"/>
    <n v="0"/>
    <m/>
    <m/>
    <m/>
    <m/>
  </r>
  <r>
    <x v="13"/>
    <x v="135"/>
    <x v="144"/>
    <n v="21"/>
    <n v="1"/>
    <m/>
    <n v="0"/>
    <n v="0"/>
    <n v="0"/>
    <n v="0"/>
    <m/>
    <m/>
    <m/>
    <m/>
  </r>
  <r>
    <x v="13"/>
    <x v="136"/>
    <x v="145"/>
    <n v="21"/>
    <n v="1"/>
    <m/>
    <n v="0"/>
    <n v="0"/>
    <n v="0"/>
    <n v="0"/>
    <m/>
    <m/>
    <m/>
    <m/>
  </r>
  <r>
    <x v="13"/>
    <x v="137"/>
    <x v="146"/>
    <n v="21"/>
    <n v="1"/>
    <m/>
    <n v="0"/>
    <n v="0"/>
    <n v="0"/>
    <n v="0"/>
    <m/>
    <m/>
    <m/>
    <m/>
  </r>
  <r>
    <x v="13"/>
    <x v="138"/>
    <x v="147"/>
    <n v="21"/>
    <n v="1"/>
    <m/>
    <n v="0"/>
    <n v="0"/>
    <n v="0"/>
    <n v="0"/>
    <m/>
    <m/>
    <m/>
    <m/>
  </r>
  <r>
    <x v="13"/>
    <x v="139"/>
    <x v="148"/>
    <n v="21"/>
    <n v="1"/>
    <m/>
    <n v="0"/>
    <n v="0"/>
    <n v="0"/>
    <n v="0"/>
    <m/>
    <m/>
    <m/>
    <m/>
  </r>
  <r>
    <x v="13"/>
    <x v="140"/>
    <x v="149"/>
    <n v="21"/>
    <n v="1"/>
    <m/>
    <n v="0"/>
    <n v="0"/>
    <n v="0"/>
    <n v="0"/>
    <m/>
    <m/>
    <m/>
    <m/>
  </r>
  <r>
    <x v="13"/>
    <x v="141"/>
    <x v="150"/>
    <n v="21"/>
    <n v="1"/>
    <m/>
    <n v="0"/>
    <n v="0"/>
    <n v="0"/>
    <n v="0"/>
    <m/>
    <m/>
    <m/>
    <m/>
  </r>
  <r>
    <x v="13"/>
    <x v="142"/>
    <x v="151"/>
    <n v="21"/>
    <n v="1"/>
    <m/>
    <n v="0"/>
    <n v="0"/>
    <n v="0"/>
    <n v="0"/>
    <m/>
    <m/>
    <m/>
    <m/>
  </r>
  <r>
    <x v="13"/>
    <x v="143"/>
    <x v="152"/>
    <n v="21"/>
    <n v="1"/>
    <m/>
    <n v="0"/>
    <n v="0"/>
    <n v="0"/>
    <n v="0"/>
    <m/>
    <m/>
    <m/>
    <m/>
  </r>
  <r>
    <x v="13"/>
    <x v="144"/>
    <x v="153"/>
    <n v="21"/>
    <n v="1"/>
    <m/>
    <n v="0"/>
    <n v="0"/>
    <n v="0"/>
    <n v="0"/>
    <m/>
    <m/>
    <m/>
    <m/>
  </r>
  <r>
    <x v="13"/>
    <x v="145"/>
    <x v="154"/>
    <n v="21"/>
    <n v="1"/>
    <m/>
    <n v="0"/>
    <n v="0"/>
    <n v="0"/>
    <n v="0"/>
    <m/>
    <m/>
    <m/>
    <m/>
  </r>
  <r>
    <x v="13"/>
    <x v="146"/>
    <x v="155"/>
    <n v="21"/>
    <n v="1"/>
    <m/>
    <n v="0"/>
    <n v="0"/>
    <n v="0"/>
    <n v="0"/>
    <m/>
    <m/>
    <m/>
    <m/>
  </r>
  <r>
    <x v="13"/>
    <x v="147"/>
    <x v="156"/>
    <n v="21"/>
    <n v="1"/>
    <m/>
    <n v="0"/>
    <n v="0"/>
    <n v="0"/>
    <n v="0"/>
    <m/>
    <m/>
    <m/>
    <m/>
  </r>
  <r>
    <x v="13"/>
    <x v="148"/>
    <x v="157"/>
    <n v="21"/>
    <n v="1"/>
    <m/>
    <n v="0"/>
    <n v="0"/>
    <n v="0"/>
    <n v="0"/>
    <m/>
    <m/>
    <m/>
    <m/>
  </r>
  <r>
    <x v="13"/>
    <x v="149"/>
    <x v="158"/>
    <n v="21"/>
    <n v="1"/>
    <m/>
    <n v="0"/>
    <n v="0"/>
    <n v="0"/>
    <n v="0"/>
    <m/>
    <m/>
    <m/>
    <m/>
  </r>
  <r>
    <x v="14"/>
    <x v="150"/>
    <x v="159"/>
    <n v="22"/>
    <n v="1"/>
    <m/>
    <n v="0"/>
    <n v="0"/>
    <n v="0"/>
    <n v="0"/>
    <m/>
    <m/>
    <m/>
    <m/>
  </r>
  <r>
    <x v="14"/>
    <x v="151"/>
    <x v="160"/>
    <n v="22"/>
    <n v="1"/>
    <m/>
    <n v="0"/>
    <n v="0"/>
    <n v="0"/>
    <n v="0"/>
    <m/>
    <m/>
    <m/>
    <m/>
  </r>
  <r>
    <x v="14"/>
    <x v="152"/>
    <x v="161"/>
    <n v="22"/>
    <n v="1"/>
    <m/>
    <n v="0"/>
    <n v="0"/>
    <n v="0"/>
    <n v="0"/>
    <m/>
    <m/>
    <m/>
    <m/>
  </r>
  <r>
    <x v="14"/>
    <x v="153"/>
    <x v="162"/>
    <n v="22"/>
    <n v="1"/>
    <m/>
    <n v="0"/>
    <n v="0"/>
    <n v="0"/>
    <n v="0"/>
    <m/>
    <m/>
    <m/>
    <m/>
  </r>
  <r>
    <x v="14"/>
    <x v="154"/>
    <x v="163"/>
    <n v="22"/>
    <n v="1"/>
    <m/>
    <n v="0"/>
    <n v="0"/>
    <n v="0"/>
    <n v="0"/>
    <m/>
    <m/>
    <m/>
    <m/>
  </r>
  <r>
    <x v="14"/>
    <x v="155"/>
    <x v="164"/>
    <n v="22"/>
    <n v="1"/>
    <m/>
    <n v="0"/>
    <n v="0"/>
    <n v="0"/>
    <n v="0"/>
    <m/>
    <m/>
    <m/>
    <m/>
  </r>
  <r>
    <x v="14"/>
    <x v="156"/>
    <x v="165"/>
    <n v="22"/>
    <n v="1"/>
    <m/>
    <n v="0"/>
    <n v="0"/>
    <n v="0"/>
    <n v="0"/>
    <m/>
    <m/>
    <m/>
    <m/>
  </r>
  <r>
    <x v="14"/>
    <x v="157"/>
    <x v="166"/>
    <n v="22"/>
    <n v="1"/>
    <m/>
    <n v="0"/>
    <n v="0"/>
    <n v="0"/>
    <n v="0"/>
    <m/>
    <m/>
    <m/>
    <m/>
  </r>
  <r>
    <x v="14"/>
    <x v="158"/>
    <x v="167"/>
    <n v="22"/>
    <n v="1"/>
    <m/>
    <n v="0"/>
    <n v="0"/>
    <n v="0"/>
    <n v="0"/>
    <m/>
    <m/>
    <m/>
    <m/>
  </r>
  <r>
    <x v="15"/>
    <x v="91"/>
    <x v="168"/>
    <n v="28"/>
    <n v="1"/>
    <m/>
    <n v="0"/>
    <n v="0"/>
    <n v="0"/>
    <n v="0"/>
    <m/>
    <m/>
    <m/>
    <m/>
  </r>
  <r>
    <x v="16"/>
    <x v="159"/>
    <x v="169"/>
    <n v="29"/>
    <n v="2"/>
    <m/>
    <n v="0"/>
    <n v="0"/>
    <n v="0"/>
    <n v="0"/>
    <m/>
    <m/>
    <m/>
    <m/>
  </r>
  <r>
    <x v="16"/>
    <x v="160"/>
    <x v="169"/>
    <n v="29"/>
    <n v="1"/>
    <m/>
    <n v="0"/>
    <n v="0"/>
    <n v="0"/>
    <n v="0"/>
    <m/>
    <m/>
    <m/>
    <m/>
  </r>
  <r>
    <x v="16"/>
    <x v="161"/>
    <x v="170"/>
    <n v="29"/>
    <n v="2"/>
    <m/>
    <n v="0"/>
    <n v="0"/>
    <n v="0"/>
    <n v="0"/>
    <m/>
    <m/>
    <m/>
    <m/>
  </r>
  <r>
    <x v="16"/>
    <x v="162"/>
    <x v="170"/>
    <n v="29"/>
    <n v="1"/>
    <m/>
    <n v="0"/>
    <n v="0"/>
    <n v="0"/>
    <n v="0"/>
    <m/>
    <m/>
    <m/>
    <m/>
  </r>
  <r>
    <x v="16"/>
    <x v="163"/>
    <x v="171"/>
    <n v="29"/>
    <n v="1"/>
    <m/>
    <n v="0"/>
    <n v="0"/>
    <n v="0"/>
    <n v="0"/>
    <m/>
    <m/>
    <m/>
    <m/>
  </r>
  <r>
    <x v="16"/>
    <x v="164"/>
    <x v="171"/>
    <n v="29"/>
    <n v="2"/>
    <m/>
    <n v="0"/>
    <n v="0"/>
    <n v="0"/>
    <n v="0"/>
    <m/>
    <m/>
    <m/>
    <m/>
  </r>
  <r>
    <x v="16"/>
    <x v="165"/>
    <x v="172"/>
    <n v="29"/>
    <n v="2"/>
    <m/>
    <n v="0"/>
    <n v="0"/>
    <n v="0"/>
    <n v="0"/>
    <m/>
    <m/>
    <m/>
    <m/>
  </r>
  <r>
    <x v="16"/>
    <x v="166"/>
    <x v="172"/>
    <n v="29"/>
    <n v="1"/>
    <m/>
    <n v="0"/>
    <n v="0"/>
    <n v="0"/>
    <n v="0"/>
    <m/>
    <m/>
    <m/>
    <m/>
  </r>
  <r>
    <x v="17"/>
    <x v="167"/>
    <x v="173"/>
    <n v="30"/>
    <n v="1"/>
    <m/>
    <n v="0"/>
    <n v="0"/>
    <n v="0"/>
    <n v="0"/>
    <m/>
    <m/>
    <m/>
    <m/>
  </r>
  <r>
    <x v="17"/>
    <x v="168"/>
    <x v="174"/>
    <n v="30"/>
    <n v="1"/>
    <m/>
    <n v="0"/>
    <n v="0"/>
    <n v="0"/>
    <n v="0"/>
    <m/>
    <m/>
    <m/>
    <m/>
  </r>
  <r>
    <x v="17"/>
    <x v="169"/>
    <x v="175"/>
    <n v="30"/>
    <n v="1"/>
    <m/>
    <n v="0"/>
    <n v="0"/>
    <n v="0"/>
    <n v="0"/>
    <m/>
    <m/>
    <m/>
    <m/>
  </r>
  <r>
    <x v="17"/>
    <x v="170"/>
    <x v="176"/>
    <n v="30"/>
    <n v="1"/>
    <m/>
    <n v="0"/>
    <n v="0"/>
    <n v="0"/>
    <n v="0"/>
    <m/>
    <m/>
    <m/>
    <m/>
  </r>
  <r>
    <x v="17"/>
    <x v="171"/>
    <x v="177"/>
    <n v="30"/>
    <n v="1"/>
    <m/>
    <n v="0"/>
    <n v="0"/>
    <n v="0"/>
    <n v="0"/>
    <m/>
    <m/>
    <m/>
    <m/>
  </r>
  <r>
    <x v="17"/>
    <x v="172"/>
    <x v="178"/>
    <n v="30"/>
    <n v="1"/>
    <m/>
    <n v="0"/>
    <n v="0"/>
    <n v="0"/>
    <n v="0"/>
    <m/>
    <m/>
    <m/>
    <m/>
  </r>
  <r>
    <x v="17"/>
    <x v="173"/>
    <x v="179"/>
    <n v="30"/>
    <n v="1"/>
    <m/>
    <n v="0"/>
    <n v="0"/>
    <n v="0"/>
    <n v="0"/>
    <m/>
    <m/>
    <m/>
    <m/>
  </r>
  <r>
    <x v="17"/>
    <x v="174"/>
    <x v="180"/>
    <n v="30"/>
    <n v="1"/>
    <m/>
    <n v="1"/>
    <n v="0"/>
    <n v="0"/>
    <n v="0"/>
    <m/>
    <m/>
    <m/>
    <m/>
  </r>
  <r>
    <x v="17"/>
    <x v="175"/>
    <x v="181"/>
    <n v="30"/>
    <n v="1"/>
    <m/>
    <n v="1"/>
    <n v="0"/>
    <n v="0"/>
    <n v="0"/>
    <m/>
    <m/>
    <m/>
    <m/>
  </r>
  <r>
    <x v="17"/>
    <x v="176"/>
    <x v="182"/>
    <n v="30"/>
    <n v="1"/>
    <m/>
    <n v="1"/>
    <n v="0"/>
    <n v="0"/>
    <n v="0"/>
    <m/>
    <m/>
    <m/>
    <m/>
  </r>
  <r>
    <x v="17"/>
    <x v="177"/>
    <x v="183"/>
    <n v="30"/>
    <n v="1"/>
    <m/>
    <n v="1"/>
    <n v="0"/>
    <n v="0"/>
    <n v="0"/>
    <m/>
    <m/>
    <m/>
    <m/>
  </r>
  <r>
    <x v="17"/>
    <x v="178"/>
    <x v="184"/>
    <n v="30"/>
    <n v="1"/>
    <m/>
    <n v="1"/>
    <n v="0"/>
    <n v="0"/>
    <n v="0"/>
    <m/>
    <m/>
    <m/>
    <m/>
  </r>
  <r>
    <x v="17"/>
    <x v="179"/>
    <x v="185"/>
    <n v="30"/>
    <n v="1"/>
    <m/>
    <n v="1"/>
    <n v="0"/>
    <n v="0"/>
    <n v="0"/>
    <m/>
    <m/>
    <m/>
    <m/>
  </r>
  <r>
    <x v="18"/>
    <x v="180"/>
    <x v="186"/>
    <n v="31"/>
    <n v="1"/>
    <m/>
    <n v="0"/>
    <n v="0"/>
    <n v="0"/>
    <n v="0"/>
    <m/>
    <m/>
    <m/>
    <m/>
  </r>
  <r>
    <x v="18"/>
    <x v="181"/>
    <x v="187"/>
    <n v="31"/>
    <n v="1"/>
    <m/>
    <n v="0"/>
    <n v="0"/>
    <n v="0"/>
    <n v="0"/>
    <m/>
    <m/>
    <m/>
    <m/>
  </r>
  <r>
    <x v="18"/>
    <x v="182"/>
    <x v="188"/>
    <n v="31"/>
    <n v="1"/>
    <m/>
    <n v="0"/>
    <n v="0"/>
    <n v="0"/>
    <n v="0"/>
    <m/>
    <m/>
    <m/>
    <m/>
  </r>
  <r>
    <x v="18"/>
    <x v="183"/>
    <x v="189"/>
    <n v="31"/>
    <n v="1"/>
    <m/>
    <n v="0"/>
    <n v="0"/>
    <n v="0"/>
    <n v="0"/>
    <m/>
    <m/>
    <m/>
    <m/>
  </r>
  <r>
    <x v="18"/>
    <x v="184"/>
    <x v="190"/>
    <n v="31"/>
    <n v="1"/>
    <m/>
    <n v="0"/>
    <n v="0"/>
    <n v="0"/>
    <n v="0"/>
    <m/>
    <m/>
    <m/>
    <m/>
  </r>
  <r>
    <x v="18"/>
    <x v="185"/>
    <x v="191"/>
    <n v="31"/>
    <n v="1"/>
    <m/>
    <n v="0"/>
    <n v="0"/>
    <n v="0"/>
    <n v="0"/>
    <m/>
    <m/>
    <m/>
    <m/>
  </r>
  <r>
    <x v="18"/>
    <x v="186"/>
    <x v="192"/>
    <n v="31"/>
    <n v="1"/>
    <m/>
    <n v="0"/>
    <n v="0"/>
    <n v="0"/>
    <n v="0"/>
    <m/>
    <m/>
    <m/>
    <m/>
  </r>
  <r>
    <x v="18"/>
    <x v="187"/>
    <x v="193"/>
    <n v="31"/>
    <n v="1"/>
    <m/>
    <n v="1"/>
    <n v="0"/>
    <n v="0"/>
    <n v="0"/>
    <m/>
    <m/>
    <m/>
    <m/>
  </r>
  <r>
    <x v="18"/>
    <x v="188"/>
    <x v="194"/>
    <n v="31"/>
    <n v="1"/>
    <m/>
    <n v="1"/>
    <n v="0"/>
    <n v="0"/>
    <n v="0"/>
    <m/>
    <m/>
    <m/>
    <m/>
  </r>
  <r>
    <x v="18"/>
    <x v="189"/>
    <x v="195"/>
    <n v="31"/>
    <n v="1"/>
    <m/>
    <n v="1"/>
    <n v="0"/>
    <n v="0"/>
    <n v="0"/>
    <m/>
    <m/>
    <m/>
    <m/>
  </r>
  <r>
    <x v="18"/>
    <x v="190"/>
    <x v="196"/>
    <n v="31"/>
    <n v="1"/>
    <m/>
    <n v="1"/>
    <n v="0"/>
    <n v="0"/>
    <n v="0"/>
    <m/>
    <m/>
    <m/>
    <m/>
  </r>
  <r>
    <x v="18"/>
    <x v="191"/>
    <x v="197"/>
    <n v="31"/>
    <n v="1"/>
    <m/>
    <n v="1"/>
    <n v="0"/>
    <n v="0"/>
    <n v="0"/>
    <m/>
    <m/>
    <m/>
    <m/>
  </r>
  <r>
    <x v="18"/>
    <x v="192"/>
    <x v="198"/>
    <n v="31"/>
    <n v="1"/>
    <m/>
    <n v="1"/>
    <n v="0"/>
    <n v="0"/>
    <n v="0"/>
    <m/>
    <m/>
    <m/>
    <m/>
  </r>
  <r>
    <x v="18"/>
    <x v="193"/>
    <x v="199"/>
    <n v="31"/>
    <n v="1"/>
    <m/>
    <n v="1"/>
    <n v="0"/>
    <n v="0"/>
    <n v="0"/>
    <m/>
    <m/>
    <m/>
    <m/>
  </r>
  <r>
    <x v="19"/>
    <x v="91"/>
    <x v="200"/>
    <n v="34"/>
    <n v="1"/>
    <m/>
    <n v="0"/>
    <n v="0"/>
    <n v="0"/>
    <n v="0"/>
    <m/>
    <m/>
    <m/>
    <m/>
  </r>
  <r>
    <x v="20"/>
    <x v="194"/>
    <x v="201"/>
    <n v="55"/>
    <n v="1"/>
    <m/>
    <n v="0"/>
    <n v="0"/>
    <n v="0"/>
    <n v="0"/>
    <m/>
    <m/>
    <m/>
    <m/>
  </r>
  <r>
    <x v="20"/>
    <x v="195"/>
    <x v="202"/>
    <n v="55"/>
    <n v="1"/>
    <m/>
    <n v="0"/>
    <n v="0"/>
    <n v="0"/>
    <n v="0"/>
    <m/>
    <m/>
    <m/>
    <m/>
  </r>
  <r>
    <x v="20"/>
    <x v="196"/>
    <x v="203"/>
    <n v="55"/>
    <n v="1"/>
    <m/>
    <n v="0"/>
    <n v="0"/>
    <n v="0"/>
    <n v="0"/>
    <m/>
    <m/>
    <m/>
    <m/>
  </r>
  <r>
    <x v="20"/>
    <x v="197"/>
    <x v="204"/>
    <n v="55"/>
    <n v="1"/>
    <m/>
    <n v="0"/>
    <n v="0"/>
    <n v="0"/>
    <n v="0"/>
    <m/>
    <m/>
    <m/>
    <m/>
  </r>
  <r>
    <x v="20"/>
    <x v="198"/>
    <x v="205"/>
    <n v="55"/>
    <n v="1"/>
    <m/>
    <n v="0"/>
    <n v="0"/>
    <n v="0"/>
    <n v="0"/>
    <m/>
    <m/>
    <m/>
    <m/>
  </r>
  <r>
    <x v="20"/>
    <x v="199"/>
    <x v="206"/>
    <n v="55"/>
    <n v="1"/>
    <m/>
    <n v="0"/>
    <n v="0"/>
    <n v="0"/>
    <n v="0"/>
    <m/>
    <m/>
    <m/>
    <m/>
  </r>
  <r>
    <x v="20"/>
    <x v="200"/>
    <x v="207"/>
    <n v="55"/>
    <n v="1"/>
    <m/>
    <n v="0"/>
    <n v="0"/>
    <n v="0"/>
    <n v="0"/>
    <m/>
    <m/>
    <m/>
    <m/>
  </r>
  <r>
    <x v="20"/>
    <x v="201"/>
    <x v="208"/>
    <n v="55"/>
    <n v="1"/>
    <m/>
    <n v="0"/>
    <n v="0"/>
    <n v="0"/>
    <n v="0"/>
    <m/>
    <m/>
    <m/>
    <m/>
  </r>
  <r>
    <x v="20"/>
    <x v="202"/>
    <x v="209"/>
    <n v="55"/>
    <n v="1"/>
    <m/>
    <n v="0"/>
    <n v="0"/>
    <n v="0"/>
    <n v="0"/>
    <m/>
    <m/>
    <m/>
    <m/>
  </r>
  <r>
    <x v="20"/>
    <x v="203"/>
    <x v="210"/>
    <n v="55"/>
    <n v="1"/>
    <m/>
    <n v="0"/>
    <n v="0"/>
    <n v="0"/>
    <n v="0"/>
    <m/>
    <m/>
    <m/>
    <m/>
  </r>
  <r>
    <x v="20"/>
    <x v="204"/>
    <x v="211"/>
    <n v="55"/>
    <n v="1"/>
    <m/>
    <n v="0"/>
    <n v="0"/>
    <n v="0"/>
    <n v="0"/>
    <m/>
    <m/>
    <m/>
    <m/>
  </r>
  <r>
    <x v="20"/>
    <x v="205"/>
    <x v="212"/>
    <n v="55"/>
    <n v="1"/>
    <m/>
    <n v="0"/>
    <n v="0"/>
    <n v="0"/>
    <n v="0"/>
    <m/>
    <m/>
    <m/>
    <m/>
  </r>
  <r>
    <x v="20"/>
    <x v="206"/>
    <x v="213"/>
    <n v="55"/>
    <n v="1"/>
    <m/>
    <n v="0"/>
    <n v="0"/>
    <n v="0"/>
    <n v="0"/>
    <m/>
    <m/>
    <m/>
    <m/>
  </r>
  <r>
    <x v="20"/>
    <x v="207"/>
    <x v="214"/>
    <n v="55"/>
    <n v="1"/>
    <m/>
    <n v="0"/>
    <n v="0"/>
    <n v="0"/>
    <n v="0"/>
    <m/>
    <m/>
    <m/>
    <m/>
  </r>
  <r>
    <x v="20"/>
    <x v="208"/>
    <x v="215"/>
    <n v="55"/>
    <n v="1"/>
    <m/>
    <n v="0"/>
    <n v="0"/>
    <n v="0"/>
    <n v="0"/>
    <m/>
    <m/>
    <m/>
    <m/>
  </r>
  <r>
    <x v="20"/>
    <x v="209"/>
    <x v="216"/>
    <n v="55"/>
    <n v="1"/>
    <m/>
    <n v="0"/>
    <n v="0"/>
    <n v="0"/>
    <n v="0"/>
    <m/>
    <m/>
    <m/>
    <m/>
  </r>
  <r>
    <x v="20"/>
    <x v="210"/>
    <x v="217"/>
    <n v="55"/>
    <n v="1"/>
    <m/>
    <n v="0"/>
    <n v="0"/>
    <n v="0"/>
    <n v="0"/>
    <m/>
    <m/>
    <m/>
    <m/>
  </r>
  <r>
    <x v="20"/>
    <x v="211"/>
    <x v="218"/>
    <n v="55"/>
    <n v="1"/>
    <m/>
    <n v="0"/>
    <n v="0"/>
    <n v="0"/>
    <n v="0"/>
    <m/>
    <m/>
    <m/>
    <m/>
  </r>
  <r>
    <x v="20"/>
    <x v="212"/>
    <x v="219"/>
    <n v="55"/>
    <n v="1"/>
    <m/>
    <n v="0"/>
    <n v="0"/>
    <n v="0"/>
    <n v="0"/>
    <m/>
    <m/>
    <m/>
    <m/>
  </r>
  <r>
    <x v="20"/>
    <x v="213"/>
    <x v="220"/>
    <n v="55"/>
    <n v="1"/>
    <m/>
    <n v="0"/>
    <n v="0"/>
    <n v="0"/>
    <n v="0"/>
    <m/>
    <m/>
    <m/>
    <m/>
  </r>
  <r>
    <x v="21"/>
    <x v="214"/>
    <x v="221"/>
    <n v="56"/>
    <n v="1"/>
    <m/>
    <n v="0"/>
    <n v="0"/>
    <n v="0"/>
    <n v="0"/>
    <m/>
    <m/>
    <m/>
    <m/>
  </r>
  <r>
    <x v="21"/>
    <x v="215"/>
    <x v="222"/>
    <n v="56"/>
    <n v="1"/>
    <m/>
    <n v="0"/>
    <n v="0"/>
    <n v="0"/>
    <n v="0"/>
    <m/>
    <m/>
    <m/>
    <m/>
  </r>
  <r>
    <x v="21"/>
    <x v="216"/>
    <x v="223"/>
    <n v="56"/>
    <n v="1"/>
    <m/>
    <n v="0"/>
    <n v="0"/>
    <n v="0"/>
    <n v="0"/>
    <m/>
    <m/>
    <m/>
    <m/>
  </r>
  <r>
    <x v="21"/>
    <x v="217"/>
    <x v="224"/>
    <n v="56"/>
    <n v="1"/>
    <m/>
    <n v="0"/>
    <n v="0"/>
    <n v="0"/>
    <n v="0"/>
    <m/>
    <m/>
    <m/>
    <m/>
  </r>
  <r>
    <x v="21"/>
    <x v="218"/>
    <x v="225"/>
    <n v="56"/>
    <n v="1"/>
    <m/>
    <n v="0"/>
    <n v="0"/>
    <n v="0"/>
    <n v="0"/>
    <m/>
    <m/>
    <m/>
    <m/>
  </r>
  <r>
    <x v="21"/>
    <x v="219"/>
    <x v="226"/>
    <n v="56"/>
    <n v="1"/>
    <m/>
    <n v="0"/>
    <n v="0"/>
    <n v="0"/>
    <n v="0"/>
    <m/>
    <m/>
    <m/>
    <m/>
  </r>
  <r>
    <x v="21"/>
    <x v="220"/>
    <x v="227"/>
    <n v="56"/>
    <n v="1"/>
    <m/>
    <n v="0"/>
    <n v="0"/>
    <n v="0"/>
    <n v="0"/>
    <m/>
    <m/>
    <m/>
    <m/>
  </r>
  <r>
    <x v="21"/>
    <x v="221"/>
    <x v="228"/>
    <n v="56"/>
    <n v="1"/>
    <m/>
    <n v="0"/>
    <n v="0"/>
    <n v="0"/>
    <n v="0"/>
    <m/>
    <m/>
    <m/>
    <m/>
  </r>
  <r>
    <x v="21"/>
    <x v="222"/>
    <x v="229"/>
    <n v="56"/>
    <n v="1"/>
    <m/>
    <n v="0"/>
    <n v="0"/>
    <n v="0"/>
    <n v="0"/>
    <m/>
    <m/>
    <m/>
    <m/>
  </r>
  <r>
    <x v="21"/>
    <x v="223"/>
    <x v="230"/>
    <n v="56"/>
    <n v="1"/>
    <m/>
    <n v="0"/>
    <n v="0"/>
    <n v="0"/>
    <n v="0"/>
    <m/>
    <m/>
    <m/>
    <m/>
  </r>
  <r>
    <x v="21"/>
    <x v="224"/>
    <x v="231"/>
    <n v="56"/>
    <n v="1"/>
    <m/>
    <n v="0"/>
    <n v="0"/>
    <n v="0"/>
    <n v="0"/>
    <m/>
    <m/>
    <m/>
    <m/>
  </r>
  <r>
    <x v="21"/>
    <x v="225"/>
    <x v="232"/>
    <n v="56"/>
    <n v="1"/>
    <m/>
    <n v="0"/>
    <n v="0"/>
    <n v="0"/>
    <n v="0"/>
    <m/>
    <m/>
    <m/>
    <m/>
  </r>
  <r>
    <x v="21"/>
    <x v="226"/>
    <x v="233"/>
    <n v="56"/>
    <n v="1"/>
    <m/>
    <n v="0"/>
    <n v="0"/>
    <n v="0"/>
    <n v="0"/>
    <m/>
    <m/>
    <m/>
    <m/>
  </r>
  <r>
    <x v="21"/>
    <x v="227"/>
    <x v="234"/>
    <n v="56"/>
    <n v="1"/>
    <m/>
    <n v="0"/>
    <n v="0"/>
    <n v="0"/>
    <n v="0"/>
    <m/>
    <m/>
    <m/>
    <m/>
  </r>
  <r>
    <x v="21"/>
    <x v="199"/>
    <x v="235"/>
    <n v="56"/>
    <n v="1"/>
    <m/>
    <n v="0"/>
    <n v="0"/>
    <n v="0"/>
    <n v="0"/>
    <m/>
    <m/>
    <m/>
    <m/>
  </r>
  <r>
    <x v="21"/>
    <x v="228"/>
    <x v="236"/>
    <n v="56"/>
    <n v="1"/>
    <m/>
    <n v="0"/>
    <n v="0"/>
    <n v="0"/>
    <n v="0"/>
    <m/>
    <m/>
    <m/>
    <m/>
  </r>
  <r>
    <x v="21"/>
    <x v="229"/>
    <x v="237"/>
    <n v="56"/>
    <n v="1"/>
    <m/>
    <n v="0"/>
    <n v="0"/>
    <n v="0"/>
    <n v="0"/>
    <m/>
    <m/>
    <m/>
    <m/>
  </r>
  <r>
    <x v="21"/>
    <x v="230"/>
    <x v="238"/>
    <n v="56"/>
    <n v="1"/>
    <m/>
    <n v="0"/>
    <n v="0"/>
    <n v="0"/>
    <n v="0"/>
    <m/>
    <m/>
    <m/>
    <m/>
  </r>
  <r>
    <x v="21"/>
    <x v="231"/>
    <x v="239"/>
    <n v="56"/>
    <n v="1"/>
    <m/>
    <n v="0"/>
    <n v="0"/>
    <n v="0"/>
    <n v="0"/>
    <m/>
    <m/>
    <m/>
    <m/>
  </r>
  <r>
    <x v="21"/>
    <x v="232"/>
    <x v="240"/>
    <n v="56"/>
    <n v="1"/>
    <m/>
    <n v="0"/>
    <n v="0"/>
    <n v="0"/>
    <n v="0"/>
    <m/>
    <m/>
    <m/>
    <m/>
  </r>
  <r>
    <x v="21"/>
    <x v="233"/>
    <x v="241"/>
    <n v="56"/>
    <n v="1"/>
    <m/>
    <n v="0"/>
    <n v="0"/>
    <n v="0"/>
    <n v="0"/>
    <m/>
    <m/>
    <m/>
    <m/>
  </r>
  <r>
    <x v="21"/>
    <x v="234"/>
    <x v="242"/>
    <n v="56"/>
    <n v="1"/>
    <m/>
    <n v="0"/>
    <n v="0"/>
    <n v="0"/>
    <n v="0"/>
    <m/>
    <m/>
    <m/>
    <m/>
  </r>
  <r>
    <x v="21"/>
    <x v="235"/>
    <x v="243"/>
    <n v="56"/>
    <n v="1"/>
    <m/>
    <n v="0"/>
    <n v="0"/>
    <n v="0"/>
    <n v="0"/>
    <m/>
    <m/>
    <m/>
    <m/>
  </r>
  <r>
    <x v="21"/>
    <x v="236"/>
    <x v="244"/>
    <n v="56"/>
    <n v="1"/>
    <m/>
    <n v="0"/>
    <n v="0"/>
    <n v="0"/>
    <n v="0"/>
    <m/>
    <m/>
    <m/>
    <m/>
  </r>
  <r>
    <x v="21"/>
    <x v="237"/>
    <x v="245"/>
    <n v="56"/>
    <n v="1"/>
    <m/>
    <n v="0"/>
    <n v="0"/>
    <n v="0"/>
    <n v="0"/>
    <m/>
    <m/>
    <m/>
    <m/>
  </r>
  <r>
    <x v="21"/>
    <x v="238"/>
    <x v="246"/>
    <n v="56"/>
    <n v="1"/>
    <m/>
    <n v="0"/>
    <n v="0"/>
    <n v="0"/>
    <n v="0"/>
    <m/>
    <m/>
    <m/>
    <m/>
  </r>
  <r>
    <x v="21"/>
    <x v="239"/>
    <x v="247"/>
    <n v="56"/>
    <n v="1"/>
    <m/>
    <n v="0"/>
    <n v="0"/>
    <n v="0"/>
    <n v="0"/>
    <m/>
    <m/>
    <m/>
    <m/>
  </r>
  <r>
    <x v="21"/>
    <x v="206"/>
    <x v="248"/>
    <n v="56"/>
    <n v="1"/>
    <m/>
    <n v="0"/>
    <n v="0"/>
    <n v="0"/>
    <n v="0"/>
    <m/>
    <m/>
    <m/>
    <m/>
  </r>
  <r>
    <x v="21"/>
    <x v="240"/>
    <x v="249"/>
    <n v="56"/>
    <n v="1"/>
    <m/>
    <n v="0"/>
    <n v="0"/>
    <n v="0"/>
    <n v="0"/>
    <m/>
    <m/>
    <m/>
    <m/>
  </r>
  <r>
    <x v="21"/>
    <x v="241"/>
    <x v="250"/>
    <n v="56"/>
    <n v="1"/>
    <m/>
    <n v="0"/>
    <n v="0"/>
    <n v="0"/>
    <n v="0"/>
    <m/>
    <m/>
    <m/>
    <m/>
  </r>
  <r>
    <x v="21"/>
    <x v="242"/>
    <x v="251"/>
    <n v="56"/>
    <n v="1"/>
    <m/>
    <n v="0"/>
    <n v="0"/>
    <n v="0"/>
    <n v="0"/>
    <m/>
    <m/>
    <m/>
    <m/>
  </r>
  <r>
    <x v="21"/>
    <x v="243"/>
    <x v="252"/>
    <n v="56"/>
    <n v="1"/>
    <m/>
    <n v="0"/>
    <n v="0"/>
    <n v="0"/>
    <n v="0"/>
    <m/>
    <m/>
    <m/>
    <m/>
  </r>
  <r>
    <x v="21"/>
    <x v="244"/>
    <x v="253"/>
    <n v="56"/>
    <n v="1"/>
    <m/>
    <n v="0"/>
    <n v="0"/>
    <n v="0"/>
    <n v="0"/>
    <m/>
    <m/>
    <m/>
    <m/>
  </r>
  <r>
    <x v="21"/>
    <x v="245"/>
    <x v="254"/>
    <n v="56"/>
    <n v="1"/>
    <m/>
    <n v="0"/>
    <n v="0"/>
    <n v="0"/>
    <n v="0"/>
    <m/>
    <m/>
    <m/>
    <m/>
  </r>
  <r>
    <x v="21"/>
    <x v="246"/>
    <x v="255"/>
    <n v="56"/>
    <n v="1"/>
    <m/>
    <n v="0"/>
    <n v="0"/>
    <n v="0"/>
    <n v="0"/>
    <m/>
    <m/>
    <m/>
    <m/>
  </r>
  <r>
    <x v="21"/>
    <x v="247"/>
    <x v="256"/>
    <n v="56"/>
    <n v="1"/>
    <m/>
    <n v="0"/>
    <n v="0"/>
    <n v="0"/>
    <n v="0"/>
    <m/>
    <m/>
    <m/>
    <m/>
  </r>
  <r>
    <x v="21"/>
    <x v="248"/>
    <x v="257"/>
    <n v="56"/>
    <n v="1"/>
    <m/>
    <n v="0"/>
    <n v="0"/>
    <n v="0"/>
    <n v="0"/>
    <m/>
    <m/>
    <m/>
    <m/>
  </r>
  <r>
    <x v="21"/>
    <x v="249"/>
    <x v="258"/>
    <n v="56"/>
    <n v="1"/>
    <m/>
    <n v="0"/>
    <n v="0"/>
    <n v="0"/>
    <n v="0"/>
    <m/>
    <m/>
    <m/>
    <m/>
  </r>
  <r>
    <x v="22"/>
    <x v="206"/>
    <x v="259"/>
    <n v="57"/>
    <n v="1"/>
    <m/>
    <n v="0"/>
    <n v="0"/>
    <n v="0"/>
    <n v="0"/>
    <m/>
    <m/>
    <m/>
    <m/>
  </r>
  <r>
    <x v="23"/>
    <x v="250"/>
    <x v="260"/>
    <n v="25"/>
    <n v="1"/>
    <m/>
    <n v="0"/>
    <n v="0"/>
    <n v="0"/>
    <n v="0"/>
    <m/>
    <m/>
    <m/>
    <m/>
  </r>
  <r>
    <x v="23"/>
    <x v="251"/>
    <x v="261"/>
    <n v="25"/>
    <n v="1"/>
    <m/>
    <n v="0"/>
    <n v="0"/>
    <n v="0"/>
    <n v="0"/>
    <m/>
    <m/>
    <m/>
    <m/>
  </r>
  <r>
    <x v="23"/>
    <x v="252"/>
    <x v="262"/>
    <n v="25"/>
    <n v="1"/>
    <m/>
    <n v="0"/>
    <n v="0"/>
    <n v="0"/>
    <n v="0"/>
    <m/>
    <m/>
    <m/>
    <m/>
  </r>
  <r>
    <x v="23"/>
    <x v="253"/>
    <x v="263"/>
    <n v="25"/>
    <n v="1"/>
    <m/>
    <n v="0"/>
    <n v="0"/>
    <n v="0"/>
    <n v="0"/>
    <m/>
    <m/>
    <m/>
    <m/>
  </r>
  <r>
    <x v="23"/>
    <x v="254"/>
    <x v="264"/>
    <n v="25"/>
    <n v="1"/>
    <m/>
    <n v="0"/>
    <n v="0"/>
    <n v="0"/>
    <n v="0"/>
    <m/>
    <m/>
    <m/>
    <m/>
  </r>
  <r>
    <x v="23"/>
    <x v="255"/>
    <x v="265"/>
    <n v="25"/>
    <n v="1"/>
    <m/>
    <n v="0"/>
    <n v="0"/>
    <n v="0"/>
    <n v="0"/>
    <m/>
    <m/>
    <m/>
    <m/>
  </r>
  <r>
    <x v="24"/>
    <x v="206"/>
    <x v="266"/>
    <n v="58"/>
    <n v="1"/>
    <m/>
    <n v="0"/>
    <n v="0"/>
    <n v="0"/>
    <n v="0"/>
    <m/>
    <m/>
    <m/>
    <m/>
  </r>
  <r>
    <x v="25"/>
    <x v="206"/>
    <x v="267"/>
    <n v="59"/>
    <n v="1"/>
    <m/>
    <n v="0"/>
    <n v="0"/>
    <n v="0"/>
    <n v="0"/>
    <m/>
    <m/>
    <m/>
    <m/>
  </r>
  <r>
    <x v="26"/>
    <x v="256"/>
    <x v="268"/>
    <n v="60"/>
    <n v="1"/>
    <m/>
    <n v="0"/>
    <n v="0"/>
    <n v="0"/>
    <n v="0"/>
    <m/>
    <m/>
    <m/>
    <m/>
  </r>
  <r>
    <x v="26"/>
    <x v="257"/>
    <x v="269"/>
    <n v="60"/>
    <n v="1"/>
    <m/>
    <n v="0"/>
    <n v="0"/>
    <n v="0"/>
    <n v="0"/>
    <m/>
    <m/>
    <m/>
    <m/>
  </r>
  <r>
    <x v="26"/>
    <x v="258"/>
    <x v="270"/>
    <n v="60"/>
    <n v="1"/>
    <m/>
    <n v="0"/>
    <n v="0"/>
    <n v="0"/>
    <n v="0"/>
    <m/>
    <m/>
    <m/>
    <m/>
  </r>
  <r>
    <x v="26"/>
    <x v="259"/>
    <x v="271"/>
    <n v="60"/>
    <n v="1"/>
    <m/>
    <n v="0"/>
    <n v="0"/>
    <n v="0"/>
    <n v="0"/>
    <m/>
    <m/>
    <m/>
    <m/>
  </r>
  <r>
    <x v="26"/>
    <x v="206"/>
    <x v="272"/>
    <n v="60"/>
    <n v="1"/>
    <m/>
    <n v="0"/>
    <n v="0"/>
    <n v="0"/>
    <n v="0"/>
    <m/>
    <m/>
    <m/>
    <m/>
  </r>
  <r>
    <x v="26"/>
    <x v="33"/>
    <x v="273"/>
    <n v="60"/>
    <n v="1"/>
    <m/>
    <n v="0"/>
    <n v="0"/>
    <n v="0"/>
    <n v="0"/>
    <m/>
    <m/>
    <m/>
    <m/>
  </r>
  <r>
    <x v="26"/>
    <x v="38"/>
    <x v="274"/>
    <n v="60"/>
    <n v="1"/>
    <m/>
    <n v="0"/>
    <n v="0"/>
    <n v="0"/>
    <n v="0"/>
    <m/>
    <m/>
    <m/>
    <m/>
  </r>
  <r>
    <x v="27"/>
    <x v="260"/>
    <x v="275"/>
    <n v="61"/>
    <n v="1"/>
    <m/>
    <n v="0"/>
    <n v="0"/>
    <n v="0"/>
    <n v="0"/>
    <m/>
    <m/>
    <m/>
    <m/>
  </r>
  <r>
    <x v="27"/>
    <x v="261"/>
    <x v="276"/>
    <n v="61"/>
    <n v="1"/>
    <m/>
    <n v="0"/>
    <n v="0"/>
    <n v="0"/>
    <n v="0"/>
    <m/>
    <m/>
    <m/>
    <m/>
  </r>
  <r>
    <x v="27"/>
    <x v="262"/>
    <x v="277"/>
    <n v="61"/>
    <n v="1"/>
    <m/>
    <n v="0"/>
    <n v="0"/>
    <n v="0"/>
    <n v="0"/>
    <m/>
    <m/>
    <m/>
    <m/>
  </r>
  <r>
    <x v="27"/>
    <x v="206"/>
    <x v="278"/>
    <n v="61"/>
    <n v="1"/>
    <m/>
    <n v="0"/>
    <n v="0"/>
    <n v="0"/>
    <n v="0"/>
    <m/>
    <m/>
    <m/>
    <m/>
  </r>
  <r>
    <x v="27"/>
    <x v="263"/>
    <x v="279"/>
    <n v="61"/>
    <n v="1"/>
    <m/>
    <n v="0"/>
    <n v="0"/>
    <n v="0"/>
    <n v="0"/>
    <m/>
    <m/>
    <m/>
    <m/>
  </r>
  <r>
    <x v="27"/>
    <x v="264"/>
    <x v="280"/>
    <n v="61"/>
    <n v="1"/>
    <m/>
    <n v="0"/>
    <n v="0"/>
    <n v="0"/>
    <n v="0"/>
    <m/>
    <m/>
    <m/>
    <m/>
  </r>
  <r>
    <x v="28"/>
    <x v="265"/>
    <x v="281"/>
    <n v="62"/>
    <n v="1"/>
    <m/>
    <n v="0"/>
    <n v="0"/>
    <n v="0"/>
    <n v="0"/>
    <m/>
    <m/>
    <m/>
    <m/>
  </r>
  <r>
    <x v="28"/>
    <x v="266"/>
    <x v="282"/>
    <n v="62"/>
    <n v="1"/>
    <m/>
    <n v="0"/>
    <n v="0"/>
    <n v="0"/>
    <n v="0"/>
    <m/>
    <m/>
    <m/>
    <m/>
  </r>
  <r>
    <x v="28"/>
    <x v="267"/>
    <x v="283"/>
    <n v="62"/>
    <n v="1"/>
    <m/>
    <n v="0"/>
    <n v="0"/>
    <n v="0"/>
    <n v="0"/>
    <m/>
    <m/>
    <m/>
    <m/>
  </r>
  <r>
    <x v="29"/>
    <x v="268"/>
    <x v="284"/>
    <n v="63"/>
    <n v="1"/>
    <m/>
    <n v="0"/>
    <n v="0"/>
    <n v="0"/>
    <n v="0"/>
    <m/>
    <m/>
    <m/>
    <m/>
  </r>
  <r>
    <x v="29"/>
    <x v="269"/>
    <x v="285"/>
    <n v="63"/>
    <n v="1"/>
    <m/>
    <n v="0"/>
    <n v="0"/>
    <n v="0"/>
    <n v="0"/>
    <m/>
    <m/>
    <m/>
    <m/>
  </r>
  <r>
    <x v="29"/>
    <x v="270"/>
    <x v="286"/>
    <n v="63"/>
    <n v="1"/>
    <m/>
    <n v="0"/>
    <n v="0"/>
    <n v="0"/>
    <n v="0"/>
    <m/>
    <m/>
    <m/>
    <m/>
  </r>
  <r>
    <x v="29"/>
    <x v="271"/>
    <x v="287"/>
    <n v="63"/>
    <n v="1"/>
    <m/>
    <n v="0"/>
    <n v="0"/>
    <n v="0"/>
    <n v="0"/>
    <m/>
    <m/>
    <m/>
    <m/>
  </r>
  <r>
    <x v="29"/>
    <x v="272"/>
    <x v="288"/>
    <n v="63"/>
    <n v="1"/>
    <m/>
    <n v="0"/>
    <n v="0"/>
    <n v="0"/>
    <n v="0"/>
    <m/>
    <m/>
    <m/>
    <m/>
  </r>
  <r>
    <x v="30"/>
    <x v="273"/>
    <x v="289"/>
    <n v="64"/>
    <n v="1"/>
    <m/>
    <n v="0"/>
    <n v="0"/>
    <n v="0"/>
    <n v="0"/>
    <m/>
    <m/>
    <m/>
    <m/>
  </r>
  <r>
    <x v="30"/>
    <x v="274"/>
    <x v="290"/>
    <n v="64"/>
    <n v="1"/>
    <m/>
    <n v="0"/>
    <n v="0"/>
    <n v="0"/>
    <n v="0"/>
    <m/>
    <m/>
    <m/>
    <m/>
  </r>
  <r>
    <x v="30"/>
    <x v="275"/>
    <x v="291"/>
    <n v="64"/>
    <n v="1"/>
    <m/>
    <n v="0"/>
    <n v="0"/>
    <n v="0"/>
    <n v="0"/>
    <m/>
    <m/>
    <m/>
    <m/>
  </r>
  <r>
    <x v="31"/>
    <x v="276"/>
    <x v="292"/>
    <n v="65"/>
    <n v="1"/>
    <m/>
    <n v="0"/>
    <n v="0"/>
    <n v="0"/>
    <n v="0"/>
    <m/>
    <m/>
    <m/>
    <m/>
  </r>
  <r>
    <x v="31"/>
    <x v="277"/>
    <x v="293"/>
    <n v="65"/>
    <n v="1"/>
    <m/>
    <n v="0"/>
    <n v="0"/>
    <n v="0"/>
    <n v="0"/>
    <m/>
    <m/>
    <m/>
    <m/>
  </r>
  <r>
    <x v="31"/>
    <x v="278"/>
    <x v="294"/>
    <n v="65"/>
    <n v="1"/>
    <m/>
    <n v="0"/>
    <n v="0"/>
    <n v="0"/>
    <n v="0"/>
    <m/>
    <m/>
    <m/>
    <m/>
  </r>
  <r>
    <x v="31"/>
    <x v="279"/>
    <x v="295"/>
    <n v="65"/>
    <n v="1"/>
    <m/>
    <n v="0"/>
    <n v="0"/>
    <n v="0"/>
    <n v="0"/>
    <m/>
    <m/>
    <m/>
    <m/>
  </r>
  <r>
    <x v="32"/>
    <x v="206"/>
    <x v="296"/>
    <n v="66"/>
    <n v="1"/>
    <m/>
    <n v="0"/>
    <n v="0"/>
    <n v="0"/>
    <n v="0"/>
    <m/>
    <m/>
    <m/>
    <m/>
  </r>
  <r>
    <x v="33"/>
    <x v="206"/>
    <x v="297"/>
    <n v="67"/>
    <n v="1"/>
    <m/>
    <n v="0"/>
    <n v="0"/>
    <n v="0"/>
    <n v="0"/>
    <m/>
    <m/>
    <m/>
    <m/>
  </r>
  <r>
    <x v="34"/>
    <x v="206"/>
    <x v="298"/>
    <n v="68"/>
    <n v="1"/>
    <m/>
    <n v="0"/>
    <n v="0"/>
    <n v="0"/>
    <n v="0"/>
    <m/>
    <m/>
    <m/>
    <m/>
  </r>
  <r>
    <x v="35"/>
    <x v="6"/>
    <x v="6"/>
    <n v="2"/>
    <n v="1"/>
    <s v=" Cash-in-hand                                  "/>
    <n v="111"/>
    <n v="0"/>
    <n v="0"/>
    <n v="0"/>
    <m/>
    <m/>
    <m/>
    <m/>
  </r>
  <r>
    <x v="35"/>
    <x v="21"/>
    <x v="21"/>
    <n v="2"/>
    <n v="1"/>
    <s v=" Bank Accounts                                 "/>
    <n v="112"/>
    <n v="0"/>
    <n v="0"/>
    <n v="0"/>
    <m/>
    <m/>
    <m/>
    <m/>
  </r>
  <r>
    <x v="36"/>
    <x v="0"/>
    <x v="0"/>
    <n v="2"/>
    <n v="1"/>
    <s v=" Expenses (Indirect/Admn.)                     "/>
    <n v="125"/>
    <n v="0"/>
    <n v="0"/>
    <n v="0"/>
    <m/>
    <m/>
    <m/>
    <m/>
  </r>
  <r>
    <x v="36"/>
    <x v="1"/>
    <x v="1"/>
    <n v="2"/>
    <n v="1"/>
    <s v=" Expenses (Indirect/Admn.)                     "/>
    <n v="125"/>
    <n v="0"/>
    <n v="0"/>
    <n v="0"/>
    <m/>
    <m/>
    <m/>
    <m/>
  </r>
  <r>
    <x v="36"/>
    <x v="2"/>
    <x v="2"/>
    <n v="2"/>
    <n v="1"/>
    <s v=" Expenses (Indirect/Admn.)                     "/>
    <n v="125"/>
    <n v="0"/>
    <n v="0"/>
    <n v="0"/>
    <m/>
    <m/>
    <m/>
    <m/>
  </r>
  <r>
    <x v="36"/>
    <x v="3"/>
    <x v="3"/>
    <n v="2"/>
    <n v="1"/>
    <s v=" Expenses (Indirect/Admn.)                     "/>
    <n v="125"/>
    <n v="0"/>
    <n v="0"/>
    <n v="0"/>
    <m/>
    <m/>
    <m/>
    <m/>
  </r>
  <r>
    <x v="36"/>
    <x v="4"/>
    <x v="4"/>
    <n v="2"/>
    <n v="1"/>
    <s v=" Sundry Creditors                              "/>
    <n v="117"/>
    <n v="0"/>
    <n v="0"/>
    <n v="0"/>
    <m/>
    <m/>
    <m/>
    <m/>
  </r>
  <r>
    <x v="36"/>
    <x v="5"/>
    <x v="5"/>
    <n v="2"/>
    <n v="1"/>
    <s v=" Fixed Assets                                  "/>
    <n v="104"/>
    <n v="0"/>
    <n v="0"/>
    <n v="0"/>
    <m/>
    <m/>
    <m/>
    <m/>
  </r>
  <r>
    <x v="36"/>
    <x v="7"/>
    <x v="7"/>
    <n v="2"/>
    <n v="1"/>
    <s v=" Expenses (Indirect/Admn.)                     "/>
    <n v="125"/>
    <n v="0"/>
    <n v="0"/>
    <n v="0"/>
    <m/>
    <m/>
    <m/>
    <m/>
  </r>
  <r>
    <x v="36"/>
    <x v="8"/>
    <x v="8"/>
    <n v="2"/>
    <n v="1"/>
    <s v=" Expenses (Indirect/Admn.)                     "/>
    <n v="125"/>
    <n v="0"/>
    <n v="0"/>
    <n v="0"/>
    <m/>
    <m/>
    <m/>
    <m/>
  </r>
  <r>
    <x v="36"/>
    <x v="9"/>
    <x v="9"/>
    <n v="2"/>
    <n v="1"/>
    <s v=" Fixed Assets                                  "/>
    <n v="104"/>
    <n v="0"/>
    <n v="0"/>
    <n v="0"/>
    <m/>
    <m/>
    <m/>
    <m/>
  </r>
  <r>
    <x v="36"/>
    <x v="10"/>
    <x v="10"/>
    <n v="2"/>
    <n v="1"/>
    <s v=" Expenses (Indirect/Admn.)                     "/>
    <n v="125"/>
    <n v="0"/>
    <n v="0"/>
    <n v="0"/>
    <m/>
    <m/>
    <m/>
    <m/>
  </r>
  <r>
    <x v="36"/>
    <x v="11"/>
    <x v="11"/>
    <n v="2"/>
    <n v="1"/>
    <s v=" Expenses (Indirect/Admn.)                     "/>
    <n v="125"/>
    <n v="0"/>
    <n v="0"/>
    <n v="0"/>
    <m/>
    <m/>
    <m/>
    <m/>
  </r>
  <r>
    <x v="36"/>
    <x v="12"/>
    <x v="12"/>
    <n v="2"/>
    <n v="1"/>
    <s v=" Expenses (Indirect/Admn.)                     "/>
    <n v="125"/>
    <n v="0"/>
    <n v="0"/>
    <n v="0"/>
    <m/>
    <m/>
    <m/>
    <m/>
  </r>
  <r>
    <x v="36"/>
    <x v="13"/>
    <x v="13"/>
    <n v="2"/>
    <n v="1"/>
    <s v=" Duties &amp; Taxes                                "/>
    <n v="118"/>
    <n v="0"/>
    <n v="0"/>
    <n v="0"/>
    <m/>
    <m/>
    <m/>
    <m/>
  </r>
  <r>
    <x v="36"/>
    <x v="14"/>
    <x v="14"/>
    <n v="2"/>
    <n v="1"/>
    <s v=" Securities &amp; Deposits (Asset)                 "/>
    <n v="113"/>
    <n v="0"/>
    <n v="0"/>
    <n v="0"/>
    <m/>
    <m/>
    <m/>
    <m/>
  </r>
  <r>
    <x v="36"/>
    <x v="15"/>
    <x v="15"/>
    <n v="2"/>
    <n v="1"/>
    <s v=" Duties &amp; Taxes                                "/>
    <n v="118"/>
    <n v="0"/>
    <n v="0"/>
    <n v="0"/>
    <m/>
    <m/>
    <m/>
    <m/>
  </r>
  <r>
    <x v="36"/>
    <x v="16"/>
    <x v="16"/>
    <n v="2"/>
    <n v="1"/>
    <s v=" Duties &amp; Taxes                                "/>
    <n v="118"/>
    <n v="0"/>
    <n v="0"/>
    <n v="0"/>
    <m/>
    <m/>
    <m/>
    <m/>
  </r>
  <r>
    <x v="36"/>
    <x v="17"/>
    <x v="17"/>
    <n v="2"/>
    <n v="1"/>
    <s v=" Sundry Debtors                                "/>
    <n v="116"/>
    <n v="0"/>
    <n v="0"/>
    <n v="0"/>
    <m/>
    <m/>
    <m/>
    <m/>
  </r>
  <r>
    <x v="36"/>
    <x v="18"/>
    <x v="18"/>
    <n v="2"/>
    <n v="1"/>
    <s v=" Expenses (Indirect/Admn.)                     "/>
    <n v="125"/>
    <n v="0"/>
    <n v="0"/>
    <n v="0"/>
    <m/>
    <m/>
    <m/>
    <m/>
  </r>
  <r>
    <x v="36"/>
    <x v="19"/>
    <x v="19"/>
    <n v="2"/>
    <n v="1"/>
    <s v=" Fixed Assets                                  "/>
    <n v="104"/>
    <n v="0"/>
    <n v="0"/>
    <n v="0"/>
    <m/>
    <m/>
    <m/>
    <m/>
  </r>
  <r>
    <x v="36"/>
    <x v="20"/>
    <x v="20"/>
    <n v="2"/>
    <n v="1"/>
    <s v=" Sundry Debtors                                "/>
    <n v="116"/>
    <n v="0"/>
    <n v="0"/>
    <n v="0"/>
    <m/>
    <m/>
    <m/>
    <m/>
  </r>
  <r>
    <x v="36"/>
    <x v="22"/>
    <x v="22"/>
    <n v="2"/>
    <n v="1"/>
    <s v=" Duties &amp; Taxes                                "/>
    <n v="118"/>
    <n v="0"/>
    <n v="0"/>
    <n v="0"/>
    <m/>
    <m/>
    <m/>
    <m/>
  </r>
  <r>
    <x v="36"/>
    <x v="23"/>
    <x v="23"/>
    <n v="2"/>
    <n v="1"/>
    <s v=" Expenses (Indirect/Admn.)                     "/>
    <n v="125"/>
    <n v="0"/>
    <n v="0"/>
    <n v="0"/>
    <m/>
    <m/>
    <m/>
    <m/>
  </r>
  <r>
    <x v="36"/>
    <x v="24"/>
    <x v="24"/>
    <n v="2"/>
    <n v="1"/>
    <s v=" Expenses (Indirect/Admn.)                     "/>
    <n v="125"/>
    <n v="0"/>
    <n v="0"/>
    <n v="0"/>
    <m/>
    <m/>
    <m/>
    <m/>
  </r>
  <r>
    <x v="36"/>
    <x v="25"/>
    <x v="25"/>
    <n v="2"/>
    <n v="1"/>
    <s v=" Fixed Assets                                  "/>
    <n v="104"/>
    <n v="0"/>
    <n v="0"/>
    <n v="0"/>
    <m/>
    <m/>
    <m/>
    <m/>
  </r>
  <r>
    <x v="36"/>
    <x v="26"/>
    <x v="26"/>
    <n v="2"/>
    <n v="1"/>
    <s v=" Expenses (Indirect/Admn.)                     "/>
    <n v="125"/>
    <n v="0"/>
    <n v="0"/>
    <n v="0"/>
    <m/>
    <m/>
    <m/>
    <m/>
  </r>
  <r>
    <x v="36"/>
    <x v="27"/>
    <x v="27"/>
    <n v="2"/>
    <n v="1"/>
    <s v=" Expenses (Indirect/Admn.)                     "/>
    <n v="125"/>
    <n v="0"/>
    <n v="0"/>
    <n v="0"/>
    <m/>
    <m/>
    <m/>
    <m/>
  </r>
  <r>
    <x v="36"/>
    <x v="28"/>
    <x v="28"/>
    <n v="2"/>
    <n v="1"/>
    <s v=" Sundry Debtors                                "/>
    <n v="116"/>
    <n v="0"/>
    <n v="0"/>
    <n v="0"/>
    <m/>
    <m/>
    <m/>
    <m/>
  </r>
  <r>
    <x v="36"/>
    <x v="29"/>
    <x v="29"/>
    <n v="2"/>
    <n v="1"/>
    <s v=" Fixed Assets                                  "/>
    <n v="104"/>
    <n v="0"/>
    <n v="0"/>
    <n v="0"/>
    <m/>
    <m/>
    <m/>
    <m/>
  </r>
  <r>
    <x v="36"/>
    <x v="30"/>
    <x v="30"/>
    <n v="2"/>
    <n v="1"/>
    <s v=" Expenses (Indirect/Admn.)                     "/>
    <n v="125"/>
    <n v="0"/>
    <n v="0"/>
    <n v="0"/>
    <m/>
    <m/>
    <m/>
    <m/>
  </r>
  <r>
    <x v="36"/>
    <x v="31"/>
    <x v="31"/>
    <n v="2"/>
    <n v="1"/>
    <s v=" Expenses (Indirect/Admn.)                     "/>
    <n v="125"/>
    <n v="0"/>
    <n v="0"/>
    <n v="0"/>
    <m/>
    <m/>
    <m/>
    <m/>
  </r>
  <r>
    <x v="36"/>
    <x v="32"/>
    <x v="32"/>
    <n v="2"/>
    <n v="1"/>
    <s v=" Profit &amp; Loss                                 "/>
    <n v="108"/>
    <n v="0"/>
    <n v="0"/>
    <n v="0"/>
    <m/>
    <m/>
    <m/>
    <m/>
  </r>
  <r>
    <x v="36"/>
    <x v="33"/>
    <x v="33"/>
    <n v="2"/>
    <n v="1"/>
    <s v=" Purchase                                      "/>
    <n v="122"/>
    <n v="0"/>
    <n v="0"/>
    <n v="0"/>
    <m/>
    <m/>
    <m/>
    <m/>
  </r>
  <r>
    <x v="36"/>
    <x v="34"/>
    <x v="34"/>
    <n v="2"/>
    <n v="1"/>
    <s v=" Sundry Debtors                                "/>
    <n v="116"/>
    <n v="0"/>
    <n v="0"/>
    <n v="0"/>
    <m/>
    <m/>
    <m/>
    <m/>
  </r>
  <r>
    <x v="36"/>
    <x v="35"/>
    <x v="35"/>
    <n v="2"/>
    <n v="1"/>
    <s v=" Expenses (Indirect/Admn.)                     "/>
    <n v="125"/>
    <n v="0"/>
    <n v="0"/>
    <n v="0"/>
    <m/>
    <m/>
    <m/>
    <m/>
  </r>
  <r>
    <x v="36"/>
    <x v="36"/>
    <x v="36"/>
    <n v="2"/>
    <n v="1"/>
    <s v=" Expenses (Indirect/Admn.)                     "/>
    <n v="125"/>
    <n v="0"/>
    <n v="0"/>
    <n v="0"/>
    <m/>
    <m/>
    <m/>
    <m/>
  </r>
  <r>
    <x v="36"/>
    <x v="37"/>
    <x v="37"/>
    <n v="2"/>
    <n v="1"/>
    <s v=" Provisions/Expenses Payable                   "/>
    <n v="119"/>
    <n v="0"/>
    <n v="0"/>
    <n v="0"/>
    <m/>
    <m/>
    <m/>
    <m/>
  </r>
  <r>
    <x v="36"/>
    <x v="38"/>
    <x v="38"/>
    <n v="2"/>
    <n v="1"/>
    <s v=" Sale                                          "/>
    <n v="123"/>
    <n v="0"/>
    <n v="0"/>
    <n v="0"/>
    <m/>
    <m/>
    <m/>
    <m/>
  </r>
  <r>
    <x v="36"/>
    <x v="39"/>
    <x v="39"/>
    <n v="2"/>
    <n v="1"/>
    <s v=" Expenses (Indirect/Admn.)                     "/>
    <n v="125"/>
    <n v="0"/>
    <n v="0"/>
    <n v="0"/>
    <m/>
    <m/>
    <m/>
    <m/>
  </r>
  <r>
    <x v="36"/>
    <x v="40"/>
    <x v="40"/>
    <n v="2"/>
    <n v="1"/>
    <s v=" Duties &amp; Taxes                                "/>
    <n v="118"/>
    <n v="0"/>
    <n v="0"/>
    <n v="0"/>
    <m/>
    <m/>
    <m/>
    <m/>
  </r>
  <r>
    <x v="36"/>
    <x v="41"/>
    <x v="41"/>
    <n v="2"/>
    <n v="1"/>
    <s v=" Expenses (Indirect/Admn.)                     "/>
    <n v="125"/>
    <n v="0"/>
    <n v="0"/>
    <n v="0"/>
    <m/>
    <m/>
    <m/>
    <m/>
  </r>
  <r>
    <x v="36"/>
    <x v="42"/>
    <x v="42"/>
    <n v="2"/>
    <n v="1"/>
    <s v=" Income (Indirect)                             "/>
    <n v="127"/>
    <n v="0"/>
    <n v="0"/>
    <n v="0"/>
    <m/>
    <m/>
    <m/>
    <m/>
  </r>
  <r>
    <x v="36"/>
    <x v="43"/>
    <x v="43"/>
    <n v="2"/>
    <n v="1"/>
    <s v=" Duties &amp; Taxes                                "/>
    <n v="118"/>
    <n v="0"/>
    <n v="0"/>
    <n v="0"/>
    <m/>
    <m/>
    <m/>
    <m/>
  </r>
  <r>
    <x v="36"/>
    <x v="44"/>
    <x v="44"/>
    <n v="2"/>
    <n v="1"/>
    <s v=" Duties &amp; Taxes                                "/>
    <n v="118"/>
    <n v="0"/>
    <n v="0"/>
    <n v="0"/>
    <m/>
    <m/>
    <m/>
    <m/>
  </r>
  <r>
    <x v="36"/>
    <x v="45"/>
    <x v="45"/>
    <n v="2"/>
    <n v="1"/>
    <s v=" Expenses (Indirect/Admn.)                     "/>
    <n v="125"/>
    <n v="0"/>
    <n v="0"/>
    <n v="0"/>
    <m/>
    <m/>
    <m/>
    <m/>
  </r>
  <r>
    <x v="36"/>
    <x v="47"/>
    <x v="47"/>
    <n v="2"/>
    <n v="1"/>
    <s v=" Duties &amp; Taxes                                "/>
    <n v="118"/>
    <n v="0"/>
    <n v="0"/>
    <n v="0"/>
    <m/>
    <m/>
    <m/>
    <m/>
  </r>
  <r>
    <x v="36"/>
    <x v="48"/>
    <x v="48"/>
    <n v="2"/>
    <n v="1"/>
    <s v=" Duties &amp; Taxes                                "/>
    <n v="118"/>
    <n v="0"/>
    <n v="0"/>
    <n v="0"/>
    <m/>
    <m/>
    <m/>
    <m/>
  </r>
  <r>
    <x v="36"/>
    <x v="49"/>
    <x v="49"/>
    <n v="2"/>
    <n v="1"/>
    <s v=" Duties &amp; Taxes                                "/>
    <n v="118"/>
    <n v="0"/>
    <n v="0"/>
    <n v="0"/>
    <m/>
    <m/>
    <m/>
    <m/>
  </r>
  <r>
    <x v="36"/>
    <x v="50"/>
    <x v="50"/>
    <n v="2"/>
    <n v="1"/>
    <s v=" Duties &amp; Taxes                                "/>
    <n v="118"/>
    <n v="0"/>
    <n v="0"/>
    <n v="0"/>
    <m/>
    <m/>
    <m/>
    <m/>
  </r>
  <r>
    <x v="36"/>
    <x v="51"/>
    <x v="51"/>
    <n v="2"/>
    <n v="1"/>
    <s v=" Duties &amp; Taxes                                "/>
    <n v="118"/>
    <n v="0"/>
    <n v="0"/>
    <n v="0"/>
    <m/>
    <m/>
    <m/>
    <m/>
  </r>
  <r>
    <x v="36"/>
    <x v="52"/>
    <x v="52"/>
    <n v="2"/>
    <n v="1"/>
    <s v=" Duties &amp; Taxes                                "/>
    <n v="118"/>
    <n v="0"/>
    <n v="0"/>
    <n v="0"/>
    <m/>
    <m/>
    <m/>
    <m/>
  </r>
  <r>
    <x v="36"/>
    <x v="53"/>
    <x v="53"/>
    <n v="2"/>
    <n v="1"/>
    <s v=" Duties &amp; Taxes                                "/>
    <n v="118"/>
    <n v="0"/>
    <n v="0"/>
    <n v="0"/>
    <m/>
    <m/>
    <m/>
    <m/>
  </r>
  <r>
    <x v="36"/>
    <x v="54"/>
    <x v="54"/>
    <n v="2"/>
    <n v="1"/>
    <s v=" Duties &amp; Taxes                                "/>
    <n v="118"/>
    <n v="0"/>
    <n v="0"/>
    <n v="0"/>
    <m/>
    <m/>
    <m/>
    <m/>
  </r>
  <r>
    <x v="36"/>
    <x v="55"/>
    <x v="55"/>
    <n v="2"/>
    <n v="1"/>
    <s v=" Duties &amp; Taxes                                "/>
    <n v="118"/>
    <n v="0"/>
    <n v="0"/>
    <n v="0"/>
    <m/>
    <m/>
    <m/>
    <m/>
  </r>
  <r>
    <x v="36"/>
    <x v="56"/>
    <x v="56"/>
    <n v="2"/>
    <n v="1"/>
    <s v=" Duties &amp; Taxes                                "/>
    <n v="118"/>
    <n v="0"/>
    <n v="0"/>
    <n v="0"/>
    <m/>
    <m/>
    <m/>
    <m/>
  </r>
  <r>
    <x v="36"/>
    <x v="57"/>
    <x v="57"/>
    <n v="2"/>
    <n v="1"/>
    <s v=" Expenses (Indirect/Admn.)                     "/>
    <n v="125"/>
    <n v="0"/>
    <n v="0"/>
    <n v="0"/>
    <m/>
    <m/>
    <m/>
    <m/>
  </r>
  <r>
    <x v="36"/>
    <x v="58"/>
    <x v="58"/>
    <n v="2"/>
    <n v="1"/>
    <s v=" Expenses (Indirect/Admn.)                     "/>
    <n v="125"/>
    <n v="0"/>
    <n v="0"/>
    <n v="0"/>
    <m/>
    <m/>
    <m/>
    <m/>
  </r>
  <r>
    <x v="36"/>
    <x v="59"/>
    <x v="59"/>
    <n v="2"/>
    <n v="1"/>
    <s v=" Expenses (Indirect/Admn.)                     "/>
    <n v="125"/>
    <n v="0"/>
    <n v="0"/>
    <n v="0"/>
    <m/>
    <m/>
    <m/>
    <m/>
  </r>
  <r>
    <x v="37"/>
    <x v="4"/>
    <x v="4"/>
    <n v="2"/>
    <n v="1"/>
    <s v=" Sundry Creditors                              "/>
    <n v="117"/>
    <n v="0"/>
    <n v="0"/>
    <n v="0"/>
    <m/>
    <m/>
    <m/>
    <m/>
  </r>
  <r>
    <x v="37"/>
    <x v="17"/>
    <x v="17"/>
    <n v="2"/>
    <n v="1"/>
    <s v=" Sundry Debtors                                "/>
    <n v="116"/>
    <n v="0"/>
    <n v="0"/>
    <n v="0"/>
    <m/>
    <m/>
    <m/>
    <m/>
  </r>
  <r>
    <x v="37"/>
    <x v="20"/>
    <x v="20"/>
    <n v="2"/>
    <n v="1"/>
    <s v=" Sundry Debtors                                "/>
    <n v="116"/>
    <n v="0"/>
    <n v="0"/>
    <n v="0"/>
    <m/>
    <m/>
    <m/>
    <m/>
  </r>
  <r>
    <x v="37"/>
    <x v="28"/>
    <x v="28"/>
    <n v="2"/>
    <n v="1"/>
    <s v=" Sundry Debtors                                "/>
    <n v="116"/>
    <n v="0"/>
    <n v="0"/>
    <n v="0"/>
    <m/>
    <m/>
    <m/>
    <m/>
  </r>
  <r>
    <x v="37"/>
    <x v="34"/>
    <x v="34"/>
    <n v="2"/>
    <n v="1"/>
    <s v=" Sundry Debtors                                "/>
    <n v="116"/>
    <n v="0"/>
    <n v="0"/>
    <n v="0"/>
    <m/>
    <m/>
    <m/>
    <m/>
  </r>
  <r>
    <x v="38"/>
    <x v="4"/>
    <x v="4"/>
    <n v="2"/>
    <n v="1"/>
    <s v=" Sundry Creditors                              "/>
    <n v="117"/>
    <n v="0"/>
    <n v="0"/>
    <n v="0"/>
    <m/>
    <m/>
    <m/>
    <m/>
  </r>
  <r>
    <x v="38"/>
    <x v="6"/>
    <x v="6"/>
    <n v="2"/>
    <n v="1"/>
    <s v=" Cash-in-hand                                  "/>
    <n v="111"/>
    <n v="0"/>
    <n v="0"/>
    <n v="0"/>
    <m/>
    <m/>
    <m/>
    <m/>
  </r>
  <r>
    <x v="38"/>
    <x v="17"/>
    <x v="17"/>
    <n v="2"/>
    <n v="1"/>
    <s v=" Sundry Debtors                                "/>
    <n v="116"/>
    <n v="0"/>
    <n v="0"/>
    <n v="0"/>
    <m/>
    <m/>
    <m/>
    <m/>
  </r>
  <r>
    <x v="38"/>
    <x v="20"/>
    <x v="20"/>
    <n v="2"/>
    <n v="1"/>
    <s v=" Sundry Debtors                                "/>
    <n v="116"/>
    <n v="0"/>
    <n v="0"/>
    <n v="0"/>
    <m/>
    <m/>
    <m/>
    <m/>
  </r>
  <r>
    <x v="38"/>
    <x v="21"/>
    <x v="21"/>
    <n v="2"/>
    <n v="1"/>
    <s v=" Bank Accounts                                 "/>
    <n v="112"/>
    <n v="0"/>
    <n v="0"/>
    <n v="0"/>
    <m/>
    <m/>
    <m/>
    <m/>
  </r>
  <r>
    <x v="38"/>
    <x v="28"/>
    <x v="28"/>
    <n v="2"/>
    <n v="1"/>
    <s v=" Sundry Debtors                                "/>
    <n v="116"/>
    <n v="0"/>
    <n v="0"/>
    <n v="0"/>
    <m/>
    <m/>
    <m/>
    <m/>
  </r>
  <r>
    <x v="38"/>
    <x v="34"/>
    <x v="34"/>
    <n v="2"/>
    <n v="1"/>
    <s v=" Sundry Debtors                                "/>
    <n v="116"/>
    <n v="0"/>
    <n v="0"/>
    <n v="0"/>
    <m/>
    <m/>
    <m/>
    <m/>
  </r>
  <r>
    <x v="39"/>
    <x v="5"/>
    <x v="5"/>
    <n v="2"/>
    <n v="1"/>
    <s v=" Fixed Assets                                  "/>
    <n v="104"/>
    <n v="0"/>
    <n v="0"/>
    <n v="0"/>
    <m/>
    <m/>
    <m/>
    <m/>
  </r>
  <r>
    <x v="39"/>
    <x v="9"/>
    <x v="9"/>
    <n v="2"/>
    <n v="1"/>
    <s v=" Fixed Assets                                  "/>
    <n v="104"/>
    <n v="0"/>
    <n v="0"/>
    <n v="0"/>
    <m/>
    <m/>
    <m/>
    <m/>
  </r>
  <r>
    <x v="39"/>
    <x v="19"/>
    <x v="19"/>
    <n v="2"/>
    <n v="1"/>
    <s v=" Fixed Assets                                  "/>
    <n v="104"/>
    <n v="0"/>
    <n v="0"/>
    <n v="0"/>
    <m/>
    <m/>
    <m/>
    <m/>
  </r>
  <r>
    <x v="39"/>
    <x v="25"/>
    <x v="25"/>
    <n v="2"/>
    <n v="1"/>
    <s v=" Fixed Assets                                  "/>
    <n v="104"/>
    <n v="0"/>
    <n v="0"/>
    <n v="0"/>
    <m/>
    <m/>
    <m/>
    <m/>
  </r>
  <r>
    <x v="39"/>
    <x v="29"/>
    <x v="29"/>
    <n v="2"/>
    <n v="1"/>
    <s v=" Fixed Assets                                  "/>
    <n v="104"/>
    <n v="0"/>
    <n v="0"/>
    <n v="0"/>
    <m/>
    <m/>
    <m/>
    <m/>
  </r>
  <r>
    <x v="39"/>
    <x v="38"/>
    <x v="38"/>
    <n v="2"/>
    <n v="1"/>
    <s v=" Sale                                          "/>
    <n v="123"/>
    <n v="0"/>
    <n v="0"/>
    <n v="0"/>
    <m/>
    <m/>
    <m/>
    <m/>
  </r>
  <r>
    <x v="39"/>
    <x v="42"/>
    <x v="42"/>
    <n v="2"/>
    <n v="1"/>
    <s v=" Income (Indirect)                             "/>
    <n v="127"/>
    <n v="0"/>
    <n v="0"/>
    <n v="0"/>
    <m/>
    <m/>
    <m/>
    <m/>
  </r>
  <r>
    <x v="40"/>
    <x v="0"/>
    <x v="0"/>
    <n v="2"/>
    <n v="1"/>
    <s v=" Expenses (Indirect/Admn.)                     "/>
    <n v="125"/>
    <n v="0"/>
    <n v="0"/>
    <n v="0"/>
    <m/>
    <m/>
    <m/>
    <m/>
  </r>
  <r>
    <x v="40"/>
    <x v="1"/>
    <x v="1"/>
    <n v="2"/>
    <n v="1"/>
    <s v=" Expenses (Indirect/Admn.)                     "/>
    <n v="125"/>
    <n v="0"/>
    <n v="0"/>
    <n v="0"/>
    <m/>
    <m/>
    <m/>
    <m/>
  </r>
  <r>
    <x v="40"/>
    <x v="2"/>
    <x v="2"/>
    <n v="2"/>
    <n v="1"/>
    <s v=" Expenses (Indirect/Admn.)                     "/>
    <n v="125"/>
    <n v="0"/>
    <n v="0"/>
    <n v="0"/>
    <m/>
    <m/>
    <m/>
    <m/>
  </r>
  <r>
    <x v="40"/>
    <x v="3"/>
    <x v="3"/>
    <n v="2"/>
    <n v="1"/>
    <s v=" Expenses (Indirect/Admn.)                     "/>
    <n v="125"/>
    <n v="0"/>
    <n v="0"/>
    <n v="0"/>
    <m/>
    <m/>
    <m/>
    <m/>
  </r>
  <r>
    <x v="40"/>
    <x v="5"/>
    <x v="5"/>
    <n v="2"/>
    <n v="1"/>
    <s v=" Fixed Assets                                  "/>
    <n v="104"/>
    <n v="0"/>
    <n v="0"/>
    <n v="0"/>
    <m/>
    <m/>
    <m/>
    <m/>
  </r>
  <r>
    <x v="40"/>
    <x v="7"/>
    <x v="7"/>
    <n v="2"/>
    <n v="1"/>
    <s v=" Expenses (Indirect/Admn.)                     "/>
    <n v="125"/>
    <n v="0"/>
    <n v="0"/>
    <n v="0"/>
    <m/>
    <m/>
    <m/>
    <m/>
  </r>
  <r>
    <x v="40"/>
    <x v="8"/>
    <x v="8"/>
    <n v="2"/>
    <n v="1"/>
    <s v=" Expenses (Indirect/Admn.)                     "/>
    <n v="125"/>
    <n v="0"/>
    <n v="0"/>
    <n v="0"/>
    <m/>
    <m/>
    <m/>
    <m/>
  </r>
  <r>
    <x v="40"/>
    <x v="9"/>
    <x v="9"/>
    <n v="2"/>
    <n v="1"/>
    <s v=" Fixed Assets                                  "/>
    <n v="104"/>
    <n v="0"/>
    <n v="0"/>
    <n v="0"/>
    <m/>
    <m/>
    <m/>
    <m/>
  </r>
  <r>
    <x v="40"/>
    <x v="10"/>
    <x v="10"/>
    <n v="2"/>
    <n v="1"/>
    <s v=" Expenses (Indirect/Admn.)                     "/>
    <n v="125"/>
    <n v="0"/>
    <n v="0"/>
    <n v="0"/>
    <m/>
    <m/>
    <m/>
    <m/>
  </r>
  <r>
    <x v="40"/>
    <x v="11"/>
    <x v="11"/>
    <n v="2"/>
    <n v="1"/>
    <s v=" Expenses (Indirect/Admn.)                     "/>
    <n v="125"/>
    <n v="0"/>
    <n v="0"/>
    <n v="0"/>
    <m/>
    <m/>
    <m/>
    <m/>
  </r>
  <r>
    <x v="40"/>
    <x v="12"/>
    <x v="12"/>
    <n v="2"/>
    <n v="1"/>
    <s v=" Expenses (Indirect/Admn.)                     "/>
    <n v="125"/>
    <n v="0"/>
    <n v="0"/>
    <n v="0"/>
    <m/>
    <m/>
    <m/>
    <m/>
  </r>
  <r>
    <x v="40"/>
    <x v="18"/>
    <x v="18"/>
    <n v="2"/>
    <n v="1"/>
    <s v=" Expenses (Indirect/Admn.)                     "/>
    <n v="125"/>
    <n v="0"/>
    <n v="0"/>
    <n v="0"/>
    <m/>
    <m/>
    <m/>
    <m/>
  </r>
  <r>
    <x v="40"/>
    <x v="19"/>
    <x v="19"/>
    <n v="2"/>
    <n v="1"/>
    <s v=" Fixed Assets                                  "/>
    <n v="104"/>
    <n v="0"/>
    <n v="0"/>
    <n v="0"/>
    <m/>
    <m/>
    <m/>
    <m/>
  </r>
  <r>
    <x v="40"/>
    <x v="23"/>
    <x v="23"/>
    <n v="2"/>
    <n v="1"/>
    <s v=" Expenses (Indirect/Admn.)                     "/>
    <n v="125"/>
    <n v="0"/>
    <n v="0"/>
    <n v="0"/>
    <m/>
    <m/>
    <m/>
    <m/>
  </r>
  <r>
    <x v="40"/>
    <x v="24"/>
    <x v="24"/>
    <n v="2"/>
    <n v="1"/>
    <s v=" Expenses (Indirect/Admn.)                     "/>
    <n v="125"/>
    <n v="0"/>
    <n v="0"/>
    <n v="0"/>
    <m/>
    <m/>
    <m/>
    <m/>
  </r>
  <r>
    <x v="40"/>
    <x v="25"/>
    <x v="25"/>
    <n v="2"/>
    <n v="1"/>
    <s v=" Fixed Assets                                  "/>
    <n v="104"/>
    <n v="0"/>
    <n v="0"/>
    <n v="0"/>
    <m/>
    <m/>
    <m/>
    <m/>
  </r>
  <r>
    <x v="40"/>
    <x v="26"/>
    <x v="26"/>
    <n v="2"/>
    <n v="1"/>
    <s v=" Expenses (Indirect/Admn.)                     "/>
    <n v="125"/>
    <n v="0"/>
    <n v="0"/>
    <n v="0"/>
    <m/>
    <m/>
    <m/>
    <m/>
  </r>
  <r>
    <x v="40"/>
    <x v="27"/>
    <x v="27"/>
    <n v="2"/>
    <n v="1"/>
    <s v=" Expenses (Indirect/Admn.)                     "/>
    <n v="125"/>
    <n v="0"/>
    <n v="0"/>
    <n v="0"/>
    <m/>
    <m/>
    <m/>
    <m/>
  </r>
  <r>
    <x v="40"/>
    <x v="29"/>
    <x v="29"/>
    <n v="2"/>
    <n v="1"/>
    <s v=" Fixed Assets                                  "/>
    <n v="104"/>
    <n v="0"/>
    <n v="0"/>
    <n v="0"/>
    <m/>
    <m/>
    <m/>
    <m/>
  </r>
  <r>
    <x v="40"/>
    <x v="30"/>
    <x v="30"/>
    <n v="2"/>
    <n v="1"/>
    <s v=" Expenses (Indirect/Admn.)                     "/>
    <n v="125"/>
    <n v="0"/>
    <n v="0"/>
    <n v="0"/>
    <m/>
    <m/>
    <m/>
    <m/>
  </r>
  <r>
    <x v="40"/>
    <x v="31"/>
    <x v="31"/>
    <n v="2"/>
    <n v="1"/>
    <s v=" Expenses (Indirect/Admn.)                     "/>
    <n v="125"/>
    <n v="0"/>
    <n v="0"/>
    <n v="0"/>
    <m/>
    <m/>
    <m/>
    <m/>
  </r>
  <r>
    <x v="40"/>
    <x v="33"/>
    <x v="33"/>
    <n v="2"/>
    <n v="1"/>
    <s v=" Purchase                                      "/>
    <n v="122"/>
    <n v="0"/>
    <n v="0"/>
    <n v="0"/>
    <m/>
    <m/>
    <m/>
    <m/>
  </r>
  <r>
    <x v="40"/>
    <x v="35"/>
    <x v="35"/>
    <n v="2"/>
    <n v="1"/>
    <s v=" Expenses (Indirect/Admn.)                     "/>
    <n v="125"/>
    <n v="0"/>
    <n v="0"/>
    <n v="0"/>
    <m/>
    <m/>
    <m/>
    <m/>
  </r>
  <r>
    <x v="40"/>
    <x v="36"/>
    <x v="36"/>
    <n v="2"/>
    <n v="1"/>
    <s v=" Expenses (Indirect/Admn.)                     "/>
    <n v="125"/>
    <n v="0"/>
    <n v="0"/>
    <n v="0"/>
    <m/>
    <m/>
    <m/>
    <m/>
  </r>
  <r>
    <x v="40"/>
    <x v="39"/>
    <x v="39"/>
    <n v="2"/>
    <n v="1"/>
    <s v=" Expenses (Indirect/Admn.)                     "/>
    <n v="125"/>
    <n v="0"/>
    <n v="0"/>
    <n v="0"/>
    <m/>
    <m/>
    <m/>
    <m/>
  </r>
  <r>
    <x v="40"/>
    <x v="41"/>
    <x v="41"/>
    <n v="2"/>
    <n v="1"/>
    <s v=" Expenses (Indirect/Admn.)                     "/>
    <n v="125"/>
    <n v="0"/>
    <n v="0"/>
    <n v="0"/>
    <m/>
    <m/>
    <m/>
    <m/>
  </r>
  <r>
    <x v="40"/>
    <x v="45"/>
    <x v="45"/>
    <n v="2"/>
    <n v="1"/>
    <s v=" Expenses (Indirect/Admn.)                     "/>
    <n v="125"/>
    <n v="0"/>
    <n v="0"/>
    <n v="0"/>
    <m/>
    <m/>
    <m/>
    <m/>
  </r>
  <r>
    <x v="40"/>
    <x v="57"/>
    <x v="57"/>
    <n v="2"/>
    <n v="1"/>
    <s v=" Expenses (Indirect/Admn.)                     "/>
    <n v="125"/>
    <n v="0"/>
    <n v="0"/>
    <n v="0"/>
    <m/>
    <m/>
    <m/>
    <m/>
  </r>
  <r>
    <x v="40"/>
    <x v="58"/>
    <x v="58"/>
    <n v="2"/>
    <n v="1"/>
    <s v=" Expenses (Indirect/Admn.)                     "/>
    <n v="125"/>
    <n v="0"/>
    <n v="0"/>
    <n v="0"/>
    <m/>
    <m/>
    <m/>
    <m/>
  </r>
  <r>
    <x v="40"/>
    <x v="59"/>
    <x v="59"/>
    <n v="2"/>
    <n v="1"/>
    <s v=" Expenses (Indirect/Admn.)                     "/>
    <n v="125"/>
    <n v="0"/>
    <n v="0"/>
    <n v="0"/>
    <m/>
    <m/>
    <m/>
    <m/>
  </r>
  <r>
    <x v="41"/>
    <x v="0"/>
    <x v="0"/>
    <n v="2"/>
    <n v="1"/>
    <s v=" Expenses (Indirect/Admn.)                     "/>
    <n v="125"/>
    <n v="0"/>
    <n v="0"/>
    <n v="0"/>
    <m/>
    <m/>
    <m/>
    <m/>
  </r>
  <r>
    <x v="41"/>
    <x v="1"/>
    <x v="1"/>
    <n v="2"/>
    <n v="1"/>
    <s v=" Expenses (Indirect/Admn.)                     "/>
    <n v="125"/>
    <n v="0"/>
    <n v="0"/>
    <n v="0"/>
    <m/>
    <m/>
    <m/>
    <m/>
  </r>
  <r>
    <x v="41"/>
    <x v="2"/>
    <x v="2"/>
    <n v="2"/>
    <n v="1"/>
    <s v=" Expenses (Indirect/Admn.)                     "/>
    <n v="125"/>
    <n v="0"/>
    <n v="0"/>
    <n v="0"/>
    <m/>
    <m/>
    <m/>
    <m/>
  </r>
  <r>
    <x v="41"/>
    <x v="3"/>
    <x v="3"/>
    <n v="2"/>
    <n v="1"/>
    <s v=" Expenses (Indirect/Admn.)                     "/>
    <n v="125"/>
    <n v="0"/>
    <n v="0"/>
    <n v="0"/>
    <m/>
    <m/>
    <m/>
    <m/>
  </r>
  <r>
    <x v="41"/>
    <x v="4"/>
    <x v="4"/>
    <n v="2"/>
    <n v="1"/>
    <s v=" Sundry Creditors                              "/>
    <n v="117"/>
    <n v="0"/>
    <n v="0"/>
    <n v="0"/>
    <m/>
    <m/>
    <m/>
    <m/>
  </r>
  <r>
    <x v="41"/>
    <x v="5"/>
    <x v="5"/>
    <n v="2"/>
    <n v="1"/>
    <s v=" Fixed Assets                                  "/>
    <n v="104"/>
    <n v="0"/>
    <n v="0"/>
    <n v="0"/>
    <m/>
    <m/>
    <m/>
    <m/>
  </r>
  <r>
    <x v="41"/>
    <x v="6"/>
    <x v="6"/>
    <n v="2"/>
    <n v="1"/>
    <s v=" Cash-in-hand                                  "/>
    <n v="111"/>
    <n v="0"/>
    <n v="0"/>
    <n v="0"/>
    <m/>
    <m/>
    <m/>
    <m/>
  </r>
  <r>
    <x v="41"/>
    <x v="7"/>
    <x v="7"/>
    <n v="2"/>
    <n v="1"/>
    <s v=" Expenses (Indirect/Admn.)                     "/>
    <n v="125"/>
    <n v="0"/>
    <n v="0"/>
    <n v="0"/>
    <m/>
    <m/>
    <m/>
    <m/>
  </r>
  <r>
    <x v="41"/>
    <x v="8"/>
    <x v="8"/>
    <n v="2"/>
    <n v="1"/>
    <s v=" Expenses (Indirect/Admn.)                     "/>
    <n v="125"/>
    <n v="0"/>
    <n v="0"/>
    <n v="0"/>
    <m/>
    <m/>
    <m/>
    <m/>
  </r>
  <r>
    <x v="41"/>
    <x v="9"/>
    <x v="9"/>
    <n v="2"/>
    <n v="1"/>
    <s v=" Fixed Assets                                  "/>
    <n v="104"/>
    <n v="0"/>
    <n v="0"/>
    <n v="0"/>
    <m/>
    <m/>
    <m/>
    <m/>
  </r>
  <r>
    <x v="41"/>
    <x v="10"/>
    <x v="10"/>
    <n v="2"/>
    <n v="1"/>
    <s v=" Expenses (Indirect/Admn.)                     "/>
    <n v="125"/>
    <n v="0"/>
    <n v="0"/>
    <n v="0"/>
    <m/>
    <m/>
    <m/>
    <m/>
  </r>
  <r>
    <x v="41"/>
    <x v="11"/>
    <x v="11"/>
    <n v="2"/>
    <n v="1"/>
    <s v=" Expenses (Indirect/Admn.)                     "/>
    <n v="125"/>
    <n v="0"/>
    <n v="0"/>
    <n v="0"/>
    <m/>
    <m/>
    <m/>
    <m/>
  </r>
  <r>
    <x v="41"/>
    <x v="12"/>
    <x v="12"/>
    <n v="2"/>
    <n v="1"/>
    <s v=" Expenses (Indirect/Admn.)                     "/>
    <n v="125"/>
    <n v="0"/>
    <n v="0"/>
    <n v="0"/>
    <m/>
    <m/>
    <m/>
    <m/>
  </r>
  <r>
    <x v="41"/>
    <x v="13"/>
    <x v="13"/>
    <n v="2"/>
    <n v="1"/>
    <s v=" Duties &amp; Taxes                                "/>
    <n v="118"/>
    <n v="0"/>
    <n v="0"/>
    <n v="0"/>
    <m/>
    <m/>
    <m/>
    <m/>
  </r>
  <r>
    <x v="41"/>
    <x v="14"/>
    <x v="14"/>
    <n v="2"/>
    <n v="1"/>
    <s v=" Securities &amp; Deposits (Asset)                 "/>
    <n v="113"/>
    <n v="0"/>
    <n v="0"/>
    <n v="0"/>
    <m/>
    <m/>
    <m/>
    <m/>
  </r>
  <r>
    <x v="41"/>
    <x v="15"/>
    <x v="15"/>
    <n v="2"/>
    <n v="1"/>
    <s v=" Duties &amp; Taxes                                "/>
    <n v="118"/>
    <n v="0"/>
    <n v="0"/>
    <n v="0"/>
    <m/>
    <m/>
    <m/>
    <m/>
  </r>
  <r>
    <x v="41"/>
    <x v="16"/>
    <x v="16"/>
    <n v="2"/>
    <n v="1"/>
    <s v=" Duties &amp; Taxes                                "/>
    <n v="118"/>
    <n v="0"/>
    <n v="0"/>
    <n v="0"/>
    <m/>
    <m/>
    <m/>
    <m/>
  </r>
  <r>
    <x v="41"/>
    <x v="17"/>
    <x v="17"/>
    <n v="2"/>
    <n v="1"/>
    <s v=" Sundry Debtors                                "/>
    <n v="116"/>
    <n v="0"/>
    <n v="0"/>
    <n v="0"/>
    <m/>
    <m/>
    <m/>
    <m/>
  </r>
  <r>
    <x v="41"/>
    <x v="18"/>
    <x v="18"/>
    <n v="2"/>
    <n v="1"/>
    <s v=" Expenses (Indirect/Admn.)                     "/>
    <n v="125"/>
    <n v="0"/>
    <n v="0"/>
    <n v="0"/>
    <m/>
    <m/>
    <m/>
    <m/>
  </r>
  <r>
    <x v="41"/>
    <x v="19"/>
    <x v="19"/>
    <n v="2"/>
    <n v="1"/>
    <s v=" Fixed Assets                                  "/>
    <n v="104"/>
    <n v="0"/>
    <n v="0"/>
    <n v="0"/>
    <m/>
    <m/>
    <m/>
    <m/>
  </r>
  <r>
    <x v="41"/>
    <x v="20"/>
    <x v="20"/>
    <n v="2"/>
    <n v="1"/>
    <s v=" Sundry Debtors                                "/>
    <n v="116"/>
    <n v="0"/>
    <n v="0"/>
    <n v="0"/>
    <m/>
    <m/>
    <m/>
    <m/>
  </r>
  <r>
    <x v="41"/>
    <x v="21"/>
    <x v="21"/>
    <n v="2"/>
    <n v="1"/>
    <s v=" Bank Accounts                                 "/>
    <n v="112"/>
    <n v="0"/>
    <n v="0"/>
    <n v="0"/>
    <m/>
    <m/>
    <m/>
    <m/>
  </r>
  <r>
    <x v="41"/>
    <x v="22"/>
    <x v="22"/>
    <n v="2"/>
    <n v="1"/>
    <s v=" Duties &amp; Taxes                                "/>
    <n v="118"/>
    <n v="0"/>
    <n v="0"/>
    <n v="0"/>
    <m/>
    <m/>
    <m/>
    <m/>
  </r>
  <r>
    <x v="41"/>
    <x v="23"/>
    <x v="23"/>
    <n v="2"/>
    <n v="1"/>
    <s v=" Expenses (Indirect/Admn.)                     "/>
    <n v="125"/>
    <n v="0"/>
    <n v="0"/>
    <n v="0"/>
    <m/>
    <m/>
    <m/>
    <m/>
  </r>
  <r>
    <x v="41"/>
    <x v="24"/>
    <x v="24"/>
    <n v="2"/>
    <n v="1"/>
    <s v=" Expenses (Indirect/Admn.)                     "/>
    <n v="125"/>
    <n v="0"/>
    <n v="0"/>
    <n v="0"/>
    <m/>
    <m/>
    <m/>
    <m/>
  </r>
  <r>
    <x v="41"/>
    <x v="25"/>
    <x v="25"/>
    <n v="2"/>
    <n v="1"/>
    <s v=" Fixed Assets                                  "/>
    <n v="104"/>
    <n v="0"/>
    <n v="0"/>
    <n v="0"/>
    <m/>
    <m/>
    <m/>
    <m/>
  </r>
  <r>
    <x v="41"/>
    <x v="26"/>
    <x v="26"/>
    <n v="2"/>
    <n v="1"/>
    <s v=" Expenses (Indirect/Admn.)                     "/>
    <n v="125"/>
    <n v="0"/>
    <n v="0"/>
    <n v="0"/>
    <m/>
    <m/>
    <m/>
    <m/>
  </r>
  <r>
    <x v="41"/>
    <x v="27"/>
    <x v="27"/>
    <n v="2"/>
    <n v="1"/>
    <s v=" Expenses (Indirect/Admn.)                     "/>
    <n v="125"/>
    <n v="0"/>
    <n v="0"/>
    <n v="0"/>
    <m/>
    <m/>
    <m/>
    <m/>
  </r>
  <r>
    <x v="41"/>
    <x v="28"/>
    <x v="28"/>
    <n v="2"/>
    <n v="1"/>
    <s v=" Sundry Debtors                                "/>
    <n v="116"/>
    <n v="0"/>
    <n v="0"/>
    <n v="0"/>
    <m/>
    <m/>
    <m/>
    <m/>
  </r>
  <r>
    <x v="41"/>
    <x v="29"/>
    <x v="29"/>
    <n v="2"/>
    <n v="1"/>
    <s v=" Fixed Assets                                  "/>
    <n v="104"/>
    <n v="0"/>
    <n v="0"/>
    <n v="0"/>
    <m/>
    <m/>
    <m/>
    <m/>
  </r>
  <r>
    <x v="41"/>
    <x v="30"/>
    <x v="30"/>
    <n v="2"/>
    <n v="1"/>
    <s v=" Expenses (Indirect/Admn.)                     "/>
    <n v="125"/>
    <n v="0"/>
    <n v="0"/>
    <n v="0"/>
    <m/>
    <m/>
    <m/>
    <m/>
  </r>
  <r>
    <x v="41"/>
    <x v="31"/>
    <x v="31"/>
    <n v="2"/>
    <n v="1"/>
    <s v=" Expenses (Indirect/Admn.)                     "/>
    <n v="125"/>
    <n v="0"/>
    <n v="0"/>
    <n v="0"/>
    <m/>
    <m/>
    <m/>
    <m/>
  </r>
  <r>
    <x v="41"/>
    <x v="32"/>
    <x v="32"/>
    <n v="2"/>
    <n v="1"/>
    <s v=" Profit &amp; Loss                                 "/>
    <n v="108"/>
    <n v="0"/>
    <n v="0"/>
    <n v="0"/>
    <m/>
    <m/>
    <m/>
    <m/>
  </r>
  <r>
    <x v="41"/>
    <x v="33"/>
    <x v="33"/>
    <n v="2"/>
    <n v="1"/>
    <s v=" Purchase                                      "/>
    <n v="122"/>
    <n v="0"/>
    <n v="0"/>
    <n v="0"/>
    <m/>
    <m/>
    <m/>
    <m/>
  </r>
  <r>
    <x v="41"/>
    <x v="34"/>
    <x v="34"/>
    <n v="2"/>
    <n v="1"/>
    <s v=" Sundry Debtors                                "/>
    <n v="116"/>
    <n v="0"/>
    <n v="0"/>
    <n v="0"/>
    <m/>
    <m/>
    <m/>
    <m/>
  </r>
  <r>
    <x v="41"/>
    <x v="35"/>
    <x v="35"/>
    <n v="2"/>
    <n v="1"/>
    <s v=" Expenses (Indirect/Admn.)                     "/>
    <n v="125"/>
    <n v="0"/>
    <n v="0"/>
    <n v="0"/>
    <m/>
    <m/>
    <m/>
    <m/>
  </r>
  <r>
    <x v="41"/>
    <x v="36"/>
    <x v="36"/>
    <n v="2"/>
    <n v="1"/>
    <s v=" Expenses (Indirect/Admn.)                     "/>
    <n v="125"/>
    <n v="0"/>
    <n v="0"/>
    <n v="0"/>
    <m/>
    <m/>
    <m/>
    <m/>
  </r>
  <r>
    <x v="41"/>
    <x v="37"/>
    <x v="37"/>
    <n v="2"/>
    <n v="1"/>
    <s v=" Provisions/Expenses Payable                   "/>
    <n v="119"/>
    <n v="0"/>
    <n v="0"/>
    <n v="0"/>
    <m/>
    <m/>
    <m/>
    <m/>
  </r>
  <r>
    <x v="41"/>
    <x v="38"/>
    <x v="38"/>
    <n v="2"/>
    <n v="1"/>
    <s v=" Sale                                          "/>
    <n v="123"/>
    <n v="0"/>
    <n v="0"/>
    <n v="0"/>
    <m/>
    <m/>
    <m/>
    <m/>
  </r>
  <r>
    <x v="41"/>
    <x v="39"/>
    <x v="39"/>
    <n v="2"/>
    <n v="1"/>
    <s v=" Expenses (Indirect/Admn.)                     "/>
    <n v="125"/>
    <n v="0"/>
    <n v="0"/>
    <n v="0"/>
    <m/>
    <m/>
    <m/>
    <m/>
  </r>
  <r>
    <x v="41"/>
    <x v="40"/>
    <x v="40"/>
    <n v="2"/>
    <n v="1"/>
    <s v=" Duties &amp; Taxes                                "/>
    <n v="118"/>
    <n v="0"/>
    <n v="0"/>
    <n v="0"/>
    <m/>
    <m/>
    <m/>
    <m/>
  </r>
  <r>
    <x v="41"/>
    <x v="41"/>
    <x v="41"/>
    <n v="2"/>
    <n v="1"/>
    <s v=" Expenses (Indirect/Admn.)                     "/>
    <n v="125"/>
    <n v="0"/>
    <n v="0"/>
    <n v="0"/>
    <m/>
    <m/>
    <m/>
    <m/>
  </r>
  <r>
    <x v="41"/>
    <x v="42"/>
    <x v="42"/>
    <n v="2"/>
    <n v="1"/>
    <s v=" Income (Indirect)                             "/>
    <n v="127"/>
    <n v="0"/>
    <n v="0"/>
    <n v="0"/>
    <m/>
    <m/>
    <m/>
    <m/>
  </r>
  <r>
    <x v="41"/>
    <x v="43"/>
    <x v="43"/>
    <n v="2"/>
    <n v="1"/>
    <s v=" Duties &amp; Taxes                                "/>
    <n v="118"/>
    <n v="0"/>
    <n v="0"/>
    <n v="0"/>
    <m/>
    <m/>
    <m/>
    <m/>
  </r>
  <r>
    <x v="41"/>
    <x v="44"/>
    <x v="44"/>
    <n v="2"/>
    <n v="1"/>
    <s v=" Duties &amp; Taxes                                "/>
    <n v="118"/>
    <n v="0"/>
    <n v="0"/>
    <n v="0"/>
    <m/>
    <m/>
    <m/>
    <m/>
  </r>
  <r>
    <x v="41"/>
    <x v="45"/>
    <x v="45"/>
    <n v="2"/>
    <n v="1"/>
    <s v=" Expenses (Indirect/Admn.)                     "/>
    <n v="125"/>
    <n v="0"/>
    <n v="0"/>
    <n v="0"/>
    <m/>
    <m/>
    <m/>
    <m/>
  </r>
  <r>
    <x v="41"/>
    <x v="47"/>
    <x v="47"/>
    <n v="2"/>
    <n v="1"/>
    <s v=" Duties &amp; Taxes                                "/>
    <n v="118"/>
    <n v="0"/>
    <n v="0"/>
    <n v="0"/>
    <m/>
    <m/>
    <m/>
    <m/>
  </r>
  <r>
    <x v="41"/>
    <x v="48"/>
    <x v="48"/>
    <n v="2"/>
    <n v="1"/>
    <s v=" Duties &amp; Taxes                                "/>
    <n v="118"/>
    <n v="0"/>
    <n v="0"/>
    <n v="0"/>
    <m/>
    <m/>
    <m/>
    <m/>
  </r>
  <r>
    <x v="41"/>
    <x v="49"/>
    <x v="49"/>
    <n v="2"/>
    <n v="1"/>
    <s v=" Duties &amp; Taxes                                "/>
    <n v="118"/>
    <n v="0"/>
    <n v="0"/>
    <n v="0"/>
    <m/>
    <m/>
    <m/>
    <m/>
  </r>
  <r>
    <x v="41"/>
    <x v="50"/>
    <x v="50"/>
    <n v="2"/>
    <n v="1"/>
    <s v=" Duties &amp; Taxes                                "/>
    <n v="118"/>
    <n v="0"/>
    <n v="0"/>
    <n v="0"/>
    <m/>
    <m/>
    <m/>
    <m/>
  </r>
  <r>
    <x v="41"/>
    <x v="51"/>
    <x v="51"/>
    <n v="2"/>
    <n v="1"/>
    <s v=" Duties &amp; Taxes                                "/>
    <n v="118"/>
    <n v="0"/>
    <n v="0"/>
    <n v="0"/>
    <m/>
    <m/>
    <m/>
    <m/>
  </r>
  <r>
    <x v="41"/>
    <x v="52"/>
    <x v="52"/>
    <n v="2"/>
    <n v="1"/>
    <s v=" Duties &amp; Taxes                                "/>
    <n v="118"/>
    <n v="0"/>
    <n v="0"/>
    <n v="0"/>
    <m/>
    <m/>
    <m/>
    <m/>
  </r>
  <r>
    <x v="41"/>
    <x v="53"/>
    <x v="53"/>
    <n v="2"/>
    <n v="1"/>
    <s v=" Duties &amp; Taxes                                "/>
    <n v="118"/>
    <n v="0"/>
    <n v="0"/>
    <n v="0"/>
    <m/>
    <m/>
    <m/>
    <m/>
  </r>
  <r>
    <x v="41"/>
    <x v="54"/>
    <x v="54"/>
    <n v="2"/>
    <n v="1"/>
    <s v=" Duties &amp; Taxes                                "/>
    <n v="118"/>
    <n v="0"/>
    <n v="0"/>
    <n v="0"/>
    <m/>
    <m/>
    <m/>
    <m/>
  </r>
  <r>
    <x v="41"/>
    <x v="55"/>
    <x v="55"/>
    <n v="2"/>
    <n v="1"/>
    <s v=" Duties &amp; Taxes                                "/>
    <n v="118"/>
    <n v="0"/>
    <n v="0"/>
    <n v="0"/>
    <m/>
    <m/>
    <m/>
    <m/>
  </r>
  <r>
    <x v="41"/>
    <x v="56"/>
    <x v="56"/>
    <n v="2"/>
    <n v="1"/>
    <s v=" Duties &amp; Taxes                                "/>
    <n v="118"/>
    <n v="0"/>
    <n v="0"/>
    <n v="0"/>
    <m/>
    <m/>
    <m/>
    <m/>
  </r>
  <r>
    <x v="41"/>
    <x v="57"/>
    <x v="57"/>
    <n v="2"/>
    <n v="1"/>
    <s v=" Expenses (Indirect/Admn.)                     "/>
    <n v="125"/>
    <n v="0"/>
    <n v="0"/>
    <n v="0"/>
    <m/>
    <m/>
    <m/>
    <m/>
  </r>
  <r>
    <x v="41"/>
    <x v="58"/>
    <x v="58"/>
    <n v="2"/>
    <n v="1"/>
    <s v=" Expenses (Indirect/Admn.)                     "/>
    <n v="125"/>
    <n v="0"/>
    <n v="0"/>
    <n v="0"/>
    <m/>
    <m/>
    <m/>
    <m/>
  </r>
  <r>
    <x v="41"/>
    <x v="59"/>
    <x v="59"/>
    <n v="2"/>
    <n v="1"/>
    <s v=" Expenses (Indirect/Admn.)                     "/>
    <n v="125"/>
    <n v="0"/>
    <n v="0"/>
    <n v="0"/>
    <m/>
    <m/>
    <m/>
    <m/>
  </r>
  <r>
    <x v="42"/>
    <x v="21"/>
    <x v="21"/>
    <n v="2"/>
    <n v="1"/>
    <s v=" Bank Accounts                                 "/>
    <n v="112"/>
    <n v="0"/>
    <n v="0"/>
    <n v="0"/>
    <m/>
    <m/>
    <m/>
    <m/>
  </r>
  <r>
    <x v="43"/>
    <x v="13"/>
    <x v="13"/>
    <n v="2"/>
    <n v="1"/>
    <s v=" Duties &amp; Taxes                                "/>
    <n v="118"/>
    <n v="0"/>
    <n v="0"/>
    <n v="0"/>
    <m/>
    <m/>
    <m/>
    <m/>
  </r>
  <r>
    <x v="43"/>
    <x v="15"/>
    <x v="15"/>
    <n v="2"/>
    <n v="1"/>
    <s v=" Duties &amp; Taxes                                "/>
    <n v="118"/>
    <n v="0"/>
    <n v="0"/>
    <n v="0"/>
    <m/>
    <m/>
    <m/>
    <m/>
  </r>
  <r>
    <x v="43"/>
    <x v="16"/>
    <x v="16"/>
    <n v="2"/>
    <n v="1"/>
    <s v=" Duties &amp; Taxes                                "/>
    <n v="118"/>
    <n v="0"/>
    <n v="0"/>
    <n v="0"/>
    <m/>
    <m/>
    <m/>
    <m/>
  </r>
  <r>
    <x v="43"/>
    <x v="22"/>
    <x v="22"/>
    <n v="2"/>
    <n v="1"/>
    <s v=" Duties &amp; Taxes                                "/>
    <n v="118"/>
    <n v="0"/>
    <n v="0"/>
    <n v="0"/>
    <m/>
    <m/>
    <m/>
    <m/>
  </r>
  <r>
    <x v="43"/>
    <x v="40"/>
    <x v="40"/>
    <n v="2"/>
    <n v="1"/>
    <s v=" Duties &amp; Taxes                                "/>
    <n v="118"/>
    <n v="0"/>
    <n v="0"/>
    <n v="0"/>
    <m/>
    <m/>
    <m/>
    <m/>
  </r>
  <r>
    <x v="43"/>
    <x v="43"/>
    <x v="43"/>
    <n v="2"/>
    <n v="1"/>
    <s v=" Duties &amp; Taxes                                "/>
    <n v="118"/>
    <n v="0"/>
    <n v="0"/>
    <n v="0"/>
    <m/>
    <m/>
    <m/>
    <m/>
  </r>
  <r>
    <x v="43"/>
    <x v="44"/>
    <x v="44"/>
    <n v="2"/>
    <n v="1"/>
    <s v=" Duties &amp; Taxes                                "/>
    <n v="118"/>
    <n v="0"/>
    <n v="0"/>
    <n v="0"/>
    <m/>
    <m/>
    <m/>
    <m/>
  </r>
  <r>
    <x v="43"/>
    <x v="47"/>
    <x v="47"/>
    <n v="2"/>
    <n v="1"/>
    <s v=" Duties &amp; Taxes                                "/>
    <n v="118"/>
    <n v="0"/>
    <n v="0"/>
    <n v="0"/>
    <m/>
    <m/>
    <m/>
    <m/>
  </r>
  <r>
    <x v="43"/>
    <x v="48"/>
    <x v="48"/>
    <n v="2"/>
    <n v="1"/>
    <s v=" Duties &amp; Taxes                                "/>
    <n v="118"/>
    <n v="0"/>
    <n v="0"/>
    <n v="0"/>
    <m/>
    <m/>
    <m/>
    <m/>
  </r>
  <r>
    <x v="43"/>
    <x v="49"/>
    <x v="49"/>
    <n v="2"/>
    <n v="1"/>
    <s v=" Duties &amp; Taxes                                "/>
    <n v="118"/>
    <n v="0"/>
    <n v="0"/>
    <n v="0"/>
    <m/>
    <m/>
    <m/>
    <m/>
  </r>
  <r>
    <x v="43"/>
    <x v="50"/>
    <x v="50"/>
    <n v="2"/>
    <n v="1"/>
    <s v=" Duties &amp; Taxes                                "/>
    <n v="118"/>
    <n v="0"/>
    <n v="0"/>
    <n v="0"/>
    <m/>
    <m/>
    <m/>
    <m/>
  </r>
  <r>
    <x v="43"/>
    <x v="51"/>
    <x v="51"/>
    <n v="2"/>
    <n v="1"/>
    <s v=" Duties &amp; Taxes                                "/>
    <n v="118"/>
    <n v="0"/>
    <n v="0"/>
    <n v="0"/>
    <m/>
    <m/>
    <m/>
    <m/>
  </r>
  <r>
    <x v="43"/>
    <x v="52"/>
    <x v="52"/>
    <n v="2"/>
    <n v="1"/>
    <s v=" Duties &amp; Taxes                                "/>
    <n v="118"/>
    <n v="0"/>
    <n v="0"/>
    <n v="0"/>
    <m/>
    <m/>
    <m/>
    <m/>
  </r>
  <r>
    <x v="43"/>
    <x v="53"/>
    <x v="53"/>
    <n v="2"/>
    <n v="1"/>
    <s v=" Duties &amp; Taxes                                "/>
    <n v="118"/>
    <n v="0"/>
    <n v="0"/>
    <n v="0"/>
    <m/>
    <m/>
    <m/>
    <m/>
  </r>
  <r>
    <x v="43"/>
    <x v="54"/>
    <x v="54"/>
    <n v="2"/>
    <n v="1"/>
    <s v=" Duties &amp; Taxes                                "/>
    <n v="118"/>
    <n v="0"/>
    <n v="0"/>
    <n v="0"/>
    <m/>
    <m/>
    <m/>
    <m/>
  </r>
  <r>
    <x v="43"/>
    <x v="55"/>
    <x v="55"/>
    <n v="2"/>
    <n v="1"/>
    <s v=" Duties &amp; Taxes                                "/>
    <n v="118"/>
    <n v="0"/>
    <n v="0"/>
    <n v="0"/>
    <m/>
    <m/>
    <m/>
    <m/>
  </r>
  <r>
    <x v="43"/>
    <x v="56"/>
    <x v="56"/>
    <n v="2"/>
    <n v="1"/>
    <s v=" Duties &amp; Taxes                                "/>
    <n v="118"/>
    <n v="0"/>
    <n v="0"/>
    <n v="0"/>
    <m/>
    <m/>
    <m/>
    <m/>
  </r>
  <r>
    <x v="44"/>
    <x v="46"/>
    <x v="46"/>
    <n v="2"/>
    <n v="1"/>
    <s v=" Stock-in-hand                                 "/>
    <n v="115"/>
    <n v="0"/>
    <n v="0"/>
    <n v="0"/>
    <m/>
    <m/>
    <m/>
    <m/>
  </r>
  <r>
    <x v="45"/>
    <x v="4"/>
    <x v="4"/>
    <n v="2"/>
    <n v="1"/>
    <s v=" Sundry Creditors                              "/>
    <n v="117"/>
    <n v="0"/>
    <n v="0"/>
    <n v="0"/>
    <m/>
    <m/>
    <m/>
    <m/>
  </r>
  <r>
    <x v="45"/>
    <x v="17"/>
    <x v="17"/>
    <n v="2"/>
    <n v="1"/>
    <s v=" Sundry Debtors                                "/>
    <n v="116"/>
    <n v="0"/>
    <n v="0"/>
    <n v="0"/>
    <m/>
    <m/>
    <m/>
    <m/>
  </r>
  <r>
    <x v="45"/>
    <x v="20"/>
    <x v="20"/>
    <n v="2"/>
    <n v="1"/>
    <s v=" Sundry Debtors                                "/>
    <n v="116"/>
    <n v="0"/>
    <n v="0"/>
    <n v="0"/>
    <m/>
    <m/>
    <m/>
    <m/>
  </r>
  <r>
    <x v="45"/>
    <x v="28"/>
    <x v="28"/>
    <n v="2"/>
    <n v="1"/>
    <s v=" Sundry Debtors                                "/>
    <n v="116"/>
    <n v="0"/>
    <n v="0"/>
    <n v="0"/>
    <m/>
    <m/>
    <m/>
    <m/>
  </r>
  <r>
    <x v="45"/>
    <x v="34"/>
    <x v="34"/>
    <n v="2"/>
    <n v="1"/>
    <s v=" Sundry Debtors                                "/>
    <n v="116"/>
    <n v="0"/>
    <n v="0"/>
    <n v="0"/>
    <m/>
    <m/>
    <m/>
    <m/>
  </r>
  <r>
    <x v="46"/>
    <x v="60"/>
    <x v="60"/>
    <n v="1"/>
    <n v="1"/>
    <m/>
    <n v="102"/>
    <n v="0"/>
    <n v="0"/>
    <n v="0"/>
    <m/>
    <m/>
    <m/>
    <m/>
  </r>
  <r>
    <x v="46"/>
    <x v="61"/>
    <x v="61"/>
    <n v="1"/>
    <n v="1"/>
    <m/>
    <n v="106"/>
    <n v="0"/>
    <n v="0"/>
    <n v="0"/>
    <m/>
    <m/>
    <m/>
    <m/>
  </r>
  <r>
    <x v="46"/>
    <x v="62"/>
    <x v="62"/>
    <n v="1"/>
    <n v="1"/>
    <m/>
    <n v="0"/>
    <n v="0"/>
    <n v="0"/>
    <n v="0"/>
    <m/>
    <m/>
    <m/>
    <m/>
  </r>
  <r>
    <x v="46"/>
    <x v="63"/>
    <x v="63"/>
    <n v="1"/>
    <n v="1"/>
    <m/>
    <n v="102"/>
    <n v="0"/>
    <n v="0"/>
    <n v="0"/>
    <m/>
    <m/>
    <m/>
    <m/>
  </r>
  <r>
    <x v="46"/>
    <x v="64"/>
    <x v="64"/>
    <n v="1"/>
    <n v="1"/>
    <m/>
    <n v="0"/>
    <n v="0"/>
    <n v="0"/>
    <n v="0"/>
    <m/>
    <m/>
    <m/>
    <m/>
  </r>
  <r>
    <x v="46"/>
    <x v="65"/>
    <x v="65"/>
    <n v="1"/>
    <n v="1"/>
    <m/>
    <n v="0"/>
    <n v="0"/>
    <n v="0"/>
    <n v="0"/>
    <m/>
    <m/>
    <m/>
    <m/>
  </r>
  <r>
    <x v="46"/>
    <x v="66"/>
    <x v="66"/>
    <n v="1"/>
    <n v="1"/>
    <m/>
    <n v="103"/>
    <n v="0"/>
    <n v="0"/>
    <n v="0"/>
    <m/>
    <m/>
    <m/>
    <m/>
  </r>
  <r>
    <x v="46"/>
    <x v="67"/>
    <x v="67"/>
    <n v="1"/>
    <n v="1"/>
    <m/>
    <n v="109"/>
    <n v="0"/>
    <n v="0"/>
    <n v="0"/>
    <m/>
    <m/>
    <m/>
    <m/>
  </r>
  <r>
    <x v="46"/>
    <x v="68"/>
    <x v="68"/>
    <n v="1"/>
    <n v="1"/>
    <m/>
    <n v="109"/>
    <n v="0"/>
    <n v="0"/>
    <n v="0"/>
    <m/>
    <m/>
    <m/>
    <m/>
  </r>
  <r>
    <x v="46"/>
    <x v="69"/>
    <x v="69"/>
    <n v="1"/>
    <n v="1"/>
    <m/>
    <n v="0"/>
    <n v="0"/>
    <n v="0"/>
    <n v="0"/>
    <m/>
    <m/>
    <m/>
    <m/>
  </r>
  <r>
    <x v="46"/>
    <x v="70"/>
    <x v="70"/>
    <n v="1"/>
    <n v="1"/>
    <m/>
    <n v="109"/>
    <n v="0"/>
    <n v="0"/>
    <n v="0"/>
    <m/>
    <m/>
    <m/>
    <m/>
  </r>
  <r>
    <x v="46"/>
    <x v="71"/>
    <x v="71"/>
    <n v="1"/>
    <n v="1"/>
    <m/>
    <n v="109"/>
    <n v="0"/>
    <n v="0"/>
    <n v="0"/>
    <m/>
    <m/>
    <m/>
    <m/>
  </r>
  <r>
    <x v="46"/>
    <x v="72"/>
    <x v="72"/>
    <n v="1"/>
    <n v="1"/>
    <m/>
    <n v="0"/>
    <n v="0"/>
    <n v="0"/>
    <n v="0"/>
    <m/>
    <m/>
    <m/>
    <m/>
  </r>
  <r>
    <x v="46"/>
    <x v="73"/>
    <x v="73"/>
    <n v="1"/>
    <n v="1"/>
    <m/>
    <n v="102"/>
    <n v="0"/>
    <n v="0"/>
    <n v="0"/>
    <m/>
    <m/>
    <m/>
    <m/>
  </r>
  <r>
    <x v="46"/>
    <x v="74"/>
    <x v="74"/>
    <n v="1"/>
    <n v="1"/>
    <m/>
    <n v="0"/>
    <n v="0"/>
    <n v="0"/>
    <n v="0"/>
    <m/>
    <m/>
    <m/>
    <m/>
  </r>
  <r>
    <x v="46"/>
    <x v="75"/>
    <x v="75"/>
    <n v="1"/>
    <n v="1"/>
    <m/>
    <n v="0"/>
    <n v="0"/>
    <n v="0"/>
    <n v="0"/>
    <m/>
    <m/>
    <m/>
    <m/>
  </r>
  <r>
    <x v="46"/>
    <x v="76"/>
    <x v="77"/>
    <n v="1"/>
    <n v="1"/>
    <m/>
    <n v="103"/>
    <n v="0"/>
    <n v="0"/>
    <n v="0"/>
    <m/>
    <m/>
    <m/>
    <m/>
  </r>
  <r>
    <x v="46"/>
    <x v="33"/>
    <x v="78"/>
    <n v="1"/>
    <n v="1"/>
    <m/>
    <n v="109"/>
    <n v="0"/>
    <n v="0"/>
    <n v="0"/>
    <m/>
    <m/>
    <m/>
    <m/>
  </r>
  <r>
    <x v="46"/>
    <x v="77"/>
    <x v="79"/>
    <n v="1"/>
    <n v="1"/>
    <m/>
    <n v="101"/>
    <n v="0"/>
    <n v="0"/>
    <n v="0"/>
    <m/>
    <m/>
    <m/>
    <m/>
  </r>
  <r>
    <x v="46"/>
    <x v="79"/>
    <x v="81"/>
    <n v="1"/>
    <n v="1"/>
    <m/>
    <n v="109"/>
    <n v="0"/>
    <n v="0"/>
    <n v="0"/>
    <m/>
    <m/>
    <m/>
    <m/>
  </r>
  <r>
    <x v="46"/>
    <x v="80"/>
    <x v="82"/>
    <n v="1"/>
    <n v="1"/>
    <m/>
    <n v="106"/>
    <n v="0"/>
    <n v="0"/>
    <n v="0"/>
    <m/>
    <m/>
    <m/>
    <m/>
  </r>
  <r>
    <x v="46"/>
    <x v="81"/>
    <x v="83"/>
    <n v="1"/>
    <n v="1"/>
    <m/>
    <n v="102"/>
    <n v="0"/>
    <n v="0"/>
    <n v="0"/>
    <m/>
    <m/>
    <m/>
    <m/>
  </r>
  <r>
    <x v="46"/>
    <x v="83"/>
    <x v="85"/>
    <n v="1"/>
    <n v="1"/>
    <m/>
    <n v="103"/>
    <n v="0"/>
    <n v="0"/>
    <n v="0"/>
    <m/>
    <m/>
    <m/>
    <m/>
  </r>
  <r>
    <x v="46"/>
    <x v="84"/>
    <x v="86"/>
    <n v="1"/>
    <n v="1"/>
    <m/>
    <n v="102"/>
    <n v="0"/>
    <n v="0"/>
    <n v="0"/>
    <m/>
    <m/>
    <m/>
    <m/>
  </r>
  <r>
    <x v="46"/>
    <x v="85"/>
    <x v="87"/>
    <n v="1"/>
    <n v="1"/>
    <m/>
    <n v="0"/>
    <n v="0"/>
    <n v="0"/>
    <n v="0"/>
    <m/>
    <m/>
    <m/>
    <m/>
  </r>
  <r>
    <x v="46"/>
    <x v="86"/>
    <x v="88"/>
    <n v="1"/>
    <n v="1"/>
    <m/>
    <n v="106"/>
    <n v="0"/>
    <n v="0"/>
    <n v="0"/>
    <m/>
    <m/>
    <m/>
    <m/>
  </r>
  <r>
    <x v="47"/>
    <x v="60"/>
    <x v="60"/>
    <n v="1"/>
    <n v="1"/>
    <m/>
    <n v="102"/>
    <n v="0"/>
    <n v="0"/>
    <n v="0"/>
    <m/>
    <m/>
    <m/>
    <m/>
  </r>
  <r>
    <x v="47"/>
    <x v="61"/>
    <x v="61"/>
    <n v="1"/>
    <n v="1"/>
    <m/>
    <n v="106"/>
    <n v="0"/>
    <n v="0"/>
    <n v="0"/>
    <m/>
    <m/>
    <m/>
    <m/>
  </r>
  <r>
    <x v="47"/>
    <x v="62"/>
    <x v="62"/>
    <n v="1"/>
    <n v="1"/>
    <m/>
    <n v="0"/>
    <n v="0"/>
    <n v="0"/>
    <n v="0"/>
    <m/>
    <m/>
    <m/>
    <m/>
  </r>
  <r>
    <x v="47"/>
    <x v="63"/>
    <x v="63"/>
    <n v="1"/>
    <n v="1"/>
    <m/>
    <n v="102"/>
    <n v="0"/>
    <n v="0"/>
    <n v="0"/>
    <m/>
    <m/>
    <m/>
    <m/>
  </r>
  <r>
    <x v="47"/>
    <x v="64"/>
    <x v="64"/>
    <n v="1"/>
    <n v="1"/>
    <m/>
    <n v="0"/>
    <n v="0"/>
    <n v="0"/>
    <n v="0"/>
    <m/>
    <m/>
    <m/>
    <m/>
  </r>
  <r>
    <x v="47"/>
    <x v="65"/>
    <x v="65"/>
    <n v="1"/>
    <n v="1"/>
    <m/>
    <n v="0"/>
    <n v="0"/>
    <n v="0"/>
    <n v="0"/>
    <m/>
    <m/>
    <m/>
    <m/>
  </r>
  <r>
    <x v="47"/>
    <x v="66"/>
    <x v="66"/>
    <n v="1"/>
    <n v="1"/>
    <m/>
    <n v="103"/>
    <n v="0"/>
    <n v="0"/>
    <n v="0"/>
    <m/>
    <m/>
    <m/>
    <m/>
  </r>
  <r>
    <x v="47"/>
    <x v="67"/>
    <x v="67"/>
    <n v="1"/>
    <n v="1"/>
    <m/>
    <n v="109"/>
    <n v="0"/>
    <n v="0"/>
    <n v="0"/>
    <m/>
    <m/>
    <m/>
    <m/>
  </r>
  <r>
    <x v="47"/>
    <x v="68"/>
    <x v="68"/>
    <n v="1"/>
    <n v="1"/>
    <m/>
    <n v="109"/>
    <n v="0"/>
    <n v="0"/>
    <n v="0"/>
    <m/>
    <m/>
    <m/>
    <m/>
  </r>
  <r>
    <x v="47"/>
    <x v="69"/>
    <x v="69"/>
    <n v="1"/>
    <n v="1"/>
    <m/>
    <n v="0"/>
    <n v="0"/>
    <n v="0"/>
    <n v="0"/>
    <m/>
    <m/>
    <m/>
    <m/>
  </r>
  <r>
    <x v="47"/>
    <x v="70"/>
    <x v="70"/>
    <n v="1"/>
    <n v="1"/>
    <m/>
    <n v="109"/>
    <n v="0"/>
    <n v="0"/>
    <n v="0"/>
    <m/>
    <m/>
    <m/>
    <m/>
  </r>
  <r>
    <x v="47"/>
    <x v="71"/>
    <x v="71"/>
    <n v="1"/>
    <n v="1"/>
    <m/>
    <n v="109"/>
    <n v="0"/>
    <n v="0"/>
    <n v="0"/>
    <m/>
    <m/>
    <m/>
    <m/>
  </r>
  <r>
    <x v="47"/>
    <x v="72"/>
    <x v="72"/>
    <n v="1"/>
    <n v="1"/>
    <m/>
    <n v="0"/>
    <n v="0"/>
    <n v="0"/>
    <n v="0"/>
    <m/>
    <m/>
    <m/>
    <m/>
  </r>
  <r>
    <x v="47"/>
    <x v="73"/>
    <x v="73"/>
    <n v="1"/>
    <n v="1"/>
    <m/>
    <n v="102"/>
    <n v="0"/>
    <n v="0"/>
    <n v="0"/>
    <m/>
    <m/>
    <m/>
    <m/>
  </r>
  <r>
    <x v="47"/>
    <x v="74"/>
    <x v="74"/>
    <n v="1"/>
    <n v="1"/>
    <m/>
    <n v="0"/>
    <n v="0"/>
    <n v="0"/>
    <n v="0"/>
    <m/>
    <m/>
    <m/>
    <m/>
  </r>
  <r>
    <x v="47"/>
    <x v="75"/>
    <x v="75"/>
    <n v="1"/>
    <n v="1"/>
    <m/>
    <n v="0"/>
    <n v="0"/>
    <n v="0"/>
    <n v="0"/>
    <m/>
    <m/>
    <m/>
    <m/>
  </r>
  <r>
    <x v="47"/>
    <x v="76"/>
    <x v="77"/>
    <n v="1"/>
    <n v="1"/>
    <m/>
    <n v="103"/>
    <n v="0"/>
    <n v="0"/>
    <n v="0"/>
    <m/>
    <m/>
    <m/>
    <m/>
  </r>
  <r>
    <x v="47"/>
    <x v="33"/>
    <x v="78"/>
    <n v="1"/>
    <n v="1"/>
    <m/>
    <n v="109"/>
    <n v="0"/>
    <n v="0"/>
    <n v="0"/>
    <m/>
    <m/>
    <m/>
    <m/>
  </r>
  <r>
    <x v="47"/>
    <x v="77"/>
    <x v="79"/>
    <n v="1"/>
    <n v="1"/>
    <m/>
    <n v="101"/>
    <n v="0"/>
    <n v="0"/>
    <n v="0"/>
    <m/>
    <m/>
    <m/>
    <m/>
  </r>
  <r>
    <x v="47"/>
    <x v="79"/>
    <x v="81"/>
    <n v="1"/>
    <n v="1"/>
    <m/>
    <n v="109"/>
    <n v="0"/>
    <n v="0"/>
    <n v="0"/>
    <m/>
    <m/>
    <m/>
    <m/>
  </r>
  <r>
    <x v="47"/>
    <x v="80"/>
    <x v="82"/>
    <n v="1"/>
    <n v="1"/>
    <m/>
    <n v="106"/>
    <n v="0"/>
    <n v="0"/>
    <n v="0"/>
    <m/>
    <m/>
    <m/>
    <m/>
  </r>
  <r>
    <x v="47"/>
    <x v="81"/>
    <x v="83"/>
    <n v="1"/>
    <n v="1"/>
    <m/>
    <n v="102"/>
    <n v="0"/>
    <n v="0"/>
    <n v="0"/>
    <m/>
    <m/>
    <m/>
    <m/>
  </r>
  <r>
    <x v="47"/>
    <x v="82"/>
    <x v="84"/>
    <n v="1"/>
    <n v="1"/>
    <m/>
    <n v="102"/>
    <n v="0"/>
    <n v="0"/>
    <n v="0"/>
    <m/>
    <m/>
    <m/>
    <m/>
  </r>
  <r>
    <x v="47"/>
    <x v="83"/>
    <x v="85"/>
    <n v="1"/>
    <n v="1"/>
    <m/>
    <n v="103"/>
    <n v="0"/>
    <n v="0"/>
    <n v="0"/>
    <m/>
    <m/>
    <m/>
    <m/>
  </r>
  <r>
    <x v="47"/>
    <x v="84"/>
    <x v="86"/>
    <n v="1"/>
    <n v="1"/>
    <m/>
    <n v="102"/>
    <n v="0"/>
    <n v="0"/>
    <n v="0"/>
    <m/>
    <m/>
    <m/>
    <m/>
  </r>
  <r>
    <x v="47"/>
    <x v="85"/>
    <x v="87"/>
    <n v="1"/>
    <n v="1"/>
    <m/>
    <n v="0"/>
    <n v="0"/>
    <n v="0"/>
    <n v="0"/>
    <m/>
    <m/>
    <m/>
    <m/>
  </r>
  <r>
    <x v="47"/>
    <x v="86"/>
    <x v="88"/>
    <n v="1"/>
    <n v="1"/>
    <m/>
    <n v="106"/>
    <n v="0"/>
    <n v="0"/>
    <n v="0"/>
    <m/>
    <m/>
    <m/>
    <m/>
  </r>
  <r>
    <x v="48"/>
    <x v="83"/>
    <x v="85"/>
    <n v="1"/>
    <n v="1"/>
    <m/>
    <n v="103"/>
    <n v="0"/>
    <n v="0"/>
    <n v="0"/>
    <m/>
    <m/>
    <m/>
    <m/>
  </r>
  <r>
    <x v="48"/>
    <x v="84"/>
    <x v="86"/>
    <n v="1"/>
    <n v="1"/>
    <m/>
    <n v="102"/>
    <n v="0"/>
    <n v="0"/>
    <n v="0"/>
    <m/>
    <m/>
    <m/>
    <m/>
  </r>
  <r>
    <x v="49"/>
    <x v="61"/>
    <x v="61"/>
    <n v="1"/>
    <n v="1"/>
    <m/>
    <n v="106"/>
    <n v="0"/>
    <n v="0"/>
    <n v="0"/>
    <m/>
    <m/>
    <m/>
    <m/>
  </r>
  <r>
    <x v="49"/>
    <x v="73"/>
    <x v="73"/>
    <n v="1"/>
    <n v="1"/>
    <m/>
    <n v="102"/>
    <n v="0"/>
    <n v="0"/>
    <n v="0"/>
    <m/>
    <m/>
    <m/>
    <m/>
  </r>
  <r>
    <x v="49"/>
    <x v="74"/>
    <x v="74"/>
    <n v="1"/>
    <n v="1"/>
    <m/>
    <n v="0"/>
    <n v="0"/>
    <n v="0"/>
    <n v="0"/>
    <m/>
    <m/>
    <m/>
    <m/>
  </r>
  <r>
    <x v="49"/>
    <x v="80"/>
    <x v="82"/>
    <n v="1"/>
    <n v="1"/>
    <m/>
    <n v="106"/>
    <n v="0"/>
    <n v="0"/>
    <n v="0"/>
    <m/>
    <m/>
    <m/>
    <m/>
  </r>
  <r>
    <x v="49"/>
    <x v="83"/>
    <x v="85"/>
    <n v="1"/>
    <n v="1"/>
    <m/>
    <n v="103"/>
    <n v="0"/>
    <n v="0"/>
    <n v="0"/>
    <m/>
    <m/>
    <m/>
    <m/>
  </r>
  <r>
    <x v="49"/>
    <x v="84"/>
    <x v="86"/>
    <n v="1"/>
    <n v="1"/>
    <m/>
    <n v="102"/>
    <n v="0"/>
    <n v="0"/>
    <n v="0"/>
    <m/>
    <m/>
    <m/>
    <m/>
  </r>
  <r>
    <x v="49"/>
    <x v="86"/>
    <x v="88"/>
    <n v="1"/>
    <n v="1"/>
    <m/>
    <n v="106"/>
    <n v="0"/>
    <n v="0"/>
    <n v="0"/>
    <m/>
    <m/>
    <m/>
    <m/>
  </r>
  <r>
    <x v="50"/>
    <x v="60"/>
    <x v="60"/>
    <n v="1"/>
    <n v="1"/>
    <m/>
    <n v="102"/>
    <n v="0"/>
    <n v="0"/>
    <n v="0"/>
    <m/>
    <m/>
    <m/>
    <m/>
  </r>
  <r>
    <x v="50"/>
    <x v="63"/>
    <x v="63"/>
    <n v="1"/>
    <n v="1"/>
    <m/>
    <n v="102"/>
    <n v="0"/>
    <n v="0"/>
    <n v="0"/>
    <m/>
    <m/>
    <m/>
    <m/>
  </r>
  <r>
    <x v="50"/>
    <x v="83"/>
    <x v="85"/>
    <n v="1"/>
    <n v="1"/>
    <m/>
    <n v="103"/>
    <n v="0"/>
    <n v="0"/>
    <n v="0"/>
    <m/>
    <m/>
    <m/>
    <m/>
  </r>
  <r>
    <x v="50"/>
    <x v="84"/>
    <x v="86"/>
    <n v="1"/>
    <n v="1"/>
    <m/>
    <n v="102"/>
    <n v="0"/>
    <n v="0"/>
    <n v="0"/>
    <m/>
    <m/>
    <m/>
    <m/>
  </r>
  <r>
    <x v="51"/>
    <x v="174"/>
    <x v="180"/>
    <n v="30"/>
    <n v="1"/>
    <m/>
    <n v="1"/>
    <n v="0"/>
    <n v="0"/>
    <n v="0"/>
    <m/>
    <m/>
    <m/>
    <m/>
  </r>
  <r>
    <x v="51"/>
    <x v="175"/>
    <x v="181"/>
    <n v="30"/>
    <n v="1"/>
    <m/>
    <n v="1"/>
    <n v="0"/>
    <n v="0"/>
    <n v="0"/>
    <m/>
    <m/>
    <m/>
    <m/>
  </r>
  <r>
    <x v="51"/>
    <x v="176"/>
    <x v="182"/>
    <n v="30"/>
    <n v="1"/>
    <m/>
    <n v="1"/>
    <n v="0"/>
    <n v="0"/>
    <n v="0"/>
    <m/>
    <m/>
    <m/>
    <m/>
  </r>
  <r>
    <x v="51"/>
    <x v="177"/>
    <x v="183"/>
    <n v="30"/>
    <n v="1"/>
    <m/>
    <n v="1"/>
    <n v="0"/>
    <n v="0"/>
    <n v="0"/>
    <m/>
    <m/>
    <m/>
    <m/>
  </r>
  <r>
    <x v="51"/>
    <x v="178"/>
    <x v="184"/>
    <n v="30"/>
    <n v="1"/>
    <m/>
    <n v="1"/>
    <n v="0"/>
    <n v="0"/>
    <n v="0"/>
    <m/>
    <m/>
    <m/>
    <m/>
  </r>
  <r>
    <x v="51"/>
    <x v="179"/>
    <x v="185"/>
    <n v="30"/>
    <n v="1"/>
    <m/>
    <n v="1"/>
    <n v="0"/>
    <n v="0"/>
    <n v="0"/>
    <m/>
    <m/>
    <m/>
    <m/>
  </r>
  <r>
    <x v="52"/>
    <x v="187"/>
    <x v="193"/>
    <n v="31"/>
    <n v="1"/>
    <m/>
    <n v="1"/>
    <n v="0"/>
    <n v="0"/>
    <n v="0"/>
    <m/>
    <m/>
    <m/>
    <m/>
  </r>
  <r>
    <x v="52"/>
    <x v="188"/>
    <x v="194"/>
    <n v="31"/>
    <n v="1"/>
    <m/>
    <n v="1"/>
    <n v="0"/>
    <n v="0"/>
    <n v="0"/>
    <m/>
    <m/>
    <m/>
    <m/>
  </r>
  <r>
    <x v="52"/>
    <x v="189"/>
    <x v="195"/>
    <n v="31"/>
    <n v="1"/>
    <m/>
    <n v="1"/>
    <n v="0"/>
    <n v="0"/>
    <n v="0"/>
    <m/>
    <m/>
    <m/>
    <m/>
  </r>
  <r>
    <x v="52"/>
    <x v="190"/>
    <x v="196"/>
    <n v="31"/>
    <n v="1"/>
    <m/>
    <n v="1"/>
    <n v="0"/>
    <n v="0"/>
    <n v="0"/>
    <m/>
    <m/>
    <m/>
    <m/>
  </r>
  <r>
    <x v="52"/>
    <x v="191"/>
    <x v="197"/>
    <n v="31"/>
    <n v="1"/>
    <m/>
    <n v="1"/>
    <n v="0"/>
    <n v="0"/>
    <n v="0"/>
    <m/>
    <m/>
    <m/>
    <m/>
  </r>
  <r>
    <x v="52"/>
    <x v="192"/>
    <x v="198"/>
    <n v="31"/>
    <n v="1"/>
    <m/>
    <n v="1"/>
    <n v="0"/>
    <n v="0"/>
    <n v="0"/>
    <m/>
    <m/>
    <m/>
    <m/>
  </r>
  <r>
    <x v="52"/>
    <x v="193"/>
    <x v="199"/>
    <n v="31"/>
    <n v="1"/>
    <m/>
    <n v="1"/>
    <n v="0"/>
    <n v="0"/>
    <n v="0"/>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8722C6-6AA6-4C98-947F-159FB14EA53D}" name="PivotTable2"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1:B181" firstHeaderRow="1" firstDataRow="1" firstDataCol="2"/>
  <pivotFields count="12">
    <pivotField axis="axisRow" compact="0" outline="0" showAll="0" defaultSubtotal="0">
      <items count="172">
        <item x="0"/>
        <item x="1"/>
        <item x="2"/>
        <item x="105"/>
        <item x="3"/>
        <item x="4"/>
        <item x="5"/>
        <item x="6"/>
        <item x="7"/>
        <item x="8"/>
        <item x="9"/>
        <item x="10"/>
        <item x="11"/>
        <item x="12"/>
        <item x="13"/>
        <item x="14"/>
        <item x="15"/>
        <item x="16"/>
        <item x="152"/>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123"/>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6"/>
        <item x="107"/>
        <item x="108"/>
        <item x="109"/>
        <item x="110"/>
        <item x="111"/>
        <item x="112"/>
        <item x="113"/>
        <item x="114"/>
        <item x="115"/>
        <item x="116"/>
        <item x="129"/>
        <item x="130"/>
        <item x="131"/>
        <item x="132"/>
        <item x="133"/>
        <item x="117"/>
        <item x="134"/>
        <item x="135"/>
        <item x="136"/>
        <item x="137"/>
        <item x="138"/>
        <item x="139"/>
        <item x="140"/>
        <item x="141"/>
        <item x="142"/>
        <item x="143"/>
        <item x="144"/>
        <item x="145"/>
        <item x="146"/>
        <item x="147"/>
        <item x="148"/>
        <item x="149"/>
        <item x="118"/>
        <item x="119"/>
        <item x="120"/>
        <item x="121"/>
        <item x="122"/>
        <item x="151"/>
        <item x="124"/>
        <item x="125"/>
        <item x="150"/>
        <item x="126"/>
        <item x="127"/>
        <item x="128"/>
        <item x="153"/>
        <item x="154"/>
        <item x="155"/>
        <item x="156"/>
        <item x="157"/>
        <item x="158"/>
        <item x="159"/>
        <item x="160"/>
        <item x="161"/>
        <item x="162"/>
        <item x="163"/>
        <item x="164"/>
        <item x="165"/>
        <item x="166"/>
        <item x="167"/>
        <item x="168"/>
        <item x="169"/>
        <item x="170"/>
        <item x="171"/>
      </items>
    </pivotField>
    <pivotField axis="axisRow" compact="0" outline="0" showAll="0" sortType="ascending" defaultSubtotal="0">
      <items count="147">
        <item x="123"/>
        <item x="130"/>
        <item x="80"/>
        <item x="60"/>
        <item x="54"/>
        <item x="55"/>
        <item x="56"/>
        <item x="57"/>
        <item x="58"/>
        <item x="141"/>
        <item x="143"/>
        <item x="145"/>
        <item x="144"/>
        <item x="146"/>
        <item x="101"/>
        <item x="14"/>
        <item x="13"/>
        <item x="18"/>
        <item x="76"/>
        <item x="128"/>
        <item x="129"/>
        <item x="6"/>
        <item x="7"/>
        <item x="0"/>
        <item x="1"/>
        <item x="127"/>
        <item x="107"/>
        <item x="109"/>
        <item x="108"/>
        <item x="110"/>
        <item x="111"/>
        <item x="112"/>
        <item x="26"/>
        <item x="137"/>
        <item x="118"/>
        <item x="119"/>
        <item x="117"/>
        <item x="27"/>
        <item x="102"/>
        <item x="106"/>
        <item x="8"/>
        <item x="140"/>
        <item x="2"/>
        <item x="21"/>
        <item x="24"/>
        <item x="25"/>
        <item x="114"/>
        <item x="115"/>
        <item x="120"/>
        <item x="12"/>
        <item x="9"/>
        <item x="23"/>
        <item x="71"/>
        <item x="72"/>
        <item x="47"/>
        <item x="73"/>
        <item x="39"/>
        <item x="124"/>
        <item x="15"/>
        <item x="10"/>
        <item x="11"/>
        <item x="136"/>
        <item x="131"/>
        <item x="113"/>
        <item x="116"/>
        <item x="70"/>
        <item x="16"/>
        <item x="134"/>
        <item x="133"/>
        <item x="19"/>
        <item x="3"/>
        <item x="28"/>
        <item x="74"/>
        <item x="61"/>
        <item x="81"/>
        <item x="17"/>
        <item x="29"/>
        <item x="138"/>
        <item x="100"/>
        <item x="36"/>
        <item x="30"/>
        <item x="78"/>
        <item x="126"/>
        <item x="125"/>
        <item x="4"/>
        <item x="104"/>
        <item x="103"/>
        <item x="75"/>
        <item x="38"/>
        <item x="40"/>
        <item x="66"/>
        <item x="67"/>
        <item x="52"/>
        <item x="51"/>
        <item x="62"/>
        <item x="49"/>
        <item x="48"/>
        <item x="105"/>
        <item x="69"/>
        <item x="37"/>
        <item x="41"/>
        <item x="43"/>
        <item x="45"/>
        <item x="42"/>
        <item x="44"/>
        <item x="53"/>
        <item x="63"/>
        <item x="50"/>
        <item x="64"/>
        <item x="65"/>
        <item x="79"/>
        <item x="46"/>
        <item x="68"/>
        <item x="122"/>
        <item x="142"/>
        <item x="139"/>
        <item x="59"/>
        <item x="31"/>
        <item x="77"/>
        <item x="86"/>
        <item x="87"/>
        <item x="88"/>
        <item x="33"/>
        <item x="82"/>
        <item x="83"/>
        <item x="84"/>
        <item x="85"/>
        <item x="32"/>
        <item x="34"/>
        <item x="89"/>
        <item x="90"/>
        <item x="91"/>
        <item x="92"/>
        <item x="93"/>
        <item x="94"/>
        <item x="95"/>
        <item x="96"/>
        <item x="97"/>
        <item x="98"/>
        <item x="99"/>
        <item x="121"/>
        <item x="132"/>
        <item x="35"/>
        <item x="135"/>
        <item x="5"/>
        <item x="22"/>
        <item x="2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1"/>
    <field x="0"/>
  </rowFields>
  <rowItems count="180">
    <i>
      <x/>
      <x v="132"/>
    </i>
    <i>
      <x v="1"/>
      <x v="139"/>
    </i>
    <i>
      <x v="2"/>
      <x v="83"/>
    </i>
    <i>
      <x v="3"/>
      <x v="63"/>
    </i>
    <i>
      <x v="4"/>
      <x v="57"/>
    </i>
    <i>
      <x v="5"/>
      <x v="58"/>
    </i>
    <i>
      <x v="6"/>
      <x v="59"/>
    </i>
    <i>
      <x v="7"/>
      <x v="60"/>
    </i>
    <i>
      <x v="8"/>
      <x v="61"/>
    </i>
    <i>
      <x v="9"/>
      <x v="84"/>
    </i>
    <i>
      <x v="10"/>
      <x v="167"/>
    </i>
    <i>
      <x v="11"/>
      <x v="169"/>
    </i>
    <i>
      <x v="12"/>
      <x v="168"/>
    </i>
    <i>
      <x v="13"/>
      <x v="170"/>
    </i>
    <i>
      <x v="14"/>
      <x v="104"/>
    </i>
    <i>
      <x v="15"/>
      <x v="15"/>
    </i>
    <i r="1">
      <x v="108"/>
    </i>
    <i r="1">
      <x v="154"/>
    </i>
    <i>
      <x v="16"/>
      <x v="14"/>
    </i>
    <i r="1">
      <x v="147"/>
    </i>
    <i>
      <x v="17"/>
      <x v="20"/>
    </i>
    <i>
      <x v="18"/>
      <x v="79"/>
    </i>
    <i>
      <x v="19"/>
      <x v="137"/>
    </i>
    <i>
      <x v="20"/>
      <x v="138"/>
    </i>
    <i>
      <x v="21"/>
      <x v="7"/>
    </i>
    <i r="1">
      <x v="118"/>
    </i>
    <i r="1">
      <x v="171"/>
    </i>
    <i>
      <x v="22"/>
      <x v="8"/>
    </i>
    <i r="1">
      <x v="124"/>
    </i>
    <i>
      <x v="23"/>
      <x/>
    </i>
    <i r="1">
      <x v="109"/>
    </i>
    <i r="1">
      <x v="155"/>
    </i>
    <i>
      <x v="24"/>
      <x v="1"/>
    </i>
    <i r="1">
      <x v="110"/>
    </i>
    <i r="1">
      <x v="162"/>
    </i>
    <i>
      <x v="25"/>
      <x v="136"/>
    </i>
    <i>
      <x v="26"/>
      <x v="150"/>
    </i>
    <i>
      <x v="27"/>
      <x v="152"/>
    </i>
    <i>
      <x v="28"/>
      <x v="151"/>
    </i>
    <i>
      <x v="29"/>
      <x v="119"/>
    </i>
    <i>
      <x v="30"/>
      <x v="120"/>
    </i>
    <i>
      <x v="31"/>
      <x v="121"/>
    </i>
    <i>
      <x v="32"/>
      <x v="28"/>
    </i>
    <i>
      <x v="33"/>
      <x v="163"/>
    </i>
    <i>
      <x v="34"/>
      <x v="127"/>
    </i>
    <i>
      <x v="35"/>
      <x v="128"/>
    </i>
    <i>
      <x v="36"/>
      <x v="126"/>
    </i>
    <i>
      <x v="37"/>
      <x v="29"/>
    </i>
    <i>
      <x v="38"/>
      <x v="105"/>
    </i>
    <i>
      <x v="39"/>
      <x v="148"/>
    </i>
    <i>
      <x v="40"/>
      <x v="9"/>
    </i>
    <i r="1">
      <x v="141"/>
    </i>
    <i>
      <x v="41"/>
      <x v="83"/>
    </i>
    <i>
      <x v="42"/>
      <x v="2"/>
    </i>
    <i r="1">
      <x v="111"/>
    </i>
    <i r="1">
      <x v="156"/>
    </i>
    <i>
      <x v="43"/>
      <x v="23"/>
    </i>
    <i>
      <x v="44"/>
      <x v="26"/>
    </i>
    <i>
      <x v="45"/>
      <x v="27"/>
    </i>
    <i>
      <x v="46"/>
      <x v="123"/>
    </i>
    <i>
      <x v="47"/>
      <x v="124"/>
    </i>
    <i>
      <x v="48"/>
      <x v="129"/>
    </i>
    <i>
      <x v="49"/>
      <x v="13"/>
    </i>
    <i r="1">
      <x v="145"/>
    </i>
    <i>
      <x v="50"/>
      <x v="10"/>
    </i>
    <i r="1">
      <x v="142"/>
    </i>
    <i>
      <x v="51"/>
      <x v="25"/>
    </i>
    <i>
      <x v="52"/>
      <x v="74"/>
    </i>
    <i>
      <x v="53"/>
      <x v="75"/>
    </i>
    <i>
      <x v="54"/>
      <x v="49"/>
    </i>
    <i>
      <x v="55"/>
      <x v="76"/>
    </i>
    <i>
      <x v="56"/>
      <x v="41"/>
    </i>
    <i>
      <x v="57"/>
      <x v="133"/>
    </i>
    <i>
      <x v="58"/>
      <x v="16"/>
    </i>
    <i r="1">
      <x v="112"/>
    </i>
    <i r="1">
      <x v="153"/>
    </i>
    <i>
      <x v="59"/>
      <x v="11"/>
    </i>
    <i r="1">
      <x v="143"/>
    </i>
    <i>
      <x v="60"/>
      <x v="12"/>
    </i>
    <i r="1">
      <x v="144"/>
    </i>
    <i>
      <x v="61"/>
      <x v="161"/>
    </i>
    <i>
      <x v="62"/>
      <x v="140"/>
    </i>
    <i>
      <x v="63"/>
      <x v="122"/>
    </i>
    <i>
      <x v="64"/>
      <x v="125"/>
    </i>
    <i>
      <x v="65"/>
      <x v="73"/>
    </i>
    <i>
      <x v="66"/>
      <x v="17"/>
    </i>
    <i r="1">
      <x v="113"/>
    </i>
    <i r="1">
      <x v="157"/>
    </i>
    <i r="1">
      <x v="158"/>
    </i>
    <i>
      <x v="67"/>
      <x v="18"/>
    </i>
    <i>
      <x v="68"/>
      <x v="146"/>
    </i>
    <i>
      <x v="69"/>
      <x v="3"/>
    </i>
    <i r="1">
      <x v="21"/>
    </i>
    <i r="1">
      <x v="114"/>
    </i>
    <i r="1">
      <x v="157"/>
    </i>
    <i r="1">
      <x v="158"/>
    </i>
    <i>
      <x v="70"/>
      <x v="4"/>
    </i>
    <i r="1">
      <x v="26"/>
    </i>
    <i r="1">
      <x v="115"/>
    </i>
    <i>
      <x v="71"/>
      <x v="30"/>
    </i>
    <i>
      <x v="72"/>
      <x v="77"/>
    </i>
    <i>
      <x v="73"/>
      <x v="64"/>
    </i>
    <i>
      <x v="74"/>
      <x v="84"/>
    </i>
    <i>
      <x v="75"/>
      <x v="19"/>
    </i>
    <i>
      <x v="76"/>
      <x v="31"/>
    </i>
    <i>
      <x v="77"/>
      <x v="164"/>
    </i>
    <i>
      <x v="78"/>
      <x v="103"/>
    </i>
    <i>
      <x v="79"/>
      <x v="38"/>
    </i>
    <i>
      <x v="80"/>
      <x v="32"/>
    </i>
    <i>
      <x v="81"/>
      <x v="81"/>
    </i>
    <i>
      <x v="82"/>
      <x v="135"/>
    </i>
    <i>
      <x v="83"/>
      <x v="134"/>
    </i>
    <i>
      <x v="84"/>
      <x v="5"/>
    </i>
    <i r="1">
      <x v="116"/>
    </i>
    <i r="1">
      <x v="160"/>
    </i>
    <i>
      <x v="85"/>
      <x v="107"/>
    </i>
    <i>
      <x v="86"/>
      <x v="106"/>
    </i>
    <i>
      <x v="87"/>
      <x v="78"/>
    </i>
    <i>
      <x v="88"/>
      <x v="40"/>
    </i>
    <i>
      <x v="89"/>
      <x v="42"/>
    </i>
    <i>
      <x v="90"/>
      <x v="69"/>
    </i>
    <i>
      <x v="91"/>
      <x v="70"/>
    </i>
    <i>
      <x v="92"/>
      <x v="55"/>
    </i>
    <i>
      <x v="93"/>
      <x v="54"/>
    </i>
    <i>
      <x v="94"/>
      <x v="65"/>
    </i>
    <i>
      <x v="95"/>
      <x v="51"/>
    </i>
    <i>
      <x v="96"/>
      <x v="50"/>
    </i>
    <i>
      <x v="97"/>
      <x v="53"/>
    </i>
    <i>
      <x v="98"/>
      <x v="72"/>
    </i>
    <i>
      <x v="99"/>
      <x v="39"/>
    </i>
    <i>
      <x v="100"/>
      <x v="43"/>
    </i>
    <i>
      <x v="101"/>
      <x v="45"/>
    </i>
    <i>
      <x v="102"/>
      <x v="47"/>
    </i>
    <i>
      <x v="103"/>
      <x v="44"/>
    </i>
    <i>
      <x v="104"/>
      <x v="46"/>
    </i>
    <i>
      <x v="105"/>
      <x v="56"/>
    </i>
    <i>
      <x v="106"/>
      <x v="66"/>
    </i>
    <i>
      <x v="107"/>
      <x v="52"/>
    </i>
    <i>
      <x v="108"/>
      <x v="67"/>
    </i>
    <i>
      <x v="109"/>
      <x v="68"/>
    </i>
    <i>
      <x v="110"/>
      <x v="82"/>
    </i>
    <i>
      <x v="111"/>
      <x v="48"/>
    </i>
    <i>
      <x v="112"/>
      <x v="71"/>
    </i>
    <i>
      <x v="113"/>
      <x v="131"/>
    </i>
    <i>
      <x v="114"/>
      <x v="166"/>
    </i>
    <i>
      <x v="115"/>
      <x v="165"/>
    </i>
    <i>
      <x v="116"/>
      <x v="62"/>
    </i>
    <i>
      <x v="117"/>
      <x v="33"/>
    </i>
    <i>
      <x v="118"/>
      <x v="80"/>
    </i>
    <i>
      <x v="119"/>
      <x v="89"/>
    </i>
    <i>
      <x v="120"/>
      <x v="90"/>
    </i>
    <i>
      <x v="121"/>
      <x v="91"/>
    </i>
    <i>
      <x v="122"/>
      <x v="35"/>
    </i>
    <i>
      <x v="123"/>
      <x v="85"/>
    </i>
    <i>
      <x v="124"/>
      <x v="86"/>
    </i>
    <i>
      <x v="125"/>
      <x v="87"/>
    </i>
    <i>
      <x v="126"/>
      <x v="88"/>
    </i>
    <i>
      <x v="127"/>
      <x v="34"/>
    </i>
    <i>
      <x v="128"/>
      <x v="36"/>
    </i>
    <i>
      <x v="129"/>
      <x v="92"/>
    </i>
    <i>
      <x v="130"/>
      <x v="93"/>
    </i>
    <i>
      <x v="131"/>
      <x v="94"/>
    </i>
    <i>
      <x v="132"/>
      <x v="95"/>
    </i>
    <i>
      <x v="133"/>
      <x v="96"/>
    </i>
    <i>
      <x v="134"/>
      <x v="97"/>
    </i>
    <i>
      <x v="135"/>
      <x v="98"/>
    </i>
    <i>
      <x v="136"/>
      <x v="99"/>
    </i>
    <i>
      <x v="137"/>
      <x v="100"/>
    </i>
    <i>
      <x v="138"/>
      <x v="101"/>
    </i>
    <i>
      <x v="139"/>
      <x v="102"/>
    </i>
    <i>
      <x v="140"/>
      <x v="130"/>
    </i>
    <i>
      <x v="141"/>
      <x v="149"/>
    </i>
    <i>
      <x v="142"/>
      <x v="37"/>
    </i>
    <i>
      <x v="143"/>
      <x v="159"/>
    </i>
    <i>
      <x v="144"/>
      <x v="6"/>
    </i>
    <i r="1">
      <x v="117"/>
    </i>
    <i r="1">
      <x v="159"/>
    </i>
    <i>
      <x v="145"/>
      <x v="24"/>
    </i>
    <i>
      <x v="146"/>
      <x v="2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5818AA-E69B-4A4A-9852-C2897B2F07A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1:P1181" firstHeaderRow="1" firstDataRow="1" firstDataCol="1"/>
  <pivotFields count="14">
    <pivotField axis="axisRow"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axis="axisRow" showAll="0">
      <items count="281">
        <item x="251"/>
        <item x="253"/>
        <item x="252"/>
        <item x="99"/>
        <item x="100"/>
        <item x="101"/>
        <item x="250"/>
        <item x="125"/>
        <item x="126"/>
        <item x="127"/>
        <item x="128"/>
        <item x="129"/>
        <item x="130"/>
        <item x="131"/>
        <item x="132"/>
        <item x="133"/>
        <item x="134"/>
        <item x="135"/>
        <item x="136"/>
        <item x="137"/>
        <item x="138"/>
        <item x="139"/>
        <item x="140"/>
        <item x="141"/>
        <item x="142"/>
        <item x="143"/>
        <item x="144"/>
        <item x="145"/>
        <item x="146"/>
        <item x="147"/>
        <item x="148"/>
        <item x="149"/>
        <item x="194"/>
        <item x="276"/>
        <item x="256"/>
        <item x="260"/>
        <item x="0"/>
        <item x="214"/>
        <item x="215"/>
        <item x="216"/>
        <item x="217"/>
        <item x="1"/>
        <item x="195"/>
        <item x="60"/>
        <item x="2"/>
        <item x="61"/>
        <item x="159"/>
        <item x="160"/>
        <item x="196"/>
        <item x="218"/>
        <item x="3"/>
        <item x="4"/>
        <item x="110"/>
        <item x="117"/>
        <item x="118"/>
        <item x="268"/>
        <item x="265"/>
        <item x="62"/>
        <item x="5"/>
        <item x="6"/>
        <item x="63"/>
        <item x="219"/>
        <item x="7"/>
        <item x="220"/>
        <item x="8"/>
        <item x="150"/>
        <item x="167"/>
        <item x="168"/>
        <item x="169"/>
        <item x="170"/>
        <item x="171"/>
        <item x="172"/>
        <item x="173"/>
        <item x="180"/>
        <item x="181"/>
        <item x="182"/>
        <item x="183"/>
        <item x="184"/>
        <item x="185"/>
        <item x="186"/>
        <item x="9"/>
        <item x="151"/>
        <item x="152"/>
        <item x="153"/>
        <item x="10"/>
        <item x="64"/>
        <item x="65"/>
        <item x="11"/>
        <item x="161"/>
        <item x="221"/>
        <item x="222"/>
        <item x="162"/>
        <item x="223"/>
        <item x="12"/>
        <item x="13"/>
        <item x="102"/>
        <item x="92"/>
        <item x="197"/>
        <item x="66"/>
        <item x="111"/>
        <item x="112"/>
        <item x="14"/>
        <item x="87"/>
        <item x="88"/>
        <item x="89"/>
        <item x="90"/>
        <item x="15"/>
        <item x="269"/>
        <item x="16"/>
        <item x="254"/>
        <item x="261"/>
        <item x="262"/>
        <item x="67"/>
        <item x="68"/>
        <item x="113"/>
        <item x="154"/>
        <item x="257"/>
        <item x="17"/>
        <item x="69"/>
        <item x="18"/>
        <item x="19"/>
        <item x="91"/>
        <item x="198"/>
        <item x="93"/>
        <item x="224"/>
        <item x="122"/>
        <item x="20"/>
        <item x="225"/>
        <item x="114"/>
        <item x="226"/>
        <item x="21"/>
        <item x="227"/>
        <item x="277"/>
        <item x="163"/>
        <item x="258"/>
        <item x="164"/>
        <item x="115"/>
        <item x="70"/>
        <item x="71"/>
        <item x="199"/>
        <item x="155"/>
        <item x="156"/>
        <item x="72"/>
        <item x="116"/>
        <item x="228"/>
        <item x="229"/>
        <item x="230"/>
        <item x="231"/>
        <item x="94"/>
        <item x="103"/>
        <item x="22"/>
        <item x="104"/>
        <item x="200"/>
        <item x="119"/>
        <item x="121"/>
        <item x="232"/>
        <item x="23"/>
        <item x="73"/>
        <item x="74"/>
        <item x="233"/>
        <item x="234"/>
        <item x="109"/>
        <item x="201"/>
        <item x="202"/>
        <item x="235"/>
        <item x="259"/>
        <item x="236"/>
        <item x="95"/>
        <item x="24"/>
        <item x="237"/>
        <item x="273"/>
        <item x="274"/>
        <item x="275"/>
        <item x="238"/>
        <item x="203"/>
        <item x="204"/>
        <item x="239"/>
        <item x="25"/>
        <item x="26"/>
        <item x="27"/>
        <item x="205"/>
        <item x="206"/>
        <item x="207"/>
        <item x="96"/>
        <item x="278"/>
        <item x="28"/>
        <item x="29"/>
        <item x="240"/>
        <item x="30"/>
        <item x="75"/>
        <item x="31"/>
        <item x="123"/>
        <item x="32"/>
        <item x="76"/>
        <item x="241"/>
        <item x="33"/>
        <item x="242"/>
        <item x="34"/>
        <item x="157"/>
        <item x="158"/>
        <item x="77"/>
        <item x="78"/>
        <item x="35"/>
        <item x="105"/>
        <item x="106"/>
        <item x="36"/>
        <item x="37"/>
        <item x="79"/>
        <item x="38"/>
        <item x="39"/>
        <item x="208"/>
        <item x="107"/>
        <item x="40"/>
        <item x="80"/>
        <item x="81"/>
        <item x="263"/>
        <item x="41"/>
        <item x="42"/>
        <item x="43"/>
        <item x="120"/>
        <item x="255"/>
        <item x="44"/>
        <item x="243"/>
        <item x="187"/>
        <item x="174"/>
        <item x="175"/>
        <item x="176"/>
        <item x="177"/>
        <item x="178"/>
        <item x="179"/>
        <item x="188"/>
        <item x="189"/>
        <item x="190"/>
        <item x="191"/>
        <item x="192"/>
        <item x="193"/>
        <item x="209"/>
        <item x="270"/>
        <item x="271"/>
        <item x="210"/>
        <item x="45"/>
        <item x="46"/>
        <item x="82"/>
        <item x="124"/>
        <item x="266"/>
        <item x="83"/>
        <item x="84"/>
        <item x="85"/>
        <item x="108"/>
        <item x="165"/>
        <item x="244"/>
        <item x="47"/>
        <item x="48"/>
        <item x="49"/>
        <item x="50"/>
        <item x="51"/>
        <item x="52"/>
        <item x="53"/>
        <item x="54"/>
        <item x="55"/>
        <item x="56"/>
        <item x="245"/>
        <item x="57"/>
        <item x="211"/>
        <item x="97"/>
        <item x="166"/>
        <item x="58"/>
        <item x="246"/>
        <item x="279"/>
        <item x="212"/>
        <item x="213"/>
        <item x="98"/>
        <item x="86"/>
        <item x="267"/>
        <item x="247"/>
        <item x="248"/>
        <item x="272"/>
        <item x="59"/>
        <item x="264"/>
        <item x="249"/>
        <item t="default"/>
      </items>
    </pivotField>
    <pivotField axis="axisRow" showAll="0">
      <items count="300">
        <item x="6"/>
        <item x="32"/>
        <item x="46"/>
        <item x="38"/>
        <item x="33"/>
        <item x="62"/>
        <item x="64"/>
        <item x="65"/>
        <item x="69"/>
        <item x="72"/>
        <item x="74"/>
        <item x="75"/>
        <item x="76"/>
        <item x="80"/>
        <item x="87"/>
        <item x="63"/>
        <item x="60"/>
        <item x="83"/>
        <item x="73"/>
        <item x="84"/>
        <item x="86"/>
        <item x="85"/>
        <item x="66"/>
        <item x="77"/>
        <item x="82"/>
        <item x="88"/>
        <item x="78"/>
        <item x="81"/>
        <item x="67"/>
        <item x="68"/>
        <item x="70"/>
        <item x="71"/>
        <item x="61"/>
        <item x="79"/>
        <item x="114"/>
        <item x="134"/>
        <item x="135"/>
        <item x="136"/>
        <item x="137"/>
        <item x="138"/>
        <item x="139"/>
        <item x="140"/>
        <item x="141"/>
        <item x="142"/>
        <item x="143"/>
        <item x="144"/>
        <item x="145"/>
        <item x="146"/>
        <item x="147"/>
        <item x="148"/>
        <item x="149"/>
        <item x="150"/>
        <item x="151"/>
        <item x="152"/>
        <item x="153"/>
        <item x="154"/>
        <item x="155"/>
        <item x="156"/>
        <item x="157"/>
        <item x="158"/>
        <item x="213"/>
        <item x="248"/>
        <item x="259"/>
        <item x="266"/>
        <item x="267"/>
        <item x="272"/>
        <item x="278"/>
        <item x="282"/>
        <item x="292"/>
        <item x="296"/>
        <item x="297"/>
        <item x="298"/>
        <item x="287"/>
        <item x="93"/>
        <item x="94"/>
        <item x="260"/>
        <item x="168"/>
        <item x="200"/>
        <item x="101"/>
        <item x="169"/>
        <item x="182"/>
        <item x="181"/>
        <item x="180"/>
        <item x="184"/>
        <item x="183"/>
        <item x="185"/>
        <item x="176"/>
        <item x="175"/>
        <item x="173"/>
        <item x="174"/>
        <item x="178"/>
        <item x="177"/>
        <item x="179"/>
        <item x="196"/>
        <item x="193"/>
        <item x="194"/>
        <item x="195"/>
        <item x="198"/>
        <item x="197"/>
        <item x="199"/>
        <item x="189"/>
        <item x="188"/>
        <item x="186"/>
        <item x="187"/>
        <item x="191"/>
        <item x="190"/>
        <item x="192"/>
        <item x="0"/>
        <item x="2"/>
        <item x="1"/>
        <item x="3"/>
        <item x="4"/>
        <item x="5"/>
        <item x="7"/>
        <item x="8"/>
        <item x="9"/>
        <item x="10"/>
        <item x="11"/>
        <item x="12"/>
        <item x="14"/>
        <item x="18"/>
        <item x="19"/>
        <item x="23"/>
        <item x="24"/>
        <item x="25"/>
        <item x="26"/>
        <item x="27"/>
        <item x="29"/>
        <item x="30"/>
        <item x="31"/>
        <item x="35"/>
        <item x="36"/>
        <item x="37"/>
        <item x="39"/>
        <item x="45"/>
        <item x="57"/>
        <item x="58"/>
        <item x="59"/>
        <item x="42"/>
        <item x="41"/>
        <item x="13"/>
        <item x="16"/>
        <item x="43"/>
        <item x="47"/>
        <item x="48"/>
        <item x="49"/>
        <item x="50"/>
        <item x="53"/>
        <item x="51"/>
        <item x="52"/>
        <item x="54"/>
        <item x="55"/>
        <item x="15"/>
        <item x="44"/>
        <item x="56"/>
        <item x="40"/>
        <item x="22"/>
        <item x="99"/>
        <item x="97"/>
        <item x="96"/>
        <item x="98"/>
        <item x="95"/>
        <item x="100"/>
        <item x="111"/>
        <item x="110"/>
        <item x="108"/>
        <item x="106"/>
        <item x="107"/>
        <item x="113"/>
        <item x="105"/>
        <item x="112"/>
        <item x="109"/>
        <item x="133"/>
        <item x="131"/>
        <item x="132"/>
        <item x="115"/>
        <item x="118"/>
        <item x="119"/>
        <item x="120"/>
        <item x="121"/>
        <item x="116"/>
        <item x="117"/>
        <item x="126"/>
        <item x="127"/>
        <item x="128"/>
        <item x="129"/>
        <item x="130"/>
        <item x="122"/>
        <item x="123"/>
        <item x="124"/>
        <item x="125"/>
        <item x="264"/>
        <item x="261"/>
        <item x="263"/>
        <item x="262"/>
        <item x="265"/>
        <item x="159"/>
        <item x="160"/>
        <item x="161"/>
        <item x="162"/>
        <item x="163"/>
        <item x="164"/>
        <item x="165"/>
        <item x="166"/>
        <item x="167"/>
        <item x="102"/>
        <item x="103"/>
        <item x="104"/>
        <item x="206"/>
        <item x="202"/>
        <item x="203"/>
        <item x="209"/>
        <item x="210"/>
        <item x="211"/>
        <item x="212"/>
        <item x="214"/>
        <item x="215"/>
        <item x="216"/>
        <item x="217"/>
        <item x="218"/>
        <item x="219"/>
        <item x="220"/>
        <item x="205"/>
        <item x="204"/>
        <item x="201"/>
        <item x="207"/>
        <item x="208"/>
        <item x="221"/>
        <item x="222"/>
        <item x="223"/>
        <item x="224"/>
        <item x="225"/>
        <item x="226"/>
        <item x="227"/>
        <item x="228"/>
        <item x="229"/>
        <item x="230"/>
        <item x="231"/>
        <item x="232"/>
        <item x="233"/>
        <item x="234"/>
        <item x="235"/>
        <item x="236"/>
        <item x="237"/>
        <item x="238"/>
        <item x="239"/>
        <item x="240"/>
        <item x="241"/>
        <item x="242"/>
        <item x="243"/>
        <item x="244"/>
        <item x="245"/>
        <item x="246"/>
        <item x="247"/>
        <item x="249"/>
        <item x="250"/>
        <item x="251"/>
        <item x="252"/>
        <item x="253"/>
        <item x="254"/>
        <item x="255"/>
        <item x="256"/>
        <item x="257"/>
        <item x="258"/>
        <item x="274"/>
        <item x="271"/>
        <item x="269"/>
        <item x="268"/>
        <item x="270"/>
        <item x="273"/>
        <item x="283"/>
        <item x="281"/>
        <item x="293"/>
        <item x="295"/>
        <item x="294"/>
        <item x="275"/>
        <item x="279"/>
        <item x="276"/>
        <item x="277"/>
        <item x="280"/>
        <item x="284"/>
        <item x="286"/>
        <item x="285"/>
        <item x="288"/>
        <item x="289"/>
        <item x="291"/>
        <item x="290"/>
        <item x="171"/>
        <item x="172"/>
        <item x="170"/>
        <item x="28"/>
        <item x="92"/>
        <item x="89"/>
        <item x="90"/>
        <item x="91"/>
        <item x="17"/>
        <item x="20"/>
        <item x="34"/>
        <item x="21"/>
        <item t="default"/>
      </items>
    </pivotField>
    <pivotField showAll="0"/>
    <pivotField showAll="0"/>
    <pivotField showAll="0"/>
    <pivotField showAll="0"/>
    <pivotField showAll="0"/>
    <pivotField showAll="0"/>
    <pivotField showAll="0"/>
    <pivotField showAll="0"/>
    <pivotField showAll="0"/>
    <pivotField showAll="0"/>
    <pivotField showAll="0"/>
  </pivotFields>
  <rowFields count="3">
    <field x="2"/>
    <field x="1"/>
    <field x="0"/>
  </rowFields>
  <rowItems count="1180">
    <i>
      <x/>
    </i>
    <i r="1">
      <x v="59"/>
    </i>
    <i r="2">
      <x/>
    </i>
    <i r="2">
      <x v="35"/>
    </i>
    <i r="2">
      <x v="38"/>
    </i>
    <i r="2">
      <x v="41"/>
    </i>
    <i>
      <x v="1"/>
    </i>
    <i r="1">
      <x v="192"/>
    </i>
    <i r="2">
      <x/>
    </i>
    <i r="2">
      <x v="36"/>
    </i>
    <i r="2">
      <x v="41"/>
    </i>
    <i>
      <x v="2"/>
    </i>
    <i r="1">
      <x v="241"/>
    </i>
    <i r="2">
      <x/>
    </i>
    <i r="2">
      <x v="44"/>
    </i>
    <i>
      <x v="3"/>
    </i>
    <i r="1">
      <x v="208"/>
    </i>
    <i r="2">
      <x/>
    </i>
    <i r="2">
      <x v="36"/>
    </i>
    <i r="2">
      <x v="39"/>
    </i>
    <i r="2">
      <x v="41"/>
    </i>
    <i>
      <x v="4"/>
    </i>
    <i r="1">
      <x v="195"/>
    </i>
    <i r="2">
      <x/>
    </i>
    <i r="2">
      <x v="36"/>
    </i>
    <i r="2">
      <x v="40"/>
    </i>
    <i r="2">
      <x v="41"/>
    </i>
    <i>
      <x v="5"/>
    </i>
    <i r="1">
      <x v="57"/>
    </i>
    <i r="2">
      <x v="1"/>
    </i>
    <i r="2">
      <x v="46"/>
    </i>
    <i r="2">
      <x v="47"/>
    </i>
    <i>
      <x v="6"/>
    </i>
    <i r="1">
      <x v="85"/>
    </i>
    <i r="2">
      <x v="1"/>
    </i>
    <i r="2">
      <x v="46"/>
    </i>
    <i r="2">
      <x v="47"/>
    </i>
    <i>
      <x v="7"/>
    </i>
    <i r="1">
      <x v="86"/>
    </i>
    <i r="2">
      <x v="1"/>
    </i>
    <i r="2">
      <x v="46"/>
    </i>
    <i r="2">
      <x v="47"/>
    </i>
    <i>
      <x v="8"/>
    </i>
    <i r="1">
      <x v="118"/>
    </i>
    <i r="2">
      <x v="1"/>
    </i>
    <i r="2">
      <x v="46"/>
    </i>
    <i r="2">
      <x v="47"/>
    </i>
    <i>
      <x v="9"/>
    </i>
    <i r="1">
      <x v="142"/>
    </i>
    <i r="2">
      <x v="1"/>
    </i>
    <i r="2">
      <x v="46"/>
    </i>
    <i r="2">
      <x v="47"/>
    </i>
    <i>
      <x v="10"/>
    </i>
    <i r="1">
      <x v="158"/>
    </i>
    <i r="2">
      <x v="1"/>
    </i>
    <i r="2">
      <x v="46"/>
    </i>
    <i r="2">
      <x v="47"/>
    </i>
    <i r="2">
      <x v="49"/>
    </i>
    <i>
      <x v="11"/>
    </i>
    <i r="1">
      <x v="189"/>
    </i>
    <i r="2">
      <x v="1"/>
    </i>
    <i r="2">
      <x v="46"/>
    </i>
    <i r="2">
      <x v="47"/>
    </i>
    <i>
      <x v="12"/>
    </i>
    <i r="1">
      <x v="192"/>
    </i>
    <i r="2">
      <x v="1"/>
    </i>
    <i>
      <x v="13"/>
    </i>
    <i r="1">
      <x v="201"/>
    </i>
    <i r="2">
      <x v="1"/>
    </i>
    <i>
      <x v="14"/>
    </i>
    <i r="1">
      <x v="247"/>
    </i>
    <i r="2">
      <x v="1"/>
    </i>
    <i r="2">
      <x v="46"/>
    </i>
    <i r="2">
      <x v="47"/>
    </i>
    <i>
      <x v="15"/>
    </i>
    <i r="1">
      <x v="60"/>
    </i>
    <i r="2">
      <x v="1"/>
    </i>
    <i r="2">
      <x v="46"/>
    </i>
    <i r="2">
      <x v="47"/>
    </i>
    <i r="2">
      <x v="50"/>
    </i>
    <i>
      <x v="16"/>
    </i>
    <i r="1">
      <x v="43"/>
    </i>
    <i r="2">
      <x v="1"/>
    </i>
    <i r="2">
      <x v="46"/>
    </i>
    <i r="2">
      <x v="47"/>
    </i>
    <i r="2">
      <x v="50"/>
    </i>
    <i>
      <x v="17"/>
    </i>
    <i r="1">
      <x v="214"/>
    </i>
    <i r="2">
      <x v="1"/>
    </i>
    <i r="2">
      <x v="46"/>
    </i>
    <i r="2">
      <x v="47"/>
    </i>
    <i>
      <x v="18"/>
    </i>
    <i r="1">
      <x v="157"/>
    </i>
    <i r="2">
      <x v="1"/>
    </i>
    <i r="2">
      <x v="46"/>
    </i>
    <i r="2">
      <x v="47"/>
    </i>
    <i r="2">
      <x v="49"/>
    </i>
    <i>
      <x v="19"/>
    </i>
    <i r="1">
      <x v="242"/>
    </i>
    <i r="2">
      <x v="1"/>
    </i>
    <i r="2">
      <x v="47"/>
    </i>
    <i>
      <x v="20"/>
    </i>
    <i r="1">
      <x v="246"/>
    </i>
    <i r="2">
      <x v="1"/>
    </i>
    <i r="2">
      <x v="46"/>
    </i>
    <i r="2">
      <x v="47"/>
    </i>
    <i r="2">
      <x v="48"/>
    </i>
    <i r="2">
      <x v="49"/>
    </i>
    <i r="2">
      <x v="50"/>
    </i>
    <i>
      <x v="21"/>
    </i>
    <i r="1">
      <x v="245"/>
    </i>
    <i r="2">
      <x v="1"/>
    </i>
    <i r="2">
      <x v="46"/>
    </i>
    <i r="2">
      <x v="47"/>
    </i>
    <i r="2">
      <x v="48"/>
    </i>
    <i r="2">
      <x v="49"/>
    </i>
    <i r="2">
      <x v="50"/>
    </i>
    <i>
      <x v="22"/>
    </i>
    <i r="1">
      <x v="98"/>
    </i>
    <i r="2">
      <x v="1"/>
    </i>
    <i r="2">
      <x v="46"/>
    </i>
    <i r="2">
      <x v="47"/>
    </i>
    <i>
      <x v="23"/>
    </i>
    <i r="1">
      <x v="193"/>
    </i>
    <i r="2">
      <x v="1"/>
    </i>
    <i r="2">
      <x v="46"/>
    </i>
    <i r="2">
      <x v="47"/>
    </i>
    <i>
      <x v="24"/>
    </i>
    <i r="1">
      <x v="213"/>
    </i>
    <i r="2">
      <x v="1"/>
    </i>
    <i r="2">
      <x v="46"/>
    </i>
    <i r="2">
      <x v="47"/>
    </i>
    <i r="2">
      <x v="49"/>
    </i>
    <i>
      <x v="25"/>
    </i>
    <i r="1">
      <x v="272"/>
    </i>
    <i r="2">
      <x v="1"/>
    </i>
    <i r="2">
      <x v="46"/>
    </i>
    <i r="2">
      <x v="47"/>
    </i>
    <i r="2">
      <x v="49"/>
    </i>
    <i>
      <x v="26"/>
    </i>
    <i r="1">
      <x v="195"/>
    </i>
    <i r="2">
      <x v="1"/>
    </i>
    <i r="2">
      <x v="46"/>
    </i>
    <i r="2">
      <x v="47"/>
    </i>
    <i>
      <x v="27"/>
    </i>
    <i r="1">
      <x v="207"/>
    </i>
    <i r="2">
      <x v="1"/>
    </i>
    <i r="2">
      <x v="46"/>
    </i>
    <i r="2">
      <x v="47"/>
    </i>
    <i>
      <x v="28"/>
    </i>
    <i r="1">
      <x v="112"/>
    </i>
    <i r="2">
      <x v="1"/>
    </i>
    <i r="2">
      <x v="46"/>
    </i>
    <i r="2">
      <x v="47"/>
    </i>
    <i>
      <x v="29"/>
    </i>
    <i r="1">
      <x v="113"/>
    </i>
    <i r="2">
      <x v="1"/>
    </i>
    <i r="2">
      <x v="46"/>
    </i>
    <i r="2">
      <x v="47"/>
    </i>
    <i>
      <x v="30"/>
    </i>
    <i r="1">
      <x v="137"/>
    </i>
    <i r="2">
      <x v="1"/>
    </i>
    <i r="2">
      <x v="46"/>
    </i>
    <i r="2">
      <x v="47"/>
    </i>
    <i>
      <x v="31"/>
    </i>
    <i r="1">
      <x v="138"/>
    </i>
    <i r="2">
      <x v="1"/>
    </i>
    <i r="2">
      <x v="46"/>
    </i>
    <i r="2">
      <x v="47"/>
    </i>
    <i>
      <x v="32"/>
    </i>
    <i r="1">
      <x v="45"/>
    </i>
    <i r="2">
      <x v="1"/>
    </i>
    <i r="2">
      <x v="46"/>
    </i>
    <i r="2">
      <x v="47"/>
    </i>
    <i r="2">
      <x v="49"/>
    </i>
    <i>
      <x v="33"/>
    </i>
    <i r="1">
      <x v="200"/>
    </i>
    <i r="2">
      <x v="1"/>
    </i>
    <i r="2">
      <x v="46"/>
    </i>
    <i r="2">
      <x v="47"/>
    </i>
    <i>
      <x v="34"/>
    </i>
    <i r="1">
      <x v="161"/>
    </i>
    <i r="2">
      <x v="8"/>
    </i>
    <i>
      <x v="35"/>
    </i>
    <i r="1">
      <x v="7"/>
    </i>
    <i r="2">
      <x v="13"/>
    </i>
    <i>
      <x v="36"/>
    </i>
    <i r="1">
      <x v="8"/>
    </i>
    <i r="2">
      <x v="13"/>
    </i>
    <i>
      <x v="37"/>
    </i>
    <i r="1">
      <x v="9"/>
    </i>
    <i r="2">
      <x v="13"/>
    </i>
    <i>
      <x v="38"/>
    </i>
    <i r="1">
      <x v="10"/>
    </i>
    <i r="2">
      <x v="13"/>
    </i>
    <i>
      <x v="39"/>
    </i>
    <i r="1">
      <x v="11"/>
    </i>
    <i r="2">
      <x v="13"/>
    </i>
    <i>
      <x v="40"/>
    </i>
    <i r="1">
      <x v="12"/>
    </i>
    <i r="2">
      <x v="13"/>
    </i>
    <i>
      <x v="41"/>
    </i>
    <i r="1">
      <x v="13"/>
    </i>
    <i r="2">
      <x v="13"/>
    </i>
    <i>
      <x v="42"/>
    </i>
    <i r="1">
      <x v="14"/>
    </i>
    <i r="2">
      <x v="13"/>
    </i>
    <i>
      <x v="43"/>
    </i>
    <i r="1">
      <x v="15"/>
    </i>
    <i r="2">
      <x v="13"/>
    </i>
    <i>
      <x v="44"/>
    </i>
    <i r="1">
      <x v="16"/>
    </i>
    <i r="2">
      <x v="13"/>
    </i>
    <i>
      <x v="45"/>
    </i>
    <i r="1">
      <x v="17"/>
    </i>
    <i r="2">
      <x v="13"/>
    </i>
    <i>
      <x v="46"/>
    </i>
    <i r="1">
      <x v="18"/>
    </i>
    <i r="2">
      <x v="13"/>
    </i>
    <i>
      <x v="47"/>
    </i>
    <i r="1">
      <x v="19"/>
    </i>
    <i r="2">
      <x v="13"/>
    </i>
    <i>
      <x v="48"/>
    </i>
    <i r="1">
      <x v="20"/>
    </i>
    <i r="2">
      <x v="13"/>
    </i>
    <i>
      <x v="49"/>
    </i>
    <i r="1">
      <x v="21"/>
    </i>
    <i r="2">
      <x v="13"/>
    </i>
    <i>
      <x v="50"/>
    </i>
    <i r="1">
      <x v="22"/>
    </i>
    <i r="2">
      <x v="13"/>
    </i>
    <i>
      <x v="51"/>
    </i>
    <i r="1">
      <x v="23"/>
    </i>
    <i r="2">
      <x v="13"/>
    </i>
    <i>
      <x v="52"/>
    </i>
    <i r="1">
      <x v="24"/>
    </i>
    <i r="2">
      <x v="13"/>
    </i>
    <i>
      <x v="53"/>
    </i>
    <i r="1">
      <x v="25"/>
    </i>
    <i r="2">
      <x v="13"/>
    </i>
    <i>
      <x v="54"/>
    </i>
    <i r="1">
      <x v="26"/>
    </i>
    <i r="2">
      <x v="13"/>
    </i>
    <i>
      <x v="55"/>
    </i>
    <i r="1">
      <x v="27"/>
    </i>
    <i r="2">
      <x v="13"/>
    </i>
    <i>
      <x v="56"/>
    </i>
    <i r="1">
      <x v="28"/>
    </i>
    <i r="2">
      <x v="13"/>
    </i>
    <i>
      <x v="57"/>
    </i>
    <i r="1">
      <x v="29"/>
    </i>
    <i r="2">
      <x v="13"/>
    </i>
    <i>
      <x v="58"/>
    </i>
    <i r="1">
      <x v="30"/>
    </i>
    <i r="2">
      <x v="13"/>
    </i>
    <i>
      <x v="59"/>
    </i>
    <i r="1">
      <x v="31"/>
    </i>
    <i r="2">
      <x v="13"/>
    </i>
    <i>
      <x v="60"/>
    </i>
    <i r="1">
      <x v="181"/>
    </i>
    <i r="2">
      <x v="20"/>
    </i>
    <i>
      <x v="61"/>
    </i>
    <i r="1">
      <x v="181"/>
    </i>
    <i r="2">
      <x v="21"/>
    </i>
    <i>
      <x v="62"/>
    </i>
    <i r="1">
      <x v="181"/>
    </i>
    <i r="2">
      <x v="22"/>
    </i>
    <i>
      <x v="63"/>
    </i>
    <i r="1">
      <x v="181"/>
    </i>
    <i r="2">
      <x v="24"/>
    </i>
    <i>
      <x v="64"/>
    </i>
    <i r="1">
      <x v="181"/>
    </i>
    <i r="2">
      <x v="25"/>
    </i>
    <i>
      <x v="65"/>
    </i>
    <i r="1">
      <x v="181"/>
    </i>
    <i r="2">
      <x v="26"/>
    </i>
    <i>
      <x v="66"/>
    </i>
    <i r="1">
      <x v="181"/>
    </i>
    <i r="2">
      <x v="27"/>
    </i>
    <i>
      <x v="67"/>
    </i>
    <i r="1">
      <x v="244"/>
    </i>
    <i r="2">
      <x v="28"/>
    </i>
    <i>
      <x v="68"/>
    </i>
    <i r="1">
      <x v="33"/>
    </i>
    <i r="2">
      <x v="31"/>
    </i>
    <i>
      <x v="69"/>
    </i>
    <i r="1">
      <x v="181"/>
    </i>
    <i r="2">
      <x v="32"/>
    </i>
    <i>
      <x v="70"/>
    </i>
    <i r="1">
      <x v="181"/>
    </i>
    <i r="2">
      <x v="33"/>
    </i>
    <i>
      <x v="71"/>
    </i>
    <i r="1">
      <x v="181"/>
    </i>
    <i r="2">
      <x v="34"/>
    </i>
    <i>
      <x v="72"/>
    </i>
    <i r="1">
      <x v="238"/>
    </i>
    <i r="2">
      <x v="29"/>
    </i>
    <i>
      <x v="73"/>
    </i>
    <i r="1">
      <x v="121"/>
    </i>
    <i r="2">
      <x v="3"/>
    </i>
    <i>
      <x v="74"/>
    </i>
    <i r="1">
      <x v="121"/>
    </i>
    <i r="2">
      <x v="4"/>
    </i>
    <i>
      <x v="75"/>
    </i>
    <i r="1">
      <x v="6"/>
    </i>
    <i r="2">
      <x v="23"/>
    </i>
    <i>
      <x v="76"/>
    </i>
    <i r="1">
      <x v="121"/>
    </i>
    <i r="2">
      <x v="15"/>
    </i>
    <i>
      <x v="77"/>
    </i>
    <i r="1">
      <x v="121"/>
    </i>
    <i r="2">
      <x v="19"/>
    </i>
    <i>
      <x v="78"/>
    </i>
    <i r="1">
      <x v="271"/>
    </i>
    <i r="2">
      <x v="5"/>
    </i>
    <i>
      <x v="79"/>
    </i>
    <i r="1">
      <x v="46"/>
    </i>
    <i r="2">
      <x v="16"/>
    </i>
    <i r="1">
      <x v="47"/>
    </i>
    <i r="2">
      <x v="16"/>
    </i>
    <i>
      <x v="80"/>
    </i>
    <i r="1">
      <x v="226"/>
    </i>
    <i r="2">
      <x v="17"/>
    </i>
    <i r="2">
      <x v="51"/>
    </i>
    <i>
      <x v="81"/>
    </i>
    <i r="1">
      <x v="225"/>
    </i>
    <i r="2">
      <x v="17"/>
    </i>
    <i r="2">
      <x v="51"/>
    </i>
    <i>
      <x v="82"/>
    </i>
    <i r="1">
      <x v="224"/>
    </i>
    <i r="2">
      <x v="17"/>
    </i>
    <i r="2">
      <x v="51"/>
    </i>
    <i>
      <x v="83"/>
    </i>
    <i r="1">
      <x v="228"/>
    </i>
    <i r="2">
      <x v="17"/>
    </i>
    <i r="2">
      <x v="51"/>
    </i>
    <i>
      <x v="84"/>
    </i>
    <i r="1">
      <x v="227"/>
    </i>
    <i r="2">
      <x v="17"/>
    </i>
    <i r="2">
      <x v="51"/>
    </i>
    <i>
      <x v="85"/>
    </i>
    <i r="1">
      <x v="229"/>
    </i>
    <i r="2">
      <x v="17"/>
    </i>
    <i r="2">
      <x v="51"/>
    </i>
    <i>
      <x v="86"/>
    </i>
    <i r="1">
      <x v="69"/>
    </i>
    <i r="2">
      <x v="17"/>
    </i>
    <i>
      <x v="87"/>
    </i>
    <i r="1">
      <x v="68"/>
    </i>
    <i r="2">
      <x v="17"/>
    </i>
    <i>
      <x v="88"/>
    </i>
    <i r="1">
      <x v="66"/>
    </i>
    <i r="2">
      <x v="17"/>
    </i>
    <i>
      <x v="89"/>
    </i>
    <i r="1">
      <x v="67"/>
    </i>
    <i r="2">
      <x v="17"/>
    </i>
    <i>
      <x v="90"/>
    </i>
    <i r="1">
      <x v="71"/>
    </i>
    <i r="2">
      <x v="17"/>
    </i>
    <i>
      <x v="91"/>
    </i>
    <i r="1">
      <x v="70"/>
    </i>
    <i r="2">
      <x v="17"/>
    </i>
    <i>
      <x v="92"/>
    </i>
    <i r="1">
      <x v="72"/>
    </i>
    <i r="2">
      <x v="17"/>
    </i>
    <i>
      <x v="93"/>
    </i>
    <i r="1">
      <x v="232"/>
    </i>
    <i r="2">
      <x v="18"/>
    </i>
    <i r="2">
      <x v="52"/>
    </i>
    <i>
      <x v="94"/>
    </i>
    <i r="1">
      <x v="223"/>
    </i>
    <i r="2">
      <x v="18"/>
    </i>
    <i r="2">
      <x v="52"/>
    </i>
    <i>
      <x v="95"/>
    </i>
    <i r="1">
      <x v="230"/>
    </i>
    <i r="2">
      <x v="18"/>
    </i>
    <i r="2">
      <x v="52"/>
    </i>
    <i>
      <x v="96"/>
    </i>
    <i r="1">
      <x v="231"/>
    </i>
    <i r="2">
      <x v="18"/>
    </i>
    <i r="2">
      <x v="52"/>
    </i>
    <i>
      <x v="97"/>
    </i>
    <i r="1">
      <x v="234"/>
    </i>
    <i r="2">
      <x v="18"/>
    </i>
    <i r="2">
      <x v="52"/>
    </i>
    <i>
      <x v="98"/>
    </i>
    <i r="1">
      <x v="233"/>
    </i>
    <i r="2">
      <x v="18"/>
    </i>
    <i r="2">
      <x v="52"/>
    </i>
    <i>
      <x v="99"/>
    </i>
    <i r="1">
      <x v="235"/>
    </i>
    <i r="2">
      <x v="18"/>
    </i>
    <i r="2">
      <x v="52"/>
    </i>
    <i>
      <x v="100"/>
    </i>
    <i r="1">
      <x v="76"/>
    </i>
    <i r="2">
      <x v="18"/>
    </i>
    <i>
      <x v="101"/>
    </i>
    <i r="1">
      <x v="75"/>
    </i>
    <i r="2">
      <x v="18"/>
    </i>
    <i>
      <x v="102"/>
    </i>
    <i r="1">
      <x v="73"/>
    </i>
    <i r="2">
      <x v="18"/>
    </i>
    <i>
      <x v="103"/>
    </i>
    <i r="1">
      <x v="74"/>
    </i>
    <i r="2">
      <x v="18"/>
    </i>
    <i>
      <x v="104"/>
    </i>
    <i r="1">
      <x v="78"/>
    </i>
    <i r="2">
      <x v="18"/>
    </i>
    <i>
      <x v="105"/>
    </i>
    <i r="1">
      <x v="77"/>
    </i>
    <i r="2">
      <x v="18"/>
    </i>
    <i>
      <x v="106"/>
    </i>
    <i r="1">
      <x v="79"/>
    </i>
    <i r="2">
      <x v="18"/>
    </i>
    <i>
      <x v="107"/>
    </i>
    <i r="1">
      <x v="36"/>
    </i>
    <i r="2">
      <x/>
    </i>
    <i r="2">
      <x v="36"/>
    </i>
    <i r="2">
      <x v="40"/>
    </i>
    <i r="2">
      <x v="41"/>
    </i>
    <i>
      <x v="108"/>
    </i>
    <i r="1">
      <x v="44"/>
    </i>
    <i r="2">
      <x/>
    </i>
    <i r="2">
      <x v="36"/>
    </i>
    <i r="2">
      <x v="40"/>
    </i>
    <i r="2">
      <x v="41"/>
    </i>
    <i>
      <x v="109"/>
    </i>
    <i r="1">
      <x v="41"/>
    </i>
    <i r="2">
      <x/>
    </i>
    <i r="2">
      <x v="36"/>
    </i>
    <i r="2">
      <x v="40"/>
    </i>
    <i r="2">
      <x v="41"/>
    </i>
    <i>
      <x v="110"/>
    </i>
    <i r="1">
      <x v="50"/>
    </i>
    <i r="2">
      <x/>
    </i>
    <i r="2">
      <x v="36"/>
    </i>
    <i r="2">
      <x v="40"/>
    </i>
    <i r="2">
      <x v="41"/>
    </i>
    <i>
      <x v="111"/>
    </i>
    <i r="1">
      <x v="51"/>
    </i>
    <i r="2">
      <x/>
    </i>
    <i r="2">
      <x v="36"/>
    </i>
    <i r="2">
      <x v="37"/>
    </i>
    <i r="2">
      <x v="38"/>
    </i>
    <i r="2">
      <x v="41"/>
    </i>
    <i r="2">
      <x v="45"/>
    </i>
    <i>
      <x v="112"/>
    </i>
    <i r="1">
      <x v="58"/>
    </i>
    <i r="2">
      <x/>
    </i>
    <i r="2">
      <x v="36"/>
    </i>
    <i r="2">
      <x v="39"/>
    </i>
    <i r="2">
      <x v="40"/>
    </i>
    <i r="2">
      <x v="41"/>
    </i>
    <i>
      <x v="113"/>
    </i>
    <i r="1">
      <x v="62"/>
    </i>
    <i r="2">
      <x/>
    </i>
    <i r="2">
      <x v="36"/>
    </i>
    <i r="2">
      <x v="40"/>
    </i>
    <i r="2">
      <x v="41"/>
    </i>
    <i>
      <x v="114"/>
    </i>
    <i r="1">
      <x v="64"/>
    </i>
    <i r="2">
      <x/>
    </i>
    <i r="2">
      <x v="36"/>
    </i>
    <i r="2">
      <x v="40"/>
    </i>
    <i r="2">
      <x v="41"/>
    </i>
    <i>
      <x v="115"/>
    </i>
    <i r="1">
      <x v="80"/>
    </i>
    <i r="2">
      <x/>
    </i>
    <i r="2">
      <x v="36"/>
    </i>
    <i r="2">
      <x v="39"/>
    </i>
    <i r="2">
      <x v="40"/>
    </i>
    <i r="2">
      <x v="41"/>
    </i>
    <i>
      <x v="116"/>
    </i>
    <i r="1">
      <x v="84"/>
    </i>
    <i r="2">
      <x/>
    </i>
    <i r="2">
      <x v="36"/>
    </i>
    <i r="2">
      <x v="40"/>
    </i>
    <i r="2">
      <x v="41"/>
    </i>
    <i>
      <x v="117"/>
    </i>
    <i r="1">
      <x v="87"/>
    </i>
    <i r="2">
      <x/>
    </i>
    <i r="2">
      <x v="36"/>
    </i>
    <i r="2">
      <x v="40"/>
    </i>
    <i r="2">
      <x v="41"/>
    </i>
    <i>
      <x v="118"/>
    </i>
    <i r="1">
      <x v="93"/>
    </i>
    <i r="2">
      <x/>
    </i>
    <i r="2">
      <x v="36"/>
    </i>
    <i r="2">
      <x v="40"/>
    </i>
    <i r="2">
      <x v="41"/>
    </i>
    <i>
      <x v="119"/>
    </i>
    <i r="1">
      <x v="101"/>
    </i>
    <i r="2">
      <x/>
    </i>
    <i r="2">
      <x v="36"/>
    </i>
    <i r="2">
      <x v="41"/>
    </i>
    <i>
      <x v="120"/>
    </i>
    <i r="1">
      <x v="119"/>
    </i>
    <i r="2">
      <x/>
    </i>
    <i r="2">
      <x v="36"/>
    </i>
    <i r="2">
      <x v="40"/>
    </i>
    <i r="2">
      <x v="41"/>
    </i>
    <i>
      <x v="121"/>
    </i>
    <i r="1">
      <x v="120"/>
    </i>
    <i r="2">
      <x/>
    </i>
    <i r="2">
      <x v="36"/>
    </i>
    <i r="2">
      <x v="39"/>
    </i>
    <i r="2">
      <x v="40"/>
    </i>
    <i r="2">
      <x v="41"/>
    </i>
    <i>
      <x v="122"/>
    </i>
    <i r="1">
      <x v="156"/>
    </i>
    <i r="2">
      <x/>
    </i>
    <i r="2">
      <x v="36"/>
    </i>
    <i r="2">
      <x v="40"/>
    </i>
    <i r="2">
      <x v="41"/>
    </i>
    <i>
      <x v="123"/>
    </i>
    <i r="1">
      <x v="168"/>
    </i>
    <i r="2">
      <x/>
    </i>
    <i r="2">
      <x v="36"/>
    </i>
    <i r="2">
      <x v="40"/>
    </i>
    <i r="2">
      <x v="41"/>
    </i>
    <i>
      <x v="124"/>
    </i>
    <i r="1">
      <x v="177"/>
    </i>
    <i r="2">
      <x/>
    </i>
    <i r="2">
      <x v="36"/>
    </i>
    <i r="2">
      <x v="39"/>
    </i>
    <i r="2">
      <x v="40"/>
    </i>
    <i r="2">
      <x v="41"/>
    </i>
    <i>
      <x v="125"/>
    </i>
    <i r="1">
      <x v="178"/>
    </i>
    <i r="2">
      <x/>
    </i>
    <i r="2">
      <x v="36"/>
    </i>
    <i r="2">
      <x v="40"/>
    </i>
    <i r="2">
      <x v="41"/>
    </i>
    <i>
      <x v="126"/>
    </i>
    <i r="1">
      <x v="179"/>
    </i>
    <i r="2">
      <x/>
    </i>
    <i r="2">
      <x v="36"/>
    </i>
    <i r="2">
      <x v="40"/>
    </i>
    <i r="2">
      <x v="41"/>
    </i>
    <i>
      <x v="127"/>
    </i>
    <i r="1">
      <x v="186"/>
    </i>
    <i r="2">
      <x/>
    </i>
    <i r="2">
      <x v="36"/>
    </i>
    <i r="2">
      <x v="39"/>
    </i>
    <i r="2">
      <x v="40"/>
    </i>
    <i r="2">
      <x v="41"/>
    </i>
    <i>
      <x v="128"/>
    </i>
    <i r="1">
      <x v="188"/>
    </i>
    <i r="2">
      <x/>
    </i>
    <i r="2">
      <x v="36"/>
    </i>
    <i r="2">
      <x v="40"/>
    </i>
    <i r="2">
      <x v="41"/>
    </i>
    <i>
      <x v="129"/>
    </i>
    <i r="1">
      <x v="190"/>
    </i>
    <i r="2">
      <x/>
    </i>
    <i r="2">
      <x v="36"/>
    </i>
    <i r="2">
      <x v="40"/>
    </i>
    <i r="2">
      <x v="41"/>
    </i>
    <i>
      <x v="130"/>
    </i>
    <i r="1">
      <x v="202"/>
    </i>
    <i r="2">
      <x/>
    </i>
    <i r="2">
      <x v="36"/>
    </i>
    <i r="2">
      <x v="40"/>
    </i>
    <i r="2">
      <x v="41"/>
    </i>
    <i>
      <x v="131"/>
    </i>
    <i r="1">
      <x v="205"/>
    </i>
    <i r="2">
      <x/>
    </i>
    <i r="2">
      <x v="36"/>
    </i>
    <i r="2">
      <x v="40"/>
    </i>
    <i r="2">
      <x v="41"/>
    </i>
    <i>
      <x v="132"/>
    </i>
    <i r="1">
      <x v="206"/>
    </i>
    <i r="2">
      <x/>
    </i>
    <i r="2">
      <x v="36"/>
    </i>
    <i r="2">
      <x v="41"/>
    </i>
    <i>
      <x v="133"/>
    </i>
    <i r="1">
      <x v="209"/>
    </i>
    <i r="2">
      <x/>
    </i>
    <i r="2">
      <x v="36"/>
    </i>
    <i r="2">
      <x v="40"/>
    </i>
    <i r="2">
      <x v="41"/>
    </i>
    <i>
      <x v="134"/>
    </i>
    <i r="1">
      <x v="240"/>
    </i>
    <i r="2">
      <x/>
    </i>
    <i r="2">
      <x v="36"/>
    </i>
    <i r="2">
      <x v="40"/>
    </i>
    <i r="2">
      <x v="41"/>
    </i>
    <i>
      <x v="135"/>
    </i>
    <i r="1">
      <x v="262"/>
    </i>
    <i r="2">
      <x/>
    </i>
    <i r="2">
      <x v="36"/>
    </i>
    <i r="2">
      <x v="40"/>
    </i>
    <i r="2">
      <x v="41"/>
    </i>
    <i>
      <x v="136"/>
    </i>
    <i r="1">
      <x v="266"/>
    </i>
    <i r="2">
      <x/>
    </i>
    <i r="2">
      <x v="36"/>
    </i>
    <i r="2">
      <x v="40"/>
    </i>
    <i r="2">
      <x v="41"/>
    </i>
    <i>
      <x v="137"/>
    </i>
    <i r="1">
      <x v="277"/>
    </i>
    <i r="2">
      <x/>
    </i>
    <i r="2">
      <x v="36"/>
    </i>
    <i r="2">
      <x v="40"/>
    </i>
    <i r="2">
      <x v="41"/>
    </i>
    <i>
      <x v="138"/>
    </i>
    <i r="1">
      <x v="217"/>
    </i>
    <i r="2">
      <x/>
    </i>
    <i r="2">
      <x v="36"/>
    </i>
    <i r="2">
      <x v="39"/>
    </i>
    <i r="2">
      <x v="41"/>
    </i>
    <i>
      <x v="139"/>
    </i>
    <i r="1">
      <x v="216"/>
    </i>
    <i r="2">
      <x/>
    </i>
    <i r="2">
      <x v="36"/>
    </i>
    <i r="2">
      <x v="40"/>
    </i>
    <i r="2">
      <x v="41"/>
    </i>
    <i>
      <x v="140"/>
    </i>
    <i r="1">
      <x v="94"/>
    </i>
    <i r="2">
      <x/>
    </i>
    <i r="2">
      <x v="36"/>
    </i>
    <i r="2">
      <x v="41"/>
    </i>
    <i r="2">
      <x v="43"/>
    </i>
    <i>
      <x v="141"/>
    </i>
    <i r="1">
      <x v="108"/>
    </i>
    <i r="2">
      <x/>
    </i>
    <i r="2">
      <x v="36"/>
    </i>
    <i r="2">
      <x v="41"/>
    </i>
    <i r="2">
      <x v="43"/>
    </i>
    <i>
      <x v="142"/>
    </i>
    <i r="1">
      <x v="218"/>
    </i>
    <i r="2">
      <x/>
    </i>
    <i r="2">
      <x v="36"/>
    </i>
    <i r="2">
      <x v="41"/>
    </i>
    <i r="2">
      <x v="43"/>
    </i>
    <i>
      <x v="143"/>
    </i>
    <i r="1">
      <x v="251"/>
    </i>
    <i r="2">
      <x/>
    </i>
    <i r="2">
      <x v="36"/>
    </i>
    <i r="2">
      <x v="41"/>
    </i>
    <i r="2">
      <x v="43"/>
    </i>
    <i>
      <x v="144"/>
    </i>
    <i r="1">
      <x v="252"/>
    </i>
    <i r="2">
      <x/>
    </i>
    <i r="2">
      <x v="36"/>
    </i>
    <i r="2">
      <x v="41"/>
    </i>
    <i r="2">
      <x v="43"/>
    </i>
    <i>
      <x v="145"/>
    </i>
    <i r="1">
      <x v="253"/>
    </i>
    <i r="2">
      <x/>
    </i>
    <i r="2">
      <x v="36"/>
    </i>
    <i r="2">
      <x v="41"/>
    </i>
    <i r="2">
      <x v="43"/>
    </i>
    <i>
      <x v="146"/>
    </i>
    <i r="1">
      <x v="254"/>
    </i>
    <i r="2">
      <x/>
    </i>
    <i r="2">
      <x v="36"/>
    </i>
    <i r="2">
      <x v="41"/>
    </i>
    <i r="2">
      <x v="43"/>
    </i>
    <i>
      <x v="147"/>
    </i>
    <i r="1">
      <x v="257"/>
    </i>
    <i r="2">
      <x/>
    </i>
    <i r="2">
      <x v="36"/>
    </i>
    <i r="2">
      <x v="41"/>
    </i>
    <i r="2">
      <x v="43"/>
    </i>
    <i>
      <x v="148"/>
    </i>
    <i r="1">
      <x v="255"/>
    </i>
    <i r="2">
      <x/>
    </i>
    <i r="2">
      <x v="36"/>
    </i>
    <i r="2">
      <x v="41"/>
    </i>
    <i r="2">
      <x v="43"/>
    </i>
    <i>
      <x v="149"/>
    </i>
    <i r="1">
      <x v="256"/>
    </i>
    <i r="2">
      <x/>
    </i>
    <i r="2">
      <x v="36"/>
    </i>
    <i r="2">
      <x v="41"/>
    </i>
    <i r="2">
      <x v="43"/>
    </i>
    <i>
      <x v="150"/>
    </i>
    <i r="1">
      <x v="258"/>
    </i>
    <i r="2">
      <x/>
    </i>
    <i r="2">
      <x v="36"/>
    </i>
    <i r="2">
      <x v="41"/>
    </i>
    <i r="2">
      <x v="43"/>
    </i>
    <i>
      <x v="151"/>
    </i>
    <i r="1">
      <x v="259"/>
    </i>
    <i r="2">
      <x/>
    </i>
    <i r="2">
      <x v="36"/>
    </i>
    <i r="2">
      <x v="41"/>
    </i>
    <i r="2">
      <x v="43"/>
    </i>
    <i>
      <x v="152"/>
    </i>
    <i r="1">
      <x v="106"/>
    </i>
    <i r="2">
      <x/>
    </i>
    <i r="2">
      <x v="36"/>
    </i>
    <i r="2">
      <x v="41"/>
    </i>
    <i r="2">
      <x v="43"/>
    </i>
    <i>
      <x v="153"/>
    </i>
    <i r="1">
      <x v="221"/>
    </i>
    <i r="2">
      <x/>
    </i>
    <i r="2">
      <x v="36"/>
    </i>
    <i r="2">
      <x v="41"/>
    </i>
    <i r="2">
      <x v="43"/>
    </i>
    <i>
      <x v="154"/>
    </i>
    <i r="1">
      <x v="260"/>
    </i>
    <i r="2">
      <x/>
    </i>
    <i r="2">
      <x v="36"/>
    </i>
    <i r="2">
      <x v="41"/>
    </i>
    <i r="2">
      <x v="43"/>
    </i>
    <i>
      <x v="155"/>
    </i>
    <i r="1">
      <x v="212"/>
    </i>
    <i r="2">
      <x/>
    </i>
    <i r="2">
      <x v="36"/>
    </i>
    <i r="2">
      <x v="41"/>
    </i>
    <i r="2">
      <x v="43"/>
    </i>
    <i>
      <x v="156"/>
    </i>
    <i r="1">
      <x v="150"/>
    </i>
    <i r="2">
      <x/>
    </i>
    <i r="2">
      <x v="36"/>
    </i>
    <i r="2">
      <x v="41"/>
    </i>
    <i r="2">
      <x v="43"/>
    </i>
    <i>
      <x v="157"/>
    </i>
    <i r="1">
      <x v="183"/>
    </i>
    <i r="2">
      <x v="5"/>
    </i>
    <i>
      <x v="158"/>
    </i>
    <i r="1">
      <x v="148"/>
    </i>
    <i r="2">
      <x v="5"/>
    </i>
    <i>
      <x v="159"/>
    </i>
    <i r="1">
      <x v="123"/>
    </i>
    <i r="2">
      <x v="5"/>
    </i>
    <i>
      <x v="160"/>
    </i>
    <i r="1">
      <x v="167"/>
    </i>
    <i r="2">
      <x v="5"/>
    </i>
    <i>
      <x v="161"/>
    </i>
    <i r="1">
      <x v="96"/>
    </i>
    <i r="2">
      <x v="5"/>
    </i>
    <i>
      <x v="162"/>
    </i>
    <i r="1">
      <x v="264"/>
    </i>
    <i r="2">
      <x v="5"/>
    </i>
    <i>
      <x v="163"/>
    </i>
    <i r="1">
      <x v="204"/>
    </i>
    <i r="2">
      <x v="7"/>
    </i>
    <i>
      <x v="164"/>
    </i>
    <i r="1">
      <x v="203"/>
    </i>
    <i r="2">
      <x v="7"/>
    </i>
    <i>
      <x v="165"/>
    </i>
    <i r="1">
      <x v="119"/>
    </i>
    <i r="2">
      <x v="7"/>
    </i>
    <i>
      <x v="166"/>
    </i>
    <i r="1">
      <x v="95"/>
    </i>
    <i r="2">
      <x v="7"/>
    </i>
    <i>
      <x v="167"/>
    </i>
    <i r="1">
      <x v="108"/>
    </i>
    <i r="2">
      <x v="7"/>
    </i>
    <i>
      <x v="168"/>
    </i>
    <i r="1">
      <x v="218"/>
    </i>
    <i r="2">
      <x v="7"/>
    </i>
    <i>
      <x v="169"/>
    </i>
    <i r="1">
      <x v="94"/>
    </i>
    <i r="2">
      <x v="7"/>
    </i>
    <i>
      <x v="170"/>
    </i>
    <i r="1">
      <x v="211"/>
    </i>
    <i r="2">
      <x v="7"/>
    </i>
    <i r="1">
      <x v="248"/>
    </i>
    <i r="2">
      <x v="7"/>
    </i>
    <i>
      <x v="171"/>
    </i>
    <i r="1">
      <x v="149"/>
    </i>
    <i r="2">
      <x v="7"/>
    </i>
    <i r="1">
      <x v="151"/>
    </i>
    <i r="2">
      <x v="7"/>
    </i>
    <i>
      <x v="172"/>
    </i>
    <i r="1">
      <x v="243"/>
    </i>
    <i r="2">
      <x v="12"/>
    </i>
    <i>
      <x v="173"/>
    </i>
    <i r="1">
      <x v="125"/>
    </i>
    <i r="2">
      <x v="12"/>
    </i>
    <i>
      <x v="174"/>
    </i>
    <i r="1">
      <x v="191"/>
    </i>
    <i r="2">
      <x v="12"/>
    </i>
    <i>
      <x v="175"/>
    </i>
    <i r="1">
      <x v="52"/>
    </i>
    <i r="2">
      <x v="9"/>
    </i>
    <i>
      <x v="176"/>
    </i>
    <i r="1">
      <x v="114"/>
    </i>
    <i r="2">
      <x v="9"/>
    </i>
    <i>
      <x v="177"/>
    </i>
    <i r="1">
      <x v="128"/>
    </i>
    <i r="2">
      <x v="9"/>
    </i>
    <i>
      <x v="178"/>
    </i>
    <i r="1">
      <x v="136"/>
    </i>
    <i r="2">
      <x v="9"/>
    </i>
    <i>
      <x v="179"/>
    </i>
    <i r="1">
      <x v="143"/>
    </i>
    <i r="2">
      <x v="9"/>
    </i>
    <i>
      <x v="180"/>
    </i>
    <i r="1">
      <x v="99"/>
    </i>
    <i r="2">
      <x v="9"/>
    </i>
    <i>
      <x v="181"/>
    </i>
    <i r="1">
      <x v="100"/>
    </i>
    <i r="2">
      <x v="9"/>
    </i>
    <i>
      <x v="182"/>
    </i>
    <i r="1">
      <x v="53"/>
    </i>
    <i r="2">
      <x v="11"/>
    </i>
    <i>
      <x v="183"/>
    </i>
    <i r="1">
      <x v="54"/>
    </i>
    <i r="2">
      <x v="11"/>
    </i>
    <i>
      <x v="184"/>
    </i>
    <i r="1">
      <x v="153"/>
    </i>
    <i r="2">
      <x v="11"/>
    </i>
    <i>
      <x v="185"/>
    </i>
    <i r="1">
      <x v="154"/>
    </i>
    <i r="2">
      <x v="11"/>
    </i>
    <i>
      <x v="186"/>
    </i>
    <i r="1">
      <x v="219"/>
    </i>
    <i r="2">
      <x v="11"/>
    </i>
    <i>
      <x v="187"/>
    </i>
    <i r="1">
      <x v="53"/>
    </i>
    <i r="2">
      <x v="10"/>
    </i>
    <i>
      <x v="188"/>
    </i>
    <i r="1">
      <x v="54"/>
    </i>
    <i r="2">
      <x v="10"/>
    </i>
    <i>
      <x v="189"/>
    </i>
    <i r="1">
      <x v="153"/>
    </i>
    <i r="2">
      <x v="10"/>
    </i>
    <i>
      <x v="190"/>
    </i>
    <i r="1">
      <x v="219"/>
    </i>
    <i r="2">
      <x v="10"/>
    </i>
    <i>
      <x v="191"/>
    </i>
    <i r="1">
      <x v="109"/>
    </i>
    <i r="2">
      <x v="23"/>
    </i>
    <i>
      <x v="192"/>
    </i>
    <i r="1">
      <x/>
    </i>
    <i r="2">
      <x v="23"/>
    </i>
    <i>
      <x v="193"/>
    </i>
    <i r="1">
      <x v="1"/>
    </i>
    <i r="2">
      <x v="23"/>
    </i>
    <i>
      <x v="194"/>
    </i>
    <i r="1">
      <x v="2"/>
    </i>
    <i r="2">
      <x v="23"/>
    </i>
    <i>
      <x v="195"/>
    </i>
    <i r="1">
      <x v="220"/>
    </i>
    <i r="2">
      <x v="23"/>
    </i>
    <i>
      <x v="196"/>
    </i>
    <i r="1">
      <x v="65"/>
    </i>
    <i r="2">
      <x v="14"/>
    </i>
    <i>
      <x v="197"/>
    </i>
    <i r="1">
      <x v="81"/>
    </i>
    <i r="2">
      <x v="14"/>
    </i>
    <i>
      <x v="198"/>
    </i>
    <i r="1">
      <x v="82"/>
    </i>
    <i r="2">
      <x v="14"/>
    </i>
    <i>
      <x v="199"/>
    </i>
    <i r="1">
      <x v="83"/>
    </i>
    <i r="2">
      <x v="14"/>
    </i>
    <i>
      <x v="200"/>
    </i>
    <i r="1">
      <x v="115"/>
    </i>
    <i r="2">
      <x v="14"/>
    </i>
    <i>
      <x v="201"/>
    </i>
    <i r="1">
      <x v="140"/>
    </i>
    <i r="2">
      <x v="14"/>
    </i>
    <i>
      <x v="202"/>
    </i>
    <i r="1">
      <x v="141"/>
    </i>
    <i r="2">
      <x v="14"/>
    </i>
    <i>
      <x v="203"/>
    </i>
    <i r="1">
      <x v="198"/>
    </i>
    <i r="2">
      <x v="14"/>
    </i>
    <i>
      <x v="204"/>
    </i>
    <i r="1">
      <x v="199"/>
    </i>
    <i r="2">
      <x v="14"/>
    </i>
    <i>
      <x v="205"/>
    </i>
    <i r="1">
      <x v="3"/>
    </i>
    <i r="2">
      <x v="6"/>
    </i>
    <i>
      <x v="206"/>
    </i>
    <i r="1">
      <x v="4"/>
    </i>
    <i r="2">
      <x v="6"/>
    </i>
    <i>
      <x v="207"/>
    </i>
    <i r="1">
      <x v="5"/>
    </i>
    <i r="2">
      <x v="6"/>
    </i>
    <i>
      <x v="208"/>
    </i>
    <i r="1">
      <x v="139"/>
    </i>
    <i r="2">
      <x v="20"/>
    </i>
    <i>
      <x v="209"/>
    </i>
    <i r="1">
      <x v="42"/>
    </i>
    <i r="2">
      <x v="20"/>
    </i>
    <i>
      <x v="210"/>
    </i>
    <i r="1">
      <x v="48"/>
    </i>
    <i r="2">
      <x v="20"/>
    </i>
    <i>
      <x v="211"/>
    </i>
    <i r="1">
      <x v="163"/>
    </i>
    <i r="2">
      <x v="20"/>
    </i>
    <i>
      <x v="212"/>
    </i>
    <i r="1">
      <x v="174"/>
    </i>
    <i r="2">
      <x v="20"/>
    </i>
    <i>
      <x v="213"/>
    </i>
    <i r="1">
      <x v="175"/>
    </i>
    <i r="2">
      <x v="20"/>
    </i>
    <i>
      <x v="214"/>
    </i>
    <i r="1">
      <x v="180"/>
    </i>
    <i r="2">
      <x v="20"/>
    </i>
    <i>
      <x v="215"/>
    </i>
    <i r="1">
      <x v="182"/>
    </i>
    <i r="2">
      <x v="20"/>
    </i>
    <i>
      <x v="216"/>
    </i>
    <i r="1">
      <x v="210"/>
    </i>
    <i r="2">
      <x v="20"/>
    </i>
    <i>
      <x v="217"/>
    </i>
    <i r="1">
      <x v="236"/>
    </i>
    <i r="2">
      <x v="20"/>
    </i>
    <i>
      <x v="218"/>
    </i>
    <i r="1">
      <x v="239"/>
    </i>
    <i r="2">
      <x v="20"/>
    </i>
    <i>
      <x v="219"/>
    </i>
    <i r="1">
      <x v="263"/>
    </i>
    <i r="2">
      <x v="20"/>
    </i>
    <i>
      <x v="220"/>
    </i>
    <i r="1">
      <x v="269"/>
    </i>
    <i r="2">
      <x v="20"/>
    </i>
    <i>
      <x v="221"/>
    </i>
    <i r="1">
      <x v="270"/>
    </i>
    <i r="2">
      <x v="20"/>
    </i>
    <i>
      <x v="222"/>
    </i>
    <i r="1">
      <x v="122"/>
    </i>
    <i r="2">
      <x v="20"/>
    </i>
    <i>
      <x v="223"/>
    </i>
    <i r="1">
      <x v="97"/>
    </i>
    <i r="2">
      <x v="20"/>
    </i>
    <i>
      <x v="224"/>
    </i>
    <i r="1">
      <x v="32"/>
    </i>
    <i r="2">
      <x v="20"/>
    </i>
    <i>
      <x v="225"/>
    </i>
    <i r="1">
      <x v="152"/>
    </i>
    <i r="2">
      <x v="20"/>
    </i>
    <i>
      <x v="226"/>
    </i>
    <i r="1">
      <x v="162"/>
    </i>
    <i r="2">
      <x v="20"/>
    </i>
    <i>
      <x v="227"/>
    </i>
    <i r="1">
      <x v="37"/>
    </i>
    <i r="2">
      <x v="21"/>
    </i>
    <i>
      <x v="228"/>
    </i>
    <i r="1">
      <x v="38"/>
    </i>
    <i r="2">
      <x v="21"/>
    </i>
    <i>
      <x v="229"/>
    </i>
    <i r="1">
      <x v="39"/>
    </i>
    <i r="2">
      <x v="21"/>
    </i>
    <i>
      <x v="230"/>
    </i>
    <i r="1">
      <x v="40"/>
    </i>
    <i r="2">
      <x v="21"/>
    </i>
    <i>
      <x v="231"/>
    </i>
    <i r="1">
      <x v="49"/>
    </i>
    <i r="2">
      <x v="21"/>
    </i>
    <i>
      <x v="232"/>
    </i>
    <i r="1">
      <x v="61"/>
    </i>
    <i r="2">
      <x v="21"/>
    </i>
    <i>
      <x v="233"/>
    </i>
    <i r="1">
      <x v="63"/>
    </i>
    <i r="2">
      <x v="21"/>
    </i>
    <i>
      <x v="234"/>
    </i>
    <i r="1">
      <x v="89"/>
    </i>
    <i r="2">
      <x v="21"/>
    </i>
    <i>
      <x v="235"/>
    </i>
    <i r="1">
      <x v="90"/>
    </i>
    <i r="2">
      <x v="21"/>
    </i>
    <i>
      <x v="236"/>
    </i>
    <i r="1">
      <x v="92"/>
    </i>
    <i r="2">
      <x v="21"/>
    </i>
    <i>
      <x v="237"/>
    </i>
    <i r="1">
      <x v="124"/>
    </i>
    <i r="2">
      <x v="21"/>
    </i>
    <i>
      <x v="238"/>
    </i>
    <i r="1">
      <x v="127"/>
    </i>
    <i r="2">
      <x v="21"/>
    </i>
    <i>
      <x v="239"/>
    </i>
    <i r="1">
      <x v="129"/>
    </i>
    <i r="2">
      <x v="21"/>
    </i>
    <i>
      <x v="240"/>
    </i>
    <i r="1">
      <x v="131"/>
    </i>
    <i r="2">
      <x v="21"/>
    </i>
    <i>
      <x v="241"/>
    </i>
    <i r="1">
      <x v="139"/>
    </i>
    <i r="2">
      <x v="21"/>
    </i>
    <i>
      <x v="242"/>
    </i>
    <i r="1">
      <x v="144"/>
    </i>
    <i r="2">
      <x v="21"/>
    </i>
    <i>
      <x v="243"/>
    </i>
    <i r="1">
      <x v="145"/>
    </i>
    <i r="2">
      <x v="21"/>
    </i>
    <i>
      <x v="244"/>
    </i>
    <i r="1">
      <x v="146"/>
    </i>
    <i r="2">
      <x v="21"/>
    </i>
    <i>
      <x v="245"/>
    </i>
    <i r="1">
      <x v="147"/>
    </i>
    <i r="2">
      <x v="21"/>
    </i>
    <i>
      <x v="246"/>
    </i>
    <i r="1">
      <x v="155"/>
    </i>
    <i r="2">
      <x v="21"/>
    </i>
    <i>
      <x v="247"/>
    </i>
    <i r="1">
      <x v="159"/>
    </i>
    <i r="2">
      <x v="21"/>
    </i>
    <i>
      <x v="248"/>
    </i>
    <i r="1">
      <x v="160"/>
    </i>
    <i r="2">
      <x v="21"/>
    </i>
    <i>
      <x v="249"/>
    </i>
    <i r="1">
      <x v="164"/>
    </i>
    <i r="2">
      <x v="21"/>
    </i>
    <i>
      <x v="250"/>
    </i>
    <i r="1">
      <x v="166"/>
    </i>
    <i r="2">
      <x v="21"/>
    </i>
    <i>
      <x v="251"/>
    </i>
    <i r="1">
      <x v="169"/>
    </i>
    <i r="2">
      <x v="21"/>
    </i>
    <i>
      <x v="252"/>
    </i>
    <i r="1">
      <x v="173"/>
    </i>
    <i r="2">
      <x v="21"/>
    </i>
    <i>
      <x v="253"/>
    </i>
    <i r="1">
      <x v="176"/>
    </i>
    <i r="2">
      <x v="21"/>
    </i>
    <i>
      <x v="254"/>
    </i>
    <i r="1">
      <x v="187"/>
    </i>
    <i r="2">
      <x v="21"/>
    </i>
    <i>
      <x v="255"/>
    </i>
    <i r="1">
      <x v="194"/>
    </i>
    <i r="2">
      <x v="21"/>
    </i>
    <i>
      <x v="256"/>
    </i>
    <i r="1">
      <x v="196"/>
    </i>
    <i r="2">
      <x v="21"/>
    </i>
    <i>
      <x v="257"/>
    </i>
    <i r="1">
      <x v="222"/>
    </i>
    <i r="2">
      <x v="21"/>
    </i>
    <i>
      <x v="258"/>
    </i>
    <i r="1">
      <x v="250"/>
    </i>
    <i r="2">
      <x v="21"/>
    </i>
    <i>
      <x v="259"/>
    </i>
    <i r="1">
      <x v="261"/>
    </i>
    <i r="2">
      <x v="21"/>
    </i>
    <i>
      <x v="260"/>
    </i>
    <i r="1">
      <x v="267"/>
    </i>
    <i r="2">
      <x v="21"/>
    </i>
    <i>
      <x v="261"/>
    </i>
    <i r="1">
      <x v="274"/>
    </i>
    <i r="2">
      <x v="21"/>
    </i>
    <i>
      <x v="262"/>
    </i>
    <i r="1">
      <x v="275"/>
    </i>
    <i r="2">
      <x v="21"/>
    </i>
    <i>
      <x v="263"/>
    </i>
    <i r="1">
      <x v="279"/>
    </i>
    <i r="2">
      <x v="21"/>
    </i>
    <i>
      <x v="264"/>
    </i>
    <i r="1">
      <x v="208"/>
    </i>
    <i r="2">
      <x v="26"/>
    </i>
    <i>
      <x v="265"/>
    </i>
    <i r="1">
      <x v="165"/>
    </i>
    <i r="2">
      <x v="26"/>
    </i>
    <i>
      <x v="266"/>
    </i>
    <i r="1">
      <x v="116"/>
    </i>
    <i r="2">
      <x v="26"/>
    </i>
    <i>
      <x v="267"/>
    </i>
    <i r="1">
      <x v="34"/>
    </i>
    <i r="2">
      <x v="26"/>
    </i>
    <i>
      <x v="268"/>
    </i>
    <i r="1">
      <x v="134"/>
    </i>
    <i r="2">
      <x v="26"/>
    </i>
    <i>
      <x v="269"/>
    </i>
    <i r="1">
      <x v="195"/>
    </i>
    <i r="2">
      <x v="26"/>
    </i>
    <i>
      <x v="270"/>
    </i>
    <i r="1">
      <x v="273"/>
    </i>
    <i r="2">
      <x v="28"/>
    </i>
    <i>
      <x v="271"/>
    </i>
    <i r="1">
      <x v="56"/>
    </i>
    <i r="2">
      <x v="28"/>
    </i>
    <i>
      <x v="272"/>
    </i>
    <i r="1">
      <x v="132"/>
    </i>
    <i r="2">
      <x v="31"/>
    </i>
    <i>
      <x v="273"/>
    </i>
    <i r="1">
      <x v="268"/>
    </i>
    <i r="2">
      <x v="31"/>
    </i>
    <i>
      <x v="274"/>
    </i>
    <i r="1">
      <x v="184"/>
    </i>
    <i r="2">
      <x v="31"/>
    </i>
    <i>
      <x v="275"/>
    </i>
    <i r="1">
      <x v="35"/>
    </i>
    <i r="2">
      <x v="27"/>
    </i>
    <i>
      <x v="276"/>
    </i>
    <i r="1">
      <x v="215"/>
    </i>
    <i r="2">
      <x v="27"/>
    </i>
    <i>
      <x v="277"/>
    </i>
    <i r="1">
      <x v="110"/>
    </i>
    <i r="2">
      <x v="27"/>
    </i>
    <i>
      <x v="278"/>
    </i>
    <i r="1">
      <x v="111"/>
    </i>
    <i r="2">
      <x v="27"/>
    </i>
    <i>
      <x v="279"/>
    </i>
    <i r="1">
      <x v="278"/>
    </i>
    <i r="2">
      <x v="27"/>
    </i>
    <i>
      <x v="280"/>
    </i>
    <i r="1">
      <x v="55"/>
    </i>
    <i r="2">
      <x v="29"/>
    </i>
    <i>
      <x v="281"/>
    </i>
    <i r="1">
      <x v="237"/>
    </i>
    <i r="2">
      <x v="29"/>
    </i>
    <i>
      <x v="282"/>
    </i>
    <i r="1">
      <x v="107"/>
    </i>
    <i r="2">
      <x v="29"/>
    </i>
    <i>
      <x v="283"/>
    </i>
    <i r="1">
      <x v="276"/>
    </i>
    <i r="2">
      <x v="29"/>
    </i>
    <i>
      <x v="284"/>
    </i>
    <i r="1">
      <x v="170"/>
    </i>
    <i r="2">
      <x v="30"/>
    </i>
    <i>
      <x v="285"/>
    </i>
    <i r="1">
      <x v="172"/>
    </i>
    <i r="2">
      <x v="30"/>
    </i>
    <i>
      <x v="286"/>
    </i>
    <i r="1">
      <x v="171"/>
    </i>
    <i r="2">
      <x v="30"/>
    </i>
    <i>
      <x v="287"/>
    </i>
    <i r="1">
      <x v="133"/>
    </i>
    <i r="2">
      <x v="16"/>
    </i>
    <i r="1">
      <x v="135"/>
    </i>
    <i r="2">
      <x v="16"/>
    </i>
    <i>
      <x v="288"/>
    </i>
    <i r="1">
      <x v="249"/>
    </i>
    <i r="2">
      <x v="16"/>
    </i>
    <i r="1">
      <x v="265"/>
    </i>
    <i r="2">
      <x v="16"/>
    </i>
    <i>
      <x v="289"/>
    </i>
    <i r="1">
      <x v="88"/>
    </i>
    <i r="2">
      <x v="16"/>
    </i>
    <i r="1">
      <x v="91"/>
    </i>
    <i r="2">
      <x v="16"/>
    </i>
    <i>
      <x v="290"/>
    </i>
    <i r="1">
      <x v="185"/>
    </i>
    <i r="2">
      <x/>
    </i>
    <i r="2">
      <x v="36"/>
    </i>
    <i r="2">
      <x v="37"/>
    </i>
    <i r="2">
      <x v="38"/>
    </i>
    <i r="2">
      <x v="41"/>
    </i>
    <i r="2">
      <x v="45"/>
    </i>
    <i>
      <x v="291"/>
    </i>
    <i r="1">
      <x v="105"/>
    </i>
    <i r="2">
      <x v="2"/>
    </i>
    <i>
      <x v="292"/>
    </i>
    <i r="1">
      <x v="102"/>
    </i>
    <i r="2">
      <x v="2"/>
    </i>
    <i>
      <x v="293"/>
    </i>
    <i r="1">
      <x v="103"/>
    </i>
    <i r="2">
      <x v="2"/>
    </i>
    <i>
      <x v="294"/>
    </i>
    <i r="1">
      <x v="104"/>
    </i>
    <i r="2">
      <x v="2"/>
    </i>
    <i>
      <x v="295"/>
    </i>
    <i r="1">
      <x v="117"/>
    </i>
    <i r="2">
      <x/>
    </i>
    <i r="2">
      <x v="36"/>
    </i>
    <i r="2">
      <x v="37"/>
    </i>
    <i r="2">
      <x v="38"/>
    </i>
    <i r="2">
      <x v="41"/>
    </i>
    <i r="2">
      <x v="45"/>
    </i>
    <i>
      <x v="296"/>
    </i>
    <i r="1">
      <x v="126"/>
    </i>
    <i r="2">
      <x/>
    </i>
    <i r="2">
      <x v="36"/>
    </i>
    <i r="2">
      <x v="37"/>
    </i>
    <i r="2">
      <x v="38"/>
    </i>
    <i r="2">
      <x v="41"/>
    </i>
    <i r="2">
      <x v="45"/>
    </i>
    <i>
      <x v="297"/>
    </i>
    <i r="1">
      <x v="197"/>
    </i>
    <i r="2">
      <x/>
    </i>
    <i r="2">
      <x v="36"/>
    </i>
    <i r="2">
      <x v="37"/>
    </i>
    <i r="2">
      <x v="38"/>
    </i>
    <i r="2">
      <x v="41"/>
    </i>
    <i r="2">
      <x v="45"/>
    </i>
    <i>
      <x v="298"/>
    </i>
    <i r="1">
      <x v="130"/>
    </i>
    <i r="2">
      <x/>
    </i>
    <i r="2">
      <x v="35"/>
    </i>
    <i r="2">
      <x v="38"/>
    </i>
    <i r="2">
      <x v="41"/>
    </i>
    <i r="2">
      <x v="4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hyperlink" Target="mailto:sales@easyinfosolution.com"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06DEF-D3E7-4B48-A84A-464A4878A4D7}">
  <dimension ref="A1:B13"/>
  <sheetViews>
    <sheetView tabSelected="1" workbookViewId="0">
      <selection activeCell="B6" sqref="B6"/>
    </sheetView>
  </sheetViews>
  <sheetFormatPr defaultRowHeight="15"/>
  <cols>
    <col min="1" max="1" width="16.5703125" bestFit="1" customWidth="1"/>
    <col min="2" max="2" width="19.7109375" bestFit="1" customWidth="1"/>
  </cols>
  <sheetData>
    <row r="1" spans="1:2">
      <c r="A1" t="s">
        <v>6145</v>
      </c>
      <c r="B1" t="s">
        <v>1661</v>
      </c>
    </row>
    <row r="2" spans="1:2">
      <c r="A2" t="s">
        <v>6143</v>
      </c>
      <c r="B2" t="s">
        <v>6144</v>
      </c>
    </row>
    <row r="3" spans="1:2">
      <c r="A3" t="s">
        <v>6146</v>
      </c>
      <c r="B3" t="s">
        <v>6157</v>
      </c>
    </row>
    <row r="4" spans="1:2">
      <c r="A4" t="s">
        <v>6147</v>
      </c>
      <c r="B4" t="s">
        <v>6158</v>
      </c>
    </row>
    <row r="5" spans="1:2">
      <c r="A5" t="s">
        <v>6148</v>
      </c>
      <c r="B5" t="s">
        <v>6159</v>
      </c>
    </row>
    <row r="6" spans="1:2">
      <c r="A6" t="s">
        <v>6149</v>
      </c>
      <c r="B6" t="s">
        <v>6160</v>
      </c>
    </row>
    <row r="7" spans="1:2">
      <c r="A7" t="s">
        <v>6150</v>
      </c>
    </row>
    <row r="8" spans="1:2">
      <c r="A8" t="s">
        <v>6151</v>
      </c>
    </row>
    <row r="9" spans="1:2">
      <c r="A9" t="s">
        <v>6152</v>
      </c>
    </row>
    <row r="10" spans="1:2">
      <c r="A10" t="s">
        <v>6153</v>
      </c>
    </row>
    <row r="11" spans="1:2">
      <c r="A11" t="s">
        <v>6154</v>
      </c>
    </row>
    <row r="12" spans="1:2">
      <c r="A12" t="s">
        <v>6155</v>
      </c>
    </row>
    <row r="13" spans="1:2">
      <c r="A13" t="s">
        <v>6156</v>
      </c>
    </row>
  </sheetData>
  <phoneticPr fontId="2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E0101-216D-4FF0-8D0E-5356B262C34A}">
  <sheetPr codeName="Sheet1"/>
  <dimension ref="A1:AI94"/>
  <sheetViews>
    <sheetView topLeftCell="A40" workbookViewId="0">
      <selection activeCell="A40" sqref="A40"/>
    </sheetView>
  </sheetViews>
  <sheetFormatPr defaultRowHeight="15"/>
  <cols>
    <col min="1" max="1" width="27.42578125" bestFit="1" customWidth="1"/>
    <col min="2" max="2" width="18.85546875" bestFit="1" customWidth="1"/>
    <col min="3" max="3" width="14.42578125" bestFit="1" customWidth="1"/>
    <col min="4" max="5" width="14.28515625" bestFit="1" customWidth="1"/>
    <col min="6" max="6" width="14.140625" bestFit="1" customWidth="1"/>
    <col min="7" max="7" width="31.85546875" bestFit="1" customWidth="1"/>
    <col min="8" max="8" width="15.5703125" bestFit="1" customWidth="1"/>
    <col min="9" max="9" width="14.28515625" bestFit="1" customWidth="1"/>
    <col min="10" max="10" width="14.140625" bestFit="1" customWidth="1"/>
    <col min="11" max="12" width="14" bestFit="1" customWidth="1"/>
    <col min="13" max="13" width="11.85546875" style="61" bestFit="1" customWidth="1"/>
    <col min="14" max="14" width="16" bestFit="1" customWidth="1"/>
    <col min="15" max="15" width="11.85546875" style="61" bestFit="1" customWidth="1"/>
    <col min="16" max="16" width="15.5703125" bestFit="1" customWidth="1"/>
    <col min="17" max="17" width="11.85546875" style="61" bestFit="1" customWidth="1"/>
    <col min="18" max="18" width="8.85546875" bestFit="1" customWidth="1"/>
    <col min="19" max="19" width="25.85546875" bestFit="1" customWidth="1"/>
    <col min="20" max="20" width="18.85546875" bestFit="1" customWidth="1"/>
    <col min="21" max="21" width="10.5703125" bestFit="1" customWidth="1"/>
    <col min="22" max="22" width="9" bestFit="1" customWidth="1"/>
    <col min="23" max="23" width="15.5703125" bestFit="1" customWidth="1"/>
    <col min="24" max="24" width="18.7109375" bestFit="1" customWidth="1"/>
    <col min="25" max="25" width="20" bestFit="1" customWidth="1"/>
    <col min="26" max="26" width="14.140625" bestFit="1" customWidth="1"/>
    <col min="27" max="27" width="14.28515625" bestFit="1" customWidth="1"/>
    <col min="28" max="28" width="14.140625" customWidth="1"/>
    <col min="29" max="29" width="14.140625" bestFit="1" customWidth="1"/>
    <col min="30" max="30" width="11.85546875" style="61" bestFit="1" customWidth="1"/>
    <col min="31" max="31" width="14" bestFit="1" customWidth="1"/>
    <col min="32" max="32" width="11.85546875" style="61" bestFit="1" customWidth="1"/>
    <col min="33" max="33" width="16" customWidth="1"/>
    <col min="34" max="34" width="11.85546875" style="61" bestFit="1" customWidth="1"/>
    <col min="35" max="35" width="12.140625" bestFit="1" customWidth="1"/>
  </cols>
  <sheetData>
    <row r="1" spans="1:35" ht="15.75" thickBot="1">
      <c r="A1" s="94"/>
      <c r="B1" s="95"/>
      <c r="C1" s="16"/>
      <c r="D1" s="110" t="s">
        <v>93</v>
      </c>
      <c r="E1" s="113"/>
      <c r="F1" s="113"/>
      <c r="G1" s="113"/>
      <c r="H1" s="113"/>
      <c r="I1" s="112" t="s">
        <v>58</v>
      </c>
      <c r="J1" s="97" t="s">
        <v>59</v>
      </c>
      <c r="K1" s="118" t="s">
        <v>102</v>
      </c>
      <c r="L1" s="97" t="s">
        <v>60</v>
      </c>
      <c r="M1" s="98" t="s">
        <v>92</v>
      </c>
      <c r="N1" s="97" t="s">
        <v>59</v>
      </c>
      <c r="O1" s="98" t="s">
        <v>92</v>
      </c>
      <c r="P1" s="97" t="s">
        <v>58</v>
      </c>
      <c r="Q1" s="100" t="s">
        <v>92</v>
      </c>
      <c r="S1" s="94"/>
      <c r="T1" s="95"/>
      <c r="U1" s="96" t="s">
        <v>93</v>
      </c>
      <c r="Z1" s="65" t="s">
        <v>74</v>
      </c>
      <c r="AA1" s="65" t="s">
        <v>73</v>
      </c>
      <c r="AB1" s="125" t="s">
        <v>116</v>
      </c>
      <c r="AC1" s="65" t="s">
        <v>72</v>
      </c>
      <c r="AD1" s="98" t="s">
        <v>92</v>
      </c>
      <c r="AE1" s="65" t="s">
        <v>85</v>
      </c>
      <c r="AF1" s="98" t="s">
        <v>92</v>
      </c>
      <c r="AG1" s="65" t="s">
        <v>85</v>
      </c>
      <c r="AH1" s="100" t="s">
        <v>92</v>
      </c>
    </row>
    <row r="2" spans="1:35" ht="15.75" thickBot="1">
      <c r="A2" s="49" t="s">
        <v>34</v>
      </c>
      <c r="B2" s="34"/>
      <c r="C2" s="22" t="s">
        <v>35</v>
      </c>
      <c r="D2" s="111" t="s">
        <v>51</v>
      </c>
      <c r="I2" s="34" t="s">
        <v>54</v>
      </c>
      <c r="J2" s="16" t="s">
        <v>56</v>
      </c>
      <c r="K2" s="117" t="s">
        <v>66</v>
      </c>
      <c r="L2" s="16" t="s">
        <v>75</v>
      </c>
      <c r="M2" s="67" t="s">
        <v>41</v>
      </c>
      <c r="N2" s="16" t="s">
        <v>76</v>
      </c>
      <c r="O2" s="67" t="s">
        <v>41</v>
      </c>
      <c r="P2" s="17" t="s">
        <v>77</v>
      </c>
      <c r="Q2" s="87" t="s">
        <v>41</v>
      </c>
      <c r="S2" s="49" t="s">
        <v>34</v>
      </c>
      <c r="T2" s="34"/>
      <c r="U2" s="49" t="s">
        <v>51</v>
      </c>
      <c r="Z2" s="29" t="s">
        <v>79</v>
      </c>
      <c r="AA2" s="29" t="s">
        <v>78</v>
      </c>
      <c r="AB2" s="126" t="s">
        <v>86</v>
      </c>
      <c r="AC2" s="29" t="s">
        <v>87</v>
      </c>
      <c r="AD2" s="67" t="s">
        <v>41</v>
      </c>
      <c r="AE2" s="29" t="s">
        <v>118</v>
      </c>
      <c r="AF2" s="67" t="s">
        <v>41</v>
      </c>
      <c r="AG2" s="29" t="s">
        <v>119</v>
      </c>
      <c r="AH2" s="87" t="s">
        <v>41</v>
      </c>
    </row>
    <row r="3" spans="1:35" ht="15.75" thickBot="1">
      <c r="A3" s="51"/>
      <c r="B3" s="59"/>
      <c r="C3" s="27"/>
      <c r="D3" s="114"/>
      <c r="I3" s="59" t="s">
        <v>65</v>
      </c>
      <c r="J3" s="31" t="s">
        <v>65</v>
      </c>
      <c r="K3" s="119" t="s">
        <v>65</v>
      </c>
      <c r="L3" s="31" t="s">
        <v>65</v>
      </c>
      <c r="M3" s="88"/>
      <c r="N3" s="31" t="s">
        <v>109</v>
      </c>
      <c r="O3" s="88"/>
      <c r="P3" s="31" t="s">
        <v>108</v>
      </c>
      <c r="Q3" s="115"/>
      <c r="S3" s="49"/>
      <c r="T3" s="34"/>
      <c r="U3" s="49"/>
      <c r="Z3" s="16" t="s">
        <v>64</v>
      </c>
      <c r="AA3" s="16" t="s">
        <v>64</v>
      </c>
      <c r="AB3" s="117" t="s">
        <v>64</v>
      </c>
      <c r="AC3" s="16" t="s">
        <v>64</v>
      </c>
      <c r="AD3" s="67"/>
      <c r="AE3" s="16" t="s">
        <v>80</v>
      </c>
      <c r="AF3" s="67"/>
      <c r="AG3" s="16" t="s">
        <v>81</v>
      </c>
      <c r="AH3" s="87"/>
    </row>
    <row r="4" spans="1:35" ht="15.75" thickBot="1">
      <c r="A4" s="49"/>
      <c r="B4" s="34"/>
      <c r="C4" s="22"/>
      <c r="D4" s="111"/>
      <c r="E4" s="116" t="s">
        <v>65</v>
      </c>
      <c r="F4" s="116" t="s">
        <v>105</v>
      </c>
      <c r="G4" s="116" t="s">
        <v>108</v>
      </c>
      <c r="H4" s="116" t="s">
        <v>109</v>
      </c>
      <c r="I4" s="34" t="s">
        <v>112</v>
      </c>
      <c r="J4" s="16" t="s">
        <v>112</v>
      </c>
      <c r="K4" s="117" t="s">
        <v>113</v>
      </c>
      <c r="L4" s="16" t="s">
        <v>113</v>
      </c>
      <c r="M4" s="67"/>
      <c r="N4" s="33" t="s">
        <v>112</v>
      </c>
      <c r="O4" s="67"/>
      <c r="P4" s="17" t="s">
        <v>114</v>
      </c>
      <c r="Q4" s="87"/>
      <c r="S4" s="49"/>
      <c r="T4" s="34"/>
      <c r="U4" s="49"/>
      <c r="V4" s="102" t="s">
        <v>64</v>
      </c>
      <c r="W4" s="102" t="s">
        <v>104</v>
      </c>
      <c r="X4" s="102" t="s">
        <v>106</v>
      </c>
      <c r="Y4" s="102" t="s">
        <v>107</v>
      </c>
      <c r="Z4" s="16" t="s">
        <v>114</v>
      </c>
      <c r="AA4" s="16" t="s">
        <v>114</v>
      </c>
      <c r="AB4" s="117" t="s">
        <v>117</v>
      </c>
      <c r="AC4" s="16" t="s">
        <v>117</v>
      </c>
      <c r="AD4" s="67"/>
      <c r="AE4" s="31" t="s">
        <v>62</v>
      </c>
      <c r="AF4" s="67"/>
      <c r="AG4" s="52" t="s">
        <v>63</v>
      </c>
      <c r="AH4" s="87"/>
    </row>
    <row r="5" spans="1:35">
      <c r="A5" s="89" t="s">
        <v>27</v>
      </c>
      <c r="B5" s="35"/>
      <c r="C5" s="21"/>
      <c r="D5" s="91" t="s">
        <v>25</v>
      </c>
      <c r="E5" s="106" t="s">
        <v>68</v>
      </c>
      <c r="F5" s="106" t="s">
        <v>69</v>
      </c>
      <c r="G5" s="106" t="s">
        <v>82</v>
      </c>
      <c r="H5" s="106" t="s">
        <v>83</v>
      </c>
      <c r="I5" s="4" t="s">
        <v>55</v>
      </c>
      <c r="J5" s="4" t="s">
        <v>89</v>
      </c>
      <c r="K5" s="120" t="s">
        <v>57</v>
      </c>
      <c r="L5" s="4" t="s">
        <v>103</v>
      </c>
      <c r="M5" s="69"/>
      <c r="N5" s="4" t="s">
        <v>89</v>
      </c>
      <c r="O5" s="69"/>
      <c r="P5" s="78" t="s">
        <v>55</v>
      </c>
      <c r="Q5" s="92"/>
      <c r="S5" s="89" t="s">
        <v>27</v>
      </c>
      <c r="T5" s="35"/>
      <c r="U5" s="91" t="s">
        <v>25</v>
      </c>
      <c r="V5" s="103" t="s">
        <v>57</v>
      </c>
      <c r="W5" s="103" t="s">
        <v>67</v>
      </c>
      <c r="X5" s="103" t="s">
        <v>70</v>
      </c>
      <c r="Y5" s="103" t="s">
        <v>71</v>
      </c>
      <c r="Z5" s="4" t="s">
        <v>55</v>
      </c>
      <c r="AA5" s="4" t="s">
        <v>89</v>
      </c>
      <c r="AB5" s="120" t="s">
        <v>57</v>
      </c>
      <c r="AC5" s="4" t="s">
        <v>103</v>
      </c>
      <c r="AD5" s="69"/>
      <c r="AE5" s="40" t="s">
        <v>82</v>
      </c>
      <c r="AF5" s="69"/>
      <c r="AG5" s="40" t="s">
        <v>89</v>
      </c>
      <c r="AH5" s="92"/>
      <c r="AI5" s="24"/>
    </row>
    <row r="6" spans="1:35" ht="15.75" thickBot="1">
      <c r="A6" s="90" t="s">
        <v>28</v>
      </c>
      <c r="B6" s="36"/>
      <c r="C6" s="20"/>
      <c r="D6" s="47" t="s">
        <v>26</v>
      </c>
      <c r="E6" s="60" t="s">
        <v>68</v>
      </c>
      <c r="F6" s="60" t="s">
        <v>69</v>
      </c>
      <c r="G6" s="60" t="s">
        <v>82</v>
      </c>
      <c r="H6" s="60" t="s">
        <v>83</v>
      </c>
      <c r="I6" s="6" t="s">
        <v>55</v>
      </c>
      <c r="J6" s="6" t="s">
        <v>89</v>
      </c>
      <c r="K6" s="121" t="s">
        <v>57</v>
      </c>
      <c r="L6" s="6" t="s">
        <v>103</v>
      </c>
      <c r="M6" s="70"/>
      <c r="N6" s="6" t="s">
        <v>89</v>
      </c>
      <c r="O6" s="70"/>
      <c r="P6" s="43" t="s">
        <v>55</v>
      </c>
      <c r="Q6" s="86"/>
      <c r="S6" s="90" t="s">
        <v>28</v>
      </c>
      <c r="T6" s="36"/>
      <c r="U6" s="47" t="s">
        <v>26</v>
      </c>
      <c r="V6" s="103" t="s">
        <v>57</v>
      </c>
      <c r="W6" s="103" t="s">
        <v>67</v>
      </c>
      <c r="X6" s="103" t="s">
        <v>70</v>
      </c>
      <c r="Y6" s="103" t="s">
        <v>71</v>
      </c>
      <c r="Z6" s="6" t="s">
        <v>55</v>
      </c>
      <c r="AA6" s="6" t="s">
        <v>89</v>
      </c>
      <c r="AB6" s="121" t="s">
        <v>57</v>
      </c>
      <c r="AC6" s="6" t="s">
        <v>103</v>
      </c>
      <c r="AD6" s="70"/>
      <c r="AE6" s="6" t="s">
        <v>82</v>
      </c>
      <c r="AF6" s="70"/>
      <c r="AG6" s="6" t="s">
        <v>89</v>
      </c>
      <c r="AH6" s="86"/>
      <c r="AI6" s="24"/>
    </row>
    <row r="7" spans="1:35">
      <c r="A7" s="79" t="s">
        <v>29</v>
      </c>
      <c r="B7" s="80" t="s">
        <v>44</v>
      </c>
      <c r="C7" s="18" t="s">
        <v>36</v>
      </c>
      <c r="D7" s="46" t="s">
        <v>20</v>
      </c>
      <c r="E7" s="107" t="s">
        <v>68</v>
      </c>
      <c r="F7" s="107" t="s">
        <v>69</v>
      </c>
      <c r="G7" s="107" t="s">
        <v>82</v>
      </c>
      <c r="H7" s="107" t="s">
        <v>83</v>
      </c>
      <c r="I7" s="40" t="s">
        <v>55</v>
      </c>
      <c r="J7" s="40" t="s">
        <v>89</v>
      </c>
      <c r="K7" s="122" t="s">
        <v>57</v>
      </c>
      <c r="L7" s="40" t="s">
        <v>103</v>
      </c>
      <c r="M7" s="81" t="s">
        <v>45</v>
      </c>
      <c r="N7" s="40" t="s">
        <v>89</v>
      </c>
      <c r="O7" s="81" t="s">
        <v>90</v>
      </c>
      <c r="P7" s="42" t="s">
        <v>55</v>
      </c>
      <c r="Q7" s="82" t="s">
        <v>91</v>
      </c>
      <c r="S7" s="79" t="s">
        <v>29</v>
      </c>
      <c r="T7" s="80" t="s">
        <v>44</v>
      </c>
      <c r="U7" s="46" t="s">
        <v>20</v>
      </c>
      <c r="V7" s="103" t="s">
        <v>57</v>
      </c>
      <c r="W7" s="103" t="s">
        <v>67</v>
      </c>
      <c r="X7" s="103" t="s">
        <v>70</v>
      </c>
      <c r="Y7" s="103" t="s">
        <v>71</v>
      </c>
      <c r="Z7" s="40" t="s">
        <v>55</v>
      </c>
      <c r="AA7" s="40" t="s">
        <v>89</v>
      </c>
      <c r="AB7" s="122" t="s">
        <v>57</v>
      </c>
      <c r="AC7" s="40" t="s">
        <v>103</v>
      </c>
      <c r="AD7" s="81" t="s">
        <v>94</v>
      </c>
      <c r="AE7" s="40" t="s">
        <v>82</v>
      </c>
      <c r="AF7" s="81" t="s">
        <v>100</v>
      </c>
      <c r="AG7" s="40" t="s">
        <v>89</v>
      </c>
      <c r="AH7" s="82" t="s">
        <v>101</v>
      </c>
      <c r="AI7" s="24"/>
    </row>
    <row r="8" spans="1:35">
      <c r="A8" s="83" t="s">
        <v>30</v>
      </c>
      <c r="B8" s="38" t="s">
        <v>44</v>
      </c>
      <c r="C8" s="19" t="s">
        <v>37</v>
      </c>
      <c r="D8" s="57" t="s">
        <v>21</v>
      </c>
      <c r="E8" s="108" t="s">
        <v>68</v>
      </c>
      <c r="F8" s="108" t="s">
        <v>69</v>
      </c>
      <c r="G8" s="108" t="s">
        <v>82</v>
      </c>
      <c r="H8" s="108" t="s">
        <v>83</v>
      </c>
      <c r="I8" s="2" t="s">
        <v>55</v>
      </c>
      <c r="J8" s="2" t="s">
        <v>89</v>
      </c>
      <c r="K8" s="123" t="s">
        <v>57</v>
      </c>
      <c r="L8" s="2" t="s">
        <v>103</v>
      </c>
      <c r="M8" s="72" t="s">
        <v>45</v>
      </c>
      <c r="N8" s="2" t="s">
        <v>89</v>
      </c>
      <c r="O8" s="72" t="s">
        <v>90</v>
      </c>
      <c r="P8" s="75" t="s">
        <v>55</v>
      </c>
      <c r="Q8" s="84" t="s">
        <v>91</v>
      </c>
      <c r="S8" s="83" t="s">
        <v>30</v>
      </c>
      <c r="T8" s="38" t="s">
        <v>44</v>
      </c>
      <c r="U8" s="57" t="s">
        <v>21</v>
      </c>
      <c r="V8" s="103" t="s">
        <v>57</v>
      </c>
      <c r="W8" s="103" t="s">
        <v>67</v>
      </c>
      <c r="X8" s="103" t="s">
        <v>70</v>
      </c>
      <c r="Y8" s="103" t="s">
        <v>71</v>
      </c>
      <c r="Z8" s="2" t="s">
        <v>55</v>
      </c>
      <c r="AA8" s="2" t="s">
        <v>89</v>
      </c>
      <c r="AB8" s="123" t="s">
        <v>57</v>
      </c>
      <c r="AC8" s="2" t="s">
        <v>103</v>
      </c>
      <c r="AD8" s="72" t="s">
        <v>94</v>
      </c>
      <c r="AE8" s="2" t="s">
        <v>82</v>
      </c>
      <c r="AF8" s="72" t="s">
        <v>100</v>
      </c>
      <c r="AG8" s="2" t="s">
        <v>89</v>
      </c>
      <c r="AH8" s="84" t="s">
        <v>101</v>
      </c>
      <c r="AI8" s="24"/>
    </row>
    <row r="9" spans="1:35">
      <c r="A9" s="83" t="s">
        <v>31</v>
      </c>
      <c r="B9" s="38" t="s">
        <v>44</v>
      </c>
      <c r="C9" s="19" t="s">
        <v>38</v>
      </c>
      <c r="D9" s="57" t="s">
        <v>22</v>
      </c>
      <c r="E9" s="108" t="s">
        <v>68</v>
      </c>
      <c r="F9" s="108" t="s">
        <v>69</v>
      </c>
      <c r="G9" s="108" t="s">
        <v>82</v>
      </c>
      <c r="H9" s="108" t="s">
        <v>83</v>
      </c>
      <c r="I9" s="2" t="s">
        <v>55</v>
      </c>
      <c r="J9" s="2" t="s">
        <v>89</v>
      </c>
      <c r="K9" s="123" t="s">
        <v>57</v>
      </c>
      <c r="L9" s="2" t="s">
        <v>103</v>
      </c>
      <c r="M9" s="72" t="s">
        <v>45</v>
      </c>
      <c r="N9" s="2" t="s">
        <v>89</v>
      </c>
      <c r="O9" s="72" t="s">
        <v>90</v>
      </c>
      <c r="P9" s="75" t="s">
        <v>55</v>
      </c>
      <c r="Q9" s="84" t="s">
        <v>91</v>
      </c>
      <c r="S9" s="83" t="s">
        <v>31</v>
      </c>
      <c r="T9" s="38" t="s">
        <v>44</v>
      </c>
      <c r="U9" s="57" t="s">
        <v>22</v>
      </c>
      <c r="V9" s="103" t="s">
        <v>57</v>
      </c>
      <c r="W9" s="103" t="s">
        <v>67</v>
      </c>
      <c r="X9" s="103" t="s">
        <v>70</v>
      </c>
      <c r="Y9" s="103" t="s">
        <v>71</v>
      </c>
      <c r="Z9" s="2" t="s">
        <v>55</v>
      </c>
      <c r="AA9" s="2" t="s">
        <v>89</v>
      </c>
      <c r="AB9" s="123" t="s">
        <v>57</v>
      </c>
      <c r="AC9" s="2" t="s">
        <v>103</v>
      </c>
      <c r="AD9" s="72" t="s">
        <v>94</v>
      </c>
      <c r="AE9" s="2" t="s">
        <v>82</v>
      </c>
      <c r="AF9" s="72" t="s">
        <v>100</v>
      </c>
      <c r="AG9" s="2" t="s">
        <v>89</v>
      </c>
      <c r="AH9" s="84" t="s">
        <v>101</v>
      </c>
      <c r="AI9" s="24"/>
    </row>
    <row r="10" spans="1:35">
      <c r="A10" s="83" t="s">
        <v>32</v>
      </c>
      <c r="B10" s="38" t="s">
        <v>44</v>
      </c>
      <c r="C10" s="19" t="s">
        <v>23</v>
      </c>
      <c r="D10" s="57" t="s">
        <v>23</v>
      </c>
      <c r="E10" s="108" t="s">
        <v>68</v>
      </c>
      <c r="F10" s="108" t="s">
        <v>69</v>
      </c>
      <c r="G10" s="108" t="s">
        <v>82</v>
      </c>
      <c r="H10" s="108" t="s">
        <v>83</v>
      </c>
      <c r="I10" s="2" t="s">
        <v>55</v>
      </c>
      <c r="J10" s="2" t="s">
        <v>89</v>
      </c>
      <c r="K10" s="123" t="s">
        <v>57</v>
      </c>
      <c r="L10" s="2" t="s">
        <v>103</v>
      </c>
      <c r="M10" s="72" t="s">
        <v>45</v>
      </c>
      <c r="N10" s="2" t="s">
        <v>89</v>
      </c>
      <c r="O10" s="72" t="s">
        <v>90</v>
      </c>
      <c r="P10" s="75" t="s">
        <v>55</v>
      </c>
      <c r="Q10" s="84" t="s">
        <v>91</v>
      </c>
      <c r="S10" s="83" t="s">
        <v>32</v>
      </c>
      <c r="T10" s="38" t="s">
        <v>44</v>
      </c>
      <c r="U10" s="57" t="s">
        <v>23</v>
      </c>
      <c r="V10" s="103" t="s">
        <v>57</v>
      </c>
      <c r="W10" s="103" t="s">
        <v>67</v>
      </c>
      <c r="X10" s="103" t="s">
        <v>70</v>
      </c>
      <c r="Y10" s="103" t="s">
        <v>71</v>
      </c>
      <c r="Z10" s="2" t="s">
        <v>55</v>
      </c>
      <c r="AA10" s="2" t="s">
        <v>89</v>
      </c>
      <c r="AB10" s="123" t="s">
        <v>57</v>
      </c>
      <c r="AC10" s="2" t="s">
        <v>103</v>
      </c>
      <c r="AD10" s="72" t="s">
        <v>94</v>
      </c>
      <c r="AE10" s="2" t="s">
        <v>82</v>
      </c>
      <c r="AF10" s="72" t="s">
        <v>100</v>
      </c>
      <c r="AG10" s="2" t="s">
        <v>89</v>
      </c>
      <c r="AH10" s="84" t="s">
        <v>101</v>
      </c>
      <c r="AI10" s="24"/>
    </row>
    <row r="11" spans="1:35" ht="15.75" thickBot="1">
      <c r="A11" s="85" t="s">
        <v>33</v>
      </c>
      <c r="B11" s="39" t="s">
        <v>44</v>
      </c>
      <c r="C11" s="20" t="s">
        <v>39</v>
      </c>
      <c r="D11" s="47" t="s">
        <v>24</v>
      </c>
      <c r="E11" s="60" t="s">
        <v>68</v>
      </c>
      <c r="F11" s="60" t="s">
        <v>69</v>
      </c>
      <c r="G11" s="60" t="s">
        <v>82</v>
      </c>
      <c r="H11" s="60" t="s">
        <v>83</v>
      </c>
      <c r="I11" s="6" t="s">
        <v>55</v>
      </c>
      <c r="J11" s="6" t="s">
        <v>89</v>
      </c>
      <c r="K11" s="121" t="s">
        <v>57</v>
      </c>
      <c r="L11" s="6" t="s">
        <v>103</v>
      </c>
      <c r="M11" s="73" t="s">
        <v>45</v>
      </c>
      <c r="N11" s="6" t="s">
        <v>89</v>
      </c>
      <c r="O11" s="73" t="s">
        <v>90</v>
      </c>
      <c r="P11" s="43" t="s">
        <v>55</v>
      </c>
      <c r="Q11" s="86" t="s">
        <v>91</v>
      </c>
      <c r="S11" s="85" t="s">
        <v>33</v>
      </c>
      <c r="T11" s="39" t="s">
        <v>44</v>
      </c>
      <c r="U11" s="47" t="s">
        <v>24</v>
      </c>
      <c r="V11" s="103" t="s">
        <v>57</v>
      </c>
      <c r="W11" s="103" t="s">
        <v>67</v>
      </c>
      <c r="X11" s="103" t="s">
        <v>70</v>
      </c>
      <c r="Y11" s="103" t="s">
        <v>71</v>
      </c>
      <c r="Z11" s="6" t="s">
        <v>55</v>
      </c>
      <c r="AA11" s="6" t="s">
        <v>89</v>
      </c>
      <c r="AB11" s="121" t="s">
        <v>57</v>
      </c>
      <c r="AC11" s="6" t="s">
        <v>103</v>
      </c>
      <c r="AD11" s="73" t="s">
        <v>94</v>
      </c>
      <c r="AE11" s="6" t="s">
        <v>82</v>
      </c>
      <c r="AF11" s="73" t="s">
        <v>100</v>
      </c>
      <c r="AG11" s="6" t="s">
        <v>89</v>
      </c>
      <c r="AH11" s="86" t="s">
        <v>101</v>
      </c>
      <c r="AI11" s="24"/>
    </row>
    <row r="12" spans="1:35" ht="19.5" thickBot="1">
      <c r="A12" s="93" t="s">
        <v>10</v>
      </c>
      <c r="B12" s="41" t="s">
        <v>42</v>
      </c>
      <c r="C12" s="22" t="s">
        <v>40</v>
      </c>
      <c r="D12" s="58" t="s">
        <v>40</v>
      </c>
      <c r="E12" s="109" t="s">
        <v>68</v>
      </c>
      <c r="F12" s="109" t="s">
        <v>69</v>
      </c>
      <c r="G12" s="109" t="s">
        <v>82</v>
      </c>
      <c r="H12" s="109" t="s">
        <v>83</v>
      </c>
      <c r="I12" s="8" t="s">
        <v>55</v>
      </c>
      <c r="J12" s="8" t="s">
        <v>89</v>
      </c>
      <c r="K12" s="124" t="s">
        <v>57</v>
      </c>
      <c r="L12" s="8" t="s">
        <v>103</v>
      </c>
      <c r="M12" s="101" t="s">
        <v>115</v>
      </c>
      <c r="N12" s="8" t="s">
        <v>89</v>
      </c>
      <c r="O12" s="74" t="s">
        <v>90</v>
      </c>
      <c r="P12" s="76" t="s">
        <v>55</v>
      </c>
      <c r="Q12" s="87" t="s">
        <v>91</v>
      </c>
      <c r="S12" s="93" t="s">
        <v>98</v>
      </c>
      <c r="T12" s="41" t="s">
        <v>42</v>
      </c>
      <c r="U12" s="58" t="s">
        <v>40</v>
      </c>
      <c r="V12" s="103" t="s">
        <v>57</v>
      </c>
      <c r="W12" s="103" t="s">
        <v>67</v>
      </c>
      <c r="X12" s="103" t="s">
        <v>70</v>
      </c>
      <c r="Y12" s="103" t="s">
        <v>71</v>
      </c>
      <c r="Z12" s="8" t="s">
        <v>55</v>
      </c>
      <c r="AA12" s="8" t="s">
        <v>89</v>
      </c>
      <c r="AB12" s="124" t="s">
        <v>57</v>
      </c>
      <c r="AC12" s="8" t="s">
        <v>103</v>
      </c>
      <c r="AD12" s="101" t="s">
        <v>95</v>
      </c>
      <c r="AE12" s="8" t="s">
        <v>82</v>
      </c>
      <c r="AF12" s="74" t="s">
        <v>100</v>
      </c>
      <c r="AG12" s="8" t="s">
        <v>89</v>
      </c>
      <c r="AH12" s="87" t="s">
        <v>101</v>
      </c>
    </row>
    <row r="13" spans="1:35" ht="15.75" thickBot="1">
      <c r="A13" s="93" t="s">
        <v>48</v>
      </c>
      <c r="B13" s="41" t="s">
        <v>46</v>
      </c>
      <c r="C13" s="22" t="s">
        <v>52</v>
      </c>
      <c r="D13" s="58" t="s">
        <v>120</v>
      </c>
      <c r="E13" s="109" t="s">
        <v>68</v>
      </c>
      <c r="F13" s="109" t="s">
        <v>69</v>
      </c>
      <c r="G13" s="109" t="s">
        <v>82</v>
      </c>
      <c r="H13" s="109" t="s">
        <v>83</v>
      </c>
      <c r="I13" s="8" t="s">
        <v>55</v>
      </c>
      <c r="J13" s="8" t="s">
        <v>89</v>
      </c>
      <c r="K13" s="124" t="s">
        <v>57</v>
      </c>
      <c r="L13" s="8" t="s">
        <v>103</v>
      </c>
      <c r="M13" s="74" t="s">
        <v>47</v>
      </c>
      <c r="N13" s="8" t="s">
        <v>89</v>
      </c>
      <c r="O13" s="74" t="s">
        <v>90</v>
      </c>
      <c r="P13" s="76" t="s">
        <v>55</v>
      </c>
      <c r="Q13" s="87" t="s">
        <v>91</v>
      </c>
      <c r="S13" s="93" t="s">
        <v>48</v>
      </c>
      <c r="T13" s="41" t="s">
        <v>46</v>
      </c>
      <c r="U13" s="58" t="s">
        <v>61</v>
      </c>
      <c r="V13" s="103" t="s">
        <v>57</v>
      </c>
      <c r="W13" s="103" t="s">
        <v>67</v>
      </c>
      <c r="X13" s="103" t="s">
        <v>70</v>
      </c>
      <c r="Y13" s="103" t="s">
        <v>71</v>
      </c>
      <c r="Z13" s="8" t="s">
        <v>55</v>
      </c>
      <c r="AA13" s="8" t="s">
        <v>89</v>
      </c>
      <c r="AB13" s="124" t="s">
        <v>57</v>
      </c>
      <c r="AC13" s="8" t="s">
        <v>103</v>
      </c>
      <c r="AD13" s="74" t="s">
        <v>96</v>
      </c>
      <c r="AE13" s="8" t="s">
        <v>82</v>
      </c>
      <c r="AF13" s="74" t="s">
        <v>100</v>
      </c>
      <c r="AG13" s="8" t="s">
        <v>89</v>
      </c>
      <c r="AH13" s="87" t="s">
        <v>101</v>
      </c>
    </row>
    <row r="14" spans="1:35" ht="15.75" thickBot="1">
      <c r="A14" s="93" t="s">
        <v>53</v>
      </c>
      <c r="B14" s="41" t="s">
        <v>50</v>
      </c>
      <c r="C14" s="22" t="s">
        <v>52</v>
      </c>
      <c r="D14" s="58" t="s">
        <v>120</v>
      </c>
      <c r="E14" s="109" t="s">
        <v>68</v>
      </c>
      <c r="F14" s="109" t="s">
        <v>69</v>
      </c>
      <c r="G14" s="109" t="s">
        <v>82</v>
      </c>
      <c r="H14" s="109" t="s">
        <v>83</v>
      </c>
      <c r="I14" s="8" t="s">
        <v>55</v>
      </c>
      <c r="J14" s="8" t="s">
        <v>89</v>
      </c>
      <c r="K14" s="124" t="s">
        <v>57</v>
      </c>
      <c r="L14" s="8" t="s">
        <v>103</v>
      </c>
      <c r="M14" s="74" t="s">
        <v>49</v>
      </c>
      <c r="N14" s="8" t="s">
        <v>89</v>
      </c>
      <c r="O14" s="74" t="s">
        <v>90</v>
      </c>
      <c r="P14" s="76" t="s">
        <v>55</v>
      </c>
      <c r="Q14" s="87" t="s">
        <v>91</v>
      </c>
      <c r="S14" s="93" t="s">
        <v>99</v>
      </c>
      <c r="T14" s="41" t="s">
        <v>50</v>
      </c>
      <c r="U14" s="58" t="s">
        <v>61</v>
      </c>
      <c r="V14" s="103" t="s">
        <v>57</v>
      </c>
      <c r="W14" s="103" t="s">
        <v>67</v>
      </c>
      <c r="X14" s="103" t="s">
        <v>70</v>
      </c>
      <c r="Y14" s="103" t="s">
        <v>71</v>
      </c>
      <c r="Z14" s="8" t="s">
        <v>55</v>
      </c>
      <c r="AA14" s="8" t="s">
        <v>89</v>
      </c>
      <c r="AB14" s="124" t="s">
        <v>57</v>
      </c>
      <c r="AC14" s="8" t="s">
        <v>103</v>
      </c>
      <c r="AD14" s="74" t="s">
        <v>97</v>
      </c>
      <c r="AE14" s="8" t="s">
        <v>82</v>
      </c>
      <c r="AF14" s="74" t="s">
        <v>100</v>
      </c>
      <c r="AG14" s="8" t="s">
        <v>89</v>
      </c>
      <c r="AH14" s="87" t="s">
        <v>101</v>
      </c>
    </row>
    <row r="15" spans="1:35">
      <c r="A15" s="10"/>
      <c r="B15" s="10"/>
      <c r="C15" s="24"/>
      <c r="D15" s="129"/>
      <c r="E15" s="130"/>
      <c r="F15" s="130"/>
      <c r="G15" s="130"/>
      <c r="H15" s="127"/>
      <c r="I15" s="24"/>
      <c r="J15" s="24"/>
      <c r="K15" s="128"/>
      <c r="L15" s="24"/>
      <c r="N15" s="24"/>
      <c r="P15" s="24"/>
      <c r="S15" s="10"/>
      <c r="T15" s="10"/>
      <c r="U15" s="24"/>
      <c r="V15" s="24"/>
      <c r="W15" s="24"/>
      <c r="X15" s="24"/>
      <c r="Y15" s="24"/>
      <c r="Z15" s="24"/>
      <c r="AA15" s="24"/>
      <c r="AB15" s="128"/>
      <c r="AC15" s="24"/>
      <c r="AE15" s="24"/>
      <c r="AG15" s="24"/>
    </row>
    <row r="16" spans="1:35" ht="15.75" thickBot="1">
      <c r="A16" s="10"/>
      <c r="B16" s="10"/>
      <c r="C16" s="65" t="s">
        <v>74</v>
      </c>
      <c r="D16" s="65" t="s">
        <v>73</v>
      </c>
      <c r="E16" s="135" t="s">
        <v>116</v>
      </c>
      <c r="F16" s="65" t="s">
        <v>72</v>
      </c>
      <c r="H16" s="127"/>
      <c r="I16" s="24"/>
      <c r="J16" s="24"/>
      <c r="K16" s="65" t="s">
        <v>74</v>
      </c>
      <c r="L16" s="65" t="s">
        <v>73</v>
      </c>
      <c r="M16" s="135" t="s">
        <v>116</v>
      </c>
      <c r="N16" s="65" t="s">
        <v>72</v>
      </c>
      <c r="P16" s="24"/>
      <c r="S16" s="10"/>
      <c r="T16" s="10"/>
      <c r="U16" s="24"/>
      <c r="V16" s="24"/>
      <c r="W16" s="24"/>
      <c r="X16" s="24"/>
      <c r="Y16" s="24"/>
      <c r="Z16" s="24"/>
      <c r="AA16" s="24"/>
      <c r="AB16" s="128"/>
      <c r="AC16" s="24"/>
      <c r="AE16" s="24"/>
      <c r="AG16" s="24"/>
    </row>
    <row r="17" spans="1:33" ht="15.75" thickBot="1">
      <c r="A17" s="10"/>
      <c r="B17" s="10"/>
      <c r="C17" s="16" t="s">
        <v>114</v>
      </c>
      <c r="D17" s="16" t="s">
        <v>114</v>
      </c>
      <c r="E17" s="136" t="s">
        <v>117</v>
      </c>
      <c r="F17" s="16" t="s">
        <v>117</v>
      </c>
      <c r="H17" s="127"/>
      <c r="I17" s="24"/>
      <c r="J17" s="24"/>
      <c r="K17" s="16" t="s">
        <v>114</v>
      </c>
      <c r="L17" s="16" t="s">
        <v>114</v>
      </c>
      <c r="M17" s="136" t="s">
        <v>117</v>
      </c>
      <c r="N17" s="16" t="s">
        <v>117</v>
      </c>
      <c r="P17" s="24"/>
      <c r="S17" s="10"/>
      <c r="T17" s="10"/>
      <c r="U17" s="24"/>
      <c r="V17" s="24"/>
      <c r="W17" s="24"/>
      <c r="X17" s="24"/>
      <c r="Y17" s="24"/>
      <c r="Z17" s="24"/>
      <c r="AA17" s="24"/>
      <c r="AB17" s="128"/>
      <c r="AC17" s="24"/>
      <c r="AE17" s="24"/>
      <c r="AG17" s="24"/>
    </row>
    <row r="18" spans="1:33">
      <c r="A18" s="102" t="s">
        <v>64</v>
      </c>
      <c r="B18" s="103" t="s">
        <v>57</v>
      </c>
      <c r="C18" s="102" t="s">
        <v>121</v>
      </c>
      <c r="D18" s="102" t="s">
        <v>148</v>
      </c>
      <c r="E18" s="134" t="s">
        <v>157</v>
      </c>
      <c r="F18" s="131" t="s">
        <v>165</v>
      </c>
      <c r="G18" t="str">
        <f t="shared" ref="G18:G24" si="0">A18</f>
        <v>Purchase</v>
      </c>
      <c r="K18" s="102" t="str">
        <f t="shared" ref="K18:N21" si="1">$B18&amp;I$13&amp;$D$13</f>
        <v>0100FI</v>
      </c>
      <c r="L18" s="102" t="str">
        <f t="shared" si="1"/>
        <v>0110FI</v>
      </c>
      <c r="M18" s="134" t="str">
        <f t="shared" si="1"/>
        <v>0101FI</v>
      </c>
      <c r="N18" s="131" t="str">
        <f t="shared" si="1"/>
        <v>0111FI</v>
      </c>
    </row>
    <row r="19" spans="1:33">
      <c r="A19" s="102" t="s">
        <v>104</v>
      </c>
      <c r="B19" s="103" t="s">
        <v>67</v>
      </c>
      <c r="C19" s="133" t="s">
        <v>142</v>
      </c>
      <c r="D19" s="133" t="s">
        <v>150</v>
      </c>
      <c r="E19" s="134" t="s">
        <v>159</v>
      </c>
      <c r="F19" s="131" t="s">
        <v>166</v>
      </c>
      <c r="G19" t="str">
        <f t="shared" si="0"/>
        <v>Purchase Return</v>
      </c>
      <c r="K19" s="133" t="str">
        <f t="shared" si="1"/>
        <v>0200FI</v>
      </c>
      <c r="L19" s="133" t="str">
        <f t="shared" si="1"/>
        <v>0210FI</v>
      </c>
      <c r="M19" s="134" t="str">
        <f t="shared" si="1"/>
        <v>0201FI</v>
      </c>
      <c r="N19" s="131" t="str">
        <f t="shared" si="1"/>
        <v>0211FI</v>
      </c>
    </row>
    <row r="20" spans="1:33">
      <c r="A20" s="102" t="s">
        <v>106</v>
      </c>
      <c r="B20" s="103" t="s">
        <v>70</v>
      </c>
      <c r="C20" s="102" t="s">
        <v>143</v>
      </c>
      <c r="D20" s="169" t="s">
        <v>152</v>
      </c>
      <c r="E20" s="134" t="s">
        <v>161</v>
      </c>
      <c r="F20" s="102" t="s">
        <v>169</v>
      </c>
      <c r="G20" t="str">
        <f t="shared" si="0"/>
        <v>Purchase Challan IN</v>
      </c>
      <c r="K20" s="102" t="str">
        <f t="shared" si="1"/>
        <v>0500FI</v>
      </c>
      <c r="L20" s="102" t="str">
        <f t="shared" si="1"/>
        <v>0510FI</v>
      </c>
      <c r="M20" s="134" t="str">
        <f t="shared" si="1"/>
        <v>0501FI</v>
      </c>
      <c r="N20" s="102" t="str">
        <f t="shared" si="1"/>
        <v>0511FI</v>
      </c>
    </row>
    <row r="21" spans="1:33">
      <c r="A21" s="102" t="s">
        <v>107</v>
      </c>
      <c r="B21" s="103" t="s">
        <v>71</v>
      </c>
      <c r="C21" s="133" t="s">
        <v>146</v>
      </c>
      <c r="D21" s="168" t="s">
        <v>154</v>
      </c>
      <c r="E21" s="134" t="s">
        <v>163</v>
      </c>
      <c r="F21" s="133" t="s">
        <v>171</v>
      </c>
      <c r="G21" t="str">
        <f t="shared" si="0"/>
        <v>Purchase Challan Out</v>
      </c>
      <c r="K21" s="133" t="str">
        <f t="shared" si="1"/>
        <v>0600FI</v>
      </c>
      <c r="L21" s="133" t="str">
        <f t="shared" si="1"/>
        <v>0610FI</v>
      </c>
      <c r="M21" s="134" t="str">
        <f t="shared" si="1"/>
        <v>0601FI</v>
      </c>
      <c r="N21" s="133" t="str">
        <f t="shared" si="1"/>
        <v>0611FI</v>
      </c>
    </row>
    <row r="22" spans="1:33" ht="15.75" thickBot="1">
      <c r="A22" s="131"/>
      <c r="B22" s="132"/>
      <c r="C22" s="131"/>
      <c r="D22" s="131"/>
      <c r="E22" s="134"/>
      <c r="F22" s="131"/>
      <c r="G22">
        <f t="shared" si="0"/>
        <v>0</v>
      </c>
      <c r="K22" s="131"/>
      <c r="L22" s="131"/>
      <c r="M22" s="134"/>
      <c r="N22" s="131"/>
    </row>
    <row r="23" spans="1:33" ht="15.75" thickBot="1">
      <c r="A23" s="131"/>
      <c r="B23" s="132"/>
      <c r="C23" s="112" t="s">
        <v>58</v>
      </c>
      <c r="D23" s="97" t="s">
        <v>59</v>
      </c>
      <c r="E23" s="137" t="s">
        <v>102</v>
      </c>
      <c r="F23" s="97" t="s">
        <v>60</v>
      </c>
      <c r="G23">
        <f t="shared" si="0"/>
        <v>0</v>
      </c>
      <c r="K23" s="112" t="s">
        <v>58</v>
      </c>
      <c r="L23" s="97" t="s">
        <v>59</v>
      </c>
      <c r="M23" s="137" t="s">
        <v>102</v>
      </c>
      <c r="N23" s="97" t="s">
        <v>60</v>
      </c>
    </row>
    <row r="24" spans="1:33" ht="15.75" thickBot="1">
      <c r="A24" s="131"/>
      <c r="B24" s="132"/>
      <c r="C24" s="34" t="s">
        <v>112</v>
      </c>
      <c r="D24" s="16" t="s">
        <v>112</v>
      </c>
      <c r="E24" s="136" t="s">
        <v>113</v>
      </c>
      <c r="F24" s="16" t="s">
        <v>113</v>
      </c>
      <c r="G24">
        <f t="shared" si="0"/>
        <v>0</v>
      </c>
      <c r="K24" s="34" t="s">
        <v>112</v>
      </c>
      <c r="L24" s="16" t="s">
        <v>112</v>
      </c>
      <c r="M24" s="136" t="s">
        <v>113</v>
      </c>
      <c r="N24" s="16" t="s">
        <v>113</v>
      </c>
    </row>
    <row r="25" spans="1:33" ht="18.75">
      <c r="A25" s="1" t="s">
        <v>65</v>
      </c>
      <c r="B25" s="162" t="s">
        <v>69</v>
      </c>
      <c r="C25" s="163" t="s">
        <v>175</v>
      </c>
      <c r="D25" s="163" t="s">
        <v>180</v>
      </c>
      <c r="E25" s="134" t="s">
        <v>188</v>
      </c>
      <c r="F25" s="173" t="s">
        <v>196</v>
      </c>
      <c r="G25" t="str">
        <f>A25</f>
        <v>Sale</v>
      </c>
      <c r="H25" t="s">
        <v>1522</v>
      </c>
      <c r="I25" t="s">
        <v>411</v>
      </c>
      <c r="K25" s="1" t="str">
        <f t="shared" ref="K25:N28" si="2">$B25&amp;I$13&amp;$D$13</f>
        <v>0400FI</v>
      </c>
      <c r="L25" s="1" t="str">
        <f t="shared" si="2"/>
        <v>0410FI</v>
      </c>
      <c r="M25" s="134" t="str">
        <f t="shared" si="2"/>
        <v>0401FI</v>
      </c>
      <c r="N25" s="1" t="str">
        <f t="shared" si="2"/>
        <v>0411FI</v>
      </c>
    </row>
    <row r="26" spans="1:33">
      <c r="A26" s="1" t="s">
        <v>105</v>
      </c>
      <c r="B26" s="162" t="s">
        <v>68</v>
      </c>
      <c r="C26" s="171" t="s">
        <v>173</v>
      </c>
      <c r="D26" s="171" t="s">
        <v>179</v>
      </c>
      <c r="E26" s="134" t="s">
        <v>186</v>
      </c>
      <c r="F26" s="170" t="s">
        <v>194</v>
      </c>
      <c r="G26" t="str">
        <f t="shared" ref="G26:G59" si="3">A26</f>
        <v>Sale Return</v>
      </c>
      <c r="H26" t="s">
        <v>1523</v>
      </c>
      <c r="I26" t="s">
        <v>409</v>
      </c>
      <c r="K26" s="1" t="str">
        <f t="shared" si="2"/>
        <v>0300FI</v>
      </c>
      <c r="L26" s="1" t="str">
        <f t="shared" si="2"/>
        <v>0310FI</v>
      </c>
      <c r="M26" s="134" t="str">
        <f t="shared" si="2"/>
        <v>0301FI</v>
      </c>
      <c r="N26" s="1" t="str">
        <f t="shared" si="2"/>
        <v>0311FI</v>
      </c>
    </row>
    <row r="27" spans="1:33">
      <c r="A27" s="1" t="s">
        <v>108</v>
      </c>
      <c r="B27" s="2" t="s">
        <v>82</v>
      </c>
      <c r="C27" s="1" t="s">
        <v>176</v>
      </c>
      <c r="D27" s="169" t="s">
        <v>183</v>
      </c>
      <c r="E27" s="134" t="s">
        <v>190</v>
      </c>
      <c r="F27" s="1" t="s">
        <v>198</v>
      </c>
      <c r="G27" t="str">
        <f t="shared" si="3"/>
        <v>Sale Challan IN</v>
      </c>
      <c r="H27" t="s">
        <v>1524</v>
      </c>
      <c r="I27" t="s">
        <v>408</v>
      </c>
      <c r="K27" s="1" t="str">
        <f t="shared" si="2"/>
        <v>0700FI</v>
      </c>
      <c r="L27" s="1" t="str">
        <f t="shared" si="2"/>
        <v>0710FI</v>
      </c>
      <c r="M27" s="134" t="str">
        <f t="shared" si="2"/>
        <v>0701FI</v>
      </c>
      <c r="N27" s="1" t="str">
        <f t="shared" si="2"/>
        <v>0711FI</v>
      </c>
    </row>
    <row r="28" spans="1:33" ht="18.75">
      <c r="A28" s="1" t="s">
        <v>109</v>
      </c>
      <c r="B28" s="2" t="s">
        <v>83</v>
      </c>
      <c r="C28" s="1" t="s">
        <v>177</v>
      </c>
      <c r="D28" s="172" t="s">
        <v>184</v>
      </c>
      <c r="E28" s="134" t="s">
        <v>192</v>
      </c>
      <c r="F28" s="1" t="s">
        <v>200</v>
      </c>
      <c r="G28" t="str">
        <f t="shared" si="3"/>
        <v>Sale Challan Out</v>
      </c>
      <c r="H28" t="s">
        <v>1201</v>
      </c>
      <c r="I28" t="s">
        <v>1202</v>
      </c>
      <c r="K28" s="1" t="str">
        <f t="shared" si="2"/>
        <v>0800FI</v>
      </c>
      <c r="L28" s="1" t="str">
        <f t="shared" si="2"/>
        <v>0810FI</v>
      </c>
      <c r="M28" s="134" t="str">
        <f t="shared" si="2"/>
        <v>0801FI</v>
      </c>
      <c r="N28" s="1" t="str">
        <f t="shared" si="2"/>
        <v>0811FI</v>
      </c>
    </row>
    <row r="29" spans="1:33">
      <c r="A29" s="131"/>
      <c r="B29" s="132"/>
      <c r="C29" s="131"/>
      <c r="D29" s="131"/>
      <c r="E29" s="131"/>
      <c r="F29" s="131"/>
      <c r="G29">
        <f t="shared" si="3"/>
        <v>0</v>
      </c>
      <c r="K29" s="131"/>
      <c r="L29" s="131"/>
      <c r="M29" s="131"/>
      <c r="N29" s="131"/>
    </row>
    <row r="30" spans="1:33">
      <c r="A30" s="104"/>
      <c r="B30" s="105" t="s">
        <v>88</v>
      </c>
      <c r="C30" s="104" t="s">
        <v>202</v>
      </c>
      <c r="D30" s="167" t="s">
        <v>203</v>
      </c>
      <c r="E30" s="167" t="s">
        <v>204</v>
      </c>
      <c r="F30" s="167" t="s">
        <v>205</v>
      </c>
      <c r="G30">
        <f t="shared" si="3"/>
        <v>0</v>
      </c>
      <c r="K30" s="104" t="str">
        <f t="shared" ref="K30:N31" si="4">$B30&amp;I$13&amp;$D$13</f>
        <v>0900FI</v>
      </c>
      <c r="L30" s="104" t="str">
        <f t="shared" si="4"/>
        <v>0910FI</v>
      </c>
      <c r="M30" s="104" t="str">
        <f t="shared" si="4"/>
        <v>0901FI</v>
      </c>
      <c r="N30" s="104" t="str">
        <f t="shared" si="4"/>
        <v>0911FI</v>
      </c>
    </row>
    <row r="31" spans="1:33">
      <c r="A31" s="104"/>
      <c r="B31" s="105" t="s">
        <v>89</v>
      </c>
      <c r="C31" s="104" t="s">
        <v>206</v>
      </c>
      <c r="D31" s="167" t="s">
        <v>207</v>
      </c>
      <c r="E31" s="167" t="s">
        <v>208</v>
      </c>
      <c r="F31" s="167" t="s">
        <v>209</v>
      </c>
      <c r="G31">
        <f t="shared" si="3"/>
        <v>0</v>
      </c>
      <c r="K31" s="104" t="str">
        <f t="shared" si="4"/>
        <v>1000FI</v>
      </c>
      <c r="L31" s="104" t="str">
        <f t="shared" si="4"/>
        <v>1010FI</v>
      </c>
      <c r="M31" s="104" t="str">
        <f t="shared" si="4"/>
        <v>1001FI</v>
      </c>
      <c r="N31" s="104" t="str">
        <f t="shared" si="4"/>
        <v>1011FI</v>
      </c>
    </row>
    <row r="32" spans="1:33">
      <c r="G32">
        <f t="shared" si="3"/>
        <v>0</v>
      </c>
    </row>
    <row r="33" spans="1:7">
      <c r="A33" s="104" t="s">
        <v>463</v>
      </c>
      <c r="B33" s="105" t="s">
        <v>103</v>
      </c>
      <c r="C33" s="104" t="s">
        <v>476</v>
      </c>
      <c r="D33" s="167" t="s">
        <v>477</v>
      </c>
      <c r="E33" s="167" t="s">
        <v>478</v>
      </c>
      <c r="F33" s="167" t="s">
        <v>479</v>
      </c>
      <c r="G33" t="str">
        <f t="shared" si="3"/>
        <v>Challan Revesal IN</v>
      </c>
    </row>
    <row r="34" spans="1:7">
      <c r="A34" s="104" t="s">
        <v>464</v>
      </c>
      <c r="B34" s="105" t="s">
        <v>465</v>
      </c>
      <c r="C34" s="104" t="s">
        <v>480</v>
      </c>
      <c r="D34" s="167" t="s">
        <v>483</v>
      </c>
      <c r="E34" s="167" t="s">
        <v>481</v>
      </c>
      <c r="F34" s="167" t="s">
        <v>482</v>
      </c>
      <c r="G34" t="str">
        <f t="shared" si="3"/>
        <v>Challan Revesal Out</v>
      </c>
    </row>
    <row r="35" spans="1:7">
      <c r="G35">
        <f t="shared" si="3"/>
        <v>0</v>
      </c>
    </row>
    <row r="36" spans="1:7">
      <c r="A36" s="104" t="s">
        <v>466</v>
      </c>
      <c r="B36" s="105" t="s">
        <v>469</v>
      </c>
      <c r="C36" s="104" t="s">
        <v>484</v>
      </c>
      <c r="D36" s="167" t="s">
        <v>485</v>
      </c>
      <c r="E36" s="167" t="s">
        <v>486</v>
      </c>
      <c r="F36" s="167" t="s">
        <v>487</v>
      </c>
      <c r="G36" t="str">
        <f t="shared" si="3"/>
        <v>Challan TO Be Billed IN</v>
      </c>
    </row>
    <row r="37" spans="1:7">
      <c r="A37" s="104" t="s">
        <v>468</v>
      </c>
      <c r="B37" s="105" t="s">
        <v>470</v>
      </c>
      <c r="C37" s="104" t="s">
        <v>484</v>
      </c>
      <c r="D37" s="167" t="s">
        <v>485</v>
      </c>
      <c r="E37" s="167" t="s">
        <v>486</v>
      </c>
      <c r="F37" s="167" t="s">
        <v>487</v>
      </c>
      <c r="G37" t="str">
        <f t="shared" si="3"/>
        <v>Challan TO Be Billed OUT</v>
      </c>
    </row>
    <row r="38" spans="1:7">
      <c r="G38">
        <f t="shared" si="3"/>
        <v>0</v>
      </c>
    </row>
    <row r="39" spans="1:7">
      <c r="A39" s="104" t="s">
        <v>467</v>
      </c>
      <c r="B39" s="105" t="s">
        <v>471</v>
      </c>
      <c r="C39" s="104" t="s">
        <v>488</v>
      </c>
      <c r="D39" s="167" t="s">
        <v>491</v>
      </c>
      <c r="E39" s="167" t="s">
        <v>489</v>
      </c>
      <c r="F39" s="167" t="s">
        <v>490</v>
      </c>
      <c r="G39" t="str">
        <f t="shared" si="3"/>
        <v>Challan Not TO Be Billed IN</v>
      </c>
    </row>
    <row r="40" spans="1:7">
      <c r="A40" s="104" t="s">
        <v>472</v>
      </c>
      <c r="B40" s="105" t="s">
        <v>309</v>
      </c>
      <c r="C40" s="104" t="s">
        <v>488</v>
      </c>
      <c r="D40" s="167" t="s">
        <v>491</v>
      </c>
      <c r="E40" s="167" t="s">
        <v>489</v>
      </c>
      <c r="F40" s="167" t="s">
        <v>490</v>
      </c>
      <c r="G40" t="str">
        <f t="shared" si="3"/>
        <v>Challan Not TO Be Billed IOUT</v>
      </c>
    </row>
    <row r="41" spans="1:7">
      <c r="G41">
        <f t="shared" si="3"/>
        <v>0</v>
      </c>
    </row>
    <row r="42" spans="1:7">
      <c r="A42" s="104" t="s">
        <v>474</v>
      </c>
      <c r="B42" s="105" t="s">
        <v>319</v>
      </c>
      <c r="C42" s="104" t="s">
        <v>492</v>
      </c>
      <c r="D42" s="167" t="s">
        <v>493</v>
      </c>
      <c r="E42" s="167" t="s">
        <v>494</v>
      </c>
      <c r="F42" s="167" t="s">
        <v>495</v>
      </c>
      <c r="G42" t="str">
        <f t="shared" si="3"/>
        <v>Purchase Order</v>
      </c>
    </row>
    <row r="43" spans="1:7">
      <c r="A43" s="104" t="s">
        <v>475</v>
      </c>
      <c r="B43" s="105" t="s">
        <v>473</v>
      </c>
      <c r="C43" s="104" t="s">
        <v>496</v>
      </c>
      <c r="D43" s="167" t="s">
        <v>499</v>
      </c>
      <c r="E43" s="167" t="s">
        <v>497</v>
      </c>
      <c r="F43" s="167" t="s">
        <v>498</v>
      </c>
      <c r="G43" t="str">
        <f t="shared" si="3"/>
        <v>Sale Order</v>
      </c>
    </row>
    <row r="44" spans="1:7">
      <c r="G44">
        <f t="shared" si="3"/>
        <v>0</v>
      </c>
    </row>
    <row r="45" spans="1:7">
      <c r="A45" s="201" t="s">
        <v>501</v>
      </c>
      <c r="B45" s="105" t="s">
        <v>337</v>
      </c>
      <c r="C45" s="104" t="s">
        <v>502</v>
      </c>
      <c r="D45" s="167" t="s">
        <v>499</v>
      </c>
      <c r="E45" s="167" t="s">
        <v>497</v>
      </c>
      <c r="F45" s="167" t="s">
        <v>498</v>
      </c>
      <c r="G45" t="str">
        <f t="shared" si="3"/>
        <v>Stock Tranfer</v>
      </c>
    </row>
    <row r="46" spans="1:7">
      <c r="A46" s="201" t="s">
        <v>789</v>
      </c>
      <c r="B46" s="105" t="s">
        <v>357</v>
      </c>
      <c r="C46" s="104" t="s">
        <v>3626</v>
      </c>
      <c r="D46" s="167" t="s">
        <v>3626</v>
      </c>
      <c r="E46" s="167" t="s">
        <v>3626</v>
      </c>
      <c r="F46" s="167" t="s">
        <v>3626</v>
      </c>
      <c r="G46" t="str">
        <f t="shared" si="3"/>
        <v>Stock Journal</v>
      </c>
    </row>
    <row r="47" spans="1:7" ht="18.75">
      <c r="A47" s="1" t="s">
        <v>1581</v>
      </c>
      <c r="B47" s="2" t="s">
        <v>394</v>
      </c>
      <c r="C47" s="1" t="s">
        <v>1580</v>
      </c>
      <c r="D47" s="172" t="s">
        <v>1580</v>
      </c>
      <c r="E47" s="134" t="s">
        <v>1580</v>
      </c>
      <c r="F47" s="1" t="s">
        <v>1580</v>
      </c>
      <c r="G47" t="str">
        <f t="shared" si="3"/>
        <v>Promotional Sale Challan Out</v>
      </c>
    </row>
    <row r="48" spans="1:7" ht="18.75">
      <c r="A48" s="1" t="s">
        <v>3625</v>
      </c>
      <c r="B48" s="2" t="s">
        <v>1689</v>
      </c>
      <c r="C48" s="1" t="s">
        <v>3627</v>
      </c>
      <c r="D48" s="172" t="s">
        <v>3627</v>
      </c>
      <c r="E48" s="134" t="s">
        <v>3627</v>
      </c>
      <c r="F48" s="1" t="s">
        <v>3627</v>
      </c>
      <c r="G48" t="str">
        <f t="shared" si="3"/>
        <v>Promotional Purchase Challan Out</v>
      </c>
    </row>
    <row r="49" spans="1:9" ht="18.75">
      <c r="A49" s="1" t="s">
        <v>3631</v>
      </c>
      <c r="B49" s="2" t="s">
        <v>1690</v>
      </c>
      <c r="C49" s="1" t="s">
        <v>3629</v>
      </c>
      <c r="D49" s="172" t="s">
        <v>3629</v>
      </c>
      <c r="E49" s="134" t="s">
        <v>3629</v>
      </c>
      <c r="F49" s="1" t="s">
        <v>3629</v>
      </c>
      <c r="G49" t="str">
        <f t="shared" si="3"/>
        <v>Purchase Jobwork (QU,QC,QJ)</v>
      </c>
    </row>
    <row r="50" spans="1:9" ht="18.75">
      <c r="A50" s="1" t="s">
        <v>3632</v>
      </c>
      <c r="B50" s="2" t="s">
        <v>3628</v>
      </c>
      <c r="C50" s="1" t="s">
        <v>3630</v>
      </c>
      <c r="D50" s="172" t="s">
        <v>3630</v>
      </c>
      <c r="E50" s="134" t="s">
        <v>3630</v>
      </c>
      <c r="F50" s="1" t="s">
        <v>3630</v>
      </c>
      <c r="G50" t="str">
        <f t="shared" si="3"/>
        <v>Purchase Jobwork (ZU,ZC,ZJ)</v>
      </c>
    </row>
    <row r="51" spans="1:9">
      <c r="A51" s="219" t="s">
        <v>772</v>
      </c>
      <c r="B51" s="499" t="s">
        <v>773</v>
      </c>
      <c r="C51" s="499"/>
      <c r="D51" s="499"/>
      <c r="E51" s="219" t="s">
        <v>299</v>
      </c>
      <c r="F51" s="219" t="s">
        <v>774</v>
      </c>
      <c r="G51" t="str">
        <f t="shared" si="3"/>
        <v>Voucher</v>
      </c>
      <c r="H51" s="312" t="s">
        <v>1870</v>
      </c>
      <c r="I51" t="s">
        <v>793</v>
      </c>
    </row>
    <row r="52" spans="1:9">
      <c r="A52" s="1" t="s">
        <v>775</v>
      </c>
      <c r="B52" s="220" t="s">
        <v>70</v>
      </c>
      <c r="C52" s="220" t="s">
        <v>776</v>
      </c>
      <c r="D52" s="1" t="s">
        <v>777</v>
      </c>
      <c r="E52" s="131" t="s">
        <v>299</v>
      </c>
      <c r="F52" s="131" t="s">
        <v>778</v>
      </c>
      <c r="G52" t="str">
        <f t="shared" si="3"/>
        <v>Purchase Challan</v>
      </c>
      <c r="H52" s="1" t="s">
        <v>1871</v>
      </c>
      <c r="I52" t="s">
        <v>794</v>
      </c>
    </row>
    <row r="53" spans="1:9">
      <c r="A53" s="1" t="s">
        <v>779</v>
      </c>
      <c r="B53" s="220" t="s">
        <v>71</v>
      </c>
      <c r="C53" s="220" t="s">
        <v>776</v>
      </c>
      <c r="D53" s="1" t="s">
        <v>385</v>
      </c>
      <c r="E53" s="131" t="s">
        <v>299</v>
      </c>
      <c r="F53" s="131" t="s">
        <v>780</v>
      </c>
      <c r="G53" t="str">
        <f t="shared" si="3"/>
        <v>Purchase Return Challan</v>
      </c>
      <c r="H53" s="1" t="s">
        <v>120</v>
      </c>
    </row>
    <row r="54" spans="1:9">
      <c r="A54" s="1" t="s">
        <v>781</v>
      </c>
      <c r="B54" s="220" t="s">
        <v>83</v>
      </c>
      <c r="C54" s="220" t="s">
        <v>776</v>
      </c>
      <c r="D54" s="131" t="s">
        <v>385</v>
      </c>
      <c r="E54" s="131" t="s">
        <v>299</v>
      </c>
      <c r="F54" s="131" t="s">
        <v>780</v>
      </c>
      <c r="G54" t="str">
        <f t="shared" si="3"/>
        <v>Sales Challan</v>
      </c>
      <c r="H54" s="131" t="s">
        <v>120</v>
      </c>
    </row>
    <row r="55" spans="1:9">
      <c r="A55" s="1" t="s">
        <v>782</v>
      </c>
      <c r="B55" s="220" t="s">
        <v>82</v>
      </c>
      <c r="C55" s="220" t="s">
        <v>776</v>
      </c>
      <c r="D55" s="131" t="s">
        <v>777</v>
      </c>
      <c r="E55" s="131" t="s">
        <v>299</v>
      </c>
      <c r="F55" s="131" t="s">
        <v>778</v>
      </c>
      <c r="G55" t="str">
        <f t="shared" si="3"/>
        <v>Sales Return Challan</v>
      </c>
      <c r="H55" s="131" t="s">
        <v>1871</v>
      </c>
    </row>
    <row r="56" spans="1:9">
      <c r="A56" s="131" t="s">
        <v>456</v>
      </c>
      <c r="B56" s="220" t="s">
        <v>69</v>
      </c>
      <c r="C56" s="220" t="s">
        <v>776</v>
      </c>
      <c r="D56" s="131" t="s">
        <v>716</v>
      </c>
      <c r="E56" s="131" t="s">
        <v>299</v>
      </c>
      <c r="F56" s="131" t="s">
        <v>780</v>
      </c>
      <c r="G56" t="str">
        <f t="shared" si="3"/>
        <v>Sales</v>
      </c>
      <c r="H56" s="131" t="s">
        <v>716</v>
      </c>
    </row>
    <row r="57" spans="1:9">
      <c r="A57" s="131" t="s">
        <v>457</v>
      </c>
      <c r="B57" s="220" t="s">
        <v>68</v>
      </c>
      <c r="C57" s="220" t="s">
        <v>89</v>
      </c>
      <c r="D57" s="131" t="s">
        <v>783</v>
      </c>
      <c r="E57" s="131" t="s">
        <v>299</v>
      </c>
      <c r="F57" s="131" t="s">
        <v>778</v>
      </c>
      <c r="G57" t="str">
        <f t="shared" si="3"/>
        <v>Sales Return</v>
      </c>
      <c r="H57" s="131" t="s">
        <v>783</v>
      </c>
    </row>
    <row r="58" spans="1:9">
      <c r="A58" s="131" t="s">
        <v>64</v>
      </c>
      <c r="B58" s="220" t="s">
        <v>57</v>
      </c>
      <c r="C58" s="220" t="s">
        <v>776</v>
      </c>
      <c r="D58" s="131" t="s">
        <v>784</v>
      </c>
      <c r="E58" s="131" t="s">
        <v>299</v>
      </c>
      <c r="F58" s="131" t="s">
        <v>778</v>
      </c>
      <c r="G58" t="str">
        <f t="shared" si="3"/>
        <v>Purchase</v>
      </c>
      <c r="H58" s="131" t="s">
        <v>784</v>
      </c>
    </row>
    <row r="59" spans="1:9">
      <c r="A59" s="131" t="s">
        <v>104</v>
      </c>
      <c r="B59" s="220" t="s">
        <v>67</v>
      </c>
      <c r="C59" s="220" t="s">
        <v>89</v>
      </c>
      <c r="D59" s="131" t="s">
        <v>785</v>
      </c>
      <c r="E59" s="131" t="s">
        <v>299</v>
      </c>
      <c r="F59" s="131" t="s">
        <v>780</v>
      </c>
      <c r="G59" t="str">
        <f t="shared" si="3"/>
        <v>Purchase Return</v>
      </c>
      <c r="H59" s="131" t="s">
        <v>785</v>
      </c>
    </row>
    <row r="60" spans="1:9">
      <c r="A60" s="131" t="s">
        <v>423</v>
      </c>
      <c r="B60" s="220" t="s">
        <v>337</v>
      </c>
      <c r="C60" s="220" t="s">
        <v>89</v>
      </c>
      <c r="D60" s="131" t="s">
        <v>786</v>
      </c>
      <c r="E60" s="131" t="s">
        <v>787</v>
      </c>
      <c r="F60" s="131" t="s">
        <v>788</v>
      </c>
      <c r="G60" s="131"/>
      <c r="H60" s="131" t="s">
        <v>786</v>
      </c>
    </row>
    <row r="61" spans="1:9">
      <c r="A61" s="131" t="s">
        <v>789</v>
      </c>
      <c r="B61" s="220" t="s">
        <v>357</v>
      </c>
      <c r="C61" s="220" t="s">
        <v>89</v>
      </c>
      <c r="D61" s="131" t="s">
        <v>790</v>
      </c>
      <c r="E61" s="131" t="s">
        <v>791</v>
      </c>
      <c r="F61" s="131" t="s">
        <v>792</v>
      </c>
      <c r="G61" s="131"/>
      <c r="H61" s="131" t="s">
        <v>790</v>
      </c>
    </row>
    <row r="66" spans="1:2">
      <c r="A66" t="s">
        <v>1817</v>
      </c>
    </row>
    <row r="67" spans="1:2">
      <c r="A67">
        <v>1</v>
      </c>
      <c r="B67" t="s">
        <v>1800</v>
      </c>
    </row>
    <row r="68" spans="1:2">
      <c r="A68">
        <v>2</v>
      </c>
      <c r="B68" t="s">
        <v>859</v>
      </c>
    </row>
    <row r="69" spans="1:2">
      <c r="A69">
        <v>3</v>
      </c>
      <c r="B69" t="s">
        <v>1815</v>
      </c>
    </row>
    <row r="70" spans="1:2">
      <c r="A70">
        <v>4</v>
      </c>
      <c r="B70" t="s">
        <v>1816</v>
      </c>
    </row>
    <row r="71" spans="1:2">
      <c r="A71">
        <v>5</v>
      </c>
      <c r="B71" t="s">
        <v>1822</v>
      </c>
    </row>
    <row r="72" spans="1:2">
      <c r="A72">
        <v>6</v>
      </c>
      <c r="B72" t="s">
        <v>1811</v>
      </c>
    </row>
    <row r="73" spans="1:2">
      <c r="A73">
        <v>7</v>
      </c>
      <c r="B73" t="s">
        <v>1812</v>
      </c>
    </row>
    <row r="74" spans="1:2">
      <c r="A74">
        <v>8</v>
      </c>
      <c r="B74" t="s">
        <v>1813</v>
      </c>
    </row>
    <row r="75" spans="1:2">
      <c r="A75">
        <v>9</v>
      </c>
      <c r="B75" t="s">
        <v>1814</v>
      </c>
    </row>
    <row r="76" spans="1:2">
      <c r="A76">
        <v>10</v>
      </c>
      <c r="B76" t="s">
        <v>1801</v>
      </c>
    </row>
    <row r="77" spans="1:2">
      <c r="A77">
        <v>11</v>
      </c>
      <c r="B77" t="s">
        <v>1802</v>
      </c>
    </row>
    <row r="78" spans="1:2">
      <c r="A78">
        <v>12</v>
      </c>
      <c r="B78" t="s">
        <v>1291</v>
      </c>
    </row>
    <row r="79" spans="1:2">
      <c r="A79">
        <v>13</v>
      </c>
      <c r="B79" t="s">
        <v>1803</v>
      </c>
    </row>
    <row r="80" spans="1:2">
      <c r="A80">
        <v>14</v>
      </c>
      <c r="B80" t="s">
        <v>1804</v>
      </c>
    </row>
    <row r="81" spans="1:2">
      <c r="A81">
        <v>15</v>
      </c>
      <c r="B81" t="s">
        <v>1810</v>
      </c>
    </row>
    <row r="82" spans="1:2">
      <c r="A82">
        <v>16</v>
      </c>
      <c r="B82" t="s">
        <v>1805</v>
      </c>
    </row>
    <row r="83" spans="1:2">
      <c r="A83">
        <v>17</v>
      </c>
      <c r="B83" t="s">
        <v>128</v>
      </c>
    </row>
    <row r="84" spans="1:2">
      <c r="A84">
        <v>18</v>
      </c>
      <c r="B84" t="s">
        <v>1806</v>
      </c>
    </row>
    <row r="85" spans="1:2">
      <c r="A85">
        <v>19</v>
      </c>
      <c r="B85" t="s">
        <v>1645</v>
      </c>
    </row>
    <row r="86" spans="1:2">
      <c r="A86">
        <v>20</v>
      </c>
      <c r="B86" t="s">
        <v>1807</v>
      </c>
    </row>
    <row r="87" spans="1:2">
      <c r="A87">
        <v>21</v>
      </c>
      <c r="B87" t="s">
        <v>1808</v>
      </c>
    </row>
    <row r="88" spans="1:2">
      <c r="A88">
        <v>22</v>
      </c>
    </row>
    <row r="89" spans="1:2">
      <c r="A89">
        <v>23</v>
      </c>
      <c r="B89" t="s">
        <v>1538</v>
      </c>
    </row>
    <row r="90" spans="1:2">
      <c r="A90">
        <v>24</v>
      </c>
      <c r="B90" t="s">
        <v>33</v>
      </c>
    </row>
    <row r="91" spans="1:2">
      <c r="A91">
        <v>25</v>
      </c>
      <c r="B91" t="s">
        <v>1809</v>
      </c>
    </row>
    <row r="92" spans="1:2">
      <c r="A92">
        <v>26</v>
      </c>
    </row>
    <row r="93" spans="1:2">
      <c r="A93">
        <v>27</v>
      </c>
    </row>
    <row r="94" spans="1:2">
      <c r="A94">
        <v>28</v>
      </c>
    </row>
  </sheetData>
  <mergeCells count="1">
    <mergeCell ref="B51:D5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A8D12-0E90-4BF3-AF4C-31C9C9F2641A}">
  <sheetPr codeName="Sheet28"/>
  <dimension ref="A1:AB47"/>
  <sheetViews>
    <sheetView workbookViewId="0">
      <pane xSplit="2" ySplit="3" topLeftCell="C29" activePane="bottomRight" state="frozen"/>
      <selection pane="topRight" activeCell="C1" sqref="C1"/>
      <selection pane="bottomLeft" activeCell="A2" sqref="A2"/>
      <selection pane="bottomRight" activeCell="L47" sqref="L47"/>
    </sheetView>
  </sheetViews>
  <sheetFormatPr defaultRowHeight="15" outlineLevelCol="1"/>
  <cols>
    <col min="1" max="1" width="7.85546875" style="228" bestFit="1" customWidth="1"/>
    <col min="2" max="2" width="8.5703125" bestFit="1" customWidth="1"/>
    <col min="3" max="3" width="10.85546875" bestFit="1" customWidth="1"/>
    <col min="4" max="4" width="8.5703125" bestFit="1" customWidth="1"/>
    <col min="5" max="5" width="9.28515625" bestFit="1" customWidth="1"/>
    <col min="6" max="6" width="16.7109375" bestFit="1" customWidth="1"/>
    <col min="7" max="7" width="50.5703125" hidden="1" customWidth="1"/>
    <col min="8" max="8" width="52.85546875" hidden="1" customWidth="1"/>
    <col min="9" max="9" width="35.42578125" hidden="1" customWidth="1"/>
    <col min="10" max="10" width="10.42578125" hidden="1" customWidth="1"/>
    <col min="11" max="11" width="14.28515625" bestFit="1" customWidth="1"/>
    <col min="12" max="12" width="31.85546875" bestFit="1" customWidth="1"/>
    <col min="13" max="13" width="10.42578125" hidden="1" customWidth="1" outlineLevel="1"/>
    <col min="14" max="27" width="9.140625" hidden="1" customWidth="1" outlineLevel="1"/>
    <col min="28" max="28" width="169.140625" customWidth="1" collapsed="1"/>
  </cols>
  <sheetData>
    <row r="1" spans="1:28">
      <c r="AB1" t="s">
        <v>3028</v>
      </c>
    </row>
    <row r="2" spans="1:28">
      <c r="AB2" t="s">
        <v>3597</v>
      </c>
    </row>
    <row r="3" spans="1:28">
      <c r="A3" s="460" t="s">
        <v>19</v>
      </c>
      <c r="B3" s="461" t="s">
        <v>275</v>
      </c>
      <c r="C3" s="461" t="s">
        <v>1915</v>
      </c>
      <c r="D3" s="461" t="s">
        <v>1916</v>
      </c>
      <c r="E3" s="461" t="s">
        <v>1917</v>
      </c>
      <c r="F3" s="461" t="s">
        <v>2971</v>
      </c>
      <c r="G3" s="461"/>
      <c r="H3" s="461"/>
      <c r="I3" s="461"/>
      <c r="J3" s="461"/>
      <c r="K3" s="461" t="s">
        <v>3636</v>
      </c>
      <c r="L3" s="461" t="s">
        <v>2999</v>
      </c>
      <c r="M3" t="s">
        <v>1915</v>
      </c>
      <c r="AB3" s="373" t="s">
        <v>3032</v>
      </c>
    </row>
    <row r="4" spans="1:28">
      <c r="A4" s="461" t="s">
        <v>1946</v>
      </c>
      <c r="B4" s="461" t="s">
        <v>1872</v>
      </c>
      <c r="C4" s="461" t="s">
        <v>1876</v>
      </c>
      <c r="D4" s="461" t="s">
        <v>1874</v>
      </c>
      <c r="E4" s="461" t="s">
        <v>1877</v>
      </c>
      <c r="F4" s="461" t="s">
        <v>851</v>
      </c>
      <c r="G4" s="462"/>
      <c r="H4" s="462"/>
      <c r="I4" s="462"/>
      <c r="J4" s="461"/>
      <c r="K4" s="461" t="str">
        <f>RIGHT(C4,2)</f>
        <v>PF</v>
      </c>
      <c r="L4" s="461" t="s">
        <v>64</v>
      </c>
      <c r="M4" s="419">
        <v>1</v>
      </c>
      <c r="AB4" s="438" t="str">
        <f>CONCATENATE(AB$1,AB$2,"'",A4,"',AutoVchNo=REPLICATE(' ',10-LEN(LTRIM(Name)))+LTRIM(Name) WHERE Left(Type,2)='",LEFT(C4,2),"' AND Right(Type,2)='",RIGHT(C4,2),"' And VchSeries is null")</f>
        <v xml:space="preserve">   cnDatabase.Execute "UPDATE JobworkBVParent SET VchSeries='*00101',AutoVchNo=REPLICATE(' ',10-LEN(LTRIM(Name)))+LTRIM(Name) WHERE Left(Type,2)='01' AND Right(Type,2)='PF' And VchSeries is null</v>
      </c>
    </row>
    <row r="5" spans="1:28">
      <c r="A5" s="461" t="s">
        <v>1947</v>
      </c>
      <c r="B5" s="461" t="s">
        <v>1872</v>
      </c>
      <c r="C5" s="461" t="s">
        <v>1880</v>
      </c>
      <c r="D5" s="461" t="s">
        <v>1874</v>
      </c>
      <c r="E5" s="461" t="s">
        <v>1881</v>
      </c>
      <c r="F5" s="461" t="s">
        <v>851</v>
      </c>
      <c r="G5" s="462"/>
      <c r="H5" s="462"/>
      <c r="I5" s="462"/>
      <c r="J5" s="461"/>
      <c r="K5" s="461" t="str">
        <f t="shared" ref="K5:K47" si="0">RIGHT(C5,2)</f>
        <v>PU</v>
      </c>
      <c r="L5" s="461" t="s">
        <v>3650</v>
      </c>
      <c r="M5" s="419">
        <v>2</v>
      </c>
      <c r="AB5" s="438" t="str">
        <f t="shared" ref="AB5:AB47" si="1">CONCATENATE(AB$1,AB$2,"'",A5,"',AutoVchNo=REPLICATE(' ',10-LEN(LTRIM(Name)))+LTRIM(Name) WHERE Left(Type,2)='",LEFT(C5,2),"' AND Right(Type,2)='",RIGHT(C5,2),"' And VchSeries is null")</f>
        <v xml:space="preserve">   cnDatabase.Execute "UPDATE JobworkBVParent SET VchSeries='*00102',AutoVchNo=REPLICATE(' ',10-LEN(LTRIM(Name)))+LTRIM(Name) WHERE Left(Type,2)='01' AND Right(Type,2)='PU' And VchSeries is null</v>
      </c>
    </row>
    <row r="6" spans="1:28">
      <c r="A6" s="461" t="s">
        <v>1948</v>
      </c>
      <c r="B6" s="461" t="s">
        <v>1872</v>
      </c>
      <c r="C6" s="461" t="s">
        <v>1873</v>
      </c>
      <c r="D6" s="461" t="s">
        <v>1874</v>
      </c>
      <c r="E6" s="461" t="s">
        <v>1875</v>
      </c>
      <c r="F6" s="461" t="s">
        <v>851</v>
      </c>
      <c r="G6" s="462"/>
      <c r="H6" s="462"/>
      <c r="I6" s="462"/>
      <c r="J6" s="461"/>
      <c r="K6" s="461" t="str">
        <f t="shared" si="0"/>
        <v>PC</v>
      </c>
      <c r="L6" s="461" t="s">
        <v>3651</v>
      </c>
      <c r="M6" s="419">
        <v>3</v>
      </c>
      <c r="AB6" s="438" t="str">
        <f t="shared" si="1"/>
        <v xml:space="preserve">   cnDatabase.Execute "UPDATE JobworkBVParent SET VchSeries='*00103',AutoVchNo=REPLICATE(' ',10-LEN(LTRIM(Name)))+LTRIM(Name) WHERE Left(Type,2)='01' AND Right(Type,2)='PC' And VchSeries is null</v>
      </c>
    </row>
    <row r="7" spans="1:28">
      <c r="A7" s="461" t="s">
        <v>1949</v>
      </c>
      <c r="B7" s="461" t="s">
        <v>1872</v>
      </c>
      <c r="C7" s="461" t="s">
        <v>1878</v>
      </c>
      <c r="D7" s="461" t="s">
        <v>1874</v>
      </c>
      <c r="E7" s="461" t="s">
        <v>1879</v>
      </c>
      <c r="F7" s="461" t="s">
        <v>851</v>
      </c>
      <c r="G7" s="462"/>
      <c r="H7" s="462"/>
      <c r="I7" s="462"/>
      <c r="J7" s="461"/>
      <c r="K7" s="461" t="str">
        <f t="shared" si="0"/>
        <v>PJ</v>
      </c>
      <c r="L7" s="461" t="s">
        <v>3652</v>
      </c>
      <c r="M7" s="419">
        <v>4</v>
      </c>
      <c r="AB7" s="438" t="str">
        <f t="shared" si="1"/>
        <v xml:space="preserve">   cnDatabase.Execute "UPDATE JobworkBVParent SET VchSeries='*00104',AutoVchNo=REPLICATE(' ',10-LEN(LTRIM(Name)))+LTRIM(Name) WHERE Left(Type,2)='01' AND Right(Type,2)='PJ' And VchSeries is null</v>
      </c>
    </row>
    <row r="8" spans="1:28">
      <c r="A8" s="461" t="s">
        <v>1950</v>
      </c>
      <c r="B8" s="461" t="s">
        <v>1872</v>
      </c>
      <c r="C8" s="461" t="s">
        <v>1882</v>
      </c>
      <c r="D8" s="461" t="s">
        <v>1874</v>
      </c>
      <c r="E8" s="461" t="s">
        <v>1883</v>
      </c>
      <c r="F8" s="461" t="s">
        <v>851</v>
      </c>
      <c r="G8" s="462"/>
      <c r="H8" s="462"/>
      <c r="I8" s="462"/>
      <c r="J8" s="461"/>
      <c r="K8" s="461" t="str">
        <f t="shared" si="0"/>
        <v>OF</v>
      </c>
      <c r="L8" s="461" t="s">
        <v>104</v>
      </c>
      <c r="M8" s="419">
        <v>5</v>
      </c>
      <c r="AB8" s="438" t="str">
        <f t="shared" si="1"/>
        <v xml:space="preserve">   cnDatabase.Execute "UPDATE JobworkBVParent SET VchSeries='*00201',AutoVchNo=REPLICATE(' ',10-LEN(LTRIM(Name)))+LTRIM(Name) WHERE Left(Type,2)='02' AND Right(Type,2)='OF' And VchSeries is null</v>
      </c>
    </row>
    <row r="9" spans="1:28">
      <c r="A9" s="461" t="s">
        <v>1951</v>
      </c>
      <c r="B9" s="461" t="s">
        <v>1872</v>
      </c>
      <c r="C9" s="461" t="s">
        <v>1919</v>
      </c>
      <c r="D9" s="461" t="s">
        <v>1874</v>
      </c>
      <c r="E9" s="461" t="s">
        <v>1920</v>
      </c>
      <c r="F9" s="461" t="s">
        <v>851</v>
      </c>
      <c r="G9" s="462"/>
      <c r="H9" s="462"/>
      <c r="I9" s="462"/>
      <c r="J9" s="461"/>
      <c r="K9" s="461" t="str">
        <f t="shared" si="0"/>
        <v>OU</v>
      </c>
      <c r="L9" s="461" t="s">
        <v>3653</v>
      </c>
      <c r="M9" s="419">
        <v>6</v>
      </c>
      <c r="AB9" s="438" t="str">
        <f t="shared" si="1"/>
        <v xml:space="preserve">   cnDatabase.Execute "UPDATE JobworkBVParent SET VchSeries='*00202',AutoVchNo=REPLICATE(' ',10-LEN(LTRIM(Name)))+LTRIM(Name) WHERE Left(Type,2)='02' AND Right(Type,2)='OU' And VchSeries is null</v>
      </c>
    </row>
    <row r="10" spans="1:28">
      <c r="A10" s="461" t="s">
        <v>1952</v>
      </c>
      <c r="B10" s="461" t="s">
        <v>1872</v>
      </c>
      <c r="C10" s="461" t="s">
        <v>1921</v>
      </c>
      <c r="D10" s="461" t="s">
        <v>1874</v>
      </c>
      <c r="E10" s="461" t="s">
        <v>1922</v>
      </c>
      <c r="F10" s="461" t="s">
        <v>851</v>
      </c>
      <c r="G10" s="462"/>
      <c r="H10" s="462"/>
      <c r="I10" s="462"/>
      <c r="J10" s="461"/>
      <c r="K10" s="461" t="str">
        <f t="shared" si="0"/>
        <v>OC</v>
      </c>
      <c r="L10" s="461" t="s">
        <v>3654</v>
      </c>
      <c r="M10" s="420">
        <v>7</v>
      </c>
      <c r="AB10" s="438" t="str">
        <f t="shared" si="1"/>
        <v xml:space="preserve">   cnDatabase.Execute "UPDATE JobworkBVParent SET VchSeries='*00203',AutoVchNo=REPLICATE(' ',10-LEN(LTRIM(Name)))+LTRIM(Name) WHERE Left(Type,2)='02' AND Right(Type,2)='OC' And VchSeries is null</v>
      </c>
    </row>
    <row r="11" spans="1:28">
      <c r="A11" s="461" t="s">
        <v>1953</v>
      </c>
      <c r="B11" s="461" t="s">
        <v>1872</v>
      </c>
      <c r="C11" s="461" t="s">
        <v>1923</v>
      </c>
      <c r="D11" s="461" t="s">
        <v>1874</v>
      </c>
      <c r="E11" s="461" t="s">
        <v>1924</v>
      </c>
      <c r="F11" s="461" t="s">
        <v>851</v>
      </c>
      <c r="G11" s="462"/>
      <c r="H11" s="462"/>
      <c r="I11" s="462"/>
      <c r="J11" s="461"/>
      <c r="K11" s="461" t="str">
        <f t="shared" si="0"/>
        <v>OJ</v>
      </c>
      <c r="L11" s="461" t="s">
        <v>3655</v>
      </c>
      <c r="M11" s="419">
        <v>8</v>
      </c>
      <c r="AB11" s="438" t="str">
        <f t="shared" si="1"/>
        <v xml:space="preserve">   cnDatabase.Execute "UPDATE JobworkBVParent SET VchSeries='*00204',AutoVchNo=REPLICATE(' ',10-LEN(LTRIM(Name)))+LTRIM(Name) WHERE Left(Type,2)='02' AND Right(Type,2)='OJ' And VchSeries is null</v>
      </c>
    </row>
    <row r="12" spans="1:28">
      <c r="A12" s="461" t="s">
        <v>1954</v>
      </c>
      <c r="B12" s="461" t="s">
        <v>1872</v>
      </c>
      <c r="C12" s="461" t="s">
        <v>1884</v>
      </c>
      <c r="D12" s="461" t="s">
        <v>1874</v>
      </c>
      <c r="E12" s="461" t="s">
        <v>1885</v>
      </c>
      <c r="F12" s="461" t="s">
        <v>851</v>
      </c>
      <c r="G12" s="462"/>
      <c r="H12" s="462"/>
      <c r="I12" s="462"/>
      <c r="J12" s="461"/>
      <c r="K12" s="461" t="str">
        <f t="shared" si="0"/>
        <v>TF</v>
      </c>
      <c r="L12" s="461" t="s">
        <v>105</v>
      </c>
      <c r="M12" s="419">
        <v>9</v>
      </c>
      <c r="AB12" s="438" t="str">
        <f t="shared" si="1"/>
        <v xml:space="preserve">   cnDatabase.Execute "UPDATE JobworkBVParent SET VchSeries='*00301',AutoVchNo=REPLICATE(' ',10-LEN(LTRIM(Name)))+LTRIM(Name) WHERE Left(Type,2)='03' AND Right(Type,2)='TF' And VchSeries is null</v>
      </c>
    </row>
    <row r="13" spans="1:28">
      <c r="A13" s="461" t="s">
        <v>1955</v>
      </c>
      <c r="B13" s="461" t="s">
        <v>1872</v>
      </c>
      <c r="C13" s="461" t="s">
        <v>1925</v>
      </c>
      <c r="D13" s="461" t="s">
        <v>1874</v>
      </c>
      <c r="E13" s="461" t="s">
        <v>1926</v>
      </c>
      <c r="F13" s="461" t="s">
        <v>851</v>
      </c>
      <c r="G13" s="462"/>
      <c r="H13" s="462"/>
      <c r="I13" s="462"/>
      <c r="J13" s="461"/>
      <c r="K13" s="461" t="str">
        <f t="shared" si="0"/>
        <v>TU</v>
      </c>
      <c r="L13" s="461" t="s">
        <v>3656</v>
      </c>
      <c r="M13" s="419">
        <v>10</v>
      </c>
      <c r="AB13" s="438" t="str">
        <f t="shared" si="1"/>
        <v xml:space="preserve">   cnDatabase.Execute "UPDATE JobworkBVParent SET VchSeries='*00302',AutoVchNo=REPLICATE(' ',10-LEN(LTRIM(Name)))+LTRIM(Name) WHERE Left(Type,2)='03' AND Right(Type,2)='TU' And VchSeries is null</v>
      </c>
    </row>
    <row r="14" spans="1:28">
      <c r="A14" s="461" t="s">
        <v>1956</v>
      </c>
      <c r="B14" s="461" t="s">
        <v>1872</v>
      </c>
      <c r="C14" s="461" t="s">
        <v>1927</v>
      </c>
      <c r="D14" s="461" t="s">
        <v>1874</v>
      </c>
      <c r="E14" s="461" t="s">
        <v>1928</v>
      </c>
      <c r="F14" s="461" t="s">
        <v>851</v>
      </c>
      <c r="G14" s="461"/>
      <c r="H14" s="461"/>
      <c r="I14" s="461"/>
      <c r="J14" s="461"/>
      <c r="K14" s="461" t="str">
        <f t="shared" si="0"/>
        <v>TC</v>
      </c>
      <c r="L14" s="461" t="s">
        <v>3657</v>
      </c>
      <c r="M14">
        <v>11</v>
      </c>
      <c r="AB14" s="438" t="str">
        <f t="shared" si="1"/>
        <v xml:space="preserve">   cnDatabase.Execute "UPDATE JobworkBVParent SET VchSeries='*00303',AutoVchNo=REPLICATE(' ',10-LEN(LTRIM(Name)))+LTRIM(Name) WHERE Left(Type,2)='03' AND Right(Type,2)='TC' And VchSeries is null</v>
      </c>
    </row>
    <row r="15" spans="1:28">
      <c r="A15" s="461" t="s">
        <v>1957</v>
      </c>
      <c r="B15" s="461" t="s">
        <v>1872</v>
      </c>
      <c r="C15" s="461" t="s">
        <v>1929</v>
      </c>
      <c r="D15" s="461" t="s">
        <v>1874</v>
      </c>
      <c r="E15" s="461" t="s">
        <v>1930</v>
      </c>
      <c r="F15" s="461" t="s">
        <v>851</v>
      </c>
      <c r="G15" s="461"/>
      <c r="H15" s="461"/>
      <c r="I15" s="461"/>
      <c r="J15" s="461"/>
      <c r="K15" s="461" t="str">
        <f t="shared" si="0"/>
        <v>TJ</v>
      </c>
      <c r="L15" s="461" t="s">
        <v>3658</v>
      </c>
      <c r="M15">
        <v>12</v>
      </c>
      <c r="AB15" s="438" t="str">
        <f t="shared" si="1"/>
        <v xml:space="preserve">   cnDatabase.Execute "UPDATE JobworkBVParent SET VchSeries='*00304',AutoVchNo=REPLICATE(' ',10-LEN(LTRIM(Name)))+LTRIM(Name) WHERE Left(Type,2)='03' AND Right(Type,2)='TJ' And VchSeries is null</v>
      </c>
    </row>
    <row r="16" spans="1:28">
      <c r="A16" s="461" t="s">
        <v>1958</v>
      </c>
      <c r="B16" s="461" t="s">
        <v>1872</v>
      </c>
      <c r="C16" s="461" t="s">
        <v>1888</v>
      </c>
      <c r="D16" s="461" t="s">
        <v>1874</v>
      </c>
      <c r="E16" s="461" t="s">
        <v>1889</v>
      </c>
      <c r="F16" s="461" t="s">
        <v>851</v>
      </c>
      <c r="G16" s="461"/>
      <c r="H16" s="461"/>
      <c r="I16" s="461"/>
      <c r="J16" s="461"/>
      <c r="K16" s="461" t="str">
        <f t="shared" si="0"/>
        <v>SF</v>
      </c>
      <c r="L16" s="461" t="s">
        <v>456</v>
      </c>
      <c r="M16">
        <v>13</v>
      </c>
      <c r="AB16" s="438" t="str">
        <f t="shared" si="1"/>
        <v xml:space="preserve">   cnDatabase.Execute "UPDATE JobworkBVParent SET VchSeries='*00401',AutoVchNo=REPLICATE(' ',10-LEN(LTRIM(Name)))+LTRIM(Name) WHERE Left(Type,2)='04' AND Right(Type,2)='SF' And VchSeries is null</v>
      </c>
    </row>
    <row r="17" spans="1:28">
      <c r="A17" s="461" t="s">
        <v>1959</v>
      </c>
      <c r="B17" s="461" t="s">
        <v>1872</v>
      </c>
      <c r="C17" s="461" t="s">
        <v>1892</v>
      </c>
      <c r="D17" s="461" t="s">
        <v>1874</v>
      </c>
      <c r="E17" s="461" t="s">
        <v>1893</v>
      </c>
      <c r="F17" s="461" t="s">
        <v>851</v>
      </c>
      <c r="G17" s="461"/>
      <c r="H17" s="461"/>
      <c r="I17" s="461"/>
      <c r="J17" s="461"/>
      <c r="K17" s="461" t="str">
        <f t="shared" si="0"/>
        <v>SU</v>
      </c>
      <c r="L17" s="461" t="s">
        <v>3659</v>
      </c>
      <c r="M17">
        <v>14</v>
      </c>
      <c r="AB17" s="438" t="str">
        <f t="shared" si="1"/>
        <v xml:space="preserve">   cnDatabase.Execute "UPDATE JobworkBVParent SET VchSeries='*00402',AutoVchNo=REPLICATE(' ',10-LEN(LTRIM(Name)))+LTRIM(Name) WHERE Left(Type,2)='04' AND Right(Type,2)='SU' And VchSeries is null</v>
      </c>
    </row>
    <row r="18" spans="1:28">
      <c r="A18" s="461" t="s">
        <v>1960</v>
      </c>
      <c r="B18" s="461" t="s">
        <v>1872</v>
      </c>
      <c r="C18" s="461" t="s">
        <v>1886</v>
      </c>
      <c r="D18" s="461" t="s">
        <v>1874</v>
      </c>
      <c r="E18" s="461" t="s">
        <v>1887</v>
      </c>
      <c r="F18" s="461" t="s">
        <v>851</v>
      </c>
      <c r="G18" s="461"/>
      <c r="H18" s="461"/>
      <c r="I18" s="461"/>
      <c r="J18" s="461"/>
      <c r="K18" s="461" t="str">
        <f t="shared" si="0"/>
        <v>SC</v>
      </c>
      <c r="L18" s="461" t="s">
        <v>3660</v>
      </c>
      <c r="M18">
        <v>15</v>
      </c>
      <c r="AB18" s="438" t="str">
        <f t="shared" si="1"/>
        <v xml:space="preserve">   cnDatabase.Execute "UPDATE JobworkBVParent SET VchSeries='*00403',AutoVchNo=REPLICATE(' ',10-LEN(LTRIM(Name)))+LTRIM(Name) WHERE Left(Type,2)='04' AND Right(Type,2)='SC' And VchSeries is null</v>
      </c>
    </row>
    <row r="19" spans="1:28">
      <c r="A19" s="461" t="s">
        <v>1961</v>
      </c>
      <c r="B19" s="461" t="s">
        <v>1872</v>
      </c>
      <c r="C19" s="461" t="s">
        <v>1890</v>
      </c>
      <c r="D19" s="461" t="s">
        <v>1874</v>
      </c>
      <c r="E19" s="461" t="s">
        <v>1891</v>
      </c>
      <c r="F19" s="461" t="s">
        <v>851</v>
      </c>
      <c r="G19" s="461"/>
      <c r="H19" s="461"/>
      <c r="I19" s="461"/>
      <c r="J19" s="461"/>
      <c r="K19" s="461" t="str">
        <f t="shared" si="0"/>
        <v>SJ</v>
      </c>
      <c r="L19" s="461" t="s">
        <v>3661</v>
      </c>
      <c r="M19">
        <v>16</v>
      </c>
      <c r="AB19" s="438" t="str">
        <f t="shared" si="1"/>
        <v xml:space="preserve">   cnDatabase.Execute "UPDATE JobworkBVParent SET VchSeries='*00404',AutoVchNo=REPLICATE(' ',10-LEN(LTRIM(Name)))+LTRIM(Name) WHERE Left(Type,2)='04' AND Right(Type,2)='SJ' And VchSeries is null</v>
      </c>
    </row>
    <row r="20" spans="1:28">
      <c r="A20" s="461" t="s">
        <v>1962</v>
      </c>
      <c r="B20" s="461" t="s">
        <v>1872</v>
      </c>
      <c r="C20" s="461" t="s">
        <v>1894</v>
      </c>
      <c r="D20" s="461" t="s">
        <v>1874</v>
      </c>
      <c r="E20" s="461" t="s">
        <v>1895</v>
      </c>
      <c r="F20" s="461" t="s">
        <v>851</v>
      </c>
      <c r="G20" s="463"/>
      <c r="H20" s="462"/>
      <c r="I20" s="462"/>
      <c r="J20" s="461"/>
      <c r="K20" s="461" t="str">
        <f t="shared" si="0"/>
        <v>RF</v>
      </c>
      <c r="L20" s="461" t="s">
        <v>106</v>
      </c>
      <c r="M20" s="419">
        <v>17</v>
      </c>
      <c r="AB20" s="438" t="str">
        <f t="shared" si="1"/>
        <v xml:space="preserve">   cnDatabase.Execute "UPDATE JobworkBVParent SET VchSeries='*00501',AutoVchNo=REPLICATE(' ',10-LEN(LTRIM(Name)))+LTRIM(Name) WHERE Left(Type,2)='05' AND Right(Type,2)='RF' And VchSeries is null</v>
      </c>
    </row>
    <row r="21" spans="1:28">
      <c r="A21" s="461" t="s">
        <v>1963</v>
      </c>
      <c r="B21" s="461" t="s">
        <v>1872</v>
      </c>
      <c r="C21" s="461" t="s">
        <v>1931</v>
      </c>
      <c r="D21" s="461" t="s">
        <v>1874</v>
      </c>
      <c r="E21" s="461" t="s">
        <v>1932</v>
      </c>
      <c r="F21" s="461" t="s">
        <v>851</v>
      </c>
      <c r="G21" s="462"/>
      <c r="H21" s="462"/>
      <c r="I21" s="462"/>
      <c r="J21" s="461"/>
      <c r="K21" s="461" t="str">
        <f t="shared" si="0"/>
        <v>FR</v>
      </c>
      <c r="L21" s="461" t="s">
        <v>3662</v>
      </c>
      <c r="M21" s="419">
        <v>18</v>
      </c>
      <c r="AB21" s="438" t="str">
        <f t="shared" si="1"/>
        <v xml:space="preserve">   cnDatabase.Execute "UPDATE JobworkBVParent SET VchSeries='*00502',AutoVchNo=REPLICATE(' ',10-LEN(LTRIM(Name)))+LTRIM(Name) WHERE Left(Type,2)='05' AND Right(Type,2)='FR' And VchSeries is null</v>
      </c>
    </row>
    <row r="22" spans="1:28">
      <c r="A22" s="461" t="s">
        <v>1964</v>
      </c>
      <c r="B22" s="461" t="s">
        <v>1872</v>
      </c>
      <c r="C22" s="461" t="s">
        <v>1933</v>
      </c>
      <c r="D22" s="461" t="s">
        <v>1874</v>
      </c>
      <c r="E22" s="461" t="s">
        <v>1934</v>
      </c>
      <c r="F22" s="461" t="s">
        <v>851</v>
      </c>
      <c r="G22" s="461"/>
      <c r="H22" s="461"/>
      <c r="I22" s="461"/>
      <c r="J22" s="461"/>
      <c r="K22" s="461" t="str">
        <f t="shared" si="0"/>
        <v>IF</v>
      </c>
      <c r="L22" s="461" t="s">
        <v>107</v>
      </c>
      <c r="M22">
        <v>19</v>
      </c>
      <c r="AB22" s="438" t="str">
        <f t="shared" si="1"/>
        <v xml:space="preserve">   cnDatabase.Execute "UPDATE JobworkBVParent SET VchSeries='*00601',AutoVchNo=REPLICATE(' ',10-LEN(LTRIM(Name)))+LTRIM(Name) WHERE Left(Type,2)='06' AND Right(Type,2)='IF' And VchSeries is null</v>
      </c>
    </row>
    <row r="23" spans="1:28">
      <c r="A23" s="461" t="s">
        <v>1965</v>
      </c>
      <c r="B23" s="461" t="s">
        <v>1872</v>
      </c>
      <c r="C23" s="461" t="s">
        <v>1935</v>
      </c>
      <c r="D23" s="461" t="s">
        <v>1874</v>
      </c>
      <c r="E23" s="461" t="s">
        <v>1936</v>
      </c>
      <c r="F23" s="461" t="s">
        <v>851</v>
      </c>
      <c r="G23" s="461"/>
      <c r="H23" s="461"/>
      <c r="I23" s="461"/>
      <c r="J23" s="461"/>
      <c r="K23" s="461" t="str">
        <f t="shared" si="0"/>
        <v>FI</v>
      </c>
      <c r="L23" s="461" t="s">
        <v>3663</v>
      </c>
      <c r="M23">
        <v>20</v>
      </c>
      <c r="AB23" s="438" t="str">
        <f t="shared" si="1"/>
        <v xml:space="preserve">   cnDatabase.Execute "UPDATE JobworkBVParent SET VchSeries='*00602',AutoVchNo=REPLICATE(' ',10-LEN(LTRIM(Name)))+LTRIM(Name) WHERE Left(Type,2)='06' AND Right(Type,2)='FI' And VchSeries is null</v>
      </c>
    </row>
    <row r="24" spans="1:28">
      <c r="A24" s="461" t="s">
        <v>1966</v>
      </c>
      <c r="B24" s="461" t="s">
        <v>1872</v>
      </c>
      <c r="C24" s="461" t="s">
        <v>1896</v>
      </c>
      <c r="D24" s="461" t="s">
        <v>1874</v>
      </c>
      <c r="E24" s="461" t="s">
        <v>1937</v>
      </c>
      <c r="F24" s="461" t="s">
        <v>851</v>
      </c>
      <c r="G24" s="462"/>
      <c r="H24" s="462"/>
      <c r="I24" s="462"/>
      <c r="J24" s="461"/>
      <c r="K24" s="461" t="str">
        <f t="shared" si="0"/>
        <v>RF</v>
      </c>
      <c r="L24" s="461" t="s">
        <v>108</v>
      </c>
      <c r="M24" s="419">
        <v>21</v>
      </c>
      <c r="AB24" s="438" t="str">
        <f t="shared" si="1"/>
        <v xml:space="preserve">   cnDatabase.Execute "UPDATE JobworkBVParent SET VchSeries='*00701',AutoVchNo=REPLICATE(' ',10-LEN(LTRIM(Name)))+LTRIM(Name) WHERE Left(Type,2)='07' AND Right(Type,2)='RF' And VchSeries is null</v>
      </c>
    </row>
    <row r="25" spans="1:28">
      <c r="A25" s="461" t="s">
        <v>1967</v>
      </c>
      <c r="B25" s="461" t="s">
        <v>1872</v>
      </c>
      <c r="C25" s="461" t="s">
        <v>1938</v>
      </c>
      <c r="D25" s="461" t="s">
        <v>1874</v>
      </c>
      <c r="E25" s="461" t="s">
        <v>1939</v>
      </c>
      <c r="F25" s="461" t="s">
        <v>851</v>
      </c>
      <c r="G25" s="461"/>
      <c r="H25" s="461"/>
      <c r="I25" s="461"/>
      <c r="J25" s="461"/>
      <c r="K25" s="461" t="str">
        <f t="shared" si="0"/>
        <v>FR</v>
      </c>
      <c r="L25" s="461" t="s">
        <v>3664</v>
      </c>
      <c r="M25">
        <v>22</v>
      </c>
      <c r="AB25" s="438" t="str">
        <f t="shared" si="1"/>
        <v xml:space="preserve">   cnDatabase.Execute "UPDATE JobworkBVParent SET VchSeries='*00702',AutoVchNo=REPLICATE(' ',10-LEN(LTRIM(Name)))+LTRIM(Name) WHERE Left(Type,2)='07' AND Right(Type,2)='FR' And VchSeries is null</v>
      </c>
    </row>
    <row r="26" spans="1:28">
      <c r="A26" s="461" t="s">
        <v>1968</v>
      </c>
      <c r="B26" s="461" t="s">
        <v>1872</v>
      </c>
      <c r="C26" s="461" t="s">
        <v>1897</v>
      </c>
      <c r="D26" s="461" t="s">
        <v>1874</v>
      </c>
      <c r="E26" s="461" t="s">
        <v>1940</v>
      </c>
      <c r="F26" s="461" t="s">
        <v>851</v>
      </c>
      <c r="G26" s="463"/>
      <c r="H26" s="462"/>
      <c r="I26" s="462"/>
      <c r="J26" s="461"/>
      <c r="K26" s="461" t="str">
        <f t="shared" si="0"/>
        <v>IF</v>
      </c>
      <c r="L26" s="461" t="s">
        <v>109</v>
      </c>
      <c r="M26">
        <v>23</v>
      </c>
      <c r="AB26" s="438" t="str">
        <f t="shared" si="1"/>
        <v xml:space="preserve">   cnDatabase.Execute "UPDATE JobworkBVParent SET VchSeries='*00801',AutoVchNo=REPLICATE(' ',10-LEN(LTRIM(Name)))+LTRIM(Name) WHERE Left(Type,2)='08' AND Right(Type,2)='IF' And VchSeries is null</v>
      </c>
    </row>
    <row r="27" spans="1:28">
      <c r="A27" s="461" t="s">
        <v>1969</v>
      </c>
      <c r="B27" s="461" t="s">
        <v>1872</v>
      </c>
      <c r="C27" s="461" t="s">
        <v>1941</v>
      </c>
      <c r="D27" s="461" t="s">
        <v>1874</v>
      </c>
      <c r="E27" s="461" t="s">
        <v>1942</v>
      </c>
      <c r="F27" s="461" t="s">
        <v>851</v>
      </c>
      <c r="G27" s="463"/>
      <c r="H27" s="462"/>
      <c r="I27" s="462"/>
      <c r="J27" s="461"/>
      <c r="K27" s="461" t="str">
        <f t="shared" si="0"/>
        <v>FI</v>
      </c>
      <c r="L27" s="461" t="s">
        <v>3665</v>
      </c>
      <c r="M27">
        <v>24</v>
      </c>
      <c r="AB27" s="438" t="str">
        <f t="shared" si="1"/>
        <v xml:space="preserve">   cnDatabase.Execute "UPDATE JobworkBVParent SET VchSeries='*00802',AutoVchNo=REPLICATE(' ',10-LEN(LTRIM(Name)))+LTRIM(Name) WHERE Left(Type,2)='08' AND Right(Type,2)='FI' And VchSeries is null</v>
      </c>
    </row>
    <row r="28" spans="1:28">
      <c r="A28" s="461" t="s">
        <v>1970</v>
      </c>
      <c r="B28" s="461" t="s">
        <v>1872</v>
      </c>
      <c r="C28" s="461" t="s">
        <v>1898</v>
      </c>
      <c r="D28" s="461" t="s">
        <v>1874</v>
      </c>
      <c r="E28" s="461" t="s">
        <v>1943</v>
      </c>
      <c r="F28" s="461" t="s">
        <v>851</v>
      </c>
      <c r="G28" s="463"/>
      <c r="H28" s="462"/>
      <c r="I28" s="462"/>
      <c r="J28" s="461"/>
      <c r="K28" s="461" t="str">
        <f t="shared" si="0"/>
        <v>PO</v>
      </c>
      <c r="L28" s="464" t="s">
        <v>474</v>
      </c>
      <c r="M28">
        <v>25</v>
      </c>
      <c r="AB28" s="438" t="str">
        <f t="shared" si="1"/>
        <v xml:space="preserve">   cnDatabase.Execute "UPDATE JobworkBVParent SET VchSeries='*01701',AutoVchNo=REPLICATE(' ',10-LEN(LTRIM(Name)))+LTRIM(Name) WHERE Left(Type,2)='17' AND Right(Type,2)='PO' And VchSeries is null</v>
      </c>
    </row>
    <row r="29" spans="1:28">
      <c r="A29" s="461" t="s">
        <v>1971</v>
      </c>
      <c r="B29" s="461" t="s">
        <v>1872</v>
      </c>
      <c r="C29" s="461" t="s">
        <v>1899</v>
      </c>
      <c r="D29" s="461" t="s">
        <v>1874</v>
      </c>
      <c r="E29" s="461" t="s">
        <v>1944</v>
      </c>
      <c r="F29" s="461" t="s">
        <v>851</v>
      </c>
      <c r="G29" s="463"/>
      <c r="H29" s="462"/>
      <c r="I29" s="462"/>
      <c r="J29" s="461"/>
      <c r="K29" s="461" t="str">
        <f t="shared" si="0"/>
        <v>SO</v>
      </c>
      <c r="L29" s="464" t="s">
        <v>475</v>
      </c>
      <c r="M29">
        <v>26</v>
      </c>
      <c r="AB29" s="438" t="str">
        <f t="shared" si="1"/>
        <v xml:space="preserve">   cnDatabase.Execute "UPDATE JobworkBVParent SET VchSeries='*01801',AutoVchNo=REPLICATE(' ',10-LEN(LTRIM(Name)))+LTRIM(Name) WHERE Left(Type,2)='18' AND Right(Type,2)='SO' And VchSeries is null</v>
      </c>
    </row>
    <row r="30" spans="1:28">
      <c r="A30" s="461" t="s">
        <v>1972</v>
      </c>
      <c r="B30" s="461" t="s">
        <v>1872</v>
      </c>
      <c r="C30" s="461" t="s">
        <v>1900</v>
      </c>
      <c r="D30" s="461" t="s">
        <v>1874</v>
      </c>
      <c r="E30" s="461" t="s">
        <v>1973</v>
      </c>
      <c r="F30" s="461" t="s">
        <v>851</v>
      </c>
      <c r="G30" s="463"/>
      <c r="H30" s="462"/>
      <c r="I30" s="462"/>
      <c r="J30" s="461"/>
      <c r="K30" s="461" t="str">
        <f t="shared" si="0"/>
        <v>ST</v>
      </c>
      <c r="L30" s="464" t="s">
        <v>501</v>
      </c>
      <c r="M30">
        <v>27</v>
      </c>
      <c r="AB30" s="438" t="str">
        <f t="shared" si="1"/>
        <v xml:space="preserve">   cnDatabase.Execute "UPDATE JobworkBVParent SET VchSeries='*01901',AutoVchNo=REPLICATE(' ',10-LEN(LTRIM(Name)))+LTRIM(Name) WHERE Left(Type,2)='19' AND Right(Type,2)='ST' And VchSeries is null</v>
      </c>
    </row>
    <row r="31" spans="1:28">
      <c r="A31" s="461" t="s">
        <v>1974</v>
      </c>
      <c r="B31" s="461" t="s">
        <v>1872</v>
      </c>
      <c r="C31" s="461" t="s">
        <v>1901</v>
      </c>
      <c r="D31" s="461" t="s">
        <v>1874</v>
      </c>
      <c r="E31" s="461" t="s">
        <v>1975</v>
      </c>
      <c r="F31" s="461" t="s">
        <v>851</v>
      </c>
      <c r="G31" s="463"/>
      <c r="H31" s="462"/>
      <c r="I31" s="462"/>
      <c r="J31" s="461"/>
      <c r="K31" s="461" t="str">
        <f t="shared" si="0"/>
        <v>JR</v>
      </c>
      <c r="L31" s="464" t="s">
        <v>503</v>
      </c>
      <c r="M31">
        <v>28</v>
      </c>
      <c r="AB31" s="438" t="str">
        <f t="shared" si="1"/>
        <v xml:space="preserve">   cnDatabase.Execute "UPDATE JobworkBVParent SET VchSeries='*02001',AutoVchNo=REPLICATE(' ',10-LEN(LTRIM(Name)))+LTRIM(Name) WHERE Left(Type,2)='20' AND Right(Type,2)='JR' And VchSeries is null</v>
      </c>
    </row>
    <row r="32" spans="1:28">
      <c r="A32" s="461" t="s">
        <v>1976</v>
      </c>
      <c r="B32" s="461" t="s">
        <v>1872</v>
      </c>
      <c r="C32" s="461" t="s">
        <v>1977</v>
      </c>
      <c r="D32" s="461" t="s">
        <v>1874</v>
      </c>
      <c r="E32" s="461" t="s">
        <v>1975</v>
      </c>
      <c r="F32" s="461" t="s">
        <v>851</v>
      </c>
      <c r="G32" s="463"/>
      <c r="H32" s="462"/>
      <c r="I32" s="462"/>
      <c r="J32" s="461"/>
      <c r="K32" s="461" t="str">
        <f t="shared" si="0"/>
        <v>JR</v>
      </c>
      <c r="L32" s="465" t="s">
        <v>1581</v>
      </c>
      <c r="M32">
        <v>29</v>
      </c>
      <c r="AB32" s="438" t="str">
        <f t="shared" si="1"/>
        <v xml:space="preserve">   cnDatabase.Execute "UPDATE JobworkBVParent SET VchSeries='*02101',AutoVchNo=REPLICATE(' ',10-LEN(LTRIM(Name)))+LTRIM(Name) WHERE Left(Type,2)='21' AND Right(Type,2)='JR' And VchSeries is null</v>
      </c>
    </row>
    <row r="33" spans="1:28">
      <c r="A33" s="461" t="s">
        <v>1978</v>
      </c>
      <c r="B33" s="461" t="s">
        <v>1872</v>
      </c>
      <c r="C33" s="461" t="s">
        <v>1979</v>
      </c>
      <c r="D33" s="461" t="s">
        <v>1874</v>
      </c>
      <c r="E33" s="461" t="s">
        <v>1975</v>
      </c>
      <c r="F33" s="461" t="s">
        <v>851</v>
      </c>
      <c r="G33" s="463"/>
      <c r="H33" s="462"/>
      <c r="I33" s="462"/>
      <c r="J33" s="461"/>
      <c r="K33" s="461" t="str">
        <f t="shared" si="0"/>
        <v>JR</v>
      </c>
      <c r="L33" s="465" t="s">
        <v>3625</v>
      </c>
      <c r="M33">
        <v>30</v>
      </c>
      <c r="AB33" s="438" t="str">
        <f t="shared" si="1"/>
        <v xml:space="preserve">   cnDatabase.Execute "UPDATE JobworkBVParent SET VchSeries='*02201',AutoVchNo=REPLICATE(' ',10-LEN(LTRIM(Name)))+LTRIM(Name) WHERE Left(Type,2)='22' AND Right(Type,2)='JR' And VchSeries is null</v>
      </c>
    </row>
    <row r="34" spans="1:28">
      <c r="A34" s="461" t="s">
        <v>1980</v>
      </c>
      <c r="B34" s="461" t="s">
        <v>1872</v>
      </c>
      <c r="C34" s="461" t="s">
        <v>1981</v>
      </c>
      <c r="D34" s="461" t="s">
        <v>1874</v>
      </c>
      <c r="E34" s="461" t="s">
        <v>1982</v>
      </c>
      <c r="F34" s="461" t="s">
        <v>851</v>
      </c>
      <c r="G34" s="463"/>
      <c r="H34" s="462"/>
      <c r="I34" s="462"/>
      <c r="J34" s="461"/>
      <c r="K34" s="461" t="str">
        <f t="shared" si="0"/>
        <v>PQ</v>
      </c>
      <c r="L34" s="461" t="s">
        <v>3012</v>
      </c>
      <c r="M34">
        <v>31</v>
      </c>
      <c r="AB34" s="438" t="str">
        <f t="shared" si="1"/>
        <v xml:space="preserve">   cnDatabase.Execute "UPDATE JobworkBVParent SET VchSeries='*02301',AutoVchNo=REPLICATE(' ',10-LEN(LTRIM(Name)))+LTRIM(Name) WHERE Left(Type,2)='23' AND Right(Type,2)='PQ' And VchSeries is null</v>
      </c>
    </row>
    <row r="35" spans="1:28">
      <c r="A35" s="461" t="s">
        <v>1983</v>
      </c>
      <c r="B35" s="461" t="s">
        <v>1872</v>
      </c>
      <c r="C35" s="461" t="s">
        <v>2972</v>
      </c>
      <c r="D35" s="461" t="s">
        <v>1874</v>
      </c>
      <c r="E35" s="461" t="s">
        <v>2973</v>
      </c>
      <c r="F35" s="461" t="s">
        <v>851</v>
      </c>
      <c r="G35" s="463"/>
      <c r="H35" s="462"/>
      <c r="I35" s="462"/>
      <c r="J35" s="461"/>
      <c r="K35" s="461" t="str">
        <f t="shared" si="0"/>
        <v>UZ</v>
      </c>
      <c r="L35" s="461" t="s">
        <v>3666</v>
      </c>
      <c r="M35">
        <v>32</v>
      </c>
      <c r="AB35" s="438" t="str">
        <f t="shared" si="1"/>
        <v xml:space="preserve">   cnDatabase.Execute "UPDATE JobworkBVParent SET VchSeries='*02302',AutoVchNo=REPLICATE(' ',10-LEN(LTRIM(Name)))+LTRIM(Name) WHERE Left(Type,2)='23' AND Right(Type,2)='UZ' And VchSeries is null</v>
      </c>
    </row>
    <row r="36" spans="1:28">
      <c r="A36" s="461" t="s">
        <v>1984</v>
      </c>
      <c r="B36" s="461" t="s">
        <v>1872</v>
      </c>
      <c r="C36" s="461" t="s">
        <v>2974</v>
      </c>
      <c r="D36" s="461" t="s">
        <v>1874</v>
      </c>
      <c r="E36" s="461" t="s">
        <v>2975</v>
      </c>
      <c r="F36" s="461" t="s">
        <v>851</v>
      </c>
      <c r="G36" s="463"/>
      <c r="H36" s="462"/>
      <c r="I36" s="462"/>
      <c r="J36" s="461"/>
      <c r="K36" s="461" t="str">
        <f t="shared" si="0"/>
        <v>CZ</v>
      </c>
      <c r="L36" s="461" t="s">
        <v>3667</v>
      </c>
      <c r="M36">
        <v>33</v>
      </c>
      <c r="AB36" s="438" t="str">
        <f t="shared" si="1"/>
        <v xml:space="preserve">   cnDatabase.Execute "UPDATE JobworkBVParent SET VchSeries='*02303',AutoVchNo=REPLICATE(' ',10-LEN(LTRIM(Name)))+LTRIM(Name) WHERE Left(Type,2)='23' AND Right(Type,2)='CZ' And VchSeries is null</v>
      </c>
    </row>
    <row r="37" spans="1:28">
      <c r="A37" s="461" t="s">
        <v>1985</v>
      </c>
      <c r="B37" s="461" t="s">
        <v>1872</v>
      </c>
      <c r="C37" s="461" t="s">
        <v>2976</v>
      </c>
      <c r="D37" s="461" t="s">
        <v>1874</v>
      </c>
      <c r="E37" s="461" t="s">
        <v>2977</v>
      </c>
      <c r="F37" s="461" t="s">
        <v>851</v>
      </c>
      <c r="G37" s="463"/>
      <c r="H37" s="462"/>
      <c r="I37" s="462"/>
      <c r="J37" s="461"/>
      <c r="K37" s="461" t="str">
        <f t="shared" si="0"/>
        <v>JZ</v>
      </c>
      <c r="L37" s="461" t="s">
        <v>3668</v>
      </c>
      <c r="M37">
        <v>34</v>
      </c>
      <c r="AB37" s="438" t="str">
        <f t="shared" si="1"/>
        <v xml:space="preserve">   cnDatabase.Execute "UPDATE JobworkBVParent SET VchSeries='*02304',AutoVchNo=REPLICATE(' ',10-LEN(LTRIM(Name)))+LTRIM(Name) WHERE Left(Type,2)='23' AND Right(Type,2)='JZ' And VchSeries is null</v>
      </c>
    </row>
    <row r="38" spans="1:28">
      <c r="A38" s="461" t="s">
        <v>1986</v>
      </c>
      <c r="B38" s="461" t="s">
        <v>1872</v>
      </c>
      <c r="C38" s="461" t="s">
        <v>2978</v>
      </c>
      <c r="D38" s="461" t="s">
        <v>1874</v>
      </c>
      <c r="E38" s="461" t="s">
        <v>1945</v>
      </c>
      <c r="F38" s="461" t="s">
        <v>851</v>
      </c>
      <c r="G38" s="463"/>
      <c r="H38" s="462"/>
      <c r="I38" s="462"/>
      <c r="J38" s="461"/>
      <c r="K38" s="461" t="str">
        <f t="shared" si="0"/>
        <v>SQ</v>
      </c>
      <c r="L38" s="461" t="s">
        <v>3013</v>
      </c>
      <c r="M38">
        <v>35</v>
      </c>
      <c r="AB38" s="438" t="str">
        <f t="shared" si="1"/>
        <v xml:space="preserve">   cnDatabase.Execute "UPDATE JobworkBVParent SET VchSeries='*02305',AutoVchNo=REPLICATE(' ',10-LEN(LTRIM(Name)))+LTRIM(Name) WHERE Left(Type,2)='24' AND Right(Type,2)='SQ' And VchSeries is null</v>
      </c>
    </row>
    <row r="39" spans="1:28">
      <c r="A39" s="461" t="s">
        <v>1987</v>
      </c>
      <c r="B39" s="461" t="s">
        <v>1872</v>
      </c>
      <c r="C39" s="461" t="s">
        <v>2979</v>
      </c>
      <c r="D39" s="461" t="s">
        <v>1874</v>
      </c>
      <c r="E39" s="461" t="s">
        <v>2980</v>
      </c>
      <c r="F39" s="461" t="s">
        <v>851</v>
      </c>
      <c r="G39" s="463"/>
      <c r="H39" s="462"/>
      <c r="I39" s="462"/>
      <c r="J39" s="461"/>
      <c r="K39" s="461" t="str">
        <f t="shared" si="0"/>
        <v>UQ</v>
      </c>
      <c r="L39" s="461" t="s">
        <v>3669</v>
      </c>
      <c r="M39">
        <v>36</v>
      </c>
      <c r="AB39" s="438" t="str">
        <f t="shared" si="1"/>
        <v xml:space="preserve">   cnDatabase.Execute "UPDATE JobworkBVParent SET VchSeries='*02306',AutoVchNo=REPLICATE(' ',10-LEN(LTRIM(Name)))+LTRIM(Name) WHERE Left(Type,2)='24' AND Right(Type,2)='UQ' And VchSeries is null</v>
      </c>
    </row>
    <row r="40" spans="1:28">
      <c r="A40" s="461" t="s">
        <v>1988</v>
      </c>
      <c r="B40" s="461" t="s">
        <v>1872</v>
      </c>
      <c r="C40" s="461" t="s">
        <v>2981</v>
      </c>
      <c r="D40" s="461" t="s">
        <v>1874</v>
      </c>
      <c r="E40" s="461" t="s">
        <v>2982</v>
      </c>
      <c r="F40" s="461" t="s">
        <v>851</v>
      </c>
      <c r="G40" s="463"/>
      <c r="H40" s="462"/>
      <c r="I40" s="462"/>
      <c r="J40" s="461"/>
      <c r="K40" s="461" t="str">
        <f t="shared" si="0"/>
        <v>CQ</v>
      </c>
      <c r="L40" s="461" t="s">
        <v>3670</v>
      </c>
      <c r="M40">
        <v>37</v>
      </c>
      <c r="AB40" s="438" t="str">
        <f t="shared" si="1"/>
        <v xml:space="preserve">   cnDatabase.Execute "UPDATE JobworkBVParent SET VchSeries='*02307',AutoVchNo=REPLICATE(' ',10-LEN(LTRIM(Name)))+LTRIM(Name) WHERE Left(Type,2)='24' AND Right(Type,2)='CQ' And VchSeries is null</v>
      </c>
    </row>
    <row r="41" spans="1:28">
      <c r="A41" s="461" t="s">
        <v>1989</v>
      </c>
      <c r="B41" s="461" t="s">
        <v>1872</v>
      </c>
      <c r="C41" s="461" t="s">
        <v>2983</v>
      </c>
      <c r="D41" s="461" t="s">
        <v>1874</v>
      </c>
      <c r="E41" s="461" t="s">
        <v>2984</v>
      </c>
      <c r="F41" s="461" t="s">
        <v>851</v>
      </c>
      <c r="G41" s="463"/>
      <c r="H41" s="462"/>
      <c r="I41" s="462"/>
      <c r="J41" s="461"/>
      <c r="K41" s="461" t="str">
        <f t="shared" si="0"/>
        <v>JQ</v>
      </c>
      <c r="L41" s="461" t="s">
        <v>3671</v>
      </c>
      <c r="M41">
        <v>38</v>
      </c>
      <c r="AB41" s="438" t="str">
        <f t="shared" si="1"/>
        <v xml:space="preserve">   cnDatabase.Execute "UPDATE JobworkBVParent SET VchSeries='*02308',AutoVchNo=REPLICATE(' ',10-LEN(LTRIM(Name)))+LTRIM(Name) WHERE Left(Type,2)='24' AND Right(Type,2)='JQ' And VchSeries is null</v>
      </c>
    </row>
    <row r="42" spans="1:28">
      <c r="A42" s="461" t="s">
        <v>1990</v>
      </c>
      <c r="B42" s="461" t="s">
        <v>1872</v>
      </c>
      <c r="C42" s="461" t="s">
        <v>1903</v>
      </c>
      <c r="D42" s="461" t="s">
        <v>1874</v>
      </c>
      <c r="E42" s="461" t="s">
        <v>1904</v>
      </c>
      <c r="F42" s="461" t="s">
        <v>851</v>
      </c>
      <c r="G42" s="463"/>
      <c r="H42" s="462"/>
      <c r="I42" s="462"/>
      <c r="J42" s="461"/>
      <c r="K42" s="461" t="str">
        <f t="shared" si="0"/>
        <v>PI</v>
      </c>
      <c r="L42" s="461" t="s">
        <v>3633</v>
      </c>
      <c r="M42">
        <v>39</v>
      </c>
      <c r="AB42" s="438" t="str">
        <f t="shared" si="1"/>
        <v xml:space="preserve">   cnDatabase.Execute "UPDATE JobworkBVParent SET VchSeries='*05101',AutoVchNo=REPLICATE(' ',10-LEN(LTRIM(Name)))+LTRIM(Name) WHERE Left(Type,2)='51' AND Right(Type,2)='PI' And VchSeries is null</v>
      </c>
    </row>
    <row r="43" spans="1:28">
      <c r="A43" s="461" t="s">
        <v>1991</v>
      </c>
      <c r="B43" s="461" t="s">
        <v>1872</v>
      </c>
      <c r="C43" s="461" t="s">
        <v>1905</v>
      </c>
      <c r="D43" s="461" t="s">
        <v>1874</v>
      </c>
      <c r="E43" s="461" t="s">
        <v>1906</v>
      </c>
      <c r="F43" s="461" t="s">
        <v>851</v>
      </c>
      <c r="G43" s="463"/>
      <c r="H43" s="462"/>
      <c r="I43" s="462"/>
      <c r="J43" s="461"/>
      <c r="K43" s="461" t="str">
        <f t="shared" si="0"/>
        <v>PR</v>
      </c>
      <c r="L43" s="461" t="s">
        <v>3634</v>
      </c>
      <c r="M43">
        <v>40</v>
      </c>
      <c r="AB43" s="438" t="str">
        <f t="shared" si="1"/>
        <v xml:space="preserve">   cnDatabase.Execute "UPDATE JobworkBVParent SET VchSeries='*05201',AutoVchNo=REPLICATE(' ',10-LEN(LTRIM(Name)))+LTRIM(Name) WHERE Left(Type,2)='52' AND Right(Type,2)='PR' And VchSeries is null</v>
      </c>
    </row>
    <row r="44" spans="1:28">
      <c r="A44" s="461" t="s">
        <v>1992</v>
      </c>
      <c r="B44" s="461" t="s">
        <v>1872</v>
      </c>
      <c r="C44" s="461" t="s">
        <v>1907</v>
      </c>
      <c r="D44" s="461" t="s">
        <v>1874</v>
      </c>
      <c r="E44" s="461" t="s">
        <v>1908</v>
      </c>
      <c r="F44" s="461" t="s">
        <v>851</v>
      </c>
      <c r="G44" s="463"/>
      <c r="H44" s="462"/>
      <c r="I44" s="462"/>
      <c r="J44" s="461"/>
      <c r="K44" s="461" t="str">
        <f t="shared" si="0"/>
        <v>JE</v>
      </c>
      <c r="L44" s="461" t="s">
        <v>1709</v>
      </c>
      <c r="M44">
        <v>41</v>
      </c>
      <c r="AB44" s="438" t="str">
        <f t="shared" si="1"/>
        <v xml:space="preserve">   cnDatabase.Execute "UPDATE JobworkBVParent SET VchSeries='*05301',AutoVchNo=REPLICATE(' ',10-LEN(LTRIM(Name)))+LTRIM(Name) WHERE Left(Type,2)='53' AND Right(Type,2)='JE' And VchSeries is null</v>
      </c>
    </row>
    <row r="45" spans="1:28">
      <c r="A45" s="461" t="s">
        <v>1993</v>
      </c>
      <c r="B45" s="461" t="s">
        <v>1872</v>
      </c>
      <c r="C45" s="461" t="s">
        <v>1909</v>
      </c>
      <c r="D45" s="461" t="s">
        <v>1874</v>
      </c>
      <c r="E45" s="461" t="s">
        <v>1910</v>
      </c>
      <c r="F45" s="461" t="s">
        <v>851</v>
      </c>
      <c r="G45" s="463"/>
      <c r="H45" s="462"/>
      <c r="I45" s="462"/>
      <c r="J45" s="461"/>
      <c r="K45" s="461" t="str">
        <f t="shared" si="0"/>
        <v>CE</v>
      </c>
      <c r="L45" s="461" t="s">
        <v>3635</v>
      </c>
      <c r="M45">
        <v>42</v>
      </c>
      <c r="AB45" s="438" t="str">
        <f t="shared" si="1"/>
        <v xml:space="preserve">   cnDatabase.Execute "UPDATE JobworkBVParent SET VchSeries='*05401',AutoVchNo=REPLICATE(' ',10-LEN(LTRIM(Name)))+LTRIM(Name) WHERE Left(Type,2)='54' AND Right(Type,2)='CE' And VchSeries is null</v>
      </c>
    </row>
    <row r="46" spans="1:28">
      <c r="A46" s="461" t="s">
        <v>1994</v>
      </c>
      <c r="B46" s="461" t="s">
        <v>1872</v>
      </c>
      <c r="C46" s="461" t="s">
        <v>1911</v>
      </c>
      <c r="D46" s="461" t="s">
        <v>1874</v>
      </c>
      <c r="E46" s="461" t="s">
        <v>1912</v>
      </c>
      <c r="F46" s="461" t="s">
        <v>851</v>
      </c>
      <c r="G46" s="463"/>
      <c r="H46" s="462"/>
      <c r="I46" s="462"/>
      <c r="J46" s="461"/>
      <c r="K46" s="461" t="str">
        <f t="shared" si="0"/>
        <v>CN</v>
      </c>
      <c r="L46" s="461" t="s">
        <v>1711</v>
      </c>
      <c r="M46">
        <v>43</v>
      </c>
      <c r="AB46" s="438" t="str">
        <f t="shared" si="1"/>
        <v xml:space="preserve">   cnDatabase.Execute "UPDATE JobworkBVParent SET VchSeries='*05501',AutoVchNo=REPLICATE(' ',10-LEN(LTRIM(Name)))+LTRIM(Name) WHERE Left(Type,2)='55' AND Right(Type,2)='CN' And VchSeries is null</v>
      </c>
    </row>
    <row r="47" spans="1:28">
      <c r="A47" s="461" t="s">
        <v>1995</v>
      </c>
      <c r="B47" s="461" t="s">
        <v>1872</v>
      </c>
      <c r="C47" s="461" t="s">
        <v>1913</v>
      </c>
      <c r="D47" s="461" t="s">
        <v>1874</v>
      </c>
      <c r="E47" s="461" t="s">
        <v>1914</v>
      </c>
      <c r="F47" s="461" t="s">
        <v>851</v>
      </c>
      <c r="G47" s="463"/>
      <c r="H47" s="462"/>
      <c r="I47" s="462"/>
      <c r="J47" s="461"/>
      <c r="K47" s="461" t="str">
        <f t="shared" si="0"/>
        <v>DN</v>
      </c>
      <c r="L47" s="461" t="s">
        <v>1701</v>
      </c>
      <c r="M47">
        <v>44</v>
      </c>
      <c r="AB47" s="438" t="str">
        <f t="shared" si="1"/>
        <v xml:space="preserve">   cnDatabase.Execute "UPDATE JobworkBVParent SET VchSeries='*05601',AutoVchNo=REPLICATE(' ',10-LEN(LTRIM(Name)))+LTRIM(Name) WHERE Left(Type,2)='56' AND Right(Type,2)='DN' And VchSeries is null</v>
      </c>
    </row>
  </sheetData>
  <autoFilter ref="A3:AB3" xr:uid="{175A8D12-0E90-4BF3-AF4C-31C9C9F2641A}"/>
  <dataValidations count="1">
    <dataValidation type="textLength" allowBlank="1" showInputMessage="1" showErrorMessage="1" sqref="C48:I1048576 C2:C47 F2:I47 D2:E2 D4:E47" xr:uid="{B9A7FEF5-CD84-4912-A132-0900FF20814D}">
      <formula1>0</formula1>
      <formula2>60</formula2>
    </dataValidation>
  </dataValidations>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CCCBD-5661-420F-AB0C-459F2615D0AD}">
  <sheetPr codeName="Sheet4" filterMode="1"/>
  <dimension ref="A1:K60"/>
  <sheetViews>
    <sheetView workbookViewId="0">
      <pane xSplit="2" ySplit="3" topLeftCell="C37" activePane="bottomRight" state="frozen"/>
      <selection pane="topRight" activeCell="C1" sqref="C1"/>
      <selection pane="bottomLeft" activeCell="A3" sqref="A3"/>
      <selection pane="bottomRight" activeCell="B59" sqref="B59"/>
    </sheetView>
  </sheetViews>
  <sheetFormatPr defaultRowHeight="15.75"/>
  <cols>
    <col min="1" max="1" width="8.140625" style="61" customWidth="1"/>
    <col min="2" max="2" width="34" style="261" customWidth="1"/>
    <col min="3" max="3" width="20.140625" style="291" customWidth="1"/>
    <col min="4" max="4" width="14" bestFit="1" customWidth="1"/>
    <col min="5" max="5" width="16.85546875" style="446" bestFit="1" customWidth="1"/>
    <col min="6" max="6" width="16" style="446" customWidth="1"/>
    <col min="7" max="7" width="15.140625" customWidth="1"/>
    <col min="8" max="8" width="12.85546875" customWidth="1"/>
    <col min="9" max="9" width="15.140625" bestFit="1" customWidth="1"/>
    <col min="10" max="10" width="24.28515625" customWidth="1"/>
    <col min="11" max="11" width="12.28515625" bestFit="1" customWidth="1"/>
  </cols>
  <sheetData>
    <row r="1" spans="1:11" hidden="1">
      <c r="A1" s="61">
        <f>MAX(A3:A5023)+1</f>
        <v>58</v>
      </c>
      <c r="E1"/>
      <c r="F1"/>
    </row>
    <row r="2" spans="1:11" ht="23.25">
      <c r="A2" s="500" t="s">
        <v>1582</v>
      </c>
      <c r="B2" s="501"/>
      <c r="C2" s="501"/>
      <c r="D2" s="501"/>
      <c r="E2" s="502"/>
      <c r="F2" s="502"/>
      <c r="G2" s="501"/>
      <c r="H2" s="501"/>
      <c r="I2" s="501"/>
      <c r="J2" s="501"/>
      <c r="K2" s="501"/>
    </row>
    <row r="3" spans="1:11" s="266" customFormat="1" ht="37.5">
      <c r="A3" s="262" t="s">
        <v>1583</v>
      </c>
      <c r="B3" s="264" t="s">
        <v>1596</v>
      </c>
      <c r="C3" s="292" t="s">
        <v>1584</v>
      </c>
      <c r="D3" s="262" t="s">
        <v>1585</v>
      </c>
      <c r="E3" s="447" t="s">
        <v>1592</v>
      </c>
      <c r="F3" s="447" t="s">
        <v>1593</v>
      </c>
      <c r="G3" s="262" t="s">
        <v>1594</v>
      </c>
      <c r="H3" s="262" t="s">
        <v>1595</v>
      </c>
      <c r="I3" s="262" t="s">
        <v>1589</v>
      </c>
      <c r="J3" s="262" t="s">
        <v>1621</v>
      </c>
      <c r="K3" s="276" t="s">
        <v>1613</v>
      </c>
    </row>
    <row r="4" spans="1:11" s="266" customFormat="1" ht="18.75" hidden="1">
      <c r="A4" s="288">
        <v>57</v>
      </c>
      <c r="B4" s="289" t="s">
        <v>1845</v>
      </c>
      <c r="C4" s="293" t="s">
        <v>1668</v>
      </c>
      <c r="D4" s="288" t="s">
        <v>1615</v>
      </c>
      <c r="E4" s="287">
        <v>44402</v>
      </c>
      <c r="F4" s="287">
        <f t="shared" ref="F4:F14" si="0">E4+10</f>
        <v>44412</v>
      </c>
      <c r="G4" s="288" t="s">
        <v>1823</v>
      </c>
      <c r="H4" s="287">
        <v>44423</v>
      </c>
      <c r="I4" s="288" t="s">
        <v>1610</v>
      </c>
      <c r="J4" s="288"/>
      <c r="K4" s="290">
        <f t="shared" ref="K4:K14" ca="1" si="1">IF(AND(H4="",B4&lt;&gt;""),TODAY()-E4,IF(AND(H4&lt;&gt;"",B4&lt;&gt;""),H4-E4,""))</f>
        <v>21</v>
      </c>
    </row>
    <row r="5" spans="1:11" s="266" customFormat="1" ht="30">
      <c r="A5" s="288">
        <v>56</v>
      </c>
      <c r="B5" s="289" t="s">
        <v>1842</v>
      </c>
      <c r="C5" s="293" t="s">
        <v>1843</v>
      </c>
      <c r="D5" s="288" t="s">
        <v>1844</v>
      </c>
      <c r="E5" s="448">
        <v>44402</v>
      </c>
      <c r="F5" s="448">
        <f t="shared" si="0"/>
        <v>44412</v>
      </c>
      <c r="G5" s="288" t="s">
        <v>1823</v>
      </c>
      <c r="H5" s="288"/>
      <c r="I5" s="288"/>
      <c r="J5" s="288"/>
      <c r="K5" s="290">
        <f t="shared" ca="1" si="1"/>
        <v>732</v>
      </c>
    </row>
    <row r="6" spans="1:11" s="266" customFormat="1" ht="18.75">
      <c r="A6" s="288">
        <v>55</v>
      </c>
      <c r="B6" s="289" t="s">
        <v>1839</v>
      </c>
      <c r="C6" s="293" t="s">
        <v>1840</v>
      </c>
      <c r="D6" s="288" t="s">
        <v>1841</v>
      </c>
      <c r="E6" s="448">
        <v>44402</v>
      </c>
      <c r="F6" s="448">
        <f t="shared" si="0"/>
        <v>44412</v>
      </c>
      <c r="G6" s="288" t="s">
        <v>1823</v>
      </c>
      <c r="H6" s="288"/>
      <c r="I6" s="288"/>
      <c r="J6" s="288"/>
      <c r="K6" s="290">
        <f t="shared" ca="1" si="1"/>
        <v>732</v>
      </c>
    </row>
    <row r="7" spans="1:11" s="266" customFormat="1" ht="45">
      <c r="A7" s="288">
        <v>54</v>
      </c>
      <c r="B7" s="289" t="s">
        <v>3721</v>
      </c>
      <c r="C7" s="293" t="s">
        <v>1625</v>
      </c>
      <c r="D7" s="288" t="s">
        <v>1626</v>
      </c>
      <c r="E7" s="448">
        <v>44390</v>
      </c>
      <c r="F7" s="448">
        <f t="shared" si="0"/>
        <v>44400</v>
      </c>
      <c r="G7" s="288" t="s">
        <v>1823</v>
      </c>
      <c r="H7" s="288"/>
      <c r="I7" s="288"/>
      <c r="J7" s="288"/>
      <c r="K7" s="290">
        <f t="shared" ca="1" si="1"/>
        <v>744</v>
      </c>
    </row>
    <row r="8" spans="1:11" s="266" customFormat="1" ht="60">
      <c r="A8" s="288">
        <v>53</v>
      </c>
      <c r="B8" s="289" t="s">
        <v>1837</v>
      </c>
      <c r="C8" s="293" t="s">
        <v>1625</v>
      </c>
      <c r="D8" s="288" t="s">
        <v>1626</v>
      </c>
      <c r="E8" s="448">
        <v>44390</v>
      </c>
      <c r="F8" s="448">
        <f t="shared" si="0"/>
        <v>44400</v>
      </c>
      <c r="G8" s="288" t="s">
        <v>1823</v>
      </c>
      <c r="H8" s="287">
        <v>44433</v>
      </c>
      <c r="I8" s="288" t="s">
        <v>1823</v>
      </c>
      <c r="J8" s="288"/>
      <c r="K8" s="290">
        <f t="shared" ca="1" si="1"/>
        <v>43</v>
      </c>
    </row>
    <row r="9" spans="1:11" s="266" customFormat="1" ht="45">
      <c r="A9" s="288">
        <v>52</v>
      </c>
      <c r="B9" s="289" t="s">
        <v>1838</v>
      </c>
      <c r="C9" s="293" t="s">
        <v>1625</v>
      </c>
      <c r="D9" s="288" t="s">
        <v>1626</v>
      </c>
      <c r="E9" s="448">
        <v>44390</v>
      </c>
      <c r="F9" s="448">
        <f t="shared" si="0"/>
        <v>44400</v>
      </c>
      <c r="G9" s="288" t="s">
        <v>1823</v>
      </c>
      <c r="H9" s="288"/>
      <c r="I9" s="288"/>
      <c r="J9" s="288"/>
      <c r="K9" s="290">
        <f t="shared" ca="1" si="1"/>
        <v>744</v>
      </c>
    </row>
    <row r="10" spans="1:11" s="266" customFormat="1" ht="30">
      <c r="A10" s="288">
        <v>51</v>
      </c>
      <c r="B10" s="289" t="s">
        <v>1833</v>
      </c>
      <c r="C10" s="293" t="s">
        <v>1625</v>
      </c>
      <c r="D10" s="288" t="s">
        <v>1626</v>
      </c>
      <c r="E10" s="448">
        <v>44390</v>
      </c>
      <c r="F10" s="448">
        <f t="shared" si="0"/>
        <v>44400</v>
      </c>
      <c r="G10" s="288" t="s">
        <v>1823</v>
      </c>
      <c r="H10" s="288"/>
      <c r="I10" s="288"/>
      <c r="J10" s="288"/>
      <c r="K10" s="290">
        <f t="shared" ca="1" si="1"/>
        <v>744</v>
      </c>
    </row>
    <row r="11" spans="1:11" s="266" customFormat="1" ht="30">
      <c r="A11" s="288">
        <v>50</v>
      </c>
      <c r="B11" s="289" t="s">
        <v>1834</v>
      </c>
      <c r="C11" s="293" t="s">
        <v>1625</v>
      </c>
      <c r="D11" s="288" t="s">
        <v>1626</v>
      </c>
      <c r="E11" s="448">
        <v>44390</v>
      </c>
      <c r="F11" s="448">
        <f t="shared" si="0"/>
        <v>44400</v>
      </c>
      <c r="G11" s="288" t="s">
        <v>1823</v>
      </c>
      <c r="H11" s="288"/>
      <c r="I11" s="288"/>
      <c r="J11" s="288"/>
      <c r="K11" s="290">
        <f t="shared" ca="1" si="1"/>
        <v>744</v>
      </c>
    </row>
    <row r="12" spans="1:11" s="266" customFormat="1" ht="30">
      <c r="A12" s="288">
        <v>49</v>
      </c>
      <c r="B12" s="289" t="s">
        <v>1835</v>
      </c>
      <c r="C12" s="293" t="s">
        <v>1625</v>
      </c>
      <c r="D12" s="288" t="s">
        <v>1626</v>
      </c>
      <c r="E12" s="448">
        <v>44390</v>
      </c>
      <c r="F12" s="448">
        <f t="shared" si="0"/>
        <v>44400</v>
      </c>
      <c r="G12" s="288" t="s">
        <v>1823</v>
      </c>
      <c r="H12" s="288"/>
      <c r="I12" s="288"/>
      <c r="J12" s="288"/>
      <c r="K12" s="290">
        <f t="shared" ca="1" si="1"/>
        <v>744</v>
      </c>
    </row>
    <row r="13" spans="1:11" s="266" customFormat="1" ht="30">
      <c r="A13" s="288">
        <v>48</v>
      </c>
      <c r="B13" s="289" t="s">
        <v>1836</v>
      </c>
      <c r="C13" s="293" t="s">
        <v>1625</v>
      </c>
      <c r="D13" s="288" t="s">
        <v>1626</v>
      </c>
      <c r="E13" s="448">
        <v>44390</v>
      </c>
      <c r="F13" s="448">
        <f t="shared" si="0"/>
        <v>44400</v>
      </c>
      <c r="G13" s="288" t="s">
        <v>1823</v>
      </c>
      <c r="H13" s="288"/>
      <c r="I13" s="288"/>
      <c r="J13" s="288"/>
      <c r="K13" s="290">
        <f t="shared" ca="1" si="1"/>
        <v>744</v>
      </c>
    </row>
    <row r="14" spans="1:11" s="266" customFormat="1" ht="18.75">
      <c r="A14" s="288">
        <v>47</v>
      </c>
      <c r="B14" s="289" t="s">
        <v>1832</v>
      </c>
      <c r="C14" s="293" t="s">
        <v>1625</v>
      </c>
      <c r="D14" s="288" t="s">
        <v>1626</v>
      </c>
      <c r="E14" s="448">
        <v>44390</v>
      </c>
      <c r="F14" s="448">
        <f t="shared" si="0"/>
        <v>44400</v>
      </c>
      <c r="G14" s="288" t="s">
        <v>1823</v>
      </c>
      <c r="H14" s="288"/>
      <c r="I14" s="288"/>
      <c r="J14" s="288"/>
      <c r="K14" s="290">
        <f t="shared" ca="1" si="1"/>
        <v>744</v>
      </c>
    </row>
    <row r="15" spans="1:11" s="266" customFormat="1" ht="45">
      <c r="A15" s="288">
        <v>46</v>
      </c>
      <c r="B15" s="289" t="s">
        <v>1831</v>
      </c>
      <c r="C15" s="293" t="s">
        <v>1625</v>
      </c>
      <c r="D15" s="288" t="s">
        <v>1626</v>
      </c>
      <c r="E15" s="448">
        <v>44390</v>
      </c>
      <c r="F15" s="448">
        <f t="shared" ref="F15:F21" si="2">E15+10</f>
        <v>44400</v>
      </c>
      <c r="G15" s="288" t="s">
        <v>1823</v>
      </c>
      <c r="H15" s="288"/>
      <c r="I15" s="288"/>
      <c r="J15" s="288"/>
      <c r="K15" s="290">
        <f t="shared" ref="K15:K21" ca="1" si="3">IF(AND(H15="",B15&lt;&gt;""),TODAY()-E15,IF(AND(H15&lt;&gt;"",B15&lt;&gt;""),H15-E15,""))</f>
        <v>744</v>
      </c>
    </row>
    <row r="16" spans="1:11" s="266" customFormat="1" ht="75">
      <c r="A16" s="288">
        <v>45</v>
      </c>
      <c r="B16" s="289" t="s">
        <v>1830</v>
      </c>
      <c r="C16" s="293" t="s">
        <v>1625</v>
      </c>
      <c r="D16" s="288" t="s">
        <v>1626</v>
      </c>
      <c r="E16" s="448">
        <v>44390</v>
      </c>
      <c r="F16" s="448">
        <f t="shared" si="2"/>
        <v>44400</v>
      </c>
      <c r="G16" s="288" t="s">
        <v>1823</v>
      </c>
      <c r="H16" s="288"/>
      <c r="I16" s="288"/>
      <c r="J16" s="288"/>
      <c r="K16" s="290">
        <f t="shared" ca="1" si="3"/>
        <v>744</v>
      </c>
    </row>
    <row r="17" spans="1:11" s="266" customFormat="1" ht="30">
      <c r="A17" s="288">
        <v>44</v>
      </c>
      <c r="B17" s="289" t="s">
        <v>1829</v>
      </c>
      <c r="C17" s="293" t="s">
        <v>1625</v>
      </c>
      <c r="D17" s="288" t="s">
        <v>1626</v>
      </c>
      <c r="E17" s="448">
        <v>44390</v>
      </c>
      <c r="F17" s="448">
        <f t="shared" si="2"/>
        <v>44400</v>
      </c>
      <c r="G17" s="288" t="s">
        <v>1823</v>
      </c>
      <c r="H17" s="288"/>
      <c r="I17" s="288"/>
      <c r="J17" s="288"/>
      <c r="K17" s="290">
        <f t="shared" ca="1" si="3"/>
        <v>744</v>
      </c>
    </row>
    <row r="18" spans="1:11" s="266" customFormat="1" ht="18.75">
      <c r="A18" s="288">
        <v>43</v>
      </c>
      <c r="B18" s="289" t="s">
        <v>1828</v>
      </c>
      <c r="C18" s="293" t="s">
        <v>1625</v>
      </c>
      <c r="D18" s="288" t="s">
        <v>1626</v>
      </c>
      <c r="E18" s="448">
        <v>44390</v>
      </c>
      <c r="F18" s="448">
        <f t="shared" si="2"/>
        <v>44400</v>
      </c>
      <c r="G18" s="288" t="s">
        <v>1823</v>
      </c>
      <c r="H18" s="288"/>
      <c r="I18" s="288"/>
      <c r="J18" s="288"/>
      <c r="K18" s="290">
        <f t="shared" ca="1" si="3"/>
        <v>744</v>
      </c>
    </row>
    <row r="19" spans="1:11" s="266" customFormat="1" ht="45">
      <c r="A19" s="288">
        <v>42</v>
      </c>
      <c r="B19" s="289" t="s">
        <v>1827</v>
      </c>
      <c r="C19" s="293" t="s">
        <v>1625</v>
      </c>
      <c r="D19" s="288" t="s">
        <v>1626</v>
      </c>
      <c r="E19" s="448">
        <v>44390</v>
      </c>
      <c r="F19" s="448">
        <f t="shared" si="2"/>
        <v>44400</v>
      </c>
      <c r="G19" s="288" t="s">
        <v>1823</v>
      </c>
      <c r="H19" s="288"/>
      <c r="I19" s="288"/>
      <c r="J19" s="288"/>
      <c r="K19" s="290">
        <f t="shared" ca="1" si="3"/>
        <v>744</v>
      </c>
    </row>
    <row r="20" spans="1:11" s="266" customFormat="1" ht="60">
      <c r="A20" s="288">
        <v>41</v>
      </c>
      <c r="B20" s="289" t="s">
        <v>1826</v>
      </c>
      <c r="C20" s="293" t="s">
        <v>1625</v>
      </c>
      <c r="D20" s="288" t="s">
        <v>1626</v>
      </c>
      <c r="E20" s="448">
        <v>44390</v>
      </c>
      <c r="F20" s="448">
        <f t="shared" si="2"/>
        <v>44400</v>
      </c>
      <c r="G20" s="288" t="s">
        <v>1823</v>
      </c>
      <c r="H20" s="288"/>
      <c r="I20" s="288"/>
      <c r="J20" s="288"/>
      <c r="K20" s="290">
        <f t="shared" ca="1" si="3"/>
        <v>744</v>
      </c>
    </row>
    <row r="21" spans="1:11" s="266" customFormat="1" ht="18.75" hidden="1">
      <c r="A21" s="288">
        <v>40</v>
      </c>
      <c r="B21" s="289" t="s">
        <v>1825</v>
      </c>
      <c r="C21" s="293" t="s">
        <v>1625</v>
      </c>
      <c r="D21" s="288" t="s">
        <v>1626</v>
      </c>
      <c r="E21" s="287">
        <v>44390</v>
      </c>
      <c r="F21" s="287">
        <f t="shared" si="2"/>
        <v>44400</v>
      </c>
      <c r="G21" s="288" t="s">
        <v>1823</v>
      </c>
      <c r="H21" s="287">
        <v>44390</v>
      </c>
      <c r="I21" s="288" t="s">
        <v>1823</v>
      </c>
      <c r="J21" s="288"/>
      <c r="K21" s="290">
        <f t="shared" ca="1" si="3"/>
        <v>0</v>
      </c>
    </row>
    <row r="22" spans="1:11" s="266" customFormat="1" ht="30" hidden="1">
      <c r="A22" s="288">
        <v>39</v>
      </c>
      <c r="B22" s="289" t="s">
        <v>1824</v>
      </c>
      <c r="C22" s="293" t="s">
        <v>1625</v>
      </c>
      <c r="D22" s="288" t="s">
        <v>1626</v>
      </c>
      <c r="E22" s="287">
        <v>44390</v>
      </c>
      <c r="F22" s="287">
        <f t="shared" ref="F22:F37" si="4">E22+10</f>
        <v>44400</v>
      </c>
      <c r="G22" s="288" t="s">
        <v>1823</v>
      </c>
      <c r="H22" s="287">
        <v>44394</v>
      </c>
      <c r="I22" s="288" t="s">
        <v>1610</v>
      </c>
      <c r="J22" s="288"/>
      <c r="K22" s="290">
        <f t="shared" ref="K22:K60" ca="1" si="5">IF(AND(H22="",B22&lt;&gt;""),TODAY()-E22,IF(AND(H22&lt;&gt;"",B22&lt;&gt;""),H22-E22,""))</f>
        <v>4</v>
      </c>
    </row>
    <row r="23" spans="1:11" s="266" customFormat="1" ht="30" hidden="1">
      <c r="A23" s="263">
        <v>38</v>
      </c>
      <c r="B23" s="265" t="s">
        <v>1818</v>
      </c>
      <c r="C23" s="292" t="s">
        <v>1598</v>
      </c>
      <c r="D23" s="263" t="s">
        <v>1599</v>
      </c>
      <c r="E23" s="281">
        <v>44312</v>
      </c>
      <c r="F23" s="281">
        <f t="shared" si="4"/>
        <v>44322</v>
      </c>
      <c r="G23" s="263" t="s">
        <v>1823</v>
      </c>
      <c r="H23" s="281">
        <v>44392</v>
      </c>
      <c r="I23" s="263" t="s">
        <v>1610</v>
      </c>
      <c r="J23" s="263"/>
      <c r="K23" s="277">
        <f t="shared" ca="1" si="5"/>
        <v>80</v>
      </c>
    </row>
    <row r="24" spans="1:11" s="266" customFormat="1" ht="18.75">
      <c r="A24" s="263">
        <v>37</v>
      </c>
      <c r="B24" s="265" t="s">
        <v>1821</v>
      </c>
      <c r="C24" s="292" t="s">
        <v>1668</v>
      </c>
      <c r="D24" s="263" t="s">
        <v>1615</v>
      </c>
      <c r="E24" s="449">
        <v>44124</v>
      </c>
      <c r="F24" s="450">
        <f t="shared" si="4"/>
        <v>44134</v>
      </c>
      <c r="G24" s="263" t="s">
        <v>1610</v>
      </c>
      <c r="H24" s="263"/>
      <c r="I24" s="263"/>
      <c r="J24" s="263"/>
      <c r="K24" s="277">
        <f t="shared" ca="1" si="5"/>
        <v>1010</v>
      </c>
    </row>
    <row r="25" spans="1:11" s="266" customFormat="1" ht="18.75" hidden="1">
      <c r="A25" s="263">
        <v>36</v>
      </c>
      <c r="B25" s="265" t="s">
        <v>1687</v>
      </c>
      <c r="C25" s="292" t="s">
        <v>1668</v>
      </c>
      <c r="D25" s="263" t="s">
        <v>1615</v>
      </c>
      <c r="E25" s="281">
        <v>44379</v>
      </c>
      <c r="F25" s="281">
        <f t="shared" si="4"/>
        <v>44389</v>
      </c>
      <c r="G25" s="263" t="s">
        <v>1610</v>
      </c>
      <c r="H25" s="281">
        <v>44382</v>
      </c>
      <c r="I25" s="263" t="s">
        <v>1610</v>
      </c>
      <c r="J25" s="263"/>
      <c r="K25" s="277">
        <f t="shared" ca="1" si="5"/>
        <v>3</v>
      </c>
    </row>
    <row r="26" spans="1:11" s="266" customFormat="1" ht="18.75" hidden="1">
      <c r="A26" s="263">
        <v>35</v>
      </c>
      <c r="B26" s="265" t="s">
        <v>1688</v>
      </c>
      <c r="C26" s="292" t="s">
        <v>1668</v>
      </c>
      <c r="D26" s="263" t="s">
        <v>1615</v>
      </c>
      <c r="E26" s="281">
        <v>44379</v>
      </c>
      <c r="F26" s="281">
        <f t="shared" si="4"/>
        <v>44389</v>
      </c>
      <c r="G26" s="263" t="s">
        <v>1610</v>
      </c>
      <c r="H26" s="281">
        <v>44382</v>
      </c>
      <c r="I26" s="263" t="s">
        <v>1610</v>
      </c>
      <c r="J26" s="263"/>
      <c r="K26" s="277">
        <f t="shared" ca="1" si="5"/>
        <v>3</v>
      </c>
    </row>
    <row r="27" spans="1:11" s="266" customFormat="1" ht="30">
      <c r="A27" s="263">
        <v>34</v>
      </c>
      <c r="B27" s="265" t="s">
        <v>1683</v>
      </c>
      <c r="C27" s="292" t="s">
        <v>1668</v>
      </c>
      <c r="D27" s="263" t="s">
        <v>1615</v>
      </c>
      <c r="E27" s="450">
        <v>44381</v>
      </c>
      <c r="F27" s="450">
        <f t="shared" si="4"/>
        <v>44391</v>
      </c>
      <c r="G27" s="263" t="s">
        <v>1823</v>
      </c>
      <c r="H27" s="263"/>
      <c r="I27" s="263"/>
      <c r="J27" s="263"/>
      <c r="K27" s="277">
        <f t="shared" ca="1" si="5"/>
        <v>753</v>
      </c>
    </row>
    <row r="28" spans="1:11" s="266" customFormat="1" ht="45" hidden="1">
      <c r="A28" s="263">
        <v>33</v>
      </c>
      <c r="B28" s="265" t="s">
        <v>1681</v>
      </c>
      <c r="C28" s="292" t="s">
        <v>1668</v>
      </c>
      <c r="D28" s="263" t="s">
        <v>1615</v>
      </c>
      <c r="E28" s="281">
        <v>44381</v>
      </c>
      <c r="F28" s="281">
        <f t="shared" si="4"/>
        <v>44391</v>
      </c>
      <c r="G28" s="263" t="s">
        <v>1823</v>
      </c>
      <c r="H28" s="281">
        <v>44382</v>
      </c>
      <c r="I28" s="263" t="s">
        <v>1610</v>
      </c>
      <c r="J28" s="263"/>
      <c r="K28" s="277">
        <f t="shared" ca="1" si="5"/>
        <v>1</v>
      </c>
    </row>
    <row r="29" spans="1:11" s="266" customFormat="1" ht="30" hidden="1">
      <c r="A29" s="263">
        <v>32</v>
      </c>
      <c r="B29" s="265" t="s">
        <v>1680</v>
      </c>
      <c r="C29" s="292" t="s">
        <v>1668</v>
      </c>
      <c r="D29" s="263" t="s">
        <v>1615</v>
      </c>
      <c r="E29" s="281">
        <v>44379</v>
      </c>
      <c r="F29" s="281">
        <f t="shared" si="4"/>
        <v>44389</v>
      </c>
      <c r="G29" s="263" t="s">
        <v>1823</v>
      </c>
      <c r="H29" s="281">
        <v>44380</v>
      </c>
      <c r="I29" s="263" t="s">
        <v>1610</v>
      </c>
      <c r="J29" s="263"/>
      <c r="K29" s="277">
        <f t="shared" ca="1" si="5"/>
        <v>1</v>
      </c>
    </row>
    <row r="30" spans="1:11" hidden="1">
      <c r="A30" s="263">
        <v>31</v>
      </c>
      <c r="B30" s="265" t="s">
        <v>1676</v>
      </c>
      <c r="C30" s="292" t="s">
        <v>1668</v>
      </c>
      <c r="D30" s="263" t="s">
        <v>1615</v>
      </c>
      <c r="E30" s="281">
        <v>44379</v>
      </c>
      <c r="F30" s="281">
        <f t="shared" si="4"/>
        <v>44389</v>
      </c>
      <c r="G30" s="263" t="s">
        <v>1610</v>
      </c>
      <c r="H30" s="281">
        <v>44382</v>
      </c>
      <c r="I30" s="263" t="s">
        <v>1610</v>
      </c>
      <c r="J30" s="263"/>
      <c r="K30" s="277">
        <f t="shared" ca="1" si="5"/>
        <v>3</v>
      </c>
    </row>
    <row r="31" spans="1:11" hidden="1">
      <c r="A31" s="263">
        <v>30</v>
      </c>
      <c r="B31" s="265" t="s">
        <v>1678</v>
      </c>
      <c r="C31" s="292" t="s">
        <v>1668</v>
      </c>
      <c r="D31" s="263" t="s">
        <v>1615</v>
      </c>
      <c r="E31" s="281">
        <v>44379</v>
      </c>
      <c r="F31" s="281">
        <f t="shared" si="4"/>
        <v>44389</v>
      </c>
      <c r="G31" s="263" t="s">
        <v>1823</v>
      </c>
      <c r="H31" s="281">
        <v>44380</v>
      </c>
      <c r="I31" s="263" t="s">
        <v>1610</v>
      </c>
      <c r="J31" s="263"/>
      <c r="K31" s="277">
        <f t="shared" ca="1" si="5"/>
        <v>1</v>
      </c>
    </row>
    <row r="32" spans="1:11" hidden="1">
      <c r="A32" s="263">
        <v>29</v>
      </c>
      <c r="B32" s="265" t="s">
        <v>1679</v>
      </c>
      <c r="C32" s="292" t="s">
        <v>1668</v>
      </c>
      <c r="D32" s="263" t="s">
        <v>1615</v>
      </c>
      <c r="E32" s="281">
        <v>44379</v>
      </c>
      <c r="F32" s="281">
        <f t="shared" si="4"/>
        <v>44389</v>
      </c>
      <c r="G32" s="263" t="s">
        <v>1823</v>
      </c>
      <c r="H32" s="281">
        <v>44380</v>
      </c>
      <c r="I32" s="263" t="s">
        <v>1610</v>
      </c>
      <c r="J32" s="263"/>
      <c r="K32" s="277">
        <f t="shared" ca="1" si="5"/>
        <v>1</v>
      </c>
    </row>
    <row r="33" spans="1:11" hidden="1">
      <c r="A33" s="263">
        <v>28</v>
      </c>
      <c r="B33" s="265" t="s">
        <v>1677</v>
      </c>
      <c r="C33" s="292" t="s">
        <v>1668</v>
      </c>
      <c r="D33" s="263" t="s">
        <v>1615</v>
      </c>
      <c r="E33" s="281">
        <v>44379</v>
      </c>
      <c r="F33" s="281">
        <f t="shared" si="4"/>
        <v>44389</v>
      </c>
      <c r="G33" s="263" t="s">
        <v>1610</v>
      </c>
      <c r="H33" s="281">
        <v>44382</v>
      </c>
      <c r="I33" s="263" t="s">
        <v>1610</v>
      </c>
      <c r="J33" s="263"/>
      <c r="K33" s="277">
        <f t="shared" ca="1" si="5"/>
        <v>3</v>
      </c>
    </row>
    <row r="34" spans="1:11" hidden="1">
      <c r="A34" s="263">
        <v>27</v>
      </c>
      <c r="B34" s="265" t="s">
        <v>1682</v>
      </c>
      <c r="C34" s="292" t="s">
        <v>1668</v>
      </c>
      <c r="D34" s="263" t="s">
        <v>1615</v>
      </c>
      <c r="E34" s="281">
        <v>44379</v>
      </c>
      <c r="F34" s="281">
        <f t="shared" si="4"/>
        <v>44389</v>
      </c>
      <c r="G34" s="263" t="s">
        <v>1610</v>
      </c>
      <c r="H34" s="281">
        <v>44382</v>
      </c>
      <c r="I34" s="263" t="s">
        <v>1610</v>
      </c>
      <c r="J34" s="263"/>
      <c r="K34" s="277">
        <f t="shared" ca="1" si="5"/>
        <v>3</v>
      </c>
    </row>
    <row r="35" spans="1:11" ht="47.25">
      <c r="A35" s="263">
        <v>26</v>
      </c>
      <c r="B35" s="265" t="s">
        <v>1675</v>
      </c>
      <c r="C35" s="292" t="s">
        <v>1587</v>
      </c>
      <c r="D35" s="263" t="s">
        <v>1586</v>
      </c>
      <c r="E35" s="450">
        <v>44377</v>
      </c>
      <c r="F35" s="450">
        <f t="shared" si="4"/>
        <v>44387</v>
      </c>
      <c r="G35" s="263" t="s">
        <v>1823</v>
      </c>
      <c r="H35" s="263"/>
      <c r="I35" s="263"/>
      <c r="J35" s="263"/>
      <c r="K35" s="277">
        <f t="shared" ca="1" si="5"/>
        <v>757</v>
      </c>
    </row>
    <row r="36" spans="1:11" ht="47.25" hidden="1">
      <c r="A36" s="263">
        <v>25</v>
      </c>
      <c r="B36" s="265" t="s">
        <v>1674</v>
      </c>
      <c r="C36" s="292" t="s">
        <v>1587</v>
      </c>
      <c r="D36" s="263" t="s">
        <v>1586</v>
      </c>
      <c r="E36" s="281">
        <v>44377</v>
      </c>
      <c r="F36" s="281">
        <f t="shared" si="4"/>
        <v>44387</v>
      </c>
      <c r="G36" s="263" t="s">
        <v>1823</v>
      </c>
      <c r="H36" s="281">
        <v>44379</v>
      </c>
      <c r="I36" s="263" t="s">
        <v>1610</v>
      </c>
      <c r="J36" s="263"/>
      <c r="K36" s="277">
        <f t="shared" ca="1" si="5"/>
        <v>2</v>
      </c>
    </row>
    <row r="37" spans="1:11" ht="47.25">
      <c r="A37" s="263">
        <v>24</v>
      </c>
      <c r="B37" s="265" t="s">
        <v>1673</v>
      </c>
      <c r="C37" s="292" t="s">
        <v>1587</v>
      </c>
      <c r="D37" s="263" t="s">
        <v>1586</v>
      </c>
      <c r="E37" s="450">
        <v>44377</v>
      </c>
      <c r="F37" s="450">
        <f t="shared" si="4"/>
        <v>44387</v>
      </c>
      <c r="G37" s="263" t="s">
        <v>1823</v>
      </c>
      <c r="H37" s="263"/>
      <c r="I37" s="263"/>
      <c r="J37" s="263"/>
      <c r="K37" s="277">
        <f t="shared" ca="1" si="5"/>
        <v>757</v>
      </c>
    </row>
    <row r="38" spans="1:11">
      <c r="A38" s="263">
        <v>23</v>
      </c>
      <c r="B38" s="265" t="s">
        <v>1620</v>
      </c>
      <c r="C38" s="292" t="s">
        <v>1598</v>
      </c>
      <c r="D38" s="263" t="s">
        <v>1605</v>
      </c>
      <c r="E38" s="450">
        <v>44358</v>
      </c>
      <c r="F38" s="450"/>
      <c r="G38" s="263" t="s">
        <v>1823</v>
      </c>
      <c r="H38" s="263"/>
      <c r="I38" s="263"/>
      <c r="J38" s="263"/>
      <c r="K38" s="277">
        <f t="shared" ca="1" si="5"/>
        <v>776</v>
      </c>
    </row>
    <row r="39" spans="1:11" ht="30">
      <c r="A39" s="263">
        <v>22</v>
      </c>
      <c r="B39" s="265" t="s">
        <v>1628</v>
      </c>
      <c r="C39" s="292" t="s">
        <v>1625</v>
      </c>
      <c r="D39" s="263" t="s">
        <v>1626</v>
      </c>
      <c r="E39" s="450">
        <v>44358</v>
      </c>
      <c r="F39" s="450"/>
      <c r="G39" s="263" t="s">
        <v>1823</v>
      </c>
      <c r="H39" s="281">
        <v>44460</v>
      </c>
      <c r="I39" s="263" t="s">
        <v>1823</v>
      </c>
      <c r="J39" s="282" t="s">
        <v>1627</v>
      </c>
      <c r="K39" s="277">
        <f t="shared" ca="1" si="5"/>
        <v>102</v>
      </c>
    </row>
    <row r="40" spans="1:11" hidden="1">
      <c r="A40" s="263">
        <v>21</v>
      </c>
      <c r="B40" s="265" t="s">
        <v>1684</v>
      </c>
      <c r="C40" s="292" t="s">
        <v>1668</v>
      </c>
      <c r="D40" s="263" t="s">
        <v>1615</v>
      </c>
      <c r="E40" s="272">
        <v>44356</v>
      </c>
      <c r="F40" s="272">
        <v>44362</v>
      </c>
      <c r="G40" s="270" t="s">
        <v>1823</v>
      </c>
      <c r="H40" s="275">
        <v>44387</v>
      </c>
      <c r="I40" s="263" t="s">
        <v>1610</v>
      </c>
      <c r="J40" s="263"/>
      <c r="K40" s="277">
        <f t="shared" ca="1" si="5"/>
        <v>31</v>
      </c>
    </row>
    <row r="41" spans="1:11" hidden="1">
      <c r="A41" s="263">
        <v>20</v>
      </c>
      <c r="B41" s="265" t="s">
        <v>1617</v>
      </c>
      <c r="C41" s="292" t="s">
        <v>1668</v>
      </c>
      <c r="D41" s="263" t="s">
        <v>1615</v>
      </c>
      <c r="E41" s="272">
        <v>44356</v>
      </c>
      <c r="F41" s="272">
        <v>44362</v>
      </c>
      <c r="G41" s="270" t="s">
        <v>1823</v>
      </c>
      <c r="H41" s="275">
        <v>44370</v>
      </c>
      <c r="I41" s="263" t="s">
        <v>1610</v>
      </c>
      <c r="J41" s="263"/>
      <c r="K41" s="277">
        <f t="shared" ca="1" si="5"/>
        <v>14</v>
      </c>
    </row>
    <row r="42" spans="1:11" hidden="1">
      <c r="A42" s="263">
        <v>19</v>
      </c>
      <c r="B42" s="271" t="s">
        <v>1588</v>
      </c>
      <c r="C42" s="294" t="s">
        <v>1623</v>
      </c>
      <c r="D42" s="270" t="s">
        <v>1624</v>
      </c>
      <c r="E42" s="272">
        <v>44355</v>
      </c>
      <c r="F42" s="272">
        <v>44359</v>
      </c>
      <c r="G42" s="270" t="s">
        <v>1823</v>
      </c>
      <c r="H42" s="272">
        <v>44376</v>
      </c>
      <c r="I42" s="270" t="s">
        <v>1610</v>
      </c>
      <c r="J42" s="270"/>
      <c r="K42" s="280">
        <f t="shared" ca="1" si="5"/>
        <v>21</v>
      </c>
    </row>
    <row r="43" spans="1:11" hidden="1">
      <c r="A43" s="263">
        <v>18</v>
      </c>
      <c r="B43" s="271" t="s">
        <v>1588</v>
      </c>
      <c r="C43" s="294" t="s">
        <v>1590</v>
      </c>
      <c r="D43" s="270" t="s">
        <v>1591</v>
      </c>
      <c r="E43" s="272">
        <v>44355</v>
      </c>
      <c r="F43" s="272">
        <v>44359</v>
      </c>
      <c r="G43" s="270" t="s">
        <v>1823</v>
      </c>
      <c r="H43" s="272">
        <v>44372</v>
      </c>
      <c r="I43" s="270" t="s">
        <v>1610</v>
      </c>
      <c r="J43" s="270"/>
      <c r="K43" s="280">
        <f t="shared" ca="1" si="5"/>
        <v>17</v>
      </c>
    </row>
    <row r="44" spans="1:11" ht="30">
      <c r="A44" s="263">
        <v>17</v>
      </c>
      <c r="B44" s="274" t="s">
        <v>1611</v>
      </c>
      <c r="C44" s="295" t="s">
        <v>1598</v>
      </c>
      <c r="D44" s="273" t="s">
        <v>1599</v>
      </c>
      <c r="E44" s="451">
        <v>44350</v>
      </c>
      <c r="F44" s="451">
        <v>44356</v>
      </c>
      <c r="G44" s="273" t="s">
        <v>1823</v>
      </c>
      <c r="H44" s="273"/>
      <c r="I44" s="273"/>
      <c r="J44" s="273" t="s">
        <v>1612</v>
      </c>
      <c r="K44" s="279">
        <f t="shared" ca="1" si="5"/>
        <v>784</v>
      </c>
    </row>
    <row r="45" spans="1:11" ht="45">
      <c r="A45" s="263">
        <v>16</v>
      </c>
      <c r="B45" s="274" t="s">
        <v>1608</v>
      </c>
      <c r="C45" s="295" t="s">
        <v>1598</v>
      </c>
      <c r="D45" s="273" t="s">
        <v>1599</v>
      </c>
      <c r="E45" s="451">
        <v>44350</v>
      </c>
      <c r="F45" s="451">
        <v>44356</v>
      </c>
      <c r="G45" s="273" t="s">
        <v>1823</v>
      </c>
      <c r="H45" s="273"/>
      <c r="I45" s="273"/>
      <c r="J45" s="273"/>
      <c r="K45" s="279">
        <f t="shared" ca="1" si="5"/>
        <v>784</v>
      </c>
    </row>
    <row r="46" spans="1:11" ht="45">
      <c r="A46" s="263">
        <v>15</v>
      </c>
      <c r="B46" s="274" t="s">
        <v>1607</v>
      </c>
      <c r="C46" s="295" t="s">
        <v>1598</v>
      </c>
      <c r="D46" s="273" t="s">
        <v>1599</v>
      </c>
      <c r="E46" s="451">
        <v>44350</v>
      </c>
      <c r="F46" s="451">
        <v>44356</v>
      </c>
      <c r="G46" s="273" t="s">
        <v>1823</v>
      </c>
      <c r="H46" s="273"/>
      <c r="I46" s="273"/>
      <c r="J46" s="273"/>
      <c r="K46" s="279">
        <f t="shared" ca="1" si="5"/>
        <v>784</v>
      </c>
    </row>
    <row r="47" spans="1:11">
      <c r="A47" s="263">
        <v>14</v>
      </c>
      <c r="B47" s="265" t="s">
        <v>1614</v>
      </c>
      <c r="C47" s="292" t="s">
        <v>1668</v>
      </c>
      <c r="D47" s="263" t="s">
        <v>1615</v>
      </c>
      <c r="E47" s="449">
        <v>44350</v>
      </c>
      <c r="F47" s="449">
        <v>44353</v>
      </c>
      <c r="G47" s="270" t="s">
        <v>1823</v>
      </c>
      <c r="H47" s="263"/>
      <c r="I47" s="263"/>
      <c r="J47" s="263"/>
      <c r="K47" s="277">
        <f t="shared" ca="1" si="5"/>
        <v>784</v>
      </c>
    </row>
    <row r="48" spans="1:11" hidden="1">
      <c r="A48" s="263">
        <v>13</v>
      </c>
      <c r="B48" s="265" t="s">
        <v>1616</v>
      </c>
      <c r="C48" s="292" t="s">
        <v>1668</v>
      </c>
      <c r="D48" s="263" t="s">
        <v>1615</v>
      </c>
      <c r="E48" s="272">
        <v>44350</v>
      </c>
      <c r="F48" s="272">
        <v>44353</v>
      </c>
      <c r="G48" s="270" t="s">
        <v>1823</v>
      </c>
      <c r="H48" s="275">
        <v>44359</v>
      </c>
      <c r="I48" s="263" t="s">
        <v>1610</v>
      </c>
      <c r="J48" s="263"/>
      <c r="K48" s="277">
        <f t="shared" ca="1" si="5"/>
        <v>9</v>
      </c>
    </row>
    <row r="49" spans="1:11" ht="30" hidden="1">
      <c r="A49" s="263">
        <v>12</v>
      </c>
      <c r="B49" s="274" t="s">
        <v>1606</v>
      </c>
      <c r="C49" s="295" t="s">
        <v>1598</v>
      </c>
      <c r="D49" s="273" t="s">
        <v>1609</v>
      </c>
      <c r="E49" s="275">
        <v>44350</v>
      </c>
      <c r="F49" s="275">
        <v>44356</v>
      </c>
      <c r="G49" s="273" t="s">
        <v>1823</v>
      </c>
      <c r="H49" s="275">
        <v>44356</v>
      </c>
      <c r="I49" s="273" t="s">
        <v>1610</v>
      </c>
      <c r="J49" s="273"/>
      <c r="K49" s="279">
        <f t="shared" ca="1" si="5"/>
        <v>6</v>
      </c>
    </row>
    <row r="50" spans="1:11" ht="30" hidden="1">
      <c r="A50" s="263">
        <v>11</v>
      </c>
      <c r="B50" s="274" t="s">
        <v>1604</v>
      </c>
      <c r="C50" s="295" t="s">
        <v>1598</v>
      </c>
      <c r="D50" s="273" t="s">
        <v>1605</v>
      </c>
      <c r="E50" s="275">
        <v>44350</v>
      </c>
      <c r="F50" s="275">
        <v>44354</v>
      </c>
      <c r="G50" s="273" t="s">
        <v>1823</v>
      </c>
      <c r="H50" s="275">
        <v>44354</v>
      </c>
      <c r="I50" s="273" t="s">
        <v>1823</v>
      </c>
      <c r="J50" s="273"/>
      <c r="K50" s="279">
        <f t="shared" ca="1" si="5"/>
        <v>4</v>
      </c>
    </row>
    <row r="51" spans="1:11" ht="30" hidden="1">
      <c r="A51" s="263">
        <v>10</v>
      </c>
      <c r="B51" s="274" t="s">
        <v>1602</v>
      </c>
      <c r="C51" s="295" t="s">
        <v>1598</v>
      </c>
      <c r="D51" s="273" t="s">
        <v>1605</v>
      </c>
      <c r="E51" s="275">
        <v>44350</v>
      </c>
      <c r="F51" s="275">
        <v>44354</v>
      </c>
      <c r="G51" s="273" t="s">
        <v>1823</v>
      </c>
      <c r="H51" s="275">
        <v>44354</v>
      </c>
      <c r="I51" s="273" t="s">
        <v>1823</v>
      </c>
      <c r="J51" s="273"/>
      <c r="K51" s="279">
        <f t="shared" ca="1" si="5"/>
        <v>4</v>
      </c>
    </row>
    <row r="52" spans="1:11" ht="30" hidden="1">
      <c r="A52" s="263">
        <v>9</v>
      </c>
      <c r="B52" s="274" t="s">
        <v>1603</v>
      </c>
      <c r="C52" s="295" t="s">
        <v>1598</v>
      </c>
      <c r="D52" s="273" t="s">
        <v>1605</v>
      </c>
      <c r="E52" s="275">
        <v>44350</v>
      </c>
      <c r="F52" s="275">
        <v>44354</v>
      </c>
      <c r="G52" s="273" t="s">
        <v>1823</v>
      </c>
      <c r="H52" s="275">
        <v>44354</v>
      </c>
      <c r="I52" s="273" t="s">
        <v>1823</v>
      </c>
      <c r="J52" s="273"/>
      <c r="K52" s="279">
        <f t="shared" ca="1" si="5"/>
        <v>4</v>
      </c>
    </row>
    <row r="53" spans="1:11" ht="105" hidden="1">
      <c r="A53" s="263">
        <v>8</v>
      </c>
      <c r="B53" s="274" t="s">
        <v>1601</v>
      </c>
      <c r="C53" s="295" t="s">
        <v>1598</v>
      </c>
      <c r="D53" s="273" t="s">
        <v>1599</v>
      </c>
      <c r="E53" s="275">
        <v>44312</v>
      </c>
      <c r="F53" s="273"/>
      <c r="G53" s="273" t="s">
        <v>1823</v>
      </c>
      <c r="H53" s="275">
        <f>E53+5</f>
        <v>44317</v>
      </c>
      <c r="I53" s="273" t="s">
        <v>1823</v>
      </c>
      <c r="J53" s="273" t="s">
        <v>1820</v>
      </c>
      <c r="K53" s="279">
        <f t="shared" ca="1" si="5"/>
        <v>5</v>
      </c>
    </row>
    <row r="54" spans="1:11" ht="45" hidden="1">
      <c r="A54" s="263">
        <v>7</v>
      </c>
      <c r="B54" s="274" t="s">
        <v>1600</v>
      </c>
      <c r="C54" s="295" t="s">
        <v>1598</v>
      </c>
      <c r="D54" s="273" t="s">
        <v>1599</v>
      </c>
      <c r="E54" s="275">
        <v>44312</v>
      </c>
      <c r="F54" s="273"/>
      <c r="G54" s="273" t="s">
        <v>1823</v>
      </c>
      <c r="H54" s="275">
        <f>E54+5</f>
        <v>44317</v>
      </c>
      <c r="I54" s="273" t="s">
        <v>1823</v>
      </c>
      <c r="J54" s="273" t="s">
        <v>1820</v>
      </c>
      <c r="K54" s="279">
        <f t="shared" ca="1" si="5"/>
        <v>5</v>
      </c>
    </row>
    <row r="55" spans="1:11" hidden="1">
      <c r="A55" s="263">
        <v>6</v>
      </c>
      <c r="B55" s="274" t="s">
        <v>1597</v>
      </c>
      <c r="C55" s="295" t="s">
        <v>1598</v>
      </c>
      <c r="D55" s="273" t="s">
        <v>1599</v>
      </c>
      <c r="E55" s="275">
        <v>44312</v>
      </c>
      <c r="F55" s="273"/>
      <c r="G55" s="273" t="s">
        <v>1823</v>
      </c>
      <c r="H55" s="275">
        <f>E55</f>
        <v>44312</v>
      </c>
      <c r="I55" s="273" t="s">
        <v>1823</v>
      </c>
      <c r="J55" s="273" t="s">
        <v>1819</v>
      </c>
      <c r="K55" s="279">
        <f t="shared" ca="1" si="5"/>
        <v>0</v>
      </c>
    </row>
    <row r="56" spans="1:11" ht="47.25" hidden="1">
      <c r="A56" s="263">
        <v>5</v>
      </c>
      <c r="B56" s="268" t="s">
        <v>1588</v>
      </c>
      <c r="C56" s="296" t="s">
        <v>1587</v>
      </c>
      <c r="D56" s="267" t="s">
        <v>1586</v>
      </c>
      <c r="E56" s="269">
        <v>44305</v>
      </c>
      <c r="F56" s="269">
        <v>44307</v>
      </c>
      <c r="G56" s="267" t="s">
        <v>1823</v>
      </c>
      <c r="H56" s="287">
        <v>44372</v>
      </c>
      <c r="I56" s="267" t="s">
        <v>1610</v>
      </c>
      <c r="J56" s="267"/>
      <c r="K56" s="278">
        <f t="shared" ca="1" si="5"/>
        <v>67</v>
      </c>
    </row>
    <row r="57" spans="1:11">
      <c r="A57" s="263">
        <v>4</v>
      </c>
      <c r="B57" s="265" t="s">
        <v>1618</v>
      </c>
      <c r="C57" s="292" t="s">
        <v>1668</v>
      </c>
      <c r="D57" s="263" t="s">
        <v>1615</v>
      </c>
      <c r="E57" s="449">
        <v>44295</v>
      </c>
      <c r="F57" s="450"/>
      <c r="G57" s="270" t="s">
        <v>1823</v>
      </c>
      <c r="H57" s="263"/>
      <c r="I57" s="263"/>
      <c r="J57" s="263"/>
      <c r="K57" s="277">
        <f t="shared" ca="1" si="5"/>
        <v>839</v>
      </c>
    </row>
    <row r="58" spans="1:11">
      <c r="A58" s="263">
        <v>3</v>
      </c>
      <c r="B58" s="265" t="s">
        <v>1629</v>
      </c>
      <c r="C58" s="292" t="s">
        <v>1668</v>
      </c>
      <c r="D58" s="263" t="s">
        <v>1615</v>
      </c>
      <c r="E58" s="449">
        <v>44295</v>
      </c>
      <c r="F58" s="450"/>
      <c r="G58" s="270" t="s">
        <v>1823</v>
      </c>
      <c r="H58" s="263"/>
      <c r="I58" s="263"/>
      <c r="J58" s="263" t="s">
        <v>1619</v>
      </c>
      <c r="K58" s="277">
        <f t="shared" ca="1" si="5"/>
        <v>839</v>
      </c>
    </row>
    <row r="59" spans="1:11">
      <c r="A59" s="263">
        <v>2</v>
      </c>
      <c r="B59" s="265" t="s">
        <v>1622</v>
      </c>
      <c r="C59" s="292" t="s">
        <v>1623</v>
      </c>
      <c r="D59" s="263" t="s">
        <v>1624</v>
      </c>
      <c r="E59" s="449">
        <v>43717</v>
      </c>
      <c r="F59" s="450"/>
      <c r="G59" s="263" t="s">
        <v>1823</v>
      </c>
      <c r="H59" s="263"/>
      <c r="I59" s="263"/>
      <c r="J59" s="263"/>
      <c r="K59" s="277">
        <f t="shared" ca="1" si="5"/>
        <v>1417</v>
      </c>
    </row>
    <row r="60" spans="1:11" hidden="1">
      <c r="A60" s="263">
        <v>1</v>
      </c>
      <c r="B60" s="265" t="s">
        <v>1685</v>
      </c>
      <c r="C60" s="292" t="s">
        <v>1590</v>
      </c>
      <c r="D60" s="263" t="s">
        <v>1591</v>
      </c>
      <c r="E60" s="272">
        <v>43717</v>
      </c>
      <c r="F60" s="263"/>
      <c r="G60" s="263" t="s">
        <v>1823</v>
      </c>
      <c r="H60" s="272">
        <v>44410</v>
      </c>
      <c r="I60" s="263" t="s">
        <v>1823</v>
      </c>
      <c r="J60" s="263" t="s">
        <v>1686</v>
      </c>
      <c r="K60" s="277">
        <f t="shared" ca="1" si="5"/>
        <v>693</v>
      </c>
    </row>
  </sheetData>
  <autoFilter ref="A3:K60" xr:uid="{5FACCCBD-5661-420F-AB0C-459F2615D0AD}">
    <filterColumn colId="8">
      <filters blank="1"/>
    </filterColumn>
  </autoFilter>
  <mergeCells count="1">
    <mergeCell ref="A2:K2"/>
  </mergeCells>
  <dataValidations count="5">
    <dataValidation type="list" allowBlank="1" showInputMessage="1" showErrorMessage="1" sqref="I61:I1048576" xr:uid="{A2F19B60-DF34-40E5-8B3C-D9C76EBBF109}">
      <formula1>"Developer End,Self"</formula1>
    </dataValidation>
    <dataValidation type="date" operator="greaterThanOrEqual" allowBlank="1" showInputMessage="1" showErrorMessage="1" sqref="H8 F39:F47 F35 F57:F60 H36 H56 H28:H34 H47:H48 H60 H25:H26 F27:F31 E54:E1048576 E25:E51 H21:H22 F4:F24 E3:E23 H4 H39:H42" xr:uid="{B2D2077A-18D8-46A3-869C-5E2162965203}">
      <formula1>44287</formula1>
    </dataValidation>
    <dataValidation type="date" operator="greaterThanOrEqual" allowBlank="1" showInputMessage="1" showErrorMessage="1" sqref="E52:E53 E24" xr:uid="{EDAB5F01-5FEC-433A-99BE-258F01B58987}">
      <formula1>43556</formula1>
    </dataValidation>
    <dataValidation type="list" allowBlank="1" showInputMessage="1" showErrorMessage="1" sqref="A4:A60" xr:uid="{DB2A3AAF-E715-4807-A567-E67FAD189BEC}">
      <formula1>$A$1</formula1>
    </dataValidation>
    <dataValidation type="list" allowBlank="1" showInputMessage="1" showErrorMessage="1" sqref="I4:I60 G4:G60" xr:uid="{1374262C-70AB-41F1-9853-2EF3C30C9C76}">
      <formula1>"Sanjeev Ji,Self"</formula1>
    </dataValidation>
  </dataValidations>
  <pageMargins left="0.7" right="0.7" top="0.75" bottom="0.75" header="0.3" footer="0.3"/>
  <pageSetup paperSize="9" orientation="portrait" horizontalDpi="300" verticalDpi="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11646-6F7C-4688-B1FB-C5A4F65A81AE}">
  <sheetPr codeName="Sheet12"/>
  <dimension ref="A1:V80"/>
  <sheetViews>
    <sheetView workbookViewId="0">
      <pane xSplit="10" ySplit="1" topLeftCell="K60" activePane="bottomRight" state="frozen"/>
      <selection pane="topRight" activeCell="K1" sqref="K1"/>
      <selection pane="bottomLeft" activeCell="A2" sqref="A2"/>
      <selection pane="bottomRight" activeCell="K80" sqref="K80"/>
    </sheetView>
  </sheetViews>
  <sheetFormatPr defaultRowHeight="15" outlineLevelCol="1"/>
  <cols>
    <col min="1" max="1" width="10.28515625" bestFit="1" customWidth="1"/>
    <col min="2" max="2" width="14.42578125" hidden="1" customWidth="1" outlineLevel="1"/>
    <col min="3" max="3" width="8.85546875" hidden="1" customWidth="1" outlineLevel="1"/>
    <col min="4" max="4" width="11" hidden="1" customWidth="1" outlineLevel="1"/>
    <col min="5" max="5" width="7.85546875" hidden="1" customWidth="1" outlineLevel="1"/>
    <col min="6" max="6" width="11.140625" hidden="1" customWidth="1" outlineLevel="1"/>
    <col min="7" max="7" width="9.140625" hidden="1" customWidth="1" outlineLevel="1" collapsed="1"/>
    <col min="8" max="9" width="9.140625" hidden="1" customWidth="1" outlineLevel="1"/>
    <col min="10" max="10" width="23.140625" bestFit="1" customWidth="1" collapsed="1"/>
    <col min="11" max="11" width="16" bestFit="1" customWidth="1"/>
    <col min="12" max="12" width="13.85546875" bestFit="1" customWidth="1"/>
    <col min="13" max="13" width="8.42578125" bestFit="1" customWidth="1"/>
    <col min="14" max="14" width="2.5703125" bestFit="1" customWidth="1"/>
    <col min="15" max="15" width="88.7109375" bestFit="1" customWidth="1"/>
    <col min="16" max="16" width="12.140625" hidden="1" customWidth="1"/>
    <col min="17" max="17" width="47.7109375" bestFit="1" customWidth="1"/>
    <col min="18" max="18" width="137.140625" bestFit="1" customWidth="1"/>
    <col min="19" max="19" width="48.42578125" bestFit="1" customWidth="1"/>
    <col min="20" max="20" width="48.140625" bestFit="1" customWidth="1"/>
    <col min="21" max="21" width="47.7109375" bestFit="1" customWidth="1"/>
    <col min="22" max="22" width="82.28515625" bestFit="1" customWidth="1"/>
  </cols>
  <sheetData>
    <row r="1" spans="1:22">
      <c r="A1" s="200" t="s">
        <v>1583</v>
      </c>
      <c r="B1" s="131" t="s">
        <v>1630</v>
      </c>
      <c r="C1" s="131" t="s">
        <v>1662</v>
      </c>
      <c r="D1" s="131" t="s">
        <v>1631</v>
      </c>
      <c r="E1" s="220" t="s">
        <v>1632</v>
      </c>
      <c r="F1" s="220" t="s">
        <v>1633</v>
      </c>
      <c r="G1" s="131"/>
      <c r="H1" s="131"/>
      <c r="I1" s="131"/>
      <c r="J1" s="131" t="s">
        <v>1634</v>
      </c>
      <c r="K1" s="283" t="s">
        <v>1849</v>
      </c>
      <c r="M1" s="283" t="s">
        <v>1847</v>
      </c>
      <c r="O1" s="283" t="s">
        <v>1664</v>
      </c>
      <c r="Q1" s="283" t="s">
        <v>1669</v>
      </c>
      <c r="R1" s="284" t="s">
        <v>1666</v>
      </c>
      <c r="S1" s="284" t="s">
        <v>1667</v>
      </c>
      <c r="T1" s="283" t="s">
        <v>1672</v>
      </c>
      <c r="U1" s="283" t="s">
        <v>1670</v>
      </c>
      <c r="V1" s="284" t="s">
        <v>1848</v>
      </c>
    </row>
    <row r="2" spans="1:22">
      <c r="A2" s="200">
        <v>1</v>
      </c>
      <c r="B2" s="131" t="s">
        <v>1635</v>
      </c>
      <c r="C2" s="131"/>
      <c r="D2" s="131" t="s">
        <v>1636</v>
      </c>
      <c r="E2" s="220"/>
      <c r="F2" s="220"/>
      <c r="G2" s="131"/>
      <c r="H2" s="131"/>
      <c r="I2" s="131"/>
      <c r="J2" s="423" t="str">
        <f t="shared" ref="J2:J35" si="0">CONCATENATE(B2&amp;C2&amp;D2&amp;E2&amp;F2&amp;G2&amp;H2&amp;I2)</f>
        <v>AccountMaster</v>
      </c>
      <c r="K2" s="158" t="s">
        <v>1664</v>
      </c>
      <c r="L2" s="158" t="s">
        <v>1665</v>
      </c>
      <c r="M2" s="158" t="str">
        <f>M1</f>
        <v>EP411</v>
      </c>
      <c r="N2" t="s">
        <v>1663</v>
      </c>
      <c r="O2" s="28" t="str">
        <f>K2&amp;K$1&amp;J2&amp;L2&amp;M2&amp;N2&amp;J2</f>
        <v>Insert Into [EP411].[dbo].AccountMaster Select * From EP411. .AccountMaster</v>
      </c>
      <c r="P2" s="283"/>
      <c r="Q2" s="28" t="str">
        <f>Q$1&amp;$J2</f>
        <v>Delete from [EP000].[dbo].AccountMaster</v>
      </c>
      <c r="R2" t="str">
        <f t="shared" ref="R2:R35" si="1">Q2&amp;"--"&amp;O2</f>
        <v>Delete from [EP000].[dbo].AccountMaster--Insert Into [EP411].[dbo].AccountMaster Select * From EP411. .AccountMaster</v>
      </c>
      <c r="S2" t="str">
        <f>S$1&amp;K$1&amp;J2</f>
        <v>Select *From [EP411].[dbo].AccountMaster</v>
      </c>
      <c r="T2" s="24" t="str">
        <f>T$1&amp;J2</f>
        <v>DROP TABLE  [EP001].[dbo].AccountMaster</v>
      </c>
      <c r="U2" s="28" t="str">
        <f>U$1&amp;$J2</f>
        <v>Delete from [EP001].[dbo].AccountMaster</v>
      </c>
      <c r="V2" s="28" t="str">
        <f>S2&amp;V$1</f>
        <v>Select *From [EP411].[dbo].AccountMaster Where FYCODE='' OR FYCODE IS NULL</v>
      </c>
    </row>
    <row r="3" spans="1:22">
      <c r="A3" s="200">
        <v>2</v>
      </c>
      <c r="B3" s="131" t="s">
        <v>1635</v>
      </c>
      <c r="C3" s="131"/>
      <c r="D3" s="131" t="s">
        <v>1632</v>
      </c>
      <c r="E3" s="220" t="s">
        <v>69</v>
      </c>
      <c r="F3" s="220"/>
      <c r="G3" s="131"/>
      <c r="H3" s="131"/>
      <c r="I3" s="131"/>
      <c r="J3" s="423" t="str">
        <f t="shared" si="0"/>
        <v>AccountChild04</v>
      </c>
      <c r="K3" t="str">
        <f>K$2</f>
        <v xml:space="preserve">Insert Into </v>
      </c>
      <c r="L3" t="str">
        <f>L$2</f>
        <v xml:space="preserve"> Select * From </v>
      </c>
      <c r="M3" t="str">
        <f>M$2</f>
        <v>EP411</v>
      </c>
      <c r="N3" t="s">
        <v>1663</v>
      </c>
      <c r="O3" s="28" t="str">
        <f t="shared" ref="O3:O73" si="2">K3&amp;K$1&amp;J3&amp;L3&amp;M3&amp;N3&amp;J3</f>
        <v>Insert Into [EP411].[dbo].AccountChild04 Select * From EP411. .AccountChild04</v>
      </c>
      <c r="Q3" s="28" t="str">
        <f t="shared" ref="Q3:Q72" si="3">Q$1&amp;$J3</f>
        <v>Delete from [EP000].[dbo].AccountChild04</v>
      </c>
      <c r="R3" t="str">
        <f t="shared" si="1"/>
        <v>Delete from [EP000].[dbo].AccountChild04--Insert Into [EP411].[dbo].AccountChild04 Select * From EP411. .AccountChild04</v>
      </c>
      <c r="S3" t="str">
        <f t="shared" ref="S3:S73" si="4">S$1&amp;K$1&amp;J3</f>
        <v>Select *From [EP411].[dbo].AccountChild04</v>
      </c>
      <c r="T3" s="24" t="str">
        <f t="shared" ref="T3:T73" si="5">T$1&amp;J3</f>
        <v>DROP TABLE  [EP001].[dbo].AccountChild04</v>
      </c>
      <c r="U3" s="28" t="str">
        <f t="shared" ref="U3:U72" si="6">U$1&amp;$J3</f>
        <v>Delete from [EP001].[dbo].AccountChild04</v>
      </c>
      <c r="V3" s="28" t="str">
        <f t="shared" ref="V3:V72" si="7">S3&amp;V$1</f>
        <v>Select *From [EP411].[dbo].AccountChild04 Where FYCODE='' OR FYCODE IS NULL</v>
      </c>
    </row>
    <row r="4" spans="1:22">
      <c r="A4" s="200">
        <v>3</v>
      </c>
      <c r="B4" s="131" t="s">
        <v>1635</v>
      </c>
      <c r="C4" s="131"/>
      <c r="D4" s="131" t="s">
        <v>1632</v>
      </c>
      <c r="E4" s="220" t="s">
        <v>70</v>
      </c>
      <c r="F4" s="220"/>
      <c r="G4" s="131"/>
      <c r="H4" s="131"/>
      <c r="I4" s="131"/>
      <c r="J4" s="423" t="str">
        <f t="shared" si="0"/>
        <v>AccountChild05</v>
      </c>
      <c r="K4" t="str">
        <f t="shared" ref="K4:M72" si="8">K$2</f>
        <v xml:space="preserve">Insert Into </v>
      </c>
      <c r="L4" t="str">
        <f t="shared" si="8"/>
        <v xml:space="preserve"> Select * From </v>
      </c>
      <c r="M4" t="str">
        <f t="shared" si="8"/>
        <v>EP411</v>
      </c>
      <c r="N4" t="s">
        <v>1663</v>
      </c>
      <c r="O4" s="28" t="str">
        <f t="shared" si="2"/>
        <v>Insert Into [EP411].[dbo].AccountChild05 Select * From EP411. .AccountChild05</v>
      </c>
      <c r="Q4" s="28" t="str">
        <f t="shared" si="3"/>
        <v>Delete from [EP000].[dbo].AccountChild05</v>
      </c>
      <c r="R4" t="str">
        <f t="shared" si="1"/>
        <v>Delete from [EP000].[dbo].AccountChild05--Insert Into [EP411].[dbo].AccountChild05 Select * From EP411. .AccountChild05</v>
      </c>
      <c r="S4" t="str">
        <f t="shared" si="4"/>
        <v>Select *From [EP411].[dbo].AccountChild05</v>
      </c>
      <c r="T4" s="24" t="str">
        <f t="shared" si="5"/>
        <v>DROP TABLE  [EP001].[dbo].AccountChild05</v>
      </c>
      <c r="U4" s="28" t="str">
        <f t="shared" si="6"/>
        <v>Delete from [EP001].[dbo].AccountChild05</v>
      </c>
      <c r="V4" s="28" t="str">
        <f t="shared" si="7"/>
        <v>Select *From [EP411].[dbo].AccountChild05 Where FYCODE='' OR FYCODE IS NULL</v>
      </c>
    </row>
    <row r="5" spans="1:22">
      <c r="A5" s="200">
        <v>4</v>
      </c>
      <c r="B5" s="131" t="s">
        <v>1635</v>
      </c>
      <c r="C5" s="131"/>
      <c r="D5" s="131" t="s">
        <v>1632</v>
      </c>
      <c r="E5" s="220" t="s">
        <v>71</v>
      </c>
      <c r="F5" s="220"/>
      <c r="G5" s="131"/>
      <c r="H5" s="131"/>
      <c r="I5" s="131"/>
      <c r="J5" s="423" t="str">
        <f t="shared" si="0"/>
        <v>AccountChild06</v>
      </c>
      <c r="K5" t="str">
        <f t="shared" si="8"/>
        <v xml:space="preserve">Insert Into </v>
      </c>
      <c r="L5" t="str">
        <f t="shared" si="8"/>
        <v xml:space="preserve"> Select * From </v>
      </c>
      <c r="M5" t="str">
        <f t="shared" si="8"/>
        <v>EP411</v>
      </c>
      <c r="N5" t="s">
        <v>1663</v>
      </c>
      <c r="O5" s="28" t="str">
        <f t="shared" si="2"/>
        <v>Insert Into [EP411].[dbo].AccountChild06 Select * From EP411. .AccountChild06</v>
      </c>
      <c r="Q5" s="28" t="str">
        <f t="shared" si="3"/>
        <v>Delete from [EP000].[dbo].AccountChild06</v>
      </c>
      <c r="R5" t="str">
        <f t="shared" si="1"/>
        <v>Delete from [EP000].[dbo].AccountChild06--Insert Into [EP411].[dbo].AccountChild06 Select * From EP411. .AccountChild06</v>
      </c>
      <c r="S5" t="str">
        <f t="shared" si="4"/>
        <v>Select *From [EP411].[dbo].AccountChild06</v>
      </c>
      <c r="T5" s="24" t="str">
        <f t="shared" si="5"/>
        <v>DROP TABLE  [EP001].[dbo].AccountChild06</v>
      </c>
      <c r="U5" s="28" t="str">
        <f t="shared" si="6"/>
        <v>Delete from [EP001].[dbo].AccountChild06</v>
      </c>
      <c r="V5" s="28" t="str">
        <f t="shared" si="7"/>
        <v>Select *From [EP411].[dbo].AccountChild06 Where FYCODE='' OR FYCODE IS NULL</v>
      </c>
    </row>
    <row r="6" spans="1:22">
      <c r="A6" s="200">
        <v>5</v>
      </c>
      <c r="B6" s="131" t="s">
        <v>1635</v>
      </c>
      <c r="C6" s="131"/>
      <c r="D6" s="131" t="s">
        <v>1632</v>
      </c>
      <c r="E6" s="220" t="s">
        <v>82</v>
      </c>
      <c r="F6" s="220"/>
      <c r="G6" s="131"/>
      <c r="H6" s="131"/>
      <c r="I6" s="131"/>
      <c r="J6" s="423" t="str">
        <f t="shared" si="0"/>
        <v>AccountChild07</v>
      </c>
      <c r="K6" t="str">
        <f t="shared" si="8"/>
        <v xml:space="preserve">Insert Into </v>
      </c>
      <c r="L6" t="str">
        <f t="shared" si="8"/>
        <v xml:space="preserve"> Select * From </v>
      </c>
      <c r="M6" t="str">
        <f t="shared" si="8"/>
        <v>EP411</v>
      </c>
      <c r="N6" t="s">
        <v>1663</v>
      </c>
      <c r="O6" s="28" t="str">
        <f t="shared" si="2"/>
        <v>Insert Into [EP411].[dbo].AccountChild07 Select * From EP411. .AccountChild07</v>
      </c>
      <c r="Q6" s="28" t="str">
        <f t="shared" si="3"/>
        <v>Delete from [EP000].[dbo].AccountChild07</v>
      </c>
      <c r="R6" t="str">
        <f t="shared" si="1"/>
        <v>Delete from [EP000].[dbo].AccountChild07--Insert Into [EP411].[dbo].AccountChild07 Select * From EP411. .AccountChild07</v>
      </c>
      <c r="S6" t="str">
        <f t="shared" si="4"/>
        <v>Select *From [EP411].[dbo].AccountChild07</v>
      </c>
      <c r="T6" s="24" t="str">
        <f t="shared" si="5"/>
        <v>DROP TABLE  [EP001].[dbo].AccountChild07</v>
      </c>
      <c r="U6" s="28" t="str">
        <f t="shared" si="6"/>
        <v>Delete from [EP001].[dbo].AccountChild07</v>
      </c>
      <c r="V6" s="28" t="str">
        <f t="shared" si="7"/>
        <v>Select *From [EP411].[dbo].AccountChild07 Where FYCODE='' OR FYCODE IS NULL</v>
      </c>
    </row>
    <row r="7" spans="1:22">
      <c r="A7" s="200">
        <v>6</v>
      </c>
      <c r="B7" s="131" t="s">
        <v>1635</v>
      </c>
      <c r="C7" s="131"/>
      <c r="D7" s="131" t="s">
        <v>1632</v>
      </c>
      <c r="E7" s="220" t="s">
        <v>83</v>
      </c>
      <c r="F7" s="220"/>
      <c r="G7" s="131"/>
      <c r="H7" s="131"/>
      <c r="I7" s="131"/>
      <c r="J7" s="423" t="str">
        <f t="shared" si="0"/>
        <v>AccountChild08</v>
      </c>
      <c r="K7" t="str">
        <f t="shared" si="8"/>
        <v xml:space="preserve">Insert Into </v>
      </c>
      <c r="L7" t="str">
        <f t="shared" si="8"/>
        <v xml:space="preserve"> Select * From </v>
      </c>
      <c r="M7" t="str">
        <f t="shared" si="8"/>
        <v>EP411</v>
      </c>
      <c r="N7" t="s">
        <v>1663</v>
      </c>
      <c r="O7" s="28" t="str">
        <f t="shared" si="2"/>
        <v>Insert Into [EP411].[dbo].AccountChild08 Select * From EP411. .AccountChild08</v>
      </c>
      <c r="Q7" s="28" t="str">
        <f t="shared" si="3"/>
        <v>Delete from [EP000].[dbo].AccountChild08</v>
      </c>
      <c r="R7" t="str">
        <f t="shared" si="1"/>
        <v>Delete from [EP000].[dbo].AccountChild08--Insert Into [EP411].[dbo].AccountChild08 Select * From EP411. .AccountChild08</v>
      </c>
      <c r="S7" t="str">
        <f t="shared" si="4"/>
        <v>Select *From [EP411].[dbo].AccountChild08</v>
      </c>
      <c r="T7" s="24" t="str">
        <f t="shared" si="5"/>
        <v>DROP TABLE  [EP001].[dbo].AccountChild08</v>
      </c>
      <c r="U7" s="28" t="str">
        <f t="shared" si="6"/>
        <v>Delete from [EP001].[dbo].AccountChild08</v>
      </c>
      <c r="V7" s="28" t="str">
        <f t="shared" si="7"/>
        <v>Select *From [EP411].[dbo].AccountChild08 Where FYCODE='' OR FYCODE IS NULL</v>
      </c>
    </row>
    <row r="8" spans="1:22">
      <c r="A8" s="200">
        <v>7</v>
      </c>
      <c r="B8" s="131" t="s">
        <v>1635</v>
      </c>
      <c r="C8" s="131"/>
      <c r="D8" s="131" t="s">
        <v>1632</v>
      </c>
      <c r="E8" s="220" t="s">
        <v>83</v>
      </c>
      <c r="F8" s="220" t="s">
        <v>57</v>
      </c>
      <c r="G8" s="131"/>
      <c r="H8" s="131"/>
      <c r="I8" s="131"/>
      <c r="J8" s="423" t="str">
        <f t="shared" si="0"/>
        <v>AccountChild0801</v>
      </c>
      <c r="K8" t="str">
        <f t="shared" si="8"/>
        <v xml:space="preserve">Insert Into </v>
      </c>
      <c r="L8" t="str">
        <f t="shared" si="8"/>
        <v xml:space="preserve"> Select * From </v>
      </c>
      <c r="M8" t="str">
        <f t="shared" si="8"/>
        <v>EP411</v>
      </c>
      <c r="N8" t="s">
        <v>1663</v>
      </c>
      <c r="O8" s="28" t="str">
        <f t="shared" si="2"/>
        <v>Insert Into [EP411].[dbo].AccountChild0801 Select * From EP411. .AccountChild0801</v>
      </c>
      <c r="Q8" s="28" t="str">
        <f t="shared" si="3"/>
        <v>Delete from [EP000].[dbo].AccountChild0801</v>
      </c>
      <c r="R8" t="str">
        <f t="shared" si="1"/>
        <v>Delete from [EP000].[dbo].AccountChild0801--Insert Into [EP411].[dbo].AccountChild0801 Select * From EP411. .AccountChild0801</v>
      </c>
      <c r="S8" t="str">
        <f t="shared" si="4"/>
        <v>Select *From [EP411].[dbo].AccountChild0801</v>
      </c>
      <c r="T8" s="24" t="str">
        <f t="shared" si="5"/>
        <v>DROP TABLE  [EP001].[dbo].AccountChild0801</v>
      </c>
      <c r="U8" s="28" t="str">
        <f t="shared" si="6"/>
        <v>Delete from [EP001].[dbo].AccountChild0801</v>
      </c>
      <c r="V8" s="28" t="str">
        <f t="shared" si="7"/>
        <v>Select *From [EP411].[dbo].AccountChild0801 Where FYCODE='' OR FYCODE IS NULL</v>
      </c>
    </row>
    <row r="9" spans="1:22">
      <c r="A9" s="200">
        <v>8</v>
      </c>
      <c r="B9" s="131" t="s">
        <v>1637</v>
      </c>
      <c r="C9" s="131"/>
      <c r="D9" s="131"/>
      <c r="E9" s="220"/>
      <c r="F9" s="220"/>
      <c r="G9" s="131"/>
      <c r="H9" s="131"/>
      <c r="I9" s="131"/>
      <c r="J9" s="317" t="str">
        <f t="shared" si="0"/>
        <v>AppConfig</v>
      </c>
      <c r="K9" t="str">
        <f t="shared" si="8"/>
        <v xml:space="preserve">Insert Into </v>
      </c>
      <c r="L9" t="str">
        <f t="shared" si="8"/>
        <v xml:space="preserve"> Select * From </v>
      </c>
      <c r="M9" t="str">
        <f t="shared" si="8"/>
        <v>EP411</v>
      </c>
      <c r="N9" t="s">
        <v>1663</v>
      </c>
      <c r="O9" s="28" t="str">
        <f t="shared" si="2"/>
        <v>Insert Into [EP411].[dbo].AppConfig Select * From EP411. .AppConfig</v>
      </c>
      <c r="P9" s="283"/>
      <c r="Q9" s="28" t="str">
        <f t="shared" si="3"/>
        <v>Delete from [EP000].[dbo].AppConfig</v>
      </c>
      <c r="R9" t="str">
        <f t="shared" si="1"/>
        <v>Delete from [EP000].[dbo].AppConfig--Insert Into [EP411].[dbo].AppConfig Select * From EP411. .AppConfig</v>
      </c>
      <c r="S9" t="str">
        <f t="shared" si="4"/>
        <v>Select *From [EP411].[dbo].AppConfig</v>
      </c>
      <c r="T9" s="24" t="str">
        <f t="shared" si="5"/>
        <v>DROP TABLE  [EP001].[dbo].AppConfig</v>
      </c>
      <c r="U9" s="28" t="str">
        <f t="shared" si="6"/>
        <v>Delete from [EP001].[dbo].AppConfig</v>
      </c>
      <c r="V9" s="28" t="str">
        <f t="shared" si="7"/>
        <v>Select *From [EP411].[dbo].AppConfig Where FYCODE='' OR FYCODE IS NULL</v>
      </c>
    </row>
    <row r="10" spans="1:22">
      <c r="A10" s="200">
        <v>9</v>
      </c>
      <c r="B10" s="131" t="s">
        <v>462</v>
      </c>
      <c r="C10" s="131"/>
      <c r="D10" s="131" t="s">
        <v>1636</v>
      </c>
      <c r="E10" s="220"/>
      <c r="F10" s="220"/>
      <c r="G10" s="131"/>
      <c r="H10" s="131"/>
      <c r="I10" s="131"/>
      <c r="J10" s="423" t="str">
        <f t="shared" si="0"/>
        <v>BookMaster</v>
      </c>
      <c r="K10" t="str">
        <f t="shared" si="8"/>
        <v xml:space="preserve">Insert Into </v>
      </c>
      <c r="L10" t="str">
        <f t="shared" si="8"/>
        <v xml:space="preserve"> Select * From </v>
      </c>
      <c r="M10" t="str">
        <f t="shared" si="8"/>
        <v>EP411</v>
      </c>
      <c r="N10" t="s">
        <v>1663</v>
      </c>
      <c r="O10" s="28" t="str">
        <f t="shared" si="2"/>
        <v>Insert Into [EP411].[dbo].BookMaster Select * From EP411. .BookMaster</v>
      </c>
      <c r="P10" s="283"/>
      <c r="Q10" s="28" t="str">
        <f t="shared" si="3"/>
        <v>Delete from [EP000].[dbo].BookMaster</v>
      </c>
      <c r="R10" t="str">
        <f t="shared" si="1"/>
        <v>Delete from [EP000].[dbo].BookMaster--Insert Into [EP411].[dbo].BookMaster Select * From EP411. .BookMaster</v>
      </c>
      <c r="S10" t="str">
        <f t="shared" si="4"/>
        <v>Select *From [EP411].[dbo].BookMaster</v>
      </c>
      <c r="T10" s="24" t="str">
        <f t="shared" si="5"/>
        <v>DROP TABLE  [EP001].[dbo].BookMaster</v>
      </c>
      <c r="U10" s="28" t="str">
        <f t="shared" si="6"/>
        <v>Delete from [EP001].[dbo].BookMaster</v>
      </c>
      <c r="V10" s="28" t="str">
        <f t="shared" si="7"/>
        <v>Select *From [EP411].[dbo].BookMaster Where FYCODE='' OR FYCODE IS NULL</v>
      </c>
    </row>
    <row r="11" spans="1:22">
      <c r="A11" s="200">
        <v>10</v>
      </c>
      <c r="B11" s="131" t="s">
        <v>462</v>
      </c>
      <c r="C11" s="131"/>
      <c r="D11" s="131" t="s">
        <v>1632</v>
      </c>
      <c r="E11" s="131"/>
      <c r="F11" s="131"/>
      <c r="G11" s="131"/>
      <c r="H11" s="131"/>
      <c r="I11" s="131"/>
      <c r="J11" s="423" t="str">
        <f>CONCATENATE(B11&amp;C11&amp;D11&amp;E11&amp;F11&amp;G11&amp;H11&amp;I11)</f>
        <v>BookChild</v>
      </c>
      <c r="K11" t="str">
        <f t="shared" si="8"/>
        <v xml:space="preserve">Insert Into </v>
      </c>
      <c r="L11" t="str">
        <f t="shared" si="8"/>
        <v xml:space="preserve"> Select * From </v>
      </c>
      <c r="M11" t="str">
        <f t="shared" si="8"/>
        <v>EP411</v>
      </c>
      <c r="N11" t="s">
        <v>1663</v>
      </c>
      <c r="O11" s="28" t="str">
        <f>K11&amp;K$1&amp;J11&amp;L11&amp;M11&amp;N11&amp;J11</f>
        <v>Insert Into [EP411].[dbo].BookChild Select * From EP411. .BookChild</v>
      </c>
      <c r="Q11" s="28" t="str">
        <f>Q$1&amp;$J11</f>
        <v>Delete from [EP000].[dbo].BookChild</v>
      </c>
      <c r="R11" t="str">
        <f>Q11&amp;"--"&amp;O11</f>
        <v>Delete from [EP000].[dbo].BookChild--Insert Into [EP411].[dbo].BookChild Select * From EP411. .BookChild</v>
      </c>
      <c r="S11" t="str">
        <f>S$1&amp;K$1&amp;J11</f>
        <v>Select *From [EP411].[dbo].BookChild</v>
      </c>
      <c r="T11" s="24" t="str">
        <f>T$1&amp;J11</f>
        <v>DROP TABLE  [EP001].[dbo].BookChild</v>
      </c>
      <c r="U11" s="28" t="str">
        <f>U$1&amp;$J11</f>
        <v>Delete from [EP001].[dbo].BookChild</v>
      </c>
      <c r="V11" s="28" t="str">
        <f>S11&amp;V$1</f>
        <v>Select *From [EP411].[dbo].BookChild Where FYCODE='' OR FYCODE IS NULL</v>
      </c>
    </row>
    <row r="12" spans="1:22">
      <c r="A12" s="200">
        <v>11</v>
      </c>
      <c r="B12" s="131" t="s">
        <v>462</v>
      </c>
      <c r="C12" s="131"/>
      <c r="D12" s="131" t="s">
        <v>1632</v>
      </c>
      <c r="E12" s="220" t="s">
        <v>57</v>
      </c>
      <c r="F12" s="220"/>
      <c r="G12" s="131"/>
      <c r="H12" s="131"/>
      <c r="I12" s="131"/>
      <c r="J12" s="423" t="str">
        <f t="shared" si="0"/>
        <v>BookChild01</v>
      </c>
      <c r="K12" t="str">
        <f t="shared" si="8"/>
        <v xml:space="preserve">Insert Into </v>
      </c>
      <c r="L12" t="str">
        <f t="shared" si="8"/>
        <v xml:space="preserve"> Select * From </v>
      </c>
      <c r="M12" t="str">
        <f t="shared" si="8"/>
        <v>EP411</v>
      </c>
      <c r="N12" t="s">
        <v>1663</v>
      </c>
      <c r="O12" s="28" t="str">
        <f t="shared" si="2"/>
        <v>Insert Into [EP411].[dbo].BookChild01 Select * From EP411. .BookChild01</v>
      </c>
      <c r="Q12" s="28" t="str">
        <f t="shared" si="3"/>
        <v>Delete from [EP000].[dbo].BookChild01</v>
      </c>
      <c r="R12" t="str">
        <f t="shared" si="1"/>
        <v>Delete from [EP000].[dbo].BookChild01--Insert Into [EP411].[dbo].BookChild01 Select * From EP411. .BookChild01</v>
      </c>
      <c r="S12" t="str">
        <f t="shared" si="4"/>
        <v>Select *From [EP411].[dbo].BookChild01</v>
      </c>
      <c r="T12" s="24" t="str">
        <f t="shared" si="5"/>
        <v>DROP TABLE  [EP001].[dbo].BookChild01</v>
      </c>
      <c r="U12" s="28" t="str">
        <f t="shared" si="6"/>
        <v>Delete from [EP001].[dbo].BookChild01</v>
      </c>
      <c r="V12" s="28" t="str">
        <f t="shared" si="7"/>
        <v>Select *From [EP411].[dbo].BookChild01 Where FYCODE='' OR FYCODE IS NULL</v>
      </c>
    </row>
    <row r="13" spans="1:22">
      <c r="A13" s="200">
        <v>12</v>
      </c>
      <c r="B13" s="131" t="s">
        <v>462</v>
      </c>
      <c r="C13" s="131"/>
      <c r="D13" s="131" t="s">
        <v>1632</v>
      </c>
      <c r="E13" s="220" t="s">
        <v>67</v>
      </c>
      <c r="F13" s="220"/>
      <c r="G13" s="131"/>
      <c r="H13" s="131"/>
      <c r="I13" s="131"/>
      <c r="J13" s="423" t="str">
        <f t="shared" si="0"/>
        <v>BookChild02</v>
      </c>
      <c r="K13" t="str">
        <f t="shared" si="8"/>
        <v xml:space="preserve">Insert Into </v>
      </c>
      <c r="L13" t="str">
        <f t="shared" si="8"/>
        <v xml:space="preserve"> Select * From </v>
      </c>
      <c r="M13" t="str">
        <f t="shared" si="8"/>
        <v>EP411</v>
      </c>
      <c r="N13" t="s">
        <v>1663</v>
      </c>
      <c r="O13" s="28" t="str">
        <f t="shared" si="2"/>
        <v>Insert Into [EP411].[dbo].BookChild02 Select * From EP411. .BookChild02</v>
      </c>
      <c r="Q13" s="28" t="str">
        <f t="shared" si="3"/>
        <v>Delete from [EP000].[dbo].BookChild02</v>
      </c>
      <c r="R13" t="str">
        <f t="shared" si="1"/>
        <v>Delete from [EP000].[dbo].BookChild02--Insert Into [EP411].[dbo].BookChild02 Select * From EP411. .BookChild02</v>
      </c>
      <c r="S13" t="str">
        <f t="shared" si="4"/>
        <v>Select *From [EP411].[dbo].BookChild02</v>
      </c>
      <c r="T13" s="24" t="str">
        <f t="shared" si="5"/>
        <v>DROP TABLE  [EP001].[dbo].BookChild02</v>
      </c>
      <c r="U13" s="28" t="str">
        <f t="shared" si="6"/>
        <v>Delete from [EP001].[dbo].BookChild02</v>
      </c>
      <c r="V13" s="28" t="str">
        <f t="shared" si="7"/>
        <v>Select *From [EP411].[dbo].BookChild02 Where FYCODE='' OR FYCODE IS NULL</v>
      </c>
    </row>
    <row r="14" spans="1:22">
      <c r="A14" s="200">
        <v>13</v>
      </c>
      <c r="B14" s="131" t="s">
        <v>462</v>
      </c>
      <c r="C14" s="131"/>
      <c r="D14" s="131" t="s">
        <v>1632</v>
      </c>
      <c r="E14" s="220" t="s">
        <v>67</v>
      </c>
      <c r="F14" s="220" t="s">
        <v>57</v>
      </c>
      <c r="G14" s="131"/>
      <c r="H14" s="131"/>
      <c r="I14" s="131"/>
      <c r="J14" s="316" t="str">
        <f t="shared" si="0"/>
        <v>BookChild0201</v>
      </c>
      <c r="K14" t="str">
        <f t="shared" si="8"/>
        <v xml:space="preserve">Insert Into </v>
      </c>
      <c r="L14" t="str">
        <f t="shared" si="8"/>
        <v xml:space="preserve"> Select * From </v>
      </c>
      <c r="M14" t="str">
        <f t="shared" si="8"/>
        <v>EP411</v>
      </c>
      <c r="N14" t="s">
        <v>1663</v>
      </c>
      <c r="O14" s="28" t="str">
        <f t="shared" si="2"/>
        <v>Insert Into [EP411].[dbo].BookChild0201 Select * From EP411. .BookChild0201</v>
      </c>
      <c r="Q14" s="28" t="str">
        <f t="shared" si="3"/>
        <v>Delete from [EP000].[dbo].BookChild0201</v>
      </c>
      <c r="R14" t="str">
        <f t="shared" si="1"/>
        <v>Delete from [EP000].[dbo].BookChild0201--Insert Into [EP411].[dbo].BookChild0201 Select * From EP411. .BookChild0201</v>
      </c>
      <c r="S14" t="str">
        <f t="shared" si="4"/>
        <v>Select *From [EP411].[dbo].BookChild0201</v>
      </c>
      <c r="T14" s="24" t="str">
        <f t="shared" si="5"/>
        <v>DROP TABLE  [EP001].[dbo].BookChild0201</v>
      </c>
      <c r="U14" s="28" t="str">
        <f t="shared" si="6"/>
        <v>Delete from [EP001].[dbo].BookChild0201</v>
      </c>
      <c r="V14" s="28" t="str">
        <f t="shared" si="7"/>
        <v>Select *From [EP411].[dbo].BookChild0201 Where FYCODE='' OR FYCODE IS NULL</v>
      </c>
    </row>
    <row r="15" spans="1:22">
      <c r="A15" s="200">
        <v>14</v>
      </c>
      <c r="B15" s="131" t="s">
        <v>462</v>
      </c>
      <c r="C15" s="131"/>
      <c r="D15" s="131" t="s">
        <v>1632</v>
      </c>
      <c r="E15" s="220" t="s">
        <v>68</v>
      </c>
      <c r="F15" s="220"/>
      <c r="G15" s="131"/>
      <c r="H15" s="131"/>
      <c r="I15" s="131"/>
      <c r="J15" s="423" t="str">
        <f t="shared" si="0"/>
        <v>BookChild03</v>
      </c>
      <c r="K15" t="str">
        <f t="shared" si="8"/>
        <v xml:space="preserve">Insert Into </v>
      </c>
      <c r="L15" t="str">
        <f t="shared" si="8"/>
        <v xml:space="preserve"> Select * From </v>
      </c>
      <c r="M15" t="str">
        <f t="shared" si="8"/>
        <v>EP411</v>
      </c>
      <c r="N15" t="s">
        <v>1663</v>
      </c>
      <c r="O15" s="28" t="str">
        <f t="shared" si="2"/>
        <v>Insert Into [EP411].[dbo].BookChild03 Select * From EP411. .BookChild03</v>
      </c>
      <c r="Q15" s="28" t="str">
        <f t="shared" si="3"/>
        <v>Delete from [EP000].[dbo].BookChild03</v>
      </c>
      <c r="R15" t="str">
        <f t="shared" si="1"/>
        <v>Delete from [EP000].[dbo].BookChild03--Insert Into [EP411].[dbo].BookChild03 Select * From EP411. .BookChild03</v>
      </c>
      <c r="S15" t="str">
        <f t="shared" si="4"/>
        <v>Select *From [EP411].[dbo].BookChild03</v>
      </c>
      <c r="T15" s="24" t="str">
        <f t="shared" si="5"/>
        <v>DROP TABLE  [EP001].[dbo].BookChild03</v>
      </c>
      <c r="U15" s="28" t="str">
        <f t="shared" si="6"/>
        <v>Delete from [EP001].[dbo].BookChild03</v>
      </c>
      <c r="V15" s="28" t="str">
        <f t="shared" si="7"/>
        <v>Select *From [EP411].[dbo].BookChild03 Where FYCODE='' OR FYCODE IS NULL</v>
      </c>
    </row>
    <row r="16" spans="1:22">
      <c r="A16" s="200">
        <v>15</v>
      </c>
      <c r="B16" s="131" t="s">
        <v>462</v>
      </c>
      <c r="C16" s="131"/>
      <c r="D16" s="131" t="s">
        <v>1632</v>
      </c>
      <c r="E16" s="220" t="s">
        <v>70</v>
      </c>
      <c r="F16" s="220"/>
      <c r="G16" s="131"/>
      <c r="H16" s="131"/>
      <c r="I16" s="131"/>
      <c r="J16" s="423" t="str">
        <f t="shared" si="0"/>
        <v>BookChild05</v>
      </c>
      <c r="K16" t="str">
        <f t="shared" si="8"/>
        <v xml:space="preserve">Insert Into </v>
      </c>
      <c r="L16" t="str">
        <f t="shared" si="8"/>
        <v xml:space="preserve"> Select * From </v>
      </c>
      <c r="M16" t="str">
        <f t="shared" si="8"/>
        <v>EP411</v>
      </c>
      <c r="N16" t="s">
        <v>1663</v>
      </c>
      <c r="O16" s="28" t="str">
        <f t="shared" si="2"/>
        <v>Insert Into [EP411].[dbo].BookChild05 Select * From EP411. .BookChild05</v>
      </c>
      <c r="Q16" s="28" t="str">
        <f t="shared" si="3"/>
        <v>Delete from [EP000].[dbo].BookChild05</v>
      </c>
      <c r="R16" t="str">
        <f t="shared" si="1"/>
        <v>Delete from [EP000].[dbo].BookChild05--Insert Into [EP411].[dbo].BookChild05 Select * From EP411. .BookChild05</v>
      </c>
      <c r="S16" t="str">
        <f t="shared" si="4"/>
        <v>Select *From [EP411].[dbo].BookChild05</v>
      </c>
      <c r="T16" s="24" t="str">
        <f t="shared" si="5"/>
        <v>DROP TABLE  [EP001].[dbo].BookChild05</v>
      </c>
      <c r="U16" s="28" t="str">
        <f t="shared" si="6"/>
        <v>Delete from [EP001].[dbo].BookChild05</v>
      </c>
      <c r="V16" s="28" t="str">
        <f t="shared" si="7"/>
        <v>Select *From [EP411].[dbo].BookChild05 Where FYCODE='' OR FYCODE IS NULL</v>
      </c>
    </row>
    <row r="17" spans="1:22">
      <c r="A17" s="200">
        <v>16</v>
      </c>
      <c r="B17" s="131" t="s">
        <v>462</v>
      </c>
      <c r="C17" s="131"/>
      <c r="D17" s="131" t="s">
        <v>1632</v>
      </c>
      <c r="E17" s="220" t="s">
        <v>71</v>
      </c>
      <c r="F17" s="220"/>
      <c r="G17" s="131"/>
      <c r="H17" s="131"/>
      <c r="I17" s="131"/>
      <c r="J17" s="423" t="str">
        <f t="shared" si="0"/>
        <v>BookChild06</v>
      </c>
      <c r="K17" t="str">
        <f t="shared" si="8"/>
        <v xml:space="preserve">Insert Into </v>
      </c>
      <c r="L17" t="str">
        <f t="shared" si="8"/>
        <v xml:space="preserve"> Select * From </v>
      </c>
      <c r="M17" t="str">
        <f t="shared" si="8"/>
        <v>EP411</v>
      </c>
      <c r="N17" t="s">
        <v>1663</v>
      </c>
      <c r="O17" s="28" t="str">
        <f t="shared" si="2"/>
        <v>Insert Into [EP411].[dbo].BookChild06 Select * From EP411. .BookChild06</v>
      </c>
      <c r="Q17" s="28" t="str">
        <f t="shared" si="3"/>
        <v>Delete from [EP000].[dbo].BookChild06</v>
      </c>
      <c r="R17" t="str">
        <f t="shared" si="1"/>
        <v>Delete from [EP000].[dbo].BookChild06--Insert Into [EP411].[dbo].BookChild06 Select * From EP411. .BookChild06</v>
      </c>
      <c r="S17" t="str">
        <f t="shared" si="4"/>
        <v>Select *From [EP411].[dbo].BookChild06</v>
      </c>
      <c r="T17" s="24" t="str">
        <f t="shared" si="5"/>
        <v>DROP TABLE  [EP001].[dbo].BookChild06</v>
      </c>
      <c r="U17" s="28" t="str">
        <f t="shared" si="6"/>
        <v>Delete from [EP001].[dbo].BookChild06</v>
      </c>
      <c r="V17" s="28" t="str">
        <f t="shared" si="7"/>
        <v>Select *From [EP411].[dbo].BookChild06 Where FYCODE='' OR FYCODE IS NULL</v>
      </c>
    </row>
    <row r="18" spans="1:22">
      <c r="A18" s="200">
        <v>17</v>
      </c>
      <c r="B18" s="131" t="s">
        <v>462</v>
      </c>
      <c r="C18" s="131"/>
      <c r="D18" s="131" t="s">
        <v>1632</v>
      </c>
      <c r="E18" s="220" t="s">
        <v>82</v>
      </c>
      <c r="F18" s="220"/>
      <c r="G18" s="131"/>
      <c r="H18" s="131"/>
      <c r="I18" s="131"/>
      <c r="J18" s="423" t="str">
        <f t="shared" si="0"/>
        <v>BookChild07</v>
      </c>
      <c r="K18" t="str">
        <f t="shared" si="8"/>
        <v xml:space="preserve">Insert Into </v>
      </c>
      <c r="L18" t="str">
        <f t="shared" si="8"/>
        <v xml:space="preserve"> Select * From </v>
      </c>
      <c r="M18" t="str">
        <f t="shared" si="8"/>
        <v>EP411</v>
      </c>
      <c r="N18" t="s">
        <v>1663</v>
      </c>
      <c r="O18" s="28" t="str">
        <f t="shared" si="2"/>
        <v>Insert Into [EP411].[dbo].BookChild07 Select * From EP411. .BookChild07</v>
      </c>
      <c r="Q18" s="28" t="str">
        <f t="shared" si="3"/>
        <v>Delete from [EP000].[dbo].BookChild07</v>
      </c>
      <c r="R18" t="str">
        <f t="shared" si="1"/>
        <v>Delete from [EP000].[dbo].BookChild07--Insert Into [EP411].[dbo].BookChild07 Select * From EP411. .BookChild07</v>
      </c>
      <c r="S18" t="str">
        <f t="shared" si="4"/>
        <v>Select *From [EP411].[dbo].BookChild07</v>
      </c>
      <c r="T18" s="24" t="str">
        <f t="shared" si="5"/>
        <v>DROP TABLE  [EP001].[dbo].BookChild07</v>
      </c>
      <c r="U18" s="28" t="str">
        <f t="shared" si="6"/>
        <v>Delete from [EP001].[dbo].BookChild07</v>
      </c>
      <c r="V18" s="28" t="str">
        <f t="shared" si="7"/>
        <v>Select *From [EP411].[dbo].BookChild07 Where FYCODE='' OR FYCODE IS NULL</v>
      </c>
    </row>
    <row r="19" spans="1:22">
      <c r="A19" s="200">
        <v>18</v>
      </c>
      <c r="B19" s="131" t="s">
        <v>462</v>
      </c>
      <c r="C19" s="131"/>
      <c r="D19" s="131" t="s">
        <v>1632</v>
      </c>
      <c r="E19" s="220" t="s">
        <v>83</v>
      </c>
      <c r="F19" s="220"/>
      <c r="G19" s="131"/>
      <c r="H19" s="131"/>
      <c r="I19" s="131"/>
      <c r="J19" s="316" t="str">
        <f t="shared" si="0"/>
        <v>BookChild08</v>
      </c>
      <c r="K19" t="str">
        <f t="shared" si="8"/>
        <v xml:space="preserve">Insert Into </v>
      </c>
      <c r="L19" t="str">
        <f t="shared" si="8"/>
        <v xml:space="preserve"> Select * From </v>
      </c>
      <c r="M19" t="str">
        <f t="shared" si="8"/>
        <v>EP411</v>
      </c>
      <c r="N19" t="s">
        <v>1663</v>
      </c>
      <c r="O19" s="28" t="str">
        <f t="shared" si="2"/>
        <v>Insert Into [EP411].[dbo].BookChild08 Select * From EP411. .BookChild08</v>
      </c>
      <c r="Q19" s="28" t="str">
        <f t="shared" si="3"/>
        <v>Delete from [EP000].[dbo].BookChild08</v>
      </c>
      <c r="R19" t="str">
        <f t="shared" si="1"/>
        <v>Delete from [EP000].[dbo].BookChild08--Insert Into [EP411].[dbo].BookChild08 Select * From EP411. .BookChild08</v>
      </c>
      <c r="S19" t="str">
        <f t="shared" si="4"/>
        <v>Select *From [EP411].[dbo].BookChild08</v>
      </c>
      <c r="T19" s="24" t="str">
        <f t="shared" si="5"/>
        <v>DROP TABLE  [EP001].[dbo].BookChild08</v>
      </c>
      <c r="U19" s="28" t="str">
        <f t="shared" si="6"/>
        <v>Delete from [EP001].[dbo].BookChild08</v>
      </c>
      <c r="V19" s="28" t="str">
        <f t="shared" si="7"/>
        <v>Select *From [EP411].[dbo].BookChild08 Where FYCODE='' OR FYCODE IS NULL</v>
      </c>
    </row>
    <row r="20" spans="1:22">
      <c r="A20" s="200">
        <v>19</v>
      </c>
      <c r="B20" s="131" t="s">
        <v>462</v>
      </c>
      <c r="C20" s="131" t="s">
        <v>1638</v>
      </c>
      <c r="D20" s="131" t="s">
        <v>1</v>
      </c>
      <c r="E20" s="220"/>
      <c r="F20" s="220"/>
      <c r="G20" s="131"/>
      <c r="H20" s="131"/>
      <c r="I20" s="131"/>
      <c r="J20" s="1" t="str">
        <f t="shared" si="0"/>
        <v>BookDNParent</v>
      </c>
      <c r="K20" t="str">
        <f t="shared" si="8"/>
        <v xml:space="preserve">Insert Into </v>
      </c>
      <c r="L20" t="str">
        <f t="shared" si="8"/>
        <v xml:space="preserve"> Select * From </v>
      </c>
      <c r="M20" t="str">
        <f t="shared" si="8"/>
        <v>EP411</v>
      </c>
      <c r="N20" t="s">
        <v>1663</v>
      </c>
      <c r="O20" s="28" t="str">
        <f t="shared" si="2"/>
        <v>Insert Into [EP411].[dbo].BookDNParent Select * From EP411. .BookDNParent</v>
      </c>
      <c r="P20" s="283"/>
      <c r="Q20" s="28" t="str">
        <f t="shared" si="3"/>
        <v>Delete from [EP000].[dbo].BookDNParent</v>
      </c>
      <c r="R20" t="str">
        <f t="shared" si="1"/>
        <v>Delete from [EP000].[dbo].BookDNParent--Insert Into [EP411].[dbo].BookDNParent Select * From EP411. .BookDNParent</v>
      </c>
      <c r="S20" t="str">
        <f t="shared" si="4"/>
        <v>Select *From [EP411].[dbo].BookDNParent</v>
      </c>
      <c r="T20" s="24" t="str">
        <f t="shared" si="5"/>
        <v>DROP TABLE  [EP001].[dbo].BookDNParent</v>
      </c>
      <c r="U20" s="28" t="str">
        <f t="shared" si="6"/>
        <v>Delete from [EP001].[dbo].BookDNParent</v>
      </c>
      <c r="V20" s="28" t="str">
        <f t="shared" si="7"/>
        <v>Select *From [EP411].[dbo].BookDNParent Where FYCODE='' OR FYCODE IS NULL</v>
      </c>
    </row>
    <row r="21" spans="1:22">
      <c r="A21" s="200">
        <v>20</v>
      </c>
      <c r="B21" s="131" t="s">
        <v>462</v>
      </c>
      <c r="C21" s="131" t="s">
        <v>1638</v>
      </c>
      <c r="D21" s="131" t="s">
        <v>1632</v>
      </c>
      <c r="E21" s="220"/>
      <c r="F21" s="220"/>
      <c r="G21" s="131"/>
      <c r="H21" s="131"/>
      <c r="I21" s="131"/>
      <c r="J21" s="1" t="str">
        <f t="shared" si="0"/>
        <v>BookDNChild</v>
      </c>
      <c r="K21" t="str">
        <f t="shared" si="8"/>
        <v xml:space="preserve">Insert Into </v>
      </c>
      <c r="L21" t="str">
        <f t="shared" si="8"/>
        <v xml:space="preserve"> Select * From </v>
      </c>
      <c r="M21" t="str">
        <f t="shared" si="8"/>
        <v>EP411</v>
      </c>
      <c r="N21" t="s">
        <v>1663</v>
      </c>
      <c r="O21" s="28" t="str">
        <f t="shared" si="2"/>
        <v>Insert Into [EP411].[dbo].BookDNChild Select * From EP411. .BookDNChild</v>
      </c>
      <c r="Q21" s="28" t="str">
        <f t="shared" si="3"/>
        <v>Delete from [EP000].[dbo].BookDNChild</v>
      </c>
      <c r="R21" t="str">
        <f t="shared" si="1"/>
        <v>Delete from [EP000].[dbo].BookDNChild--Insert Into [EP411].[dbo].BookDNChild Select * From EP411. .BookDNChild</v>
      </c>
      <c r="S21" t="str">
        <f t="shared" si="4"/>
        <v>Select *From [EP411].[dbo].BookDNChild</v>
      </c>
      <c r="T21" s="24" t="str">
        <f t="shared" si="5"/>
        <v>DROP TABLE  [EP001].[dbo].BookDNChild</v>
      </c>
      <c r="U21" s="28" t="str">
        <f t="shared" si="6"/>
        <v>Delete from [EP001].[dbo].BookDNChild</v>
      </c>
      <c r="V21" s="28" t="str">
        <f t="shared" si="7"/>
        <v>Select *From [EP411].[dbo].BookDNChild Where FYCODE='' OR FYCODE IS NULL</v>
      </c>
    </row>
    <row r="22" spans="1:22">
      <c r="A22" s="200">
        <v>21</v>
      </c>
      <c r="B22" s="131" t="s">
        <v>1639</v>
      </c>
      <c r="C22" s="131"/>
      <c r="D22" s="131" t="s">
        <v>1636</v>
      </c>
      <c r="E22" s="220"/>
      <c r="F22" s="220"/>
      <c r="G22" s="131"/>
      <c r="H22" s="131"/>
      <c r="I22" s="131"/>
      <c r="J22" s="423" t="str">
        <f t="shared" si="0"/>
        <v>BookingRouteMaster</v>
      </c>
      <c r="K22" t="str">
        <f t="shared" si="8"/>
        <v xml:space="preserve">Insert Into </v>
      </c>
      <c r="L22" t="str">
        <f t="shared" si="8"/>
        <v xml:space="preserve"> Select * From </v>
      </c>
      <c r="M22" t="str">
        <f t="shared" si="8"/>
        <v>EP411</v>
      </c>
      <c r="N22" t="s">
        <v>1663</v>
      </c>
      <c r="O22" s="28" t="str">
        <f t="shared" si="2"/>
        <v>Insert Into [EP411].[dbo].BookingRouteMaster Select * From EP411. .BookingRouteMaster</v>
      </c>
      <c r="P22" s="283"/>
      <c r="Q22" s="28" t="str">
        <f t="shared" si="3"/>
        <v>Delete from [EP000].[dbo].BookingRouteMaster</v>
      </c>
      <c r="R22" t="str">
        <f t="shared" si="1"/>
        <v>Delete from [EP000].[dbo].BookingRouteMaster--Insert Into [EP411].[dbo].BookingRouteMaster Select * From EP411. .BookingRouteMaster</v>
      </c>
      <c r="S22" t="str">
        <f t="shared" si="4"/>
        <v>Select *From [EP411].[dbo].BookingRouteMaster</v>
      </c>
      <c r="T22" s="24" t="str">
        <f t="shared" si="5"/>
        <v>DROP TABLE  [EP001].[dbo].BookingRouteMaster</v>
      </c>
      <c r="U22" s="28" t="str">
        <f t="shared" si="6"/>
        <v>Delete from [EP001].[dbo].BookingRouteMaster</v>
      </c>
      <c r="V22" s="28" t="str">
        <f t="shared" si="7"/>
        <v>Select *From [EP411].[dbo].BookingRouteMaster Where FYCODE='' OR FYCODE IS NULL</v>
      </c>
    </row>
    <row r="23" spans="1:22">
      <c r="A23" s="200">
        <v>22</v>
      </c>
      <c r="B23" s="131" t="s">
        <v>462</v>
      </c>
      <c r="C23" s="131" t="s">
        <v>1640</v>
      </c>
      <c r="D23" s="131" t="s">
        <v>1</v>
      </c>
      <c r="E23" s="220"/>
      <c r="F23" s="220"/>
      <c r="G23" s="131"/>
      <c r="H23" s="131"/>
      <c r="I23" s="131"/>
      <c r="J23" s="1" t="str">
        <f t="shared" si="0"/>
        <v>BookOOParent</v>
      </c>
      <c r="K23" t="str">
        <f t="shared" si="8"/>
        <v xml:space="preserve">Insert Into </v>
      </c>
      <c r="L23" t="str">
        <f t="shared" si="8"/>
        <v xml:space="preserve"> Select * From </v>
      </c>
      <c r="M23" t="str">
        <f t="shared" si="8"/>
        <v>EP411</v>
      </c>
      <c r="N23" t="s">
        <v>1663</v>
      </c>
      <c r="O23" s="28" t="str">
        <f t="shared" si="2"/>
        <v>Insert Into [EP411].[dbo].BookOOParent Select * From EP411. .BookOOParent</v>
      </c>
      <c r="P23" s="283"/>
      <c r="Q23" s="28" t="str">
        <f t="shared" si="3"/>
        <v>Delete from [EP000].[dbo].BookOOParent</v>
      </c>
      <c r="R23" t="str">
        <f t="shared" si="1"/>
        <v>Delete from [EP000].[dbo].BookOOParent--Insert Into [EP411].[dbo].BookOOParent Select * From EP411. .BookOOParent</v>
      </c>
      <c r="S23" t="str">
        <f t="shared" si="4"/>
        <v>Select *From [EP411].[dbo].BookOOParent</v>
      </c>
      <c r="T23" s="24" t="str">
        <f t="shared" si="5"/>
        <v>DROP TABLE  [EP001].[dbo].BookOOParent</v>
      </c>
      <c r="U23" s="28" t="str">
        <f t="shared" si="6"/>
        <v>Delete from [EP001].[dbo].BookOOParent</v>
      </c>
      <c r="V23" s="28" t="str">
        <f t="shared" si="7"/>
        <v>Select *From [EP411].[dbo].BookOOParent Where FYCODE='' OR FYCODE IS NULL</v>
      </c>
    </row>
    <row r="24" spans="1:22">
      <c r="A24" s="200">
        <v>23</v>
      </c>
      <c r="B24" s="131" t="s">
        <v>462</v>
      </c>
      <c r="C24" s="131" t="s">
        <v>1640</v>
      </c>
      <c r="D24" s="131" t="s">
        <v>1632</v>
      </c>
      <c r="E24" s="220"/>
      <c r="F24" s="220"/>
      <c r="G24" s="131"/>
      <c r="H24" s="131"/>
      <c r="I24" s="131"/>
      <c r="J24" s="1" t="str">
        <f t="shared" si="0"/>
        <v>BookOOChild</v>
      </c>
      <c r="K24" t="str">
        <f t="shared" si="8"/>
        <v xml:space="preserve">Insert Into </v>
      </c>
      <c r="L24" t="str">
        <f t="shared" si="8"/>
        <v xml:space="preserve"> Select * From </v>
      </c>
      <c r="M24" t="str">
        <f t="shared" si="8"/>
        <v>EP411</v>
      </c>
      <c r="N24" t="s">
        <v>1663</v>
      </c>
      <c r="O24" s="28" t="str">
        <f t="shared" si="2"/>
        <v>Insert Into [EP411].[dbo].BookOOChild Select * From EP411. .BookOOChild</v>
      </c>
      <c r="Q24" s="28" t="str">
        <f t="shared" si="3"/>
        <v>Delete from [EP000].[dbo].BookOOChild</v>
      </c>
      <c r="R24" t="str">
        <f t="shared" si="1"/>
        <v>Delete from [EP000].[dbo].BookOOChild--Insert Into [EP411].[dbo].BookOOChild Select * From EP411. .BookOOChild</v>
      </c>
      <c r="S24" t="str">
        <f t="shared" si="4"/>
        <v>Select *From [EP411].[dbo].BookOOChild</v>
      </c>
      <c r="T24" s="24" t="str">
        <f t="shared" si="5"/>
        <v>DROP TABLE  [EP001].[dbo].BookOOChild</v>
      </c>
      <c r="U24" s="28" t="str">
        <f t="shared" si="6"/>
        <v>Delete from [EP001].[dbo].BookOOChild</v>
      </c>
      <c r="V24" s="28" t="str">
        <f t="shared" si="7"/>
        <v>Select *From [EP411].[dbo].BookOOChild Where FYCODE='' OR FYCODE IS NULL</v>
      </c>
    </row>
    <row r="25" spans="1:22">
      <c r="A25" s="200">
        <v>24</v>
      </c>
      <c r="B25" s="131" t="s">
        <v>462</v>
      </c>
      <c r="C25" s="131" t="s">
        <v>1641</v>
      </c>
      <c r="D25" s="131" t="s">
        <v>1</v>
      </c>
      <c r="E25" s="220"/>
      <c r="F25" s="220"/>
      <c r="G25" s="131"/>
      <c r="H25" s="131"/>
      <c r="I25" s="131"/>
      <c r="J25" s="1" t="str">
        <f t="shared" si="0"/>
        <v>BookPOParent</v>
      </c>
      <c r="K25" t="str">
        <f t="shared" si="8"/>
        <v xml:space="preserve">Insert Into </v>
      </c>
      <c r="L25" t="str">
        <f t="shared" si="8"/>
        <v xml:space="preserve"> Select * From </v>
      </c>
      <c r="M25" t="str">
        <f t="shared" si="8"/>
        <v>EP411</v>
      </c>
      <c r="N25" t="s">
        <v>1663</v>
      </c>
      <c r="O25" s="28" t="str">
        <f t="shared" si="2"/>
        <v>Insert Into [EP411].[dbo].BookPOParent Select * From EP411. .BookPOParent</v>
      </c>
      <c r="P25" s="283"/>
      <c r="Q25" s="28" t="str">
        <f t="shared" si="3"/>
        <v>Delete from [EP000].[dbo].BookPOParent</v>
      </c>
      <c r="R25" t="str">
        <f t="shared" si="1"/>
        <v>Delete from [EP000].[dbo].BookPOParent--Insert Into [EP411].[dbo].BookPOParent Select * From EP411. .BookPOParent</v>
      </c>
      <c r="S25" t="str">
        <f t="shared" si="4"/>
        <v>Select *From [EP411].[dbo].BookPOParent</v>
      </c>
      <c r="T25" s="24" t="str">
        <f t="shared" si="5"/>
        <v>DROP TABLE  [EP001].[dbo].BookPOParent</v>
      </c>
      <c r="U25" s="28" t="str">
        <f t="shared" si="6"/>
        <v>Delete from [EP001].[dbo].BookPOParent</v>
      </c>
      <c r="V25" s="28" t="str">
        <f t="shared" si="7"/>
        <v>Select *From [EP411].[dbo].BookPOParent Where FYCODE='' OR FYCODE IS NULL</v>
      </c>
    </row>
    <row r="26" spans="1:22">
      <c r="A26" s="200">
        <v>25</v>
      </c>
      <c r="B26" s="131" t="s">
        <v>462</v>
      </c>
      <c r="C26" s="131" t="s">
        <v>1641</v>
      </c>
      <c r="D26" s="131" t="s">
        <v>1632</v>
      </c>
      <c r="E26" s="220" t="s">
        <v>70</v>
      </c>
      <c r="F26" s="220"/>
      <c r="G26" s="131"/>
      <c r="H26" s="131"/>
      <c r="I26" s="131"/>
      <c r="J26" s="1" t="str">
        <f t="shared" si="0"/>
        <v>BookPOChild05</v>
      </c>
      <c r="K26" t="str">
        <f t="shared" si="8"/>
        <v xml:space="preserve">Insert Into </v>
      </c>
      <c r="L26" t="str">
        <f t="shared" si="8"/>
        <v xml:space="preserve"> Select * From </v>
      </c>
      <c r="M26" t="str">
        <f t="shared" si="8"/>
        <v>EP411</v>
      </c>
      <c r="N26" t="s">
        <v>1663</v>
      </c>
      <c r="O26" s="28" t="str">
        <f t="shared" si="2"/>
        <v>Insert Into [EP411].[dbo].BookPOChild05 Select * From EP411. .BookPOChild05</v>
      </c>
      <c r="Q26" s="28" t="str">
        <f t="shared" si="3"/>
        <v>Delete from [EP000].[dbo].BookPOChild05</v>
      </c>
      <c r="R26" t="str">
        <f t="shared" si="1"/>
        <v>Delete from [EP000].[dbo].BookPOChild05--Insert Into [EP411].[dbo].BookPOChild05 Select * From EP411. .BookPOChild05</v>
      </c>
      <c r="S26" t="str">
        <f t="shared" si="4"/>
        <v>Select *From [EP411].[dbo].BookPOChild05</v>
      </c>
      <c r="T26" s="24" t="str">
        <f t="shared" si="5"/>
        <v>DROP TABLE  [EP001].[dbo].BookPOChild05</v>
      </c>
      <c r="U26" s="28" t="str">
        <f t="shared" si="6"/>
        <v>Delete from [EP001].[dbo].BookPOChild05</v>
      </c>
      <c r="V26" s="28" t="str">
        <f t="shared" si="7"/>
        <v>Select *From [EP411].[dbo].BookPOChild05 Where FYCODE='' OR FYCODE IS NULL</v>
      </c>
    </row>
    <row r="27" spans="1:22">
      <c r="A27" s="200">
        <v>26</v>
      </c>
      <c r="B27" s="131" t="s">
        <v>462</v>
      </c>
      <c r="C27" s="131" t="s">
        <v>1641</v>
      </c>
      <c r="D27" s="131" t="s">
        <v>1632</v>
      </c>
      <c r="E27" s="220" t="s">
        <v>70</v>
      </c>
      <c r="F27" s="220" t="s">
        <v>57</v>
      </c>
      <c r="G27" s="131"/>
      <c r="H27" s="131"/>
      <c r="I27" s="131"/>
      <c r="J27" s="1" t="str">
        <f t="shared" si="0"/>
        <v>BookPOChild0501</v>
      </c>
      <c r="K27" t="str">
        <f t="shared" si="8"/>
        <v xml:space="preserve">Insert Into </v>
      </c>
      <c r="L27" t="str">
        <f t="shared" si="8"/>
        <v xml:space="preserve"> Select * From </v>
      </c>
      <c r="M27" t="str">
        <f t="shared" si="8"/>
        <v>EP411</v>
      </c>
      <c r="N27" t="s">
        <v>1663</v>
      </c>
      <c r="O27" s="28" t="str">
        <f t="shared" si="2"/>
        <v>Insert Into [EP411].[dbo].BookPOChild0501 Select * From EP411. .BookPOChild0501</v>
      </c>
      <c r="Q27" s="28" t="str">
        <f t="shared" si="3"/>
        <v>Delete from [EP000].[dbo].BookPOChild0501</v>
      </c>
      <c r="R27" t="str">
        <f t="shared" si="1"/>
        <v>Delete from [EP000].[dbo].BookPOChild0501--Insert Into [EP411].[dbo].BookPOChild0501 Select * From EP411. .BookPOChild0501</v>
      </c>
      <c r="S27" t="str">
        <f t="shared" si="4"/>
        <v>Select *From [EP411].[dbo].BookPOChild0501</v>
      </c>
      <c r="T27" s="24" t="str">
        <f t="shared" si="5"/>
        <v>DROP TABLE  [EP001].[dbo].BookPOChild0501</v>
      </c>
      <c r="U27" s="28" t="str">
        <f t="shared" si="6"/>
        <v>Delete from [EP001].[dbo].BookPOChild0501</v>
      </c>
      <c r="V27" s="28" t="str">
        <f t="shared" si="7"/>
        <v>Select *From [EP411].[dbo].BookPOChild0501 Where FYCODE='' OR FYCODE IS NULL</v>
      </c>
    </row>
    <row r="28" spans="1:22">
      <c r="A28" s="200">
        <v>27</v>
      </c>
      <c r="B28" s="131" t="s">
        <v>462</v>
      </c>
      <c r="C28" s="131" t="s">
        <v>1641</v>
      </c>
      <c r="D28" s="131" t="s">
        <v>1632</v>
      </c>
      <c r="E28" s="220" t="s">
        <v>71</v>
      </c>
      <c r="F28" s="220"/>
      <c r="G28" s="131"/>
      <c r="H28" s="131"/>
      <c r="I28" s="131"/>
      <c r="J28" s="1" t="str">
        <f t="shared" si="0"/>
        <v>BookPOChild06</v>
      </c>
      <c r="K28" t="str">
        <f t="shared" si="8"/>
        <v xml:space="preserve">Insert Into </v>
      </c>
      <c r="L28" t="str">
        <f t="shared" si="8"/>
        <v xml:space="preserve"> Select * From </v>
      </c>
      <c r="M28" t="str">
        <f t="shared" si="8"/>
        <v>EP411</v>
      </c>
      <c r="N28" t="s">
        <v>1663</v>
      </c>
      <c r="O28" s="28" t="str">
        <f t="shared" si="2"/>
        <v>Insert Into [EP411].[dbo].BookPOChild06 Select * From EP411. .BookPOChild06</v>
      </c>
      <c r="Q28" s="28" t="str">
        <f t="shared" si="3"/>
        <v>Delete from [EP000].[dbo].BookPOChild06</v>
      </c>
      <c r="R28" t="str">
        <f t="shared" si="1"/>
        <v>Delete from [EP000].[dbo].BookPOChild06--Insert Into [EP411].[dbo].BookPOChild06 Select * From EP411. .BookPOChild06</v>
      </c>
      <c r="S28" t="str">
        <f t="shared" si="4"/>
        <v>Select *From [EP411].[dbo].BookPOChild06</v>
      </c>
      <c r="T28" s="24" t="str">
        <f t="shared" si="5"/>
        <v>DROP TABLE  [EP001].[dbo].BookPOChild06</v>
      </c>
      <c r="U28" s="28" t="str">
        <f t="shared" si="6"/>
        <v>Delete from [EP001].[dbo].BookPOChild06</v>
      </c>
      <c r="V28" s="28" t="str">
        <f t="shared" si="7"/>
        <v>Select *From [EP411].[dbo].BookPOChild06 Where FYCODE='' OR FYCODE IS NULL</v>
      </c>
    </row>
    <row r="29" spans="1:22">
      <c r="A29" s="200">
        <v>28</v>
      </c>
      <c r="B29" s="131" t="s">
        <v>462</v>
      </c>
      <c r="C29" s="131" t="s">
        <v>1641</v>
      </c>
      <c r="D29" s="131" t="s">
        <v>1632</v>
      </c>
      <c r="E29" s="220" t="s">
        <v>82</v>
      </c>
      <c r="F29" s="220"/>
      <c r="G29" s="131"/>
      <c r="H29" s="131"/>
      <c r="I29" s="131"/>
      <c r="J29" s="1" t="str">
        <f t="shared" si="0"/>
        <v>BookPOChild07</v>
      </c>
      <c r="K29" t="str">
        <f t="shared" si="8"/>
        <v xml:space="preserve">Insert Into </v>
      </c>
      <c r="L29" t="str">
        <f t="shared" si="8"/>
        <v xml:space="preserve"> Select * From </v>
      </c>
      <c r="M29" t="str">
        <f t="shared" si="8"/>
        <v>EP411</v>
      </c>
      <c r="N29" t="s">
        <v>1663</v>
      </c>
      <c r="O29" s="28" t="str">
        <f t="shared" si="2"/>
        <v>Insert Into [EP411].[dbo].BookPOChild07 Select * From EP411. .BookPOChild07</v>
      </c>
      <c r="Q29" s="28" t="str">
        <f t="shared" si="3"/>
        <v>Delete from [EP000].[dbo].BookPOChild07</v>
      </c>
      <c r="R29" t="str">
        <f t="shared" si="1"/>
        <v>Delete from [EP000].[dbo].BookPOChild07--Insert Into [EP411].[dbo].BookPOChild07 Select * From EP411. .BookPOChild07</v>
      </c>
      <c r="S29" t="str">
        <f t="shared" si="4"/>
        <v>Select *From [EP411].[dbo].BookPOChild07</v>
      </c>
      <c r="T29" s="24" t="str">
        <f t="shared" si="5"/>
        <v>DROP TABLE  [EP001].[dbo].BookPOChild07</v>
      </c>
      <c r="U29" s="28" t="str">
        <f t="shared" si="6"/>
        <v>Delete from [EP001].[dbo].BookPOChild07</v>
      </c>
      <c r="V29" s="28" t="str">
        <f t="shared" si="7"/>
        <v>Select *From [EP411].[dbo].BookPOChild07 Where FYCODE='' OR FYCODE IS NULL</v>
      </c>
    </row>
    <row r="30" spans="1:22">
      <c r="A30" s="200">
        <v>29</v>
      </c>
      <c r="B30" s="131" t="s">
        <v>462</v>
      </c>
      <c r="C30" s="131" t="s">
        <v>1641</v>
      </c>
      <c r="D30" s="131" t="s">
        <v>1632</v>
      </c>
      <c r="E30" s="220" t="s">
        <v>83</v>
      </c>
      <c r="F30" s="220"/>
      <c r="G30" s="131"/>
      <c r="H30" s="131"/>
      <c r="I30" s="131"/>
      <c r="J30" s="1" t="str">
        <f>CONCATENATE(B30&amp;C30&amp;D30&amp;E30&amp;F30&amp;G30&amp;H30&amp;I30)</f>
        <v>BookPOChild08</v>
      </c>
      <c r="K30" t="str">
        <f t="shared" si="8"/>
        <v xml:space="preserve">Insert Into </v>
      </c>
      <c r="L30" t="str">
        <f t="shared" si="8"/>
        <v xml:space="preserve"> Select * From </v>
      </c>
      <c r="M30" t="str">
        <f t="shared" si="8"/>
        <v>EP411</v>
      </c>
      <c r="N30" t="s">
        <v>1663</v>
      </c>
      <c r="O30" s="28" t="str">
        <f>K30&amp;K$1&amp;J30&amp;L30&amp;M30&amp;N30&amp;J30</f>
        <v>Insert Into [EP411].[dbo].BookPOChild08 Select * From EP411. .BookPOChild08</v>
      </c>
      <c r="Q30" s="28" t="str">
        <f t="shared" si="3"/>
        <v>Delete from [EP000].[dbo].BookPOChild08</v>
      </c>
      <c r="R30" t="str">
        <f>Q30&amp;"--"&amp;O30</f>
        <v>Delete from [EP000].[dbo].BookPOChild08--Insert Into [EP411].[dbo].BookPOChild08 Select * From EP411. .BookPOChild08</v>
      </c>
      <c r="S30" t="str">
        <f>S$1&amp;K$1&amp;J30</f>
        <v>Select *From [EP411].[dbo].BookPOChild08</v>
      </c>
      <c r="T30" s="24" t="str">
        <f>T$1&amp;J30</f>
        <v>DROP TABLE  [EP001].[dbo].BookPOChild08</v>
      </c>
      <c r="U30" s="28" t="str">
        <f t="shared" si="6"/>
        <v>Delete from [EP001].[dbo].BookPOChild08</v>
      </c>
      <c r="V30" s="28" t="str">
        <f t="shared" si="7"/>
        <v>Select *From [EP411].[dbo].BookPOChild08 Where FYCODE='' OR FYCODE IS NULL</v>
      </c>
    </row>
    <row r="31" spans="1:22">
      <c r="A31" s="200">
        <v>30</v>
      </c>
      <c r="B31" s="131" t="s">
        <v>462</v>
      </c>
      <c r="C31" s="131" t="s">
        <v>1641</v>
      </c>
      <c r="D31" s="131" t="s">
        <v>1632</v>
      </c>
      <c r="E31" s="220" t="s">
        <v>83</v>
      </c>
      <c r="F31" s="220" t="s">
        <v>57</v>
      </c>
      <c r="G31" s="131"/>
      <c r="H31" s="131"/>
      <c r="I31" s="131"/>
      <c r="J31" s="1" t="str">
        <f t="shared" si="0"/>
        <v>BookPOChild0801</v>
      </c>
      <c r="K31" t="str">
        <f t="shared" si="8"/>
        <v xml:space="preserve">Insert Into </v>
      </c>
      <c r="L31" t="str">
        <f t="shared" si="8"/>
        <v xml:space="preserve"> Select * From </v>
      </c>
      <c r="M31" t="str">
        <f t="shared" si="8"/>
        <v>EP411</v>
      </c>
      <c r="N31" t="s">
        <v>1663</v>
      </c>
      <c r="O31" s="28" t="str">
        <f t="shared" si="2"/>
        <v>Insert Into [EP411].[dbo].BookPOChild0801 Select * From EP411. .BookPOChild0801</v>
      </c>
      <c r="Q31" s="28" t="str">
        <f t="shared" si="3"/>
        <v>Delete from [EP000].[dbo].BookPOChild0801</v>
      </c>
      <c r="R31" t="str">
        <f t="shared" si="1"/>
        <v>Delete from [EP000].[dbo].BookPOChild0801--Insert Into [EP411].[dbo].BookPOChild0801 Select * From EP411. .BookPOChild0801</v>
      </c>
      <c r="S31" t="str">
        <f t="shared" si="4"/>
        <v>Select *From [EP411].[dbo].BookPOChild0801</v>
      </c>
      <c r="T31" s="24" t="str">
        <f t="shared" si="5"/>
        <v>DROP TABLE  [EP001].[dbo].BookPOChild0801</v>
      </c>
      <c r="U31" s="28" t="str">
        <f t="shared" si="6"/>
        <v>Delete from [EP001].[dbo].BookPOChild0801</v>
      </c>
      <c r="V31" s="28" t="str">
        <f t="shared" si="7"/>
        <v>Select *From [EP411].[dbo].BookPOChild0801 Where FYCODE='' OR FYCODE IS NULL</v>
      </c>
    </row>
    <row r="32" spans="1:22">
      <c r="A32" s="200">
        <v>31</v>
      </c>
      <c r="B32" s="131" t="s">
        <v>462</v>
      </c>
      <c r="C32" s="131" t="s">
        <v>1641</v>
      </c>
      <c r="D32" s="131" t="s">
        <v>1632</v>
      </c>
      <c r="E32" s="220" t="s">
        <v>88</v>
      </c>
      <c r="F32" s="220"/>
      <c r="G32" s="131"/>
      <c r="H32" s="131"/>
      <c r="I32" s="131"/>
      <c r="J32" s="1" t="str">
        <f t="shared" si="0"/>
        <v>BookPOChild09</v>
      </c>
      <c r="K32" t="str">
        <f t="shared" si="8"/>
        <v xml:space="preserve">Insert Into </v>
      </c>
      <c r="L32" t="str">
        <f t="shared" si="8"/>
        <v xml:space="preserve"> Select * From </v>
      </c>
      <c r="M32" t="str">
        <f t="shared" si="8"/>
        <v>EP411</v>
      </c>
      <c r="N32" t="s">
        <v>1663</v>
      </c>
      <c r="O32" s="28" t="str">
        <f t="shared" si="2"/>
        <v>Insert Into [EP411].[dbo].BookPOChild09 Select * From EP411. .BookPOChild09</v>
      </c>
      <c r="Q32" s="28" t="str">
        <f t="shared" si="3"/>
        <v>Delete from [EP000].[dbo].BookPOChild09</v>
      </c>
      <c r="R32" t="str">
        <f t="shared" si="1"/>
        <v>Delete from [EP000].[dbo].BookPOChild09--Insert Into [EP411].[dbo].BookPOChild09 Select * From EP411. .BookPOChild09</v>
      </c>
      <c r="S32" t="str">
        <f t="shared" si="4"/>
        <v>Select *From [EP411].[dbo].BookPOChild09</v>
      </c>
      <c r="T32" s="24" t="str">
        <f t="shared" si="5"/>
        <v>DROP TABLE  [EP001].[dbo].BookPOChild09</v>
      </c>
      <c r="U32" s="28" t="str">
        <f t="shared" si="6"/>
        <v>Delete from [EP001].[dbo].BookPOChild09</v>
      </c>
      <c r="V32" s="28" t="str">
        <f t="shared" si="7"/>
        <v>Select *From [EP411].[dbo].BookPOChild09 Where FYCODE='' OR FYCODE IS NULL</v>
      </c>
    </row>
    <row r="33" spans="1:22">
      <c r="A33" s="200">
        <v>32</v>
      </c>
      <c r="B33" s="131" t="s">
        <v>462</v>
      </c>
      <c r="C33" s="131" t="s">
        <v>1641</v>
      </c>
      <c r="D33" s="131" t="s">
        <v>1632</v>
      </c>
      <c r="E33" s="220" t="s">
        <v>88</v>
      </c>
      <c r="F33" s="220" t="s">
        <v>57</v>
      </c>
      <c r="G33" s="131"/>
      <c r="H33" s="131"/>
      <c r="I33" s="131"/>
      <c r="J33" s="1" t="str">
        <f t="shared" si="0"/>
        <v>BookPOChild0901</v>
      </c>
      <c r="K33" t="str">
        <f t="shared" si="8"/>
        <v xml:space="preserve">Insert Into </v>
      </c>
      <c r="L33" t="str">
        <f t="shared" si="8"/>
        <v xml:space="preserve"> Select * From </v>
      </c>
      <c r="M33" t="str">
        <f t="shared" si="8"/>
        <v>EP411</v>
      </c>
      <c r="N33" t="s">
        <v>1663</v>
      </c>
      <c r="O33" s="28" t="str">
        <f t="shared" si="2"/>
        <v>Insert Into [EP411].[dbo].BookPOChild0901 Select * From EP411. .BookPOChild0901</v>
      </c>
      <c r="Q33" s="28" t="str">
        <f t="shared" si="3"/>
        <v>Delete from [EP000].[dbo].BookPOChild0901</v>
      </c>
      <c r="R33" t="str">
        <f t="shared" si="1"/>
        <v>Delete from [EP000].[dbo].BookPOChild0901--Insert Into [EP411].[dbo].BookPOChild0901 Select * From EP411. .BookPOChild0901</v>
      </c>
      <c r="S33" t="str">
        <f t="shared" si="4"/>
        <v>Select *From [EP411].[dbo].BookPOChild0901</v>
      </c>
      <c r="T33" s="24" t="str">
        <f t="shared" si="5"/>
        <v>DROP TABLE  [EP001].[dbo].BookPOChild0901</v>
      </c>
      <c r="U33" s="28" t="str">
        <f t="shared" si="6"/>
        <v>Delete from [EP001].[dbo].BookPOChild0901</v>
      </c>
      <c r="V33" s="28" t="str">
        <f t="shared" si="7"/>
        <v>Select *From [EP411].[dbo].BookPOChild0901 Where FYCODE='' OR FYCODE IS NULL</v>
      </c>
    </row>
    <row r="34" spans="1:22">
      <c r="A34" s="200">
        <v>33</v>
      </c>
      <c r="B34" s="131" t="s">
        <v>462</v>
      </c>
      <c r="C34" s="131" t="s">
        <v>1642</v>
      </c>
      <c r="D34" s="131" t="s">
        <v>1</v>
      </c>
      <c r="E34" s="220"/>
      <c r="F34" s="220"/>
      <c r="G34" s="131"/>
      <c r="H34" s="131"/>
      <c r="I34" s="131"/>
      <c r="J34" s="1" t="str">
        <f t="shared" si="0"/>
        <v>BookRVParent</v>
      </c>
      <c r="K34" t="str">
        <f t="shared" si="8"/>
        <v xml:space="preserve">Insert Into </v>
      </c>
      <c r="L34" t="str">
        <f t="shared" si="8"/>
        <v xml:space="preserve"> Select * From </v>
      </c>
      <c r="M34" t="str">
        <f t="shared" si="8"/>
        <v>EP411</v>
      </c>
      <c r="N34" t="s">
        <v>1663</v>
      </c>
      <c r="O34" s="28" t="str">
        <f t="shared" si="2"/>
        <v>Insert Into [EP411].[dbo].BookRVParent Select * From EP411. .BookRVParent</v>
      </c>
      <c r="P34" s="283"/>
      <c r="Q34" s="28" t="str">
        <f t="shared" si="3"/>
        <v>Delete from [EP000].[dbo].BookRVParent</v>
      </c>
      <c r="R34" t="str">
        <f t="shared" si="1"/>
        <v>Delete from [EP000].[dbo].BookRVParent--Insert Into [EP411].[dbo].BookRVParent Select * From EP411. .BookRVParent</v>
      </c>
      <c r="S34" t="str">
        <f t="shared" si="4"/>
        <v>Select *From [EP411].[dbo].BookRVParent</v>
      </c>
      <c r="T34" s="24" t="str">
        <f t="shared" si="5"/>
        <v>DROP TABLE  [EP001].[dbo].BookRVParent</v>
      </c>
      <c r="U34" s="28" t="str">
        <f t="shared" si="6"/>
        <v>Delete from [EP001].[dbo].BookRVParent</v>
      </c>
      <c r="V34" s="28" t="str">
        <f t="shared" si="7"/>
        <v>Select *From [EP411].[dbo].BookRVParent Where FYCODE='' OR FYCODE IS NULL</v>
      </c>
    </row>
    <row r="35" spans="1:22">
      <c r="A35" s="200">
        <v>34</v>
      </c>
      <c r="B35" s="131" t="s">
        <v>462</v>
      </c>
      <c r="C35" s="131" t="s">
        <v>1642</v>
      </c>
      <c r="D35" s="131" t="s">
        <v>1632</v>
      </c>
      <c r="E35" s="220"/>
      <c r="F35" s="220"/>
      <c r="G35" s="131"/>
      <c r="H35" s="131"/>
      <c r="I35" s="131"/>
      <c r="J35" s="1" t="str">
        <f t="shared" si="0"/>
        <v>BookRVChild</v>
      </c>
      <c r="K35" t="str">
        <f t="shared" si="8"/>
        <v xml:space="preserve">Insert Into </v>
      </c>
      <c r="L35" t="str">
        <f t="shared" si="8"/>
        <v xml:space="preserve"> Select * From </v>
      </c>
      <c r="M35" t="str">
        <f t="shared" si="8"/>
        <v>EP411</v>
      </c>
      <c r="N35" t="s">
        <v>1663</v>
      </c>
      <c r="O35" s="28" t="str">
        <f t="shared" si="2"/>
        <v>Insert Into [EP411].[dbo].BookRVChild Select * From EP411. .BookRVChild</v>
      </c>
      <c r="Q35" s="28" t="str">
        <f t="shared" si="3"/>
        <v>Delete from [EP000].[dbo].BookRVChild</v>
      </c>
      <c r="R35" t="str">
        <f t="shared" si="1"/>
        <v>Delete from [EP000].[dbo].BookRVChild--Insert Into [EP411].[dbo].BookRVChild Select * From EP411. .BookRVChild</v>
      </c>
      <c r="S35" t="str">
        <f t="shared" si="4"/>
        <v>Select *From [EP411].[dbo].BookRVChild</v>
      </c>
      <c r="T35" s="24" t="str">
        <f t="shared" si="5"/>
        <v>DROP TABLE  [EP001].[dbo].BookRVChild</v>
      </c>
      <c r="U35" s="28" t="str">
        <f t="shared" si="6"/>
        <v>Delete from [EP001].[dbo].BookRVChild</v>
      </c>
      <c r="V35" s="28" t="str">
        <f t="shared" si="7"/>
        <v>Select *From [EP411].[dbo].BookRVChild Where FYCODE='' OR FYCODE IS NULL</v>
      </c>
    </row>
    <row r="36" spans="1:22">
      <c r="A36" s="200">
        <v>35</v>
      </c>
      <c r="B36" s="131" t="s">
        <v>1643</v>
      </c>
      <c r="C36" s="131"/>
      <c r="D36" s="131" t="s">
        <v>1636</v>
      </c>
      <c r="E36" s="220"/>
      <c r="F36" s="220"/>
      <c r="G36" s="131"/>
      <c r="H36" s="131"/>
      <c r="I36" s="131"/>
      <c r="J36" s="317" t="str">
        <f t="shared" ref="J36:J72" si="9">CONCATENATE(B36&amp;C36&amp;D36&amp;E36&amp;F36&amp;G36&amp;H36&amp;I36)</f>
        <v>CompanyMaster</v>
      </c>
      <c r="K36" t="str">
        <f t="shared" si="8"/>
        <v xml:space="preserve">Insert Into </v>
      </c>
      <c r="L36" t="str">
        <f t="shared" si="8"/>
        <v xml:space="preserve"> Select * From </v>
      </c>
      <c r="M36" t="str">
        <f t="shared" si="8"/>
        <v>EP411</v>
      </c>
      <c r="N36" t="s">
        <v>1663</v>
      </c>
      <c r="O36" s="28" t="str">
        <f t="shared" si="2"/>
        <v>Insert Into [EP411].[dbo].CompanyMaster Select * From EP411. .CompanyMaster</v>
      </c>
      <c r="P36" s="283"/>
      <c r="Q36" s="28" t="str">
        <f t="shared" si="3"/>
        <v>Delete from [EP000].[dbo].CompanyMaster</v>
      </c>
      <c r="R36" t="str">
        <f t="shared" ref="R36:R72" si="10">Q36&amp;"--"&amp;O36</f>
        <v>Delete from [EP000].[dbo].CompanyMaster--Insert Into [EP411].[dbo].CompanyMaster Select * From EP411. .CompanyMaster</v>
      </c>
      <c r="S36" t="str">
        <f t="shared" si="4"/>
        <v>Select *From [EP411].[dbo].CompanyMaster</v>
      </c>
      <c r="T36" s="24" t="str">
        <f t="shared" si="5"/>
        <v>DROP TABLE  [EP001].[dbo].CompanyMaster</v>
      </c>
      <c r="U36" s="28" t="str">
        <f t="shared" si="6"/>
        <v>Delete from [EP001].[dbo].CompanyMaster</v>
      </c>
      <c r="V36" s="28" t="str">
        <f t="shared" si="7"/>
        <v>Select *From [EP411].[dbo].CompanyMaster Where FYCODE='' OR FYCODE IS NULL</v>
      </c>
    </row>
    <row r="37" spans="1:22">
      <c r="A37" s="200">
        <v>36</v>
      </c>
      <c r="B37" s="131" t="s">
        <v>1644</v>
      </c>
      <c r="C37" s="131"/>
      <c r="D37" s="131" t="s">
        <v>1632</v>
      </c>
      <c r="E37" s="220"/>
      <c r="F37" s="220"/>
      <c r="G37" s="131"/>
      <c r="H37" s="131"/>
      <c r="I37" s="131"/>
      <c r="J37" s="317" t="str">
        <f t="shared" si="9"/>
        <v>CompChild</v>
      </c>
      <c r="K37" t="str">
        <f t="shared" si="8"/>
        <v xml:space="preserve">Insert Into </v>
      </c>
      <c r="L37" t="str">
        <f t="shared" si="8"/>
        <v xml:space="preserve"> Select * From </v>
      </c>
      <c r="M37" t="str">
        <f t="shared" si="8"/>
        <v>EP411</v>
      </c>
      <c r="N37" t="s">
        <v>1663</v>
      </c>
      <c r="O37" s="28" t="str">
        <f t="shared" si="2"/>
        <v>Insert Into [EP411].[dbo].CompChild Select * From EP411. .CompChild</v>
      </c>
      <c r="Q37" s="28" t="str">
        <f t="shared" si="3"/>
        <v>Delete from [EP000].[dbo].CompChild</v>
      </c>
      <c r="R37" t="str">
        <f t="shared" si="10"/>
        <v>Delete from [EP000].[dbo].CompChild--Insert Into [EP411].[dbo].CompChild Select * From EP411. .CompChild</v>
      </c>
      <c r="S37" t="str">
        <f t="shared" si="4"/>
        <v>Select *From [EP411].[dbo].CompChild</v>
      </c>
      <c r="T37" s="24" t="str">
        <f t="shared" si="5"/>
        <v>DROP TABLE  [EP001].[dbo].CompChild</v>
      </c>
      <c r="U37" s="28" t="str">
        <f t="shared" si="6"/>
        <v>Delete from [EP001].[dbo].CompChild</v>
      </c>
      <c r="V37" s="28" t="str">
        <f t="shared" si="7"/>
        <v>Select *From [EP411].[dbo].CompChild Where FYCODE='' OR FYCODE IS NULL</v>
      </c>
    </row>
    <row r="38" spans="1:22">
      <c r="A38" s="200">
        <v>37</v>
      </c>
      <c r="B38" s="131" t="s">
        <v>1846</v>
      </c>
      <c r="C38" s="131"/>
      <c r="D38" s="131" t="s">
        <v>1</v>
      </c>
      <c r="E38" s="220"/>
      <c r="F38" s="220"/>
      <c r="G38" s="131"/>
      <c r="H38" s="131"/>
      <c r="I38" s="131"/>
      <c r="J38" s="1" t="str">
        <f t="shared" si="9"/>
        <v>DebitCreditParent</v>
      </c>
      <c r="K38" t="str">
        <f t="shared" si="8"/>
        <v xml:space="preserve">Insert Into </v>
      </c>
      <c r="L38" t="str">
        <f t="shared" si="8"/>
        <v xml:space="preserve"> Select * From </v>
      </c>
      <c r="M38" t="str">
        <f t="shared" si="8"/>
        <v>EP411</v>
      </c>
      <c r="N38" t="s">
        <v>1663</v>
      </c>
      <c r="O38" s="28" t="str">
        <f t="shared" si="2"/>
        <v>Insert Into [EP411].[dbo].DebitCreditParent Select * From EP411. .DebitCreditParent</v>
      </c>
      <c r="P38" s="283"/>
      <c r="Q38" s="28" t="str">
        <f t="shared" si="3"/>
        <v>Delete from [EP000].[dbo].DebitCreditParent</v>
      </c>
      <c r="R38" t="str">
        <f t="shared" si="10"/>
        <v>Delete from [EP000].[dbo].DebitCreditParent--Insert Into [EP411].[dbo].DebitCreditParent Select * From EP411. .DebitCreditParent</v>
      </c>
      <c r="S38" t="str">
        <f t="shared" si="4"/>
        <v>Select *From [EP411].[dbo].DebitCreditParent</v>
      </c>
      <c r="T38" s="24" t="str">
        <f t="shared" si="5"/>
        <v>DROP TABLE  [EP001].[dbo].DebitCreditParent</v>
      </c>
      <c r="U38" s="28" t="str">
        <f t="shared" si="6"/>
        <v>Delete from [EP001].[dbo].DebitCreditParent</v>
      </c>
      <c r="V38" s="28" t="str">
        <f t="shared" si="7"/>
        <v>Select *From [EP411].[dbo].DebitCreditParent Where FYCODE='' OR FYCODE IS NULL</v>
      </c>
    </row>
    <row r="39" spans="1:22">
      <c r="A39" s="200">
        <v>38</v>
      </c>
      <c r="B39" s="131" t="s">
        <v>1846</v>
      </c>
      <c r="C39" s="131"/>
      <c r="D39" s="131" t="s">
        <v>1632</v>
      </c>
      <c r="E39" s="220"/>
      <c r="F39" s="220"/>
      <c r="G39" s="131"/>
      <c r="H39" s="131"/>
      <c r="I39" s="131"/>
      <c r="J39" s="1" t="str">
        <f t="shared" si="9"/>
        <v>DebitCreditChild</v>
      </c>
      <c r="K39" t="str">
        <f t="shared" si="8"/>
        <v xml:space="preserve">Insert Into </v>
      </c>
      <c r="L39" t="str">
        <f t="shared" si="8"/>
        <v xml:space="preserve"> Select * From </v>
      </c>
      <c r="M39" t="str">
        <f t="shared" si="8"/>
        <v>EP411</v>
      </c>
      <c r="N39" t="s">
        <v>1663</v>
      </c>
      <c r="O39" s="28" t="str">
        <f t="shared" si="2"/>
        <v>Insert Into [EP411].[dbo].DebitCreditChild Select * From EP411. .DebitCreditChild</v>
      </c>
      <c r="Q39" s="28" t="str">
        <f t="shared" si="3"/>
        <v>Delete from [EP000].[dbo].DebitCreditChild</v>
      </c>
      <c r="R39" t="str">
        <f t="shared" si="10"/>
        <v>Delete from [EP000].[dbo].DebitCreditChild--Insert Into [EP411].[dbo].DebitCreditChild Select * From EP411. .DebitCreditChild</v>
      </c>
      <c r="S39" t="str">
        <f t="shared" si="4"/>
        <v>Select *From [EP411].[dbo].DebitCreditChild</v>
      </c>
      <c r="T39" s="24" t="str">
        <f t="shared" si="5"/>
        <v>DROP TABLE  [EP001].[dbo].DebitCreditChild</v>
      </c>
      <c r="U39" s="28" t="str">
        <f t="shared" si="6"/>
        <v>Delete from [EP001].[dbo].DebitCreditChild</v>
      </c>
      <c r="V39" s="28" t="str">
        <f t="shared" si="7"/>
        <v>Select *From [EP411].[dbo].DebitCreditChild Where FYCODE='' OR FYCODE IS NULL</v>
      </c>
    </row>
    <row r="40" spans="1:22">
      <c r="A40" s="200">
        <v>39</v>
      </c>
      <c r="B40" s="131" t="s">
        <v>1846</v>
      </c>
      <c r="C40" s="131"/>
      <c r="D40" s="131" t="s">
        <v>1648</v>
      </c>
      <c r="E40" s="220" t="s">
        <v>1649</v>
      </c>
      <c r="F40" s="220"/>
      <c r="G40" s="131"/>
      <c r="H40" s="131"/>
      <c r="I40" s="131"/>
      <c r="J40" s="1" t="str">
        <f t="shared" si="9"/>
        <v>DebitCreditOthInf</v>
      </c>
      <c r="K40" t="str">
        <f t="shared" si="8"/>
        <v xml:space="preserve">Insert Into </v>
      </c>
      <c r="L40" t="str">
        <f t="shared" si="8"/>
        <v xml:space="preserve"> Select * From </v>
      </c>
      <c r="M40" t="str">
        <f t="shared" si="8"/>
        <v>EP411</v>
      </c>
      <c r="N40" t="s">
        <v>1663</v>
      </c>
      <c r="O40" s="28" t="str">
        <f t="shared" si="2"/>
        <v>Insert Into [EP411].[dbo].DebitCreditOthInf Select * From EP411. .DebitCreditOthInf</v>
      </c>
      <c r="Q40" s="28" t="str">
        <f t="shared" si="3"/>
        <v>Delete from [EP000].[dbo].DebitCreditOthInf</v>
      </c>
      <c r="R40" t="str">
        <f t="shared" si="10"/>
        <v>Delete from [EP000].[dbo].DebitCreditOthInf--Insert Into [EP411].[dbo].DebitCreditOthInf Select * From EP411. .DebitCreditOthInf</v>
      </c>
      <c r="S40" t="str">
        <f t="shared" si="4"/>
        <v>Select *From [EP411].[dbo].DebitCreditOthInf</v>
      </c>
      <c r="T40" s="24" t="str">
        <f t="shared" si="5"/>
        <v>DROP TABLE  [EP001].[dbo].DebitCreditOthInf</v>
      </c>
      <c r="U40" s="28" t="str">
        <f t="shared" si="6"/>
        <v>Delete from [EP001].[dbo].DebitCreditOthInf</v>
      </c>
      <c r="V40" s="28" t="str">
        <f t="shared" si="7"/>
        <v>Select *From [EP411].[dbo].DebitCreditOthInf Where FYCODE='' OR FYCODE IS NULL</v>
      </c>
    </row>
    <row r="41" spans="1:22">
      <c r="A41" s="200">
        <v>40</v>
      </c>
      <c r="B41" s="131" t="s">
        <v>1846</v>
      </c>
      <c r="C41" s="131"/>
      <c r="D41" s="131" t="s">
        <v>122</v>
      </c>
      <c r="E41" s="220"/>
      <c r="F41" s="220"/>
      <c r="G41" s="131"/>
      <c r="H41" s="131"/>
      <c r="I41" s="131"/>
      <c r="J41" s="1" t="str">
        <f t="shared" si="9"/>
        <v>DebitCreditRef</v>
      </c>
      <c r="K41" t="str">
        <f t="shared" si="8"/>
        <v xml:space="preserve">Insert Into </v>
      </c>
      <c r="L41" t="str">
        <f t="shared" si="8"/>
        <v xml:space="preserve"> Select * From </v>
      </c>
      <c r="M41" t="str">
        <f t="shared" si="8"/>
        <v>EP411</v>
      </c>
      <c r="N41" t="s">
        <v>1663</v>
      </c>
      <c r="O41" s="28" t="str">
        <f t="shared" si="2"/>
        <v>Insert Into [EP411].[dbo].DebitCreditRef Select * From EP411. .DebitCreditRef</v>
      </c>
      <c r="Q41" s="28" t="str">
        <f t="shared" si="3"/>
        <v>Delete from [EP000].[dbo].DebitCreditRef</v>
      </c>
      <c r="R41" t="str">
        <f t="shared" si="10"/>
        <v>Delete from [EP000].[dbo].DebitCreditRef--Insert Into [EP411].[dbo].DebitCreditRef Select * From EP411. .DebitCreditRef</v>
      </c>
      <c r="S41" t="str">
        <f t="shared" si="4"/>
        <v>Select *From [EP411].[dbo].DebitCreditRef</v>
      </c>
      <c r="T41" s="24" t="str">
        <f t="shared" si="5"/>
        <v>DROP TABLE  [EP001].[dbo].DebitCreditRef</v>
      </c>
      <c r="U41" s="28" t="str">
        <f t="shared" si="6"/>
        <v>Delete from [EP001].[dbo].DebitCreditRef</v>
      </c>
      <c r="V41" s="28" t="str">
        <f t="shared" si="7"/>
        <v>Select *From [EP411].[dbo].DebitCreditRef Where FYCODE='' OR FYCODE IS NULL</v>
      </c>
    </row>
    <row r="42" spans="1:22">
      <c r="A42" s="200">
        <v>41</v>
      </c>
      <c r="B42" s="131" t="s">
        <v>1786</v>
      </c>
      <c r="C42" s="131"/>
      <c r="D42" s="131" t="s">
        <v>1636</v>
      </c>
      <c r="E42" s="131"/>
      <c r="F42" s="131"/>
      <c r="G42" s="131"/>
      <c r="H42" s="131"/>
      <c r="I42" s="131"/>
      <c r="J42" s="423" t="str">
        <f t="shared" si="9"/>
        <v>DiscountMaster</v>
      </c>
      <c r="K42" t="str">
        <f t="shared" si="8"/>
        <v xml:space="preserve">Insert Into </v>
      </c>
      <c r="L42" t="str">
        <f t="shared" si="8"/>
        <v xml:space="preserve"> Select * From </v>
      </c>
      <c r="M42" t="str">
        <f t="shared" si="8"/>
        <v>EP411</v>
      </c>
      <c r="N42" t="s">
        <v>1663</v>
      </c>
      <c r="O42" s="28" t="str">
        <f t="shared" si="2"/>
        <v>Insert Into [EP411].[dbo].DiscountMaster Select * From EP411. .DiscountMaster</v>
      </c>
      <c r="Q42" s="28" t="str">
        <f t="shared" si="3"/>
        <v>Delete from [EP000].[dbo].DiscountMaster</v>
      </c>
      <c r="R42" t="str">
        <f t="shared" si="10"/>
        <v>Delete from [EP000].[dbo].DiscountMaster--Insert Into [EP411].[dbo].DiscountMaster Select * From EP411. .DiscountMaster</v>
      </c>
      <c r="S42" t="str">
        <f t="shared" si="4"/>
        <v>Select *From [EP411].[dbo].DiscountMaster</v>
      </c>
      <c r="T42" s="24" t="str">
        <f t="shared" si="5"/>
        <v>DROP TABLE  [EP001].[dbo].DiscountMaster</v>
      </c>
      <c r="U42" s="28" t="str">
        <f t="shared" si="6"/>
        <v>Delete from [EP001].[dbo].DiscountMaster</v>
      </c>
      <c r="V42" s="28" t="str">
        <f t="shared" si="7"/>
        <v>Select *From [EP411].[dbo].DiscountMaster Where FYCODE='' OR FYCODE IS NULL</v>
      </c>
    </row>
    <row r="43" spans="1:22">
      <c r="A43" s="200">
        <v>42</v>
      </c>
      <c r="B43" s="131" t="s">
        <v>1645</v>
      </c>
      <c r="C43" s="131"/>
      <c r="D43" s="131" t="s">
        <v>1636</v>
      </c>
      <c r="E43" s="220"/>
      <c r="F43" s="220"/>
      <c r="G43" s="131"/>
      <c r="H43" s="131"/>
      <c r="I43" s="131"/>
      <c r="J43" s="423" t="str">
        <f t="shared" si="9"/>
        <v>ElementMaster</v>
      </c>
      <c r="K43" t="str">
        <f t="shared" si="8"/>
        <v xml:space="preserve">Insert Into </v>
      </c>
      <c r="L43" t="str">
        <f t="shared" si="8"/>
        <v xml:space="preserve"> Select * From </v>
      </c>
      <c r="M43" t="str">
        <f t="shared" si="8"/>
        <v>EP411</v>
      </c>
      <c r="N43" t="s">
        <v>1663</v>
      </c>
      <c r="O43" s="28" t="str">
        <f t="shared" si="2"/>
        <v>Insert Into [EP411].[dbo].ElementMaster Select * From EP411. .ElementMaster</v>
      </c>
      <c r="P43" s="283"/>
      <c r="Q43" s="28" t="str">
        <f t="shared" si="3"/>
        <v>Delete from [EP000].[dbo].ElementMaster</v>
      </c>
      <c r="R43" t="str">
        <f t="shared" si="10"/>
        <v>Delete from [EP000].[dbo].ElementMaster--Insert Into [EP411].[dbo].ElementMaster Select * From EP411. .ElementMaster</v>
      </c>
      <c r="S43" t="str">
        <f t="shared" si="4"/>
        <v>Select *From [EP411].[dbo].ElementMaster</v>
      </c>
      <c r="T43" s="24" t="str">
        <f t="shared" si="5"/>
        <v>DROP TABLE  [EP001].[dbo].ElementMaster</v>
      </c>
      <c r="U43" s="28" t="str">
        <f t="shared" si="6"/>
        <v>Delete from [EP001].[dbo].ElementMaster</v>
      </c>
      <c r="V43" s="28" t="str">
        <f t="shared" si="7"/>
        <v>Select *From [EP411].[dbo].ElementMaster Where FYCODE='' OR FYCODE IS NULL</v>
      </c>
    </row>
    <row r="44" spans="1:22">
      <c r="A44" s="200">
        <v>43</v>
      </c>
      <c r="B44" s="131" t="s">
        <v>1646</v>
      </c>
      <c r="C44" s="131"/>
      <c r="D44" s="131" t="s">
        <v>1632</v>
      </c>
      <c r="E44" s="220"/>
      <c r="F44" s="220"/>
      <c r="G44" s="131"/>
      <c r="H44" s="131"/>
      <c r="I44" s="131"/>
      <c r="J44" s="424" t="str">
        <f t="shared" si="9"/>
        <v>FinishSizeChild</v>
      </c>
      <c r="K44" t="str">
        <f t="shared" si="8"/>
        <v xml:space="preserve">Insert Into </v>
      </c>
      <c r="L44" t="str">
        <f t="shared" si="8"/>
        <v xml:space="preserve"> Select * From </v>
      </c>
      <c r="M44" t="str">
        <f t="shared" si="8"/>
        <v>EP411</v>
      </c>
      <c r="N44" t="s">
        <v>1663</v>
      </c>
      <c r="O44" s="28" t="str">
        <f t="shared" si="2"/>
        <v>Insert Into [EP411].[dbo].FinishSizeChild Select * From EP411. .FinishSizeChild</v>
      </c>
      <c r="P44" s="283"/>
      <c r="Q44" s="28" t="str">
        <f t="shared" si="3"/>
        <v>Delete from [EP000].[dbo].FinishSizeChild</v>
      </c>
      <c r="R44" t="str">
        <f t="shared" si="10"/>
        <v>Delete from [EP000].[dbo].FinishSizeChild--Insert Into [EP411].[dbo].FinishSizeChild Select * From EP411. .FinishSizeChild</v>
      </c>
      <c r="S44" t="str">
        <f t="shared" si="4"/>
        <v>Select *From [EP411].[dbo].FinishSizeChild</v>
      </c>
      <c r="T44" s="24" t="str">
        <f t="shared" si="5"/>
        <v>DROP TABLE  [EP001].[dbo].FinishSizeChild</v>
      </c>
      <c r="U44" s="28" t="str">
        <f t="shared" si="6"/>
        <v>Delete from [EP001].[dbo].FinishSizeChild</v>
      </c>
      <c r="V44" s="28" t="str">
        <f t="shared" si="7"/>
        <v>Select *From [EP411].[dbo].FinishSizeChild Where FYCODE='' OR FYCODE IS NULL</v>
      </c>
    </row>
    <row r="45" spans="1:22">
      <c r="A45" s="200">
        <v>44</v>
      </c>
      <c r="B45" s="131" t="s">
        <v>450</v>
      </c>
      <c r="C45" s="131"/>
      <c r="D45" s="131" t="s">
        <v>1636</v>
      </c>
      <c r="E45" s="220"/>
      <c r="F45" s="220"/>
      <c r="G45" s="131"/>
      <c r="H45" s="131"/>
      <c r="I45" s="131"/>
      <c r="J45" s="424" t="str">
        <f t="shared" si="9"/>
        <v>GeneralMaster</v>
      </c>
      <c r="K45" t="str">
        <f t="shared" si="8"/>
        <v xml:space="preserve">Insert Into </v>
      </c>
      <c r="L45" t="str">
        <f t="shared" si="8"/>
        <v xml:space="preserve"> Select * From </v>
      </c>
      <c r="M45" t="str">
        <f t="shared" si="8"/>
        <v>EP411</v>
      </c>
      <c r="N45" t="s">
        <v>1663</v>
      </c>
      <c r="O45" s="28" t="str">
        <f t="shared" si="2"/>
        <v>Insert Into [EP411].[dbo].GeneralMaster Select * From EP411. .GeneralMaster</v>
      </c>
      <c r="P45" s="283"/>
      <c r="Q45" s="28" t="str">
        <f t="shared" si="3"/>
        <v>Delete from [EP000].[dbo].GeneralMaster</v>
      </c>
      <c r="R45" t="str">
        <f t="shared" si="10"/>
        <v>Delete from [EP000].[dbo].GeneralMaster--Insert Into [EP411].[dbo].GeneralMaster Select * From EP411. .GeneralMaster</v>
      </c>
      <c r="S45" t="str">
        <f t="shared" si="4"/>
        <v>Select *From [EP411].[dbo].GeneralMaster</v>
      </c>
      <c r="T45" s="24" t="str">
        <f t="shared" si="5"/>
        <v>DROP TABLE  [EP001].[dbo].GeneralMaster</v>
      </c>
      <c r="U45" s="28" t="str">
        <f t="shared" si="6"/>
        <v>Delete from [EP001].[dbo].GeneralMaster</v>
      </c>
      <c r="V45" s="28" t="str">
        <f t="shared" si="7"/>
        <v>Select *From [EP411].[dbo].GeneralMaster Where FYCODE='' OR FYCODE IS NULL</v>
      </c>
    </row>
    <row r="46" spans="1:22">
      <c r="A46" s="200">
        <v>45</v>
      </c>
      <c r="B46" s="131" t="s">
        <v>1647</v>
      </c>
      <c r="C46" s="131"/>
      <c r="D46" s="131" t="s">
        <v>1</v>
      </c>
      <c r="E46" s="220"/>
      <c r="F46" s="220"/>
      <c r="G46" s="131"/>
      <c r="H46" s="131"/>
      <c r="I46" s="131"/>
      <c r="J46" s="1" t="str">
        <f t="shared" si="9"/>
        <v>JobworkBVParent</v>
      </c>
      <c r="K46" t="str">
        <f t="shared" si="8"/>
        <v xml:space="preserve">Insert Into </v>
      </c>
      <c r="L46" t="str">
        <f t="shared" si="8"/>
        <v xml:space="preserve"> Select * From </v>
      </c>
      <c r="M46" t="str">
        <f t="shared" si="8"/>
        <v>EP411</v>
      </c>
      <c r="N46" t="s">
        <v>1663</v>
      </c>
      <c r="O46" s="28" t="str">
        <f t="shared" si="2"/>
        <v>Insert Into [EP411].[dbo].JobworkBVParent Select * From EP411. .JobworkBVParent</v>
      </c>
      <c r="P46" s="283"/>
      <c r="Q46" s="28" t="str">
        <f t="shared" si="3"/>
        <v>Delete from [EP000].[dbo].JobworkBVParent</v>
      </c>
      <c r="R46" t="str">
        <f t="shared" si="10"/>
        <v>Delete from [EP000].[dbo].JobworkBVParent--Insert Into [EP411].[dbo].JobworkBVParent Select * From EP411. .JobworkBVParent</v>
      </c>
      <c r="S46" t="str">
        <f t="shared" si="4"/>
        <v>Select *From [EP411].[dbo].JobworkBVParent</v>
      </c>
      <c r="T46" s="24" t="str">
        <f t="shared" si="5"/>
        <v>DROP TABLE  [EP001].[dbo].JobworkBVParent</v>
      </c>
      <c r="U46" s="28" t="str">
        <f t="shared" si="6"/>
        <v>Delete from [EP001].[dbo].JobworkBVParent</v>
      </c>
      <c r="V46" s="28" t="str">
        <f t="shared" si="7"/>
        <v>Select *From [EP411].[dbo].JobworkBVParent Where FYCODE='' OR FYCODE IS NULL</v>
      </c>
    </row>
    <row r="47" spans="1:22">
      <c r="A47" s="200">
        <v>46</v>
      </c>
      <c r="B47" s="131" t="s">
        <v>1647</v>
      </c>
      <c r="C47" s="131"/>
      <c r="D47" s="131" t="s">
        <v>1632</v>
      </c>
      <c r="E47" s="220"/>
      <c r="F47" s="220"/>
      <c r="G47" s="131"/>
      <c r="H47" s="131"/>
      <c r="I47" s="131"/>
      <c r="J47" s="1" t="str">
        <f t="shared" si="9"/>
        <v>JobworkBVChild</v>
      </c>
      <c r="K47" t="str">
        <f t="shared" si="8"/>
        <v xml:space="preserve">Insert Into </v>
      </c>
      <c r="L47" t="str">
        <f t="shared" si="8"/>
        <v xml:space="preserve"> Select * From </v>
      </c>
      <c r="M47" t="str">
        <f t="shared" si="8"/>
        <v>EP411</v>
      </c>
      <c r="N47" t="s">
        <v>1663</v>
      </c>
      <c r="O47" s="28" t="str">
        <f t="shared" si="2"/>
        <v>Insert Into [EP411].[dbo].JobworkBVChild Select * From EP411. .JobworkBVChild</v>
      </c>
      <c r="Q47" s="28" t="str">
        <f t="shared" si="3"/>
        <v>Delete from [EP000].[dbo].JobworkBVChild</v>
      </c>
      <c r="R47" t="str">
        <f t="shared" si="10"/>
        <v>Delete from [EP000].[dbo].JobworkBVChild--Insert Into [EP411].[dbo].JobworkBVChild Select * From EP411. .JobworkBVChild</v>
      </c>
      <c r="S47" t="str">
        <f t="shared" si="4"/>
        <v>Select *From [EP411].[dbo].JobworkBVChild</v>
      </c>
      <c r="T47" s="24" t="str">
        <f t="shared" si="5"/>
        <v>DROP TABLE  [EP001].[dbo].JobworkBVChild</v>
      </c>
      <c r="U47" s="28" t="str">
        <f t="shared" si="6"/>
        <v>Delete from [EP001].[dbo].JobworkBVChild</v>
      </c>
      <c r="V47" s="28" t="str">
        <f t="shared" si="7"/>
        <v>Select *From [EP411].[dbo].JobworkBVChild Where FYCODE='' OR FYCODE IS NULL</v>
      </c>
    </row>
    <row r="48" spans="1:22">
      <c r="A48" s="200">
        <v>47</v>
      </c>
      <c r="B48" s="131" t="s">
        <v>1647</v>
      </c>
      <c r="C48" s="131"/>
      <c r="D48" s="131" t="s">
        <v>1648</v>
      </c>
      <c r="E48" s="220" t="s">
        <v>1649</v>
      </c>
      <c r="F48" s="220"/>
      <c r="G48" s="131"/>
      <c r="H48" s="131"/>
      <c r="I48" s="131"/>
      <c r="J48" s="1" t="str">
        <f t="shared" si="9"/>
        <v>JobworkBVOthInf</v>
      </c>
      <c r="K48" t="str">
        <f t="shared" si="8"/>
        <v xml:space="preserve">Insert Into </v>
      </c>
      <c r="L48" t="str">
        <f t="shared" si="8"/>
        <v xml:space="preserve"> Select * From </v>
      </c>
      <c r="M48" t="str">
        <f t="shared" si="8"/>
        <v>EP411</v>
      </c>
      <c r="N48" t="s">
        <v>1663</v>
      </c>
      <c r="O48" s="28" t="str">
        <f t="shared" si="2"/>
        <v>Insert Into [EP411].[dbo].JobworkBVOthInf Select * From EP411. .JobworkBVOthInf</v>
      </c>
      <c r="Q48" s="28" t="str">
        <f t="shared" si="3"/>
        <v>Delete from [EP000].[dbo].JobworkBVOthInf</v>
      </c>
      <c r="R48" t="str">
        <f t="shared" si="10"/>
        <v>Delete from [EP000].[dbo].JobworkBVOthInf--Insert Into [EP411].[dbo].JobworkBVOthInf Select * From EP411. .JobworkBVOthInf</v>
      </c>
      <c r="S48" t="str">
        <f t="shared" si="4"/>
        <v>Select *From [EP411].[dbo].JobworkBVOthInf</v>
      </c>
      <c r="T48" s="24" t="str">
        <f t="shared" si="5"/>
        <v>DROP TABLE  [EP001].[dbo].JobworkBVOthInf</v>
      </c>
      <c r="U48" s="28" t="str">
        <f t="shared" si="6"/>
        <v>Delete from [EP001].[dbo].JobworkBVOthInf</v>
      </c>
      <c r="V48" s="28" t="str">
        <f t="shared" si="7"/>
        <v>Select *From [EP411].[dbo].JobworkBVOthInf Where FYCODE='' OR FYCODE IS NULL</v>
      </c>
    </row>
    <row r="49" spans="1:22">
      <c r="A49" s="200">
        <v>48</v>
      </c>
      <c r="B49" s="131" t="s">
        <v>1647</v>
      </c>
      <c r="C49" s="131"/>
      <c r="D49" s="131" t="s">
        <v>122</v>
      </c>
      <c r="E49" s="220"/>
      <c r="F49" s="220"/>
      <c r="G49" s="131"/>
      <c r="H49" s="131"/>
      <c r="I49" s="131"/>
      <c r="J49" s="1" t="str">
        <f t="shared" si="9"/>
        <v>JobworkBVRef</v>
      </c>
      <c r="K49" t="str">
        <f t="shared" si="8"/>
        <v xml:space="preserve">Insert Into </v>
      </c>
      <c r="L49" t="str">
        <f t="shared" si="8"/>
        <v xml:space="preserve"> Select * From </v>
      </c>
      <c r="M49" t="str">
        <f t="shared" si="8"/>
        <v>EP411</v>
      </c>
      <c r="N49" t="s">
        <v>1663</v>
      </c>
      <c r="O49" s="28" t="str">
        <f t="shared" si="2"/>
        <v>Insert Into [EP411].[dbo].JobworkBVRef Select * From EP411. .JobworkBVRef</v>
      </c>
      <c r="Q49" s="28" t="str">
        <f t="shared" si="3"/>
        <v>Delete from [EP000].[dbo].JobworkBVRef</v>
      </c>
      <c r="R49" t="str">
        <f t="shared" si="10"/>
        <v>Delete from [EP000].[dbo].JobworkBVRef--Insert Into [EP411].[dbo].JobworkBVRef Select * From EP411. .JobworkBVRef</v>
      </c>
      <c r="S49" t="str">
        <f t="shared" si="4"/>
        <v>Select *From [EP411].[dbo].JobworkBVRef</v>
      </c>
      <c r="T49" s="24" t="str">
        <f t="shared" si="5"/>
        <v>DROP TABLE  [EP001].[dbo].JobworkBVRef</v>
      </c>
      <c r="U49" s="28" t="str">
        <f t="shared" si="6"/>
        <v>Delete from [EP001].[dbo].JobworkBVRef</v>
      </c>
      <c r="V49" s="28" t="str">
        <f t="shared" si="7"/>
        <v>Select *From [EP411].[dbo].JobworkBVRef Where FYCODE='' OR FYCODE IS NULL</v>
      </c>
    </row>
    <row r="50" spans="1:22">
      <c r="A50" s="200">
        <v>49</v>
      </c>
      <c r="B50" s="131" t="s">
        <v>1650</v>
      </c>
      <c r="C50" s="131" t="s">
        <v>1651</v>
      </c>
      <c r="D50" s="131" t="s">
        <v>1</v>
      </c>
      <c r="E50" s="220"/>
      <c r="F50" s="220"/>
      <c r="G50" s="131"/>
      <c r="H50" s="131"/>
      <c r="I50" s="131"/>
      <c r="J50" s="1" t="str">
        <f t="shared" si="9"/>
        <v>MaterialIOParent</v>
      </c>
      <c r="K50" t="str">
        <f t="shared" si="8"/>
        <v xml:space="preserve">Insert Into </v>
      </c>
      <c r="L50" t="str">
        <f t="shared" si="8"/>
        <v xml:space="preserve"> Select * From </v>
      </c>
      <c r="M50" t="str">
        <f t="shared" si="8"/>
        <v>EP411</v>
      </c>
      <c r="N50" t="s">
        <v>1663</v>
      </c>
      <c r="O50" s="28" t="str">
        <f t="shared" si="2"/>
        <v>Insert Into [EP411].[dbo].MaterialIOParent Select * From EP411. .MaterialIOParent</v>
      </c>
      <c r="P50" s="283"/>
      <c r="Q50" s="28" t="str">
        <f t="shared" si="3"/>
        <v>Delete from [EP000].[dbo].MaterialIOParent</v>
      </c>
      <c r="R50" t="str">
        <f t="shared" si="10"/>
        <v>Delete from [EP000].[dbo].MaterialIOParent--Insert Into [EP411].[dbo].MaterialIOParent Select * From EP411. .MaterialIOParent</v>
      </c>
      <c r="S50" t="str">
        <f t="shared" si="4"/>
        <v>Select *From [EP411].[dbo].MaterialIOParent</v>
      </c>
      <c r="T50" s="24" t="str">
        <f t="shared" si="5"/>
        <v>DROP TABLE  [EP001].[dbo].MaterialIOParent</v>
      </c>
      <c r="U50" s="28" t="str">
        <f t="shared" si="6"/>
        <v>Delete from [EP001].[dbo].MaterialIOParent</v>
      </c>
      <c r="V50" s="28" t="str">
        <f t="shared" si="7"/>
        <v>Select *From [EP411].[dbo].MaterialIOParent Where FYCODE='' OR FYCODE IS NULL</v>
      </c>
    </row>
    <row r="51" spans="1:22">
      <c r="A51" s="200">
        <v>50</v>
      </c>
      <c r="B51" s="131" t="s">
        <v>1650</v>
      </c>
      <c r="C51" s="131" t="s">
        <v>1651</v>
      </c>
      <c r="D51" s="131" t="s">
        <v>1632</v>
      </c>
      <c r="E51" s="220"/>
      <c r="F51" s="220"/>
      <c r="G51" s="131"/>
      <c r="H51" s="131"/>
      <c r="I51" s="131"/>
      <c r="J51" s="1" t="str">
        <f t="shared" si="9"/>
        <v>MaterialIOChild</v>
      </c>
      <c r="K51" t="str">
        <f t="shared" si="8"/>
        <v xml:space="preserve">Insert Into </v>
      </c>
      <c r="L51" t="str">
        <f t="shared" si="8"/>
        <v xml:space="preserve"> Select * From </v>
      </c>
      <c r="M51" t="str">
        <f t="shared" si="8"/>
        <v>EP411</v>
      </c>
      <c r="N51" t="s">
        <v>1663</v>
      </c>
      <c r="O51" s="28" t="str">
        <f t="shared" si="2"/>
        <v>Insert Into [EP411].[dbo].MaterialIOChild Select * From EP411. .MaterialIOChild</v>
      </c>
      <c r="Q51" s="28" t="str">
        <f t="shared" si="3"/>
        <v>Delete from [EP000].[dbo].MaterialIOChild</v>
      </c>
      <c r="R51" t="str">
        <f t="shared" si="10"/>
        <v>Delete from [EP000].[dbo].MaterialIOChild--Insert Into [EP411].[dbo].MaterialIOChild Select * From EP411. .MaterialIOChild</v>
      </c>
      <c r="S51" t="str">
        <f t="shared" si="4"/>
        <v>Select *From [EP411].[dbo].MaterialIOChild</v>
      </c>
      <c r="T51" s="24" t="str">
        <f t="shared" si="5"/>
        <v>DROP TABLE  [EP001].[dbo].MaterialIOChild</v>
      </c>
      <c r="U51" s="28" t="str">
        <f t="shared" si="6"/>
        <v>Delete from [EP001].[dbo].MaterialIOChild</v>
      </c>
      <c r="V51" s="28" t="str">
        <f t="shared" si="7"/>
        <v>Select *From [EP411].[dbo].MaterialIOChild Where FYCODE='' OR FYCODE IS NULL</v>
      </c>
    </row>
    <row r="52" spans="1:22">
      <c r="A52" s="200">
        <v>51</v>
      </c>
      <c r="B52" s="131" t="s">
        <v>1650</v>
      </c>
      <c r="C52" s="131" t="s">
        <v>1652</v>
      </c>
      <c r="D52" s="131" t="s">
        <v>1</v>
      </c>
      <c r="E52" s="220"/>
      <c r="F52" s="220"/>
      <c r="G52" s="131"/>
      <c r="H52" s="131"/>
      <c r="I52" s="131"/>
      <c r="J52" s="1" t="str">
        <f t="shared" si="9"/>
        <v>MaterialMVParent</v>
      </c>
      <c r="K52" t="str">
        <f t="shared" si="8"/>
        <v xml:space="preserve">Insert Into </v>
      </c>
      <c r="L52" t="str">
        <f t="shared" si="8"/>
        <v xml:space="preserve"> Select * From </v>
      </c>
      <c r="M52" t="str">
        <f t="shared" si="8"/>
        <v>EP411</v>
      </c>
      <c r="N52" t="s">
        <v>1663</v>
      </c>
      <c r="O52" s="28" t="str">
        <f t="shared" si="2"/>
        <v>Insert Into [EP411].[dbo].MaterialMVParent Select * From EP411. .MaterialMVParent</v>
      </c>
      <c r="P52" s="283"/>
      <c r="Q52" s="28" t="str">
        <f t="shared" si="3"/>
        <v>Delete from [EP000].[dbo].MaterialMVParent</v>
      </c>
      <c r="R52" t="str">
        <f t="shared" si="10"/>
        <v>Delete from [EP000].[dbo].MaterialMVParent--Insert Into [EP411].[dbo].MaterialMVParent Select * From EP411. .MaterialMVParent</v>
      </c>
      <c r="S52" t="str">
        <f t="shared" si="4"/>
        <v>Select *From [EP411].[dbo].MaterialMVParent</v>
      </c>
      <c r="T52" s="24" t="str">
        <f t="shared" si="5"/>
        <v>DROP TABLE  [EP001].[dbo].MaterialMVParent</v>
      </c>
      <c r="U52" s="28" t="str">
        <f t="shared" si="6"/>
        <v>Delete from [EP001].[dbo].MaterialMVParent</v>
      </c>
      <c r="V52" s="28" t="str">
        <f t="shared" si="7"/>
        <v>Select *From [EP411].[dbo].MaterialMVParent Where FYCODE='' OR FYCODE IS NULL</v>
      </c>
    </row>
    <row r="53" spans="1:22">
      <c r="A53" s="200">
        <v>52</v>
      </c>
      <c r="B53" s="131" t="s">
        <v>1650</v>
      </c>
      <c r="C53" s="131" t="s">
        <v>1652</v>
      </c>
      <c r="D53" s="131" t="s">
        <v>1632</v>
      </c>
      <c r="E53" s="220"/>
      <c r="F53" s="220"/>
      <c r="G53" s="131"/>
      <c r="H53" s="131"/>
      <c r="I53" s="131"/>
      <c r="J53" s="1" t="str">
        <f t="shared" si="9"/>
        <v>MaterialMVChild</v>
      </c>
      <c r="K53" t="str">
        <f t="shared" si="8"/>
        <v xml:space="preserve">Insert Into </v>
      </c>
      <c r="L53" t="str">
        <f t="shared" si="8"/>
        <v xml:space="preserve"> Select * From </v>
      </c>
      <c r="M53" t="str">
        <f t="shared" si="8"/>
        <v>EP411</v>
      </c>
      <c r="N53" t="s">
        <v>1663</v>
      </c>
      <c r="O53" s="28" t="str">
        <f t="shared" si="2"/>
        <v>Insert Into [EP411].[dbo].MaterialMVChild Select * From EP411. .MaterialMVChild</v>
      </c>
      <c r="Q53" s="28" t="str">
        <f t="shared" si="3"/>
        <v>Delete from [EP000].[dbo].MaterialMVChild</v>
      </c>
      <c r="R53" t="str">
        <f t="shared" si="10"/>
        <v>Delete from [EP000].[dbo].MaterialMVChild--Insert Into [EP411].[dbo].MaterialMVChild Select * From EP411. .MaterialMVChild</v>
      </c>
      <c r="S53" t="str">
        <f t="shared" si="4"/>
        <v>Select *From [EP411].[dbo].MaterialMVChild</v>
      </c>
      <c r="T53" s="24" t="str">
        <f t="shared" si="5"/>
        <v>DROP TABLE  [EP001].[dbo].MaterialMVChild</v>
      </c>
      <c r="U53" s="28" t="str">
        <f t="shared" si="6"/>
        <v>Delete from [EP001].[dbo].MaterialMVChild</v>
      </c>
      <c r="V53" s="28" t="str">
        <f t="shared" si="7"/>
        <v>Select *From [EP411].[dbo].MaterialMVChild Where FYCODE='' OR FYCODE IS NULL</v>
      </c>
    </row>
    <row r="54" spans="1:22">
      <c r="A54" s="200">
        <v>53</v>
      </c>
      <c r="B54" s="131" t="s">
        <v>1650</v>
      </c>
      <c r="C54" s="131" t="s">
        <v>1653</v>
      </c>
      <c r="D54" s="131" t="s">
        <v>1</v>
      </c>
      <c r="E54" s="220"/>
      <c r="F54" s="220"/>
      <c r="G54" s="131"/>
      <c r="H54" s="131"/>
      <c r="I54" s="131"/>
      <c r="J54" s="1" t="str">
        <f t="shared" si="9"/>
        <v>MaterialSVParent</v>
      </c>
      <c r="K54" t="str">
        <f t="shared" si="8"/>
        <v xml:space="preserve">Insert Into </v>
      </c>
      <c r="L54" t="str">
        <f t="shared" si="8"/>
        <v xml:space="preserve"> Select * From </v>
      </c>
      <c r="M54" t="str">
        <f t="shared" si="8"/>
        <v>EP411</v>
      </c>
      <c r="N54" t="s">
        <v>1663</v>
      </c>
      <c r="O54" s="28" t="str">
        <f t="shared" si="2"/>
        <v>Insert Into [EP411].[dbo].MaterialSVParent Select * From EP411. .MaterialSVParent</v>
      </c>
      <c r="P54" s="283"/>
      <c r="Q54" s="28" t="str">
        <f t="shared" si="3"/>
        <v>Delete from [EP000].[dbo].MaterialSVParent</v>
      </c>
      <c r="R54" t="str">
        <f t="shared" si="10"/>
        <v>Delete from [EP000].[dbo].MaterialSVParent--Insert Into [EP411].[dbo].MaterialSVParent Select * From EP411. .MaterialSVParent</v>
      </c>
      <c r="S54" t="str">
        <f t="shared" si="4"/>
        <v>Select *From [EP411].[dbo].MaterialSVParent</v>
      </c>
      <c r="T54" s="24" t="str">
        <f t="shared" si="5"/>
        <v>DROP TABLE  [EP001].[dbo].MaterialSVParent</v>
      </c>
      <c r="U54" s="28" t="str">
        <f t="shared" si="6"/>
        <v>Delete from [EP001].[dbo].MaterialSVParent</v>
      </c>
      <c r="V54" s="28" t="str">
        <f t="shared" si="7"/>
        <v>Select *From [EP411].[dbo].MaterialSVParent Where FYCODE='' OR FYCODE IS NULL</v>
      </c>
    </row>
    <row r="55" spans="1:22">
      <c r="A55" s="200">
        <v>54</v>
      </c>
      <c r="B55" s="131" t="s">
        <v>1650</v>
      </c>
      <c r="C55" s="131" t="s">
        <v>1653</v>
      </c>
      <c r="D55" s="131" t="s">
        <v>1632</v>
      </c>
      <c r="E55" s="220"/>
      <c r="F55" s="220"/>
      <c r="G55" s="131"/>
      <c r="H55" s="131"/>
      <c r="I55" s="131"/>
      <c r="J55" s="1" t="str">
        <f t="shared" si="9"/>
        <v>MaterialSVChild</v>
      </c>
      <c r="K55" t="str">
        <f t="shared" si="8"/>
        <v xml:space="preserve">Insert Into </v>
      </c>
      <c r="L55" t="str">
        <f t="shared" si="8"/>
        <v xml:space="preserve"> Select * From </v>
      </c>
      <c r="M55" t="str">
        <f t="shared" si="8"/>
        <v>EP411</v>
      </c>
      <c r="N55" t="s">
        <v>1663</v>
      </c>
      <c r="O55" s="28" t="str">
        <f t="shared" si="2"/>
        <v>Insert Into [EP411].[dbo].MaterialSVChild Select * From EP411. .MaterialSVChild</v>
      </c>
      <c r="Q55" s="28" t="str">
        <f t="shared" si="3"/>
        <v>Delete from [EP000].[dbo].MaterialSVChild</v>
      </c>
      <c r="R55" t="str">
        <f t="shared" si="10"/>
        <v>Delete from [EP000].[dbo].MaterialSVChild--Insert Into [EP411].[dbo].MaterialSVChild Select * From EP411. .MaterialSVChild</v>
      </c>
      <c r="S55" t="str">
        <f t="shared" si="4"/>
        <v>Select *From [EP411].[dbo].MaterialSVChild</v>
      </c>
      <c r="T55" s="24" t="str">
        <f t="shared" si="5"/>
        <v>DROP TABLE  [EP001].[dbo].MaterialSVChild</v>
      </c>
      <c r="U55" s="28" t="str">
        <f t="shared" si="6"/>
        <v>Delete from [EP001].[dbo].MaterialSVChild</v>
      </c>
      <c r="V55" s="28" t="str">
        <f t="shared" si="7"/>
        <v>Select *From [EP411].[dbo].MaterialSVChild Where FYCODE='' OR FYCODE IS NULL</v>
      </c>
    </row>
    <row r="56" spans="1:22">
      <c r="A56" s="200">
        <v>55</v>
      </c>
      <c r="B56" s="131" t="s">
        <v>1654</v>
      </c>
      <c r="C56" s="131"/>
      <c r="D56" s="131" t="s">
        <v>1636</v>
      </c>
      <c r="E56" s="220"/>
      <c r="F56" s="220"/>
      <c r="G56" s="131"/>
      <c r="H56" s="131"/>
      <c r="I56" s="131"/>
      <c r="J56" s="424" t="str">
        <f t="shared" si="9"/>
        <v>OutsourceItemMaster</v>
      </c>
      <c r="K56" t="str">
        <f t="shared" si="8"/>
        <v xml:space="preserve">Insert Into </v>
      </c>
      <c r="L56" t="str">
        <f t="shared" si="8"/>
        <v xml:space="preserve"> Select * From </v>
      </c>
      <c r="M56" t="str">
        <f t="shared" si="8"/>
        <v>EP411</v>
      </c>
      <c r="N56" t="s">
        <v>1663</v>
      </c>
      <c r="O56" s="28" t="str">
        <f t="shared" si="2"/>
        <v>Insert Into [EP411].[dbo].OutsourceItemMaster Select * From EP411. .OutsourceItemMaster</v>
      </c>
      <c r="P56" s="283"/>
      <c r="Q56" s="28" t="str">
        <f t="shared" si="3"/>
        <v>Delete from [EP000].[dbo].OutsourceItemMaster</v>
      </c>
      <c r="R56" t="str">
        <f t="shared" si="10"/>
        <v>Delete from [EP000].[dbo].OutsourceItemMaster--Insert Into [EP411].[dbo].OutsourceItemMaster Select * From EP411. .OutsourceItemMaster</v>
      </c>
      <c r="S56" t="str">
        <f t="shared" si="4"/>
        <v>Select *From [EP411].[dbo].OutsourceItemMaster</v>
      </c>
      <c r="T56" s="24" t="str">
        <f t="shared" si="5"/>
        <v>DROP TABLE  [EP001].[dbo].OutsourceItemMaster</v>
      </c>
      <c r="U56" s="28" t="str">
        <f t="shared" si="6"/>
        <v>Delete from [EP001].[dbo].OutsourceItemMaster</v>
      </c>
      <c r="V56" s="28" t="str">
        <f t="shared" si="7"/>
        <v>Select *From [EP411].[dbo].OutsourceItemMaster Where FYCODE='' OR FYCODE IS NULL</v>
      </c>
    </row>
    <row r="57" spans="1:22">
      <c r="A57" s="200">
        <v>56</v>
      </c>
      <c r="B57" s="131" t="s">
        <v>1654</v>
      </c>
      <c r="C57" s="131" t="s">
        <v>1641</v>
      </c>
      <c r="D57" s="131" t="s">
        <v>1</v>
      </c>
      <c r="E57" s="220"/>
      <c r="F57" s="220"/>
      <c r="G57" s="131"/>
      <c r="H57" s="131"/>
      <c r="I57" s="131"/>
      <c r="J57" s="1" t="str">
        <f t="shared" si="9"/>
        <v>OutsourceItemPOParent</v>
      </c>
      <c r="K57" t="str">
        <f t="shared" si="8"/>
        <v xml:space="preserve">Insert Into </v>
      </c>
      <c r="L57" t="str">
        <f t="shared" si="8"/>
        <v xml:space="preserve"> Select * From </v>
      </c>
      <c r="M57" t="str">
        <f t="shared" si="8"/>
        <v>EP411</v>
      </c>
      <c r="N57" t="s">
        <v>1663</v>
      </c>
      <c r="O57" s="28" t="str">
        <f t="shared" si="2"/>
        <v>Insert Into [EP411].[dbo].OutsourceItemPOParent Select * From EP411. .OutsourceItemPOParent</v>
      </c>
      <c r="P57" s="283"/>
      <c r="Q57" s="28" t="str">
        <f t="shared" si="3"/>
        <v>Delete from [EP000].[dbo].OutsourceItemPOParent</v>
      </c>
      <c r="R57" t="str">
        <f t="shared" si="10"/>
        <v>Delete from [EP000].[dbo].OutsourceItemPOParent--Insert Into [EP411].[dbo].OutsourceItemPOParent Select * From EP411. .OutsourceItemPOParent</v>
      </c>
      <c r="S57" t="str">
        <f t="shared" si="4"/>
        <v>Select *From [EP411].[dbo].OutsourceItemPOParent</v>
      </c>
      <c r="T57" s="24" t="str">
        <f t="shared" si="5"/>
        <v>DROP TABLE  [EP001].[dbo].OutsourceItemPOParent</v>
      </c>
      <c r="U57" s="28" t="str">
        <f t="shared" si="6"/>
        <v>Delete from [EP001].[dbo].OutsourceItemPOParent</v>
      </c>
      <c r="V57" s="28" t="str">
        <f t="shared" si="7"/>
        <v>Select *From [EP411].[dbo].OutsourceItemPOParent Where FYCODE='' OR FYCODE IS NULL</v>
      </c>
    </row>
    <row r="58" spans="1:22">
      <c r="A58" s="200">
        <v>57</v>
      </c>
      <c r="B58" s="131" t="s">
        <v>1654</v>
      </c>
      <c r="C58" s="131" t="s">
        <v>1641</v>
      </c>
      <c r="D58" s="131" t="s">
        <v>1632</v>
      </c>
      <c r="E58" s="220"/>
      <c r="F58" s="220"/>
      <c r="G58" s="131"/>
      <c r="H58" s="131"/>
      <c r="I58" s="131"/>
      <c r="J58" s="1" t="str">
        <f t="shared" si="9"/>
        <v>OutsourceItemPOChild</v>
      </c>
      <c r="K58" t="str">
        <f t="shared" si="8"/>
        <v xml:space="preserve">Insert Into </v>
      </c>
      <c r="L58" t="str">
        <f t="shared" si="8"/>
        <v xml:space="preserve"> Select * From </v>
      </c>
      <c r="M58" t="str">
        <f t="shared" si="8"/>
        <v>EP411</v>
      </c>
      <c r="N58" t="s">
        <v>1663</v>
      </c>
      <c r="O58" s="28" t="str">
        <f t="shared" si="2"/>
        <v>Insert Into [EP411].[dbo].OutsourceItemPOChild Select * From EP411. .OutsourceItemPOChild</v>
      </c>
      <c r="Q58" s="28" t="str">
        <f t="shared" si="3"/>
        <v>Delete from [EP000].[dbo].OutsourceItemPOChild</v>
      </c>
      <c r="R58" t="str">
        <f t="shared" si="10"/>
        <v>Delete from [EP000].[dbo].OutsourceItemPOChild--Insert Into [EP411].[dbo].OutsourceItemPOChild Select * From EP411. .OutsourceItemPOChild</v>
      </c>
      <c r="S58" t="str">
        <f t="shared" si="4"/>
        <v>Select *From [EP411].[dbo].OutsourceItemPOChild</v>
      </c>
      <c r="T58" s="24" t="str">
        <f t="shared" si="5"/>
        <v>DROP TABLE  [EP001].[dbo].OutsourceItemPOChild</v>
      </c>
      <c r="U58" s="28" t="str">
        <f t="shared" si="6"/>
        <v>Delete from [EP001].[dbo].OutsourceItemPOChild</v>
      </c>
      <c r="V58" s="28" t="str">
        <f t="shared" si="7"/>
        <v>Select *From [EP411].[dbo].OutsourceItemPOChild Where FYCODE='' OR FYCODE IS NULL</v>
      </c>
    </row>
    <row r="59" spans="1:22">
      <c r="A59" s="200">
        <v>58</v>
      </c>
      <c r="B59" s="131" t="s">
        <v>1655</v>
      </c>
      <c r="C59" s="131"/>
      <c r="D59" s="131" t="s">
        <v>1</v>
      </c>
      <c r="E59" s="220"/>
      <c r="F59" s="220"/>
      <c r="G59" s="131"/>
      <c r="H59" s="131"/>
      <c r="I59" s="131"/>
      <c r="J59" s="1" t="str">
        <f t="shared" si="9"/>
        <v>PackingSlipParent</v>
      </c>
      <c r="K59" t="str">
        <f t="shared" si="8"/>
        <v xml:space="preserve">Insert Into </v>
      </c>
      <c r="L59" t="str">
        <f t="shared" si="8"/>
        <v xml:space="preserve"> Select * From </v>
      </c>
      <c r="M59" t="str">
        <f t="shared" si="8"/>
        <v>EP411</v>
      </c>
      <c r="N59" t="s">
        <v>1663</v>
      </c>
      <c r="O59" s="28" t="str">
        <f t="shared" si="2"/>
        <v>Insert Into [EP411].[dbo].PackingSlipParent Select * From EP411. .PackingSlipParent</v>
      </c>
      <c r="P59" s="283"/>
      <c r="Q59" s="28" t="str">
        <f t="shared" si="3"/>
        <v>Delete from [EP000].[dbo].PackingSlipParent</v>
      </c>
      <c r="R59" t="str">
        <f t="shared" si="10"/>
        <v>Delete from [EP000].[dbo].PackingSlipParent--Insert Into [EP411].[dbo].PackingSlipParent Select * From EP411. .PackingSlipParent</v>
      </c>
      <c r="S59" t="str">
        <f t="shared" si="4"/>
        <v>Select *From [EP411].[dbo].PackingSlipParent</v>
      </c>
      <c r="T59" s="24" t="str">
        <f t="shared" si="5"/>
        <v>DROP TABLE  [EP001].[dbo].PackingSlipParent</v>
      </c>
      <c r="U59" s="28" t="str">
        <f t="shared" si="6"/>
        <v>Delete from [EP001].[dbo].PackingSlipParent</v>
      </c>
      <c r="V59" s="28" t="str">
        <f t="shared" si="7"/>
        <v>Select *From [EP411].[dbo].PackingSlipParent Where FYCODE='' OR FYCODE IS NULL</v>
      </c>
    </row>
    <row r="60" spans="1:22">
      <c r="A60" s="200">
        <v>59</v>
      </c>
      <c r="B60" s="131" t="s">
        <v>1655</v>
      </c>
      <c r="C60" s="131"/>
      <c r="D60" s="131" t="s">
        <v>1632</v>
      </c>
      <c r="E60" s="220"/>
      <c r="F60" s="220"/>
      <c r="G60" s="131"/>
      <c r="H60" s="131"/>
      <c r="I60" s="131"/>
      <c r="J60" s="1" t="str">
        <f t="shared" si="9"/>
        <v>PackingSlipChild</v>
      </c>
      <c r="K60" t="str">
        <f t="shared" si="8"/>
        <v xml:space="preserve">Insert Into </v>
      </c>
      <c r="L60" t="str">
        <f t="shared" si="8"/>
        <v xml:space="preserve"> Select * From </v>
      </c>
      <c r="M60" t="str">
        <f t="shared" si="8"/>
        <v>EP411</v>
      </c>
      <c r="N60" t="s">
        <v>1663</v>
      </c>
      <c r="O60" s="28" t="str">
        <f t="shared" si="2"/>
        <v>Insert Into [EP411].[dbo].PackingSlipChild Select * From EP411. .PackingSlipChild</v>
      </c>
      <c r="Q60" s="28" t="str">
        <f t="shared" si="3"/>
        <v>Delete from [EP000].[dbo].PackingSlipChild</v>
      </c>
      <c r="R60" t="str">
        <f t="shared" si="10"/>
        <v>Delete from [EP000].[dbo].PackingSlipChild--Insert Into [EP411].[dbo].PackingSlipChild Select * From EP411. .PackingSlipChild</v>
      </c>
      <c r="S60" t="str">
        <f t="shared" si="4"/>
        <v>Select *From [EP411].[dbo].PackingSlipChild</v>
      </c>
      <c r="T60" s="24" t="str">
        <f t="shared" si="5"/>
        <v>DROP TABLE  [EP001].[dbo].PackingSlipChild</v>
      </c>
      <c r="U60" s="28" t="str">
        <f t="shared" si="6"/>
        <v>Delete from [EP001].[dbo].PackingSlipChild</v>
      </c>
      <c r="V60" s="28" t="str">
        <f t="shared" si="7"/>
        <v>Select *From [EP411].[dbo].PackingSlipChild Where FYCODE='' OR FYCODE IS NULL</v>
      </c>
    </row>
    <row r="61" spans="1:22">
      <c r="A61" s="200">
        <v>60</v>
      </c>
      <c r="B61" s="131" t="s">
        <v>856</v>
      </c>
      <c r="C61" s="131"/>
      <c r="D61" s="131" t="s">
        <v>1636</v>
      </c>
      <c r="E61" s="220"/>
      <c r="F61" s="220"/>
      <c r="G61" s="131"/>
      <c r="H61" s="131"/>
      <c r="I61" s="131"/>
      <c r="J61" s="424" t="str">
        <f t="shared" si="9"/>
        <v>PaperMaster</v>
      </c>
      <c r="K61" t="str">
        <f t="shared" si="8"/>
        <v xml:space="preserve">Insert Into </v>
      </c>
      <c r="L61" t="str">
        <f t="shared" si="8"/>
        <v xml:space="preserve"> Select * From </v>
      </c>
      <c r="M61" t="str">
        <f t="shared" si="8"/>
        <v>EP411</v>
      </c>
      <c r="N61" t="s">
        <v>1663</v>
      </c>
      <c r="O61" s="28" t="str">
        <f t="shared" si="2"/>
        <v>Insert Into [EP411].[dbo].PaperMaster Select * From EP411. .PaperMaster</v>
      </c>
      <c r="P61" s="283"/>
      <c r="Q61" s="28" t="str">
        <f t="shared" si="3"/>
        <v>Delete from [EP000].[dbo].PaperMaster</v>
      </c>
      <c r="R61" t="str">
        <f t="shared" si="10"/>
        <v>Delete from [EP000].[dbo].PaperMaster--Insert Into [EP411].[dbo].PaperMaster Select * From EP411. .PaperMaster</v>
      </c>
      <c r="S61" t="str">
        <f t="shared" si="4"/>
        <v>Select *From [EP411].[dbo].PaperMaster</v>
      </c>
      <c r="T61" s="24" t="str">
        <f t="shared" si="5"/>
        <v>DROP TABLE  [EP001].[dbo].PaperMaster</v>
      </c>
      <c r="U61" s="28" t="str">
        <f t="shared" si="6"/>
        <v>Delete from [EP001].[dbo].PaperMaster</v>
      </c>
      <c r="V61" s="28" t="str">
        <f t="shared" si="7"/>
        <v>Select *From [EP411].[dbo].PaperMaster Where FYCODE='' OR FYCODE IS NULL</v>
      </c>
    </row>
    <row r="62" spans="1:22">
      <c r="A62" s="200">
        <v>61</v>
      </c>
      <c r="B62" s="131" t="s">
        <v>856</v>
      </c>
      <c r="C62" s="131"/>
      <c r="D62" s="131" t="s">
        <v>1632</v>
      </c>
      <c r="E62" s="220"/>
      <c r="F62" s="220"/>
      <c r="G62" s="131"/>
      <c r="H62" s="131"/>
      <c r="I62" s="131"/>
      <c r="J62" s="423" t="str">
        <f t="shared" si="9"/>
        <v>PaperChild</v>
      </c>
      <c r="K62" t="str">
        <f t="shared" si="8"/>
        <v xml:space="preserve">Insert Into </v>
      </c>
      <c r="L62" t="str">
        <f t="shared" si="8"/>
        <v xml:space="preserve"> Select * From </v>
      </c>
      <c r="M62" t="str">
        <f t="shared" si="8"/>
        <v>EP411</v>
      </c>
      <c r="N62" t="s">
        <v>1663</v>
      </c>
      <c r="O62" s="28" t="str">
        <f t="shared" si="2"/>
        <v>Insert Into [EP411].[dbo].PaperChild Select * From EP411. .PaperChild</v>
      </c>
      <c r="Q62" s="28" t="str">
        <f t="shared" si="3"/>
        <v>Delete from [EP000].[dbo].PaperChild</v>
      </c>
      <c r="R62" t="str">
        <f t="shared" si="10"/>
        <v>Delete from [EP000].[dbo].PaperChild--Insert Into [EP411].[dbo].PaperChild Select * From EP411. .PaperChild</v>
      </c>
      <c r="S62" t="str">
        <f t="shared" si="4"/>
        <v>Select *From [EP411].[dbo].PaperChild</v>
      </c>
      <c r="T62" s="24" t="str">
        <f t="shared" si="5"/>
        <v>DROP TABLE  [EP001].[dbo].PaperChild</v>
      </c>
      <c r="U62" s="28" t="str">
        <f t="shared" si="6"/>
        <v>Delete from [EP001].[dbo].PaperChild</v>
      </c>
      <c r="V62" s="28" t="str">
        <f t="shared" si="7"/>
        <v>Select *From [EP411].[dbo].PaperChild Where FYCODE='' OR FYCODE IS NULL</v>
      </c>
    </row>
    <row r="63" spans="1:22">
      <c r="A63" s="200">
        <v>62</v>
      </c>
      <c r="B63" s="131" t="s">
        <v>856</v>
      </c>
      <c r="C63" s="131" t="s">
        <v>1638</v>
      </c>
      <c r="D63" s="131" t="s">
        <v>1</v>
      </c>
      <c r="E63" s="220"/>
      <c r="F63" s="220"/>
      <c r="G63" s="131"/>
      <c r="H63" s="131"/>
      <c r="I63" s="131"/>
      <c r="J63" s="1" t="str">
        <f t="shared" si="9"/>
        <v>PaperDNParent</v>
      </c>
      <c r="K63" t="str">
        <f t="shared" si="8"/>
        <v xml:space="preserve">Insert Into </v>
      </c>
      <c r="L63" t="str">
        <f t="shared" si="8"/>
        <v xml:space="preserve"> Select * From </v>
      </c>
      <c r="M63" t="str">
        <f t="shared" si="8"/>
        <v>EP411</v>
      </c>
      <c r="N63" t="s">
        <v>1663</v>
      </c>
      <c r="O63" s="28" t="str">
        <f t="shared" si="2"/>
        <v>Insert Into [EP411].[dbo].PaperDNParent Select * From EP411. .PaperDNParent</v>
      </c>
      <c r="P63" s="283"/>
      <c r="Q63" s="28" t="str">
        <f t="shared" si="3"/>
        <v>Delete from [EP000].[dbo].PaperDNParent</v>
      </c>
      <c r="R63" t="str">
        <f t="shared" si="10"/>
        <v>Delete from [EP000].[dbo].PaperDNParent--Insert Into [EP411].[dbo].PaperDNParent Select * From EP411. .PaperDNParent</v>
      </c>
      <c r="S63" t="str">
        <f t="shared" si="4"/>
        <v>Select *From [EP411].[dbo].PaperDNParent</v>
      </c>
      <c r="T63" s="24" t="str">
        <f t="shared" si="5"/>
        <v>DROP TABLE  [EP001].[dbo].PaperDNParent</v>
      </c>
      <c r="U63" s="28" t="str">
        <f t="shared" si="6"/>
        <v>Delete from [EP001].[dbo].PaperDNParent</v>
      </c>
      <c r="V63" s="28" t="str">
        <f t="shared" si="7"/>
        <v>Select *From [EP411].[dbo].PaperDNParent Where FYCODE='' OR FYCODE IS NULL</v>
      </c>
    </row>
    <row r="64" spans="1:22">
      <c r="A64" s="200">
        <v>63</v>
      </c>
      <c r="B64" s="131" t="s">
        <v>856</v>
      </c>
      <c r="C64" s="131" t="s">
        <v>1638</v>
      </c>
      <c r="D64" s="131" t="s">
        <v>1632</v>
      </c>
      <c r="E64" s="220"/>
      <c r="F64" s="220"/>
      <c r="G64" s="131"/>
      <c r="H64" s="131"/>
      <c r="I64" s="131"/>
      <c r="J64" s="1" t="str">
        <f t="shared" si="9"/>
        <v>PaperDNChild</v>
      </c>
      <c r="K64" t="str">
        <f t="shared" si="8"/>
        <v xml:space="preserve">Insert Into </v>
      </c>
      <c r="L64" t="str">
        <f t="shared" si="8"/>
        <v xml:space="preserve"> Select * From </v>
      </c>
      <c r="M64" t="str">
        <f t="shared" si="8"/>
        <v>EP411</v>
      </c>
      <c r="N64" t="s">
        <v>1663</v>
      </c>
      <c r="O64" s="28" t="str">
        <f t="shared" si="2"/>
        <v>Insert Into [EP411].[dbo].PaperDNChild Select * From EP411. .PaperDNChild</v>
      </c>
      <c r="Q64" s="28" t="str">
        <f t="shared" si="3"/>
        <v>Delete from [EP000].[dbo].PaperDNChild</v>
      </c>
      <c r="R64" t="str">
        <f t="shared" si="10"/>
        <v>Delete from [EP000].[dbo].PaperDNChild--Insert Into [EP411].[dbo].PaperDNChild Select * From EP411. .PaperDNChild</v>
      </c>
      <c r="S64" t="str">
        <f t="shared" si="4"/>
        <v>Select *From [EP411].[dbo].PaperDNChild</v>
      </c>
      <c r="T64" s="24" t="str">
        <f t="shared" si="5"/>
        <v>DROP TABLE  [EP001].[dbo].PaperDNChild</v>
      </c>
      <c r="U64" s="28" t="str">
        <f t="shared" si="6"/>
        <v>Delete from [EP001].[dbo].PaperDNChild</v>
      </c>
      <c r="V64" s="28" t="str">
        <f t="shared" si="7"/>
        <v>Select *From [EP411].[dbo].PaperDNChild Where FYCODE='' OR FYCODE IS NULL</v>
      </c>
    </row>
    <row r="65" spans="1:22">
      <c r="A65" s="200">
        <v>64</v>
      </c>
      <c r="B65" s="131" t="s">
        <v>856</v>
      </c>
      <c r="C65" s="131" t="s">
        <v>1652</v>
      </c>
      <c r="D65" s="131" t="s">
        <v>1</v>
      </c>
      <c r="E65" s="220"/>
      <c r="F65" s="220"/>
      <c r="G65" s="131"/>
      <c r="H65" s="131"/>
      <c r="I65" s="131"/>
      <c r="J65" s="1" t="str">
        <f t="shared" si="9"/>
        <v>PaperMVParent</v>
      </c>
      <c r="K65" t="str">
        <f t="shared" si="8"/>
        <v xml:space="preserve">Insert Into </v>
      </c>
      <c r="L65" t="str">
        <f t="shared" si="8"/>
        <v xml:space="preserve"> Select * From </v>
      </c>
      <c r="M65" t="str">
        <f t="shared" si="8"/>
        <v>EP411</v>
      </c>
      <c r="N65" t="s">
        <v>1663</v>
      </c>
      <c r="O65" s="28" t="str">
        <f t="shared" si="2"/>
        <v>Insert Into [EP411].[dbo].PaperMVParent Select * From EP411. .PaperMVParent</v>
      </c>
      <c r="P65" s="283"/>
      <c r="Q65" s="28" t="str">
        <f t="shared" si="3"/>
        <v>Delete from [EP000].[dbo].PaperMVParent</v>
      </c>
      <c r="R65" t="str">
        <f t="shared" si="10"/>
        <v>Delete from [EP000].[dbo].PaperMVParent--Insert Into [EP411].[dbo].PaperMVParent Select * From EP411. .PaperMVParent</v>
      </c>
      <c r="S65" t="str">
        <f t="shared" si="4"/>
        <v>Select *From [EP411].[dbo].PaperMVParent</v>
      </c>
      <c r="T65" s="24" t="str">
        <f t="shared" si="5"/>
        <v>DROP TABLE  [EP001].[dbo].PaperMVParent</v>
      </c>
      <c r="U65" s="28" t="str">
        <f t="shared" si="6"/>
        <v>Delete from [EP001].[dbo].PaperMVParent</v>
      </c>
      <c r="V65" s="28" t="str">
        <f t="shared" si="7"/>
        <v>Select *From [EP411].[dbo].PaperMVParent Where FYCODE='' OR FYCODE IS NULL</v>
      </c>
    </row>
    <row r="66" spans="1:22">
      <c r="A66" s="200">
        <v>65</v>
      </c>
      <c r="B66" s="131" t="s">
        <v>856</v>
      </c>
      <c r="C66" s="131" t="s">
        <v>1652</v>
      </c>
      <c r="D66" s="131" t="s">
        <v>1632</v>
      </c>
      <c r="E66" s="220"/>
      <c r="F66" s="220"/>
      <c r="G66" s="131"/>
      <c r="H66" s="131"/>
      <c r="I66" s="131"/>
      <c r="J66" s="1" t="str">
        <f t="shared" si="9"/>
        <v>PaperMVChild</v>
      </c>
      <c r="K66" t="str">
        <f t="shared" si="8"/>
        <v xml:space="preserve">Insert Into </v>
      </c>
      <c r="L66" t="str">
        <f t="shared" si="8"/>
        <v xml:space="preserve"> Select * From </v>
      </c>
      <c r="M66" t="str">
        <f t="shared" si="8"/>
        <v>EP411</v>
      </c>
      <c r="N66" t="s">
        <v>1663</v>
      </c>
      <c r="O66" s="28" t="str">
        <f t="shared" si="2"/>
        <v>Insert Into [EP411].[dbo].PaperMVChild Select * From EP411. .PaperMVChild</v>
      </c>
      <c r="Q66" s="28" t="str">
        <f t="shared" si="3"/>
        <v>Delete from [EP000].[dbo].PaperMVChild</v>
      </c>
      <c r="R66" t="str">
        <f t="shared" si="10"/>
        <v>Delete from [EP000].[dbo].PaperMVChild--Insert Into [EP411].[dbo].PaperMVChild Select * From EP411. .PaperMVChild</v>
      </c>
      <c r="S66" t="str">
        <f t="shared" si="4"/>
        <v>Select *From [EP411].[dbo].PaperMVChild</v>
      </c>
      <c r="T66" s="24" t="str">
        <f t="shared" si="5"/>
        <v>DROP TABLE  [EP001].[dbo].PaperMVChild</v>
      </c>
      <c r="U66" s="28" t="str">
        <f t="shared" si="6"/>
        <v>Delete from [EP001].[dbo].PaperMVChild</v>
      </c>
      <c r="V66" s="28" t="str">
        <f t="shared" si="7"/>
        <v>Select *From [EP411].[dbo].PaperMVChild Where FYCODE='' OR FYCODE IS NULL</v>
      </c>
    </row>
    <row r="67" spans="1:22">
      <c r="A67" s="200">
        <v>66</v>
      </c>
      <c r="B67" s="131" t="s">
        <v>856</v>
      </c>
      <c r="C67" s="131" t="s">
        <v>1641</v>
      </c>
      <c r="D67" s="131" t="s">
        <v>1</v>
      </c>
      <c r="E67" s="220"/>
      <c r="F67" s="220"/>
      <c r="G67" s="131"/>
      <c r="H67" s="131"/>
      <c r="I67" s="131"/>
      <c r="J67" s="1" t="str">
        <f t="shared" si="9"/>
        <v>PaperPOParent</v>
      </c>
      <c r="K67" t="str">
        <f t="shared" si="8"/>
        <v xml:space="preserve">Insert Into </v>
      </c>
      <c r="L67" t="str">
        <f t="shared" si="8"/>
        <v xml:space="preserve"> Select * From </v>
      </c>
      <c r="M67" t="str">
        <f t="shared" si="8"/>
        <v>EP411</v>
      </c>
      <c r="N67" t="s">
        <v>1663</v>
      </c>
      <c r="O67" s="28" t="str">
        <f t="shared" si="2"/>
        <v>Insert Into [EP411].[dbo].PaperPOParent Select * From EP411. .PaperPOParent</v>
      </c>
      <c r="P67" s="283"/>
      <c r="Q67" s="28" t="str">
        <f t="shared" si="3"/>
        <v>Delete from [EP000].[dbo].PaperPOParent</v>
      </c>
      <c r="R67" t="str">
        <f t="shared" si="10"/>
        <v>Delete from [EP000].[dbo].PaperPOParent--Insert Into [EP411].[dbo].PaperPOParent Select * From EP411. .PaperPOParent</v>
      </c>
      <c r="S67" t="str">
        <f t="shared" si="4"/>
        <v>Select *From [EP411].[dbo].PaperPOParent</v>
      </c>
      <c r="T67" s="24" t="str">
        <f t="shared" si="5"/>
        <v>DROP TABLE  [EP001].[dbo].PaperPOParent</v>
      </c>
      <c r="U67" s="28" t="str">
        <f t="shared" si="6"/>
        <v>Delete from [EP001].[dbo].PaperPOParent</v>
      </c>
      <c r="V67" s="28" t="str">
        <f t="shared" si="7"/>
        <v>Select *From [EP411].[dbo].PaperPOParent Where FYCODE='' OR FYCODE IS NULL</v>
      </c>
    </row>
    <row r="68" spans="1:22">
      <c r="A68" s="200">
        <v>67</v>
      </c>
      <c r="B68" s="131" t="s">
        <v>856</v>
      </c>
      <c r="C68" s="131" t="s">
        <v>1641</v>
      </c>
      <c r="D68" s="131" t="s">
        <v>1632</v>
      </c>
      <c r="E68" s="220"/>
      <c r="F68" s="220"/>
      <c r="G68" s="131"/>
      <c r="H68" s="131"/>
      <c r="I68" s="131"/>
      <c r="J68" s="1" t="str">
        <f t="shared" si="9"/>
        <v>PaperPOChild</v>
      </c>
      <c r="K68" t="str">
        <f t="shared" si="8"/>
        <v xml:space="preserve">Insert Into </v>
      </c>
      <c r="L68" t="str">
        <f t="shared" si="8"/>
        <v xml:space="preserve"> Select * From </v>
      </c>
      <c r="M68" t="str">
        <f t="shared" si="8"/>
        <v>EP411</v>
      </c>
      <c r="N68" t="s">
        <v>1663</v>
      </c>
      <c r="O68" s="28" t="str">
        <f t="shared" si="2"/>
        <v>Insert Into [EP411].[dbo].PaperPOChild Select * From EP411. .PaperPOChild</v>
      </c>
      <c r="Q68" s="28" t="str">
        <f t="shared" si="3"/>
        <v>Delete from [EP000].[dbo].PaperPOChild</v>
      </c>
      <c r="R68" t="str">
        <f t="shared" si="10"/>
        <v>Delete from [EP000].[dbo].PaperPOChild--Insert Into [EP411].[dbo].PaperPOChild Select * From EP411. .PaperPOChild</v>
      </c>
      <c r="S68" t="str">
        <f t="shared" si="4"/>
        <v>Select *From [EP411].[dbo].PaperPOChild</v>
      </c>
      <c r="T68" s="24" t="str">
        <f t="shared" si="5"/>
        <v>DROP TABLE  [EP001].[dbo].PaperPOChild</v>
      </c>
      <c r="U68" s="28" t="str">
        <f t="shared" si="6"/>
        <v>Delete from [EP001].[dbo].PaperPOChild</v>
      </c>
      <c r="V68" s="28" t="str">
        <f t="shared" si="7"/>
        <v>Select *From [EP411].[dbo].PaperPOChild Where FYCODE='' OR FYCODE IS NULL</v>
      </c>
    </row>
    <row r="69" spans="1:22">
      <c r="A69" s="200">
        <v>68</v>
      </c>
      <c r="B69" s="131" t="s">
        <v>856</v>
      </c>
      <c r="C69" s="131" t="s">
        <v>1651</v>
      </c>
      <c r="D69" s="131" t="s">
        <v>1632</v>
      </c>
      <c r="E69" s="220"/>
      <c r="F69" s="220"/>
      <c r="G69" s="131"/>
      <c r="H69" s="131"/>
      <c r="I69" s="131"/>
      <c r="J69" s="1" t="str">
        <f>CONCATENATE(B69&amp;C69&amp;D69&amp;E69&amp;F69&amp;G69&amp;H69&amp;I69)</f>
        <v>PaperIOChild</v>
      </c>
      <c r="K69" t="str">
        <f t="shared" si="8"/>
        <v xml:space="preserve">Insert Into </v>
      </c>
      <c r="L69" t="str">
        <f t="shared" si="8"/>
        <v xml:space="preserve"> Select * From </v>
      </c>
      <c r="M69" t="str">
        <f t="shared" si="8"/>
        <v>EP411</v>
      </c>
      <c r="N69" t="s">
        <v>1663</v>
      </c>
      <c r="O69" s="28" t="str">
        <f>K69&amp;K$1&amp;J69&amp;L69&amp;M69&amp;N69&amp;J69</f>
        <v>Insert Into [EP411].[dbo].PaperIOChild Select * From EP411. .PaperIOChild</v>
      </c>
      <c r="Q69" s="28" t="str">
        <f t="shared" si="3"/>
        <v>Delete from [EP000].[dbo].PaperIOChild</v>
      </c>
      <c r="R69" t="str">
        <f>Q69&amp;"--"&amp;O69</f>
        <v>Delete from [EP000].[dbo].PaperIOChild--Insert Into [EP411].[dbo].PaperIOChild Select * From EP411. .PaperIOChild</v>
      </c>
      <c r="S69" t="str">
        <f>S$1&amp;K$1&amp;J69</f>
        <v>Select *From [EP411].[dbo].PaperIOChild</v>
      </c>
      <c r="T69" s="24" t="str">
        <f t="shared" si="5"/>
        <v>DROP TABLE  [EP001].[dbo].PaperIOChild</v>
      </c>
      <c r="U69" s="28" t="str">
        <f t="shared" si="6"/>
        <v>Delete from [EP001].[dbo].PaperIOChild</v>
      </c>
      <c r="V69" s="28" t="str">
        <f t="shared" si="7"/>
        <v>Select *From [EP411].[dbo].PaperIOChild Where FYCODE='' OR FYCODE IS NULL</v>
      </c>
    </row>
    <row r="70" spans="1:22">
      <c r="A70" s="200">
        <v>69</v>
      </c>
      <c r="B70" s="131" t="s">
        <v>1656</v>
      </c>
      <c r="C70" s="131" t="s">
        <v>1657</v>
      </c>
      <c r="D70" s="131" t="s">
        <v>1</v>
      </c>
      <c r="E70" s="220"/>
      <c r="F70" s="220"/>
      <c r="G70" s="131"/>
      <c r="H70" s="131"/>
      <c r="I70" s="131"/>
      <c r="J70" s="1" t="str">
        <f t="shared" si="9"/>
        <v>PrintPVParent</v>
      </c>
      <c r="K70" t="str">
        <f t="shared" si="8"/>
        <v xml:space="preserve">Insert Into </v>
      </c>
      <c r="L70" t="str">
        <f t="shared" si="8"/>
        <v xml:space="preserve"> Select * From </v>
      </c>
      <c r="M70" t="str">
        <f t="shared" si="8"/>
        <v>EP411</v>
      </c>
      <c r="N70" t="s">
        <v>1663</v>
      </c>
      <c r="O70" s="28" t="str">
        <f t="shared" si="2"/>
        <v>Insert Into [EP411].[dbo].PrintPVParent Select * From EP411. .PrintPVParent</v>
      </c>
      <c r="P70" s="283"/>
      <c r="Q70" s="28" t="str">
        <f t="shared" si="3"/>
        <v>Delete from [EP000].[dbo].PrintPVParent</v>
      </c>
      <c r="R70" t="str">
        <f t="shared" si="10"/>
        <v>Delete from [EP000].[dbo].PrintPVParent--Insert Into [EP411].[dbo].PrintPVParent Select * From EP411. .PrintPVParent</v>
      </c>
      <c r="S70" t="str">
        <f t="shared" si="4"/>
        <v>Select *From [EP411].[dbo].PrintPVParent</v>
      </c>
      <c r="T70" s="24" t="str">
        <f t="shared" si="5"/>
        <v>DROP TABLE  [EP001].[dbo].PrintPVParent</v>
      </c>
      <c r="U70" s="28" t="str">
        <f t="shared" si="6"/>
        <v>Delete from [EP001].[dbo].PrintPVParent</v>
      </c>
      <c r="V70" s="28" t="str">
        <f t="shared" si="7"/>
        <v>Select *From [EP411].[dbo].PrintPVParent Where FYCODE='' OR FYCODE IS NULL</v>
      </c>
    </row>
    <row r="71" spans="1:22">
      <c r="A71" s="200">
        <v>70</v>
      </c>
      <c r="B71" s="131" t="s">
        <v>1656</v>
      </c>
      <c r="C71" s="131" t="s">
        <v>1657</v>
      </c>
      <c r="D71" s="131" t="s">
        <v>1632</v>
      </c>
      <c r="E71" s="220"/>
      <c r="F71" s="220"/>
      <c r="G71" s="131"/>
      <c r="H71" s="131"/>
      <c r="I71" s="131"/>
      <c r="J71" s="1" t="str">
        <f t="shared" si="9"/>
        <v>PrintPVChild</v>
      </c>
      <c r="K71" t="str">
        <f t="shared" si="8"/>
        <v xml:space="preserve">Insert Into </v>
      </c>
      <c r="L71" t="str">
        <f t="shared" si="8"/>
        <v xml:space="preserve"> Select * From </v>
      </c>
      <c r="M71" t="str">
        <f t="shared" si="8"/>
        <v>EP411</v>
      </c>
      <c r="N71" t="s">
        <v>1663</v>
      </c>
      <c r="O71" s="28" t="str">
        <f t="shared" si="2"/>
        <v>Insert Into [EP411].[dbo].PrintPVChild Select * From EP411. .PrintPVChild</v>
      </c>
      <c r="Q71" s="28" t="str">
        <f t="shared" si="3"/>
        <v>Delete from [EP000].[dbo].PrintPVChild</v>
      </c>
      <c r="R71" t="str">
        <f t="shared" si="10"/>
        <v>Delete from [EP000].[dbo].PrintPVChild--Insert Into [EP411].[dbo].PrintPVChild Select * From EP411. .PrintPVChild</v>
      </c>
      <c r="S71" t="str">
        <f t="shared" si="4"/>
        <v>Select *From [EP411].[dbo].PrintPVChild</v>
      </c>
      <c r="T71" s="24" t="str">
        <f t="shared" si="5"/>
        <v>DROP TABLE  [EP001].[dbo].PrintPVChild</v>
      </c>
      <c r="U71" s="28" t="str">
        <f t="shared" si="6"/>
        <v>Delete from [EP001].[dbo].PrintPVChild</v>
      </c>
      <c r="V71" s="28" t="str">
        <f t="shared" si="7"/>
        <v>Select *From [EP411].[dbo].PrintPVChild Where FYCODE='' OR FYCODE IS NULL</v>
      </c>
    </row>
    <row r="72" spans="1:22">
      <c r="A72" s="200">
        <v>71</v>
      </c>
      <c r="B72" s="131" t="s">
        <v>1545</v>
      </c>
      <c r="C72" s="131"/>
      <c r="D72" s="131" t="s">
        <v>1632</v>
      </c>
      <c r="E72" s="220"/>
      <c r="F72" s="220"/>
      <c r="G72" s="131"/>
      <c r="H72" s="131"/>
      <c r="I72" s="131"/>
      <c r="J72" s="424" t="str">
        <f t="shared" si="9"/>
        <v>SizeGroupChild</v>
      </c>
      <c r="K72" t="str">
        <f t="shared" si="8"/>
        <v xml:space="preserve">Insert Into </v>
      </c>
      <c r="L72" t="str">
        <f t="shared" si="8"/>
        <v xml:space="preserve"> Select * From </v>
      </c>
      <c r="M72" t="str">
        <f t="shared" si="8"/>
        <v>EP411</v>
      </c>
      <c r="N72" t="s">
        <v>1663</v>
      </c>
      <c r="O72" s="28" t="str">
        <f t="shared" si="2"/>
        <v>Insert Into [EP411].[dbo].SizeGroupChild Select * From EP411. .SizeGroupChild</v>
      </c>
      <c r="Q72" s="28" t="str">
        <f t="shared" si="3"/>
        <v>Delete from [EP000].[dbo].SizeGroupChild</v>
      </c>
      <c r="R72" t="str">
        <f t="shared" si="10"/>
        <v>Delete from [EP000].[dbo].SizeGroupChild--Insert Into [EP411].[dbo].SizeGroupChild Select * From EP411. .SizeGroupChild</v>
      </c>
      <c r="S72" t="str">
        <f t="shared" si="4"/>
        <v>Select *From [EP411].[dbo].SizeGroupChild</v>
      </c>
      <c r="T72" s="24" t="str">
        <f t="shared" si="5"/>
        <v>DROP TABLE  [EP001].[dbo].SizeGroupChild</v>
      </c>
      <c r="U72" s="28" t="str">
        <f t="shared" si="6"/>
        <v>Delete from [EP001].[dbo].SizeGroupChild</v>
      </c>
      <c r="V72" s="28" t="str">
        <f t="shared" si="7"/>
        <v>Select *From [EP411].[dbo].SizeGroupChild Where FYCODE='' OR FYCODE IS NULL</v>
      </c>
    </row>
    <row r="73" spans="1:22">
      <c r="A73" s="200">
        <v>72</v>
      </c>
      <c r="B73" s="131" t="s">
        <v>1658</v>
      </c>
      <c r="C73" s="131" t="s">
        <v>1642</v>
      </c>
      <c r="D73" s="131" t="s">
        <v>1</v>
      </c>
      <c r="E73" s="220"/>
      <c r="F73" s="220"/>
      <c r="G73" s="131"/>
      <c r="H73" s="131"/>
      <c r="I73" s="131"/>
      <c r="J73" s="1" t="str">
        <f t="shared" ref="J73:J79" si="11">CONCATENATE(B73&amp;C73&amp;D73&amp;E73&amp;F73&amp;G73&amp;H73&amp;I73)</f>
        <v>TatRVParent</v>
      </c>
      <c r="K73" t="str">
        <f t="shared" ref="K73:M80" si="12">K$2</f>
        <v xml:space="preserve">Insert Into </v>
      </c>
      <c r="L73" t="str">
        <f t="shared" si="12"/>
        <v xml:space="preserve"> Select * From </v>
      </c>
      <c r="M73" t="str">
        <f t="shared" si="12"/>
        <v>EP411</v>
      </c>
      <c r="N73" t="s">
        <v>1663</v>
      </c>
      <c r="O73" s="28" t="str">
        <f t="shared" si="2"/>
        <v>Insert Into [EP411].[dbo].TatRVParent Select * From EP411. .TatRVParent</v>
      </c>
      <c r="P73" s="283"/>
      <c r="Q73" s="28" t="str">
        <f t="shared" ref="Q73:Q80" si="13">Q$1&amp;$J73</f>
        <v>Delete from [EP000].[dbo].TatRVParent</v>
      </c>
      <c r="R73" t="str">
        <f t="shared" ref="R73:R79" si="14">Q73&amp;"--"&amp;O73</f>
        <v>Delete from [EP000].[dbo].TatRVParent--Insert Into [EP411].[dbo].TatRVParent Select * From EP411. .TatRVParent</v>
      </c>
      <c r="S73" t="str">
        <f t="shared" si="4"/>
        <v>Select *From [EP411].[dbo].TatRVParent</v>
      </c>
      <c r="T73" s="24" t="str">
        <f t="shared" si="5"/>
        <v>DROP TABLE  [EP001].[dbo].TatRVParent</v>
      </c>
      <c r="U73" s="28" t="str">
        <f t="shared" ref="U73:U80" si="15">U$1&amp;$J73</f>
        <v>Delete from [EP001].[dbo].TatRVParent</v>
      </c>
      <c r="V73" s="28" t="str">
        <f t="shared" ref="V73:V80" si="16">S73&amp;V$1</f>
        <v>Select *From [EP411].[dbo].TatRVParent Where FYCODE='' OR FYCODE IS NULL</v>
      </c>
    </row>
    <row r="74" spans="1:22">
      <c r="A74" s="200">
        <v>73</v>
      </c>
      <c r="B74" s="131" t="s">
        <v>1658</v>
      </c>
      <c r="C74" s="131" t="s">
        <v>1642</v>
      </c>
      <c r="D74" s="131" t="s">
        <v>1632</v>
      </c>
      <c r="E74" s="220"/>
      <c r="F74" s="220"/>
      <c r="G74" s="131"/>
      <c r="H74" s="131"/>
      <c r="I74" s="131"/>
      <c r="J74" s="1" t="str">
        <f t="shared" si="11"/>
        <v>TatRVChild</v>
      </c>
      <c r="K74" t="str">
        <f t="shared" si="12"/>
        <v xml:space="preserve">Insert Into </v>
      </c>
      <c r="L74" t="str">
        <f t="shared" si="12"/>
        <v xml:space="preserve"> Select * From </v>
      </c>
      <c r="M74" t="str">
        <f t="shared" si="12"/>
        <v>EP411</v>
      </c>
      <c r="N74" t="s">
        <v>1663</v>
      </c>
      <c r="O74" s="28" t="str">
        <f t="shared" ref="O74:O79" si="17">K74&amp;K$1&amp;J74&amp;L74&amp;M74&amp;N74&amp;J74</f>
        <v>Insert Into [EP411].[dbo].TatRVChild Select * From EP411. .TatRVChild</v>
      </c>
      <c r="Q74" s="28" t="str">
        <f t="shared" si="13"/>
        <v>Delete from [EP000].[dbo].TatRVChild</v>
      </c>
      <c r="R74" t="str">
        <f t="shared" si="14"/>
        <v>Delete from [EP000].[dbo].TatRVChild--Insert Into [EP411].[dbo].TatRVChild Select * From EP411. .TatRVChild</v>
      </c>
      <c r="S74" t="str">
        <f t="shared" ref="S74:S79" si="18">S$1&amp;K$1&amp;J74</f>
        <v>Select *From [EP411].[dbo].TatRVChild</v>
      </c>
      <c r="T74" s="24" t="str">
        <f t="shared" ref="T74:T79" si="19">T$1&amp;J74</f>
        <v>DROP TABLE  [EP001].[dbo].TatRVChild</v>
      </c>
      <c r="U74" s="28" t="str">
        <f t="shared" si="15"/>
        <v>Delete from [EP001].[dbo].TatRVChild</v>
      </c>
      <c r="V74" s="28" t="str">
        <f t="shared" si="16"/>
        <v>Select *From [EP411].[dbo].TatRVChild Where FYCODE='' OR FYCODE IS NULL</v>
      </c>
    </row>
    <row r="75" spans="1:22">
      <c r="A75" s="200">
        <v>74</v>
      </c>
      <c r="B75" s="131" t="s">
        <v>1659</v>
      </c>
      <c r="C75" s="131"/>
      <c r="D75" s="131" t="s">
        <v>1636</v>
      </c>
      <c r="E75" s="220"/>
      <c r="F75" s="220"/>
      <c r="G75" s="131"/>
      <c r="H75" s="131"/>
      <c r="I75" s="131"/>
      <c r="J75" s="423" t="str">
        <f t="shared" si="11"/>
        <v>TaxMaster</v>
      </c>
      <c r="K75" t="str">
        <f t="shared" si="12"/>
        <v xml:space="preserve">Insert Into </v>
      </c>
      <c r="L75" t="str">
        <f t="shared" si="12"/>
        <v xml:space="preserve"> Select * From </v>
      </c>
      <c r="M75" t="str">
        <f t="shared" si="12"/>
        <v>EP411</v>
      </c>
      <c r="N75" t="s">
        <v>1663</v>
      </c>
      <c r="O75" s="28" t="str">
        <f t="shared" si="17"/>
        <v>Insert Into [EP411].[dbo].TaxMaster Select * From EP411. .TaxMaster</v>
      </c>
      <c r="P75" s="283"/>
      <c r="Q75" s="28" t="str">
        <f t="shared" si="13"/>
        <v>Delete from [EP000].[dbo].TaxMaster</v>
      </c>
      <c r="R75" t="str">
        <f t="shared" si="14"/>
        <v>Delete from [EP000].[dbo].TaxMaster--Insert Into [EP411].[dbo].TaxMaster Select * From EP411. .TaxMaster</v>
      </c>
      <c r="S75" t="str">
        <f t="shared" si="18"/>
        <v>Select *From [EP411].[dbo].TaxMaster</v>
      </c>
      <c r="T75" s="24" t="str">
        <f t="shared" si="19"/>
        <v>DROP TABLE  [EP001].[dbo].TaxMaster</v>
      </c>
      <c r="U75" s="28" t="str">
        <f t="shared" si="15"/>
        <v>Delete from [EP001].[dbo].TaxMaster</v>
      </c>
      <c r="V75" s="28" t="str">
        <f t="shared" si="16"/>
        <v>Select *From [EP411].[dbo].TaxMaster Where FYCODE='' OR FYCODE IS NULL</v>
      </c>
    </row>
    <row r="76" spans="1:22">
      <c r="A76" s="200">
        <v>75</v>
      </c>
      <c r="B76" s="131" t="s">
        <v>1660</v>
      </c>
      <c r="C76" s="131"/>
      <c r="D76" s="131" t="s">
        <v>1636</v>
      </c>
      <c r="E76" s="220"/>
      <c r="F76" s="220"/>
      <c r="G76" s="131"/>
      <c r="H76" s="131"/>
      <c r="I76" s="131"/>
      <c r="J76" s="423" t="str">
        <f t="shared" si="11"/>
        <v>TeamMemberMaster</v>
      </c>
      <c r="K76" t="str">
        <f t="shared" si="12"/>
        <v xml:space="preserve">Insert Into </v>
      </c>
      <c r="L76" t="str">
        <f t="shared" si="12"/>
        <v xml:space="preserve"> Select * From </v>
      </c>
      <c r="M76" t="str">
        <f t="shared" si="12"/>
        <v>EP411</v>
      </c>
      <c r="N76" t="s">
        <v>1663</v>
      </c>
      <c r="O76" s="28" t="str">
        <f t="shared" si="17"/>
        <v>Insert Into [EP411].[dbo].TeamMemberMaster Select * From EP411. .TeamMemberMaster</v>
      </c>
      <c r="P76" s="283"/>
      <c r="Q76" s="28" t="str">
        <f t="shared" si="13"/>
        <v>Delete from [EP000].[dbo].TeamMemberMaster</v>
      </c>
      <c r="R76" t="str">
        <f t="shared" si="14"/>
        <v>Delete from [EP000].[dbo].TeamMemberMaster--Insert Into [EP411].[dbo].TeamMemberMaster Select * From EP411. .TeamMemberMaster</v>
      </c>
      <c r="S76" t="str">
        <f t="shared" si="18"/>
        <v>Select *From [EP411].[dbo].TeamMemberMaster</v>
      </c>
      <c r="T76" s="24" t="str">
        <f t="shared" si="19"/>
        <v>DROP TABLE  [EP001].[dbo].TeamMemberMaster</v>
      </c>
      <c r="U76" s="28" t="str">
        <f t="shared" si="15"/>
        <v>Delete from [EP001].[dbo].TeamMemberMaster</v>
      </c>
      <c r="V76" s="28" t="str">
        <f t="shared" si="16"/>
        <v>Select *From [EP411].[dbo].TeamMemberMaster Where FYCODE='' OR FYCODE IS NULL</v>
      </c>
    </row>
    <row r="77" spans="1:22">
      <c r="A77" s="200">
        <v>76</v>
      </c>
      <c r="B77" s="131" t="s">
        <v>407</v>
      </c>
      <c r="C77" s="131"/>
      <c r="D77" s="131" t="s">
        <v>1661</v>
      </c>
      <c r="E77" s="220"/>
      <c r="F77" s="220"/>
      <c r="G77" s="131"/>
      <c r="H77" s="131"/>
      <c r="I77" s="131"/>
      <c r="J77" s="423" t="str">
        <f t="shared" si="11"/>
        <v>UserAction</v>
      </c>
      <c r="K77" t="str">
        <f t="shared" si="12"/>
        <v xml:space="preserve">Insert Into </v>
      </c>
      <c r="L77" t="str">
        <f t="shared" si="12"/>
        <v xml:space="preserve"> Select * From </v>
      </c>
      <c r="M77" t="str">
        <f t="shared" si="12"/>
        <v>EP411</v>
      </c>
      <c r="N77" t="s">
        <v>1663</v>
      </c>
      <c r="O77" s="28" t="str">
        <f t="shared" si="17"/>
        <v>Insert Into [EP411].[dbo].UserAction Select * From EP411. .UserAction</v>
      </c>
      <c r="Q77" s="28" t="str">
        <f t="shared" si="13"/>
        <v>Delete from [EP000].[dbo].UserAction</v>
      </c>
      <c r="R77" t="str">
        <f t="shared" si="14"/>
        <v>Delete from [EP000].[dbo].UserAction--Insert Into [EP411].[dbo].UserAction Select * From EP411. .UserAction</v>
      </c>
      <c r="S77" t="str">
        <f t="shared" si="18"/>
        <v>Select *From [EP411].[dbo].UserAction</v>
      </c>
      <c r="T77" s="24" t="str">
        <f t="shared" si="19"/>
        <v>DROP TABLE  [EP001].[dbo].UserAction</v>
      </c>
      <c r="U77" s="28" t="str">
        <f t="shared" si="15"/>
        <v>Delete from [EP001].[dbo].UserAction</v>
      </c>
      <c r="V77" s="28" t="str">
        <f t="shared" si="16"/>
        <v>Select *From [EP411].[dbo].UserAction Where FYCODE='' OR FYCODE IS NULL</v>
      </c>
    </row>
    <row r="78" spans="1:22">
      <c r="A78" s="200">
        <v>77</v>
      </c>
      <c r="B78" s="131" t="s">
        <v>407</v>
      </c>
      <c r="C78" s="131"/>
      <c r="D78" s="131" t="s">
        <v>1636</v>
      </c>
      <c r="E78" s="220"/>
      <c r="F78" s="220"/>
      <c r="G78" s="131"/>
      <c r="H78" s="131"/>
      <c r="I78" s="131"/>
      <c r="J78" s="423" t="str">
        <f t="shared" si="11"/>
        <v>UserMaster</v>
      </c>
      <c r="K78" t="str">
        <f t="shared" si="12"/>
        <v xml:space="preserve">Insert Into </v>
      </c>
      <c r="L78" t="str">
        <f t="shared" si="12"/>
        <v xml:space="preserve"> Select * From </v>
      </c>
      <c r="M78" t="str">
        <f t="shared" si="12"/>
        <v>EP411</v>
      </c>
      <c r="N78" t="s">
        <v>1663</v>
      </c>
      <c r="O78" s="28" t="str">
        <f t="shared" si="17"/>
        <v>Insert Into [EP411].[dbo].UserMaster Select * From EP411. .UserMaster</v>
      </c>
      <c r="P78" s="283"/>
      <c r="Q78" s="28" t="str">
        <f t="shared" si="13"/>
        <v>Delete from [EP000].[dbo].UserMaster</v>
      </c>
      <c r="R78" t="str">
        <f t="shared" si="14"/>
        <v>Delete from [EP000].[dbo].UserMaster--Insert Into [EP411].[dbo].UserMaster Select * From EP411. .UserMaster</v>
      </c>
      <c r="S78" t="str">
        <f t="shared" si="18"/>
        <v>Select *From [EP411].[dbo].UserMaster</v>
      </c>
      <c r="T78" s="24" t="str">
        <f t="shared" si="19"/>
        <v>DROP TABLE  [EP001].[dbo].UserMaster</v>
      </c>
      <c r="U78" s="28" t="str">
        <f t="shared" si="15"/>
        <v>Delete from [EP001].[dbo].UserMaster</v>
      </c>
      <c r="V78" s="28" t="str">
        <f t="shared" si="16"/>
        <v>Select *From [EP411].[dbo].UserMaster Where FYCODE='' OR FYCODE IS NULL</v>
      </c>
    </row>
    <row r="79" spans="1:22">
      <c r="A79" s="200">
        <v>78</v>
      </c>
      <c r="B79" s="131" t="s">
        <v>407</v>
      </c>
      <c r="C79" s="131"/>
      <c r="D79" s="131" t="s">
        <v>1632</v>
      </c>
      <c r="E79" s="220"/>
      <c r="F79" s="220"/>
      <c r="G79" s="131"/>
      <c r="H79" s="131"/>
      <c r="I79" s="131"/>
      <c r="J79" s="423" t="str">
        <f t="shared" si="11"/>
        <v>UserChild</v>
      </c>
      <c r="K79" t="str">
        <f t="shared" si="12"/>
        <v xml:space="preserve">Insert Into </v>
      </c>
      <c r="L79" t="str">
        <f t="shared" si="12"/>
        <v xml:space="preserve"> Select * From </v>
      </c>
      <c r="M79" t="str">
        <f t="shared" si="12"/>
        <v>EP411</v>
      </c>
      <c r="N79" t="s">
        <v>1663</v>
      </c>
      <c r="O79" s="28" t="str">
        <f t="shared" si="17"/>
        <v>Insert Into [EP411].[dbo].UserChild Select * From EP411. .UserChild</v>
      </c>
      <c r="Q79" s="28" t="str">
        <f t="shared" si="13"/>
        <v>Delete from [EP000].[dbo].UserChild</v>
      </c>
      <c r="R79" t="str">
        <f t="shared" si="14"/>
        <v>Delete from [EP000].[dbo].UserChild--Insert Into [EP411].[dbo].UserChild Select * From EP411. .UserChild</v>
      </c>
      <c r="S79" t="str">
        <f t="shared" si="18"/>
        <v>Select *From [EP411].[dbo].UserChild</v>
      </c>
      <c r="T79" s="24" t="str">
        <f t="shared" si="19"/>
        <v>DROP TABLE  [EP001].[dbo].UserChild</v>
      </c>
      <c r="U79" s="28" t="str">
        <f t="shared" si="15"/>
        <v>Delete from [EP001].[dbo].UserChild</v>
      </c>
      <c r="V79" s="28" t="str">
        <f t="shared" si="16"/>
        <v>Select *From [EP411].[dbo].UserChild Where FYCODE='' OR FYCODE IS NULL</v>
      </c>
    </row>
    <row r="80" spans="1:22">
      <c r="A80" s="200">
        <v>79</v>
      </c>
      <c r="B80" s="131" t="s">
        <v>1671</v>
      </c>
      <c r="C80" s="131"/>
      <c r="D80" s="131" t="s">
        <v>1636</v>
      </c>
      <c r="E80" s="220"/>
      <c r="F80" s="220"/>
      <c r="G80" s="131"/>
      <c r="H80" s="131"/>
      <c r="I80" s="131"/>
      <c r="J80" s="423" t="str">
        <f>CONCATENATE(B80&amp;C80&amp;D80&amp;E80&amp;F80&amp;G80&amp;H80&amp;I80)</f>
        <v>VchSeriesMaster</v>
      </c>
      <c r="K80" t="str">
        <f t="shared" si="12"/>
        <v xml:space="preserve">Insert Into </v>
      </c>
      <c r="L80" t="str">
        <f t="shared" si="12"/>
        <v xml:space="preserve"> Select * From </v>
      </c>
      <c r="M80" t="str">
        <f t="shared" si="12"/>
        <v>EP411</v>
      </c>
      <c r="N80" t="s">
        <v>1663</v>
      </c>
      <c r="O80" s="28" t="str">
        <f>K80&amp;K$1&amp;J80&amp;L80&amp;M80&amp;N80&amp;J80</f>
        <v>Insert Into [EP411].[dbo].VchSeriesMaster Select * From EP411. .VchSeriesMaster</v>
      </c>
      <c r="Q80" s="28" t="str">
        <f t="shared" si="13"/>
        <v>Delete from [EP000].[dbo].VchSeriesMaster</v>
      </c>
      <c r="R80" t="str">
        <f>Q80&amp;"--"&amp;O80</f>
        <v>Delete from [EP000].[dbo].VchSeriesMaster--Insert Into [EP411].[dbo].VchSeriesMaster Select * From EP411. .VchSeriesMaster</v>
      </c>
      <c r="S80" t="str">
        <f>S$1&amp;K$1&amp;J80</f>
        <v>Select *From [EP411].[dbo].VchSeriesMaster</v>
      </c>
      <c r="T80" s="24" t="str">
        <f>T$1&amp;J80</f>
        <v>DROP TABLE  [EP001].[dbo].VchSeriesMaster</v>
      </c>
      <c r="U80" s="28" t="str">
        <f t="shared" si="15"/>
        <v>Delete from [EP001].[dbo].VchSeriesMaster</v>
      </c>
      <c r="V80" s="28" t="str">
        <f t="shared" si="16"/>
        <v>Select *From [EP411].[dbo].VchSeriesMaster Where FYCODE='' OR FYCODE IS NULL</v>
      </c>
    </row>
  </sheetData>
  <autoFilter ref="A1:V80" xr:uid="{BD211646-6F7C-4688-B1FB-C5A4F65A81AE}"/>
  <pageMargins left="0.7" right="0.7" top="0.75" bottom="0.75" header="0.3" footer="0.3"/>
  <pageSetup paperSize="9" orientation="portrait" horizontalDpi="300" verticalDpi="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58885-6DAE-4444-A8B8-ABE9667370B8}">
  <sheetPr codeName="Sheet3" filterMode="1"/>
  <dimension ref="A1:AK74"/>
  <sheetViews>
    <sheetView workbookViewId="0">
      <pane xSplit="1" ySplit="1" topLeftCell="AF2" activePane="bottomRight" state="frozen"/>
      <selection pane="topRight" activeCell="B1" sqref="B1"/>
      <selection pane="bottomLeft" activeCell="A2" sqref="A2"/>
      <selection pane="bottomRight" activeCell="AF63" sqref="AF63"/>
    </sheetView>
  </sheetViews>
  <sheetFormatPr defaultRowHeight="15"/>
  <cols>
    <col min="1" max="1" width="23.140625" bestFit="1" customWidth="1"/>
    <col min="2" max="2" width="11" bestFit="1" customWidth="1"/>
    <col min="3" max="3" width="11.42578125" bestFit="1" customWidth="1"/>
    <col min="4" max="4" width="10.42578125" bestFit="1" customWidth="1"/>
    <col min="5" max="5" width="16.28515625" bestFit="1" customWidth="1"/>
    <col min="6" max="6" width="5" bestFit="1" customWidth="1"/>
    <col min="7" max="7" width="11.7109375" bestFit="1" customWidth="1"/>
    <col min="8" max="8" width="11.5703125" bestFit="1" customWidth="1"/>
    <col min="9" max="9" width="12.28515625" bestFit="1" customWidth="1"/>
    <col min="10" max="10" width="14.28515625" bestFit="1" customWidth="1"/>
    <col min="11" max="11" width="12.28515625" bestFit="1" customWidth="1"/>
    <col min="12" max="12" width="20.28515625" bestFit="1" customWidth="1"/>
    <col min="13" max="13" width="17.7109375" bestFit="1" customWidth="1"/>
    <col min="14" max="14" width="24.140625" bestFit="1" customWidth="1"/>
    <col min="15" max="15" width="20.5703125" bestFit="1" customWidth="1"/>
    <col min="16" max="16" width="17.85546875" bestFit="1" customWidth="1"/>
    <col min="17" max="17" width="15" bestFit="1" customWidth="1"/>
    <col min="18" max="18" width="12.42578125" bestFit="1" customWidth="1"/>
    <col min="19" max="19" width="20.28515625" bestFit="1" customWidth="1"/>
    <col min="20" max="20" width="19.28515625" bestFit="1" customWidth="1"/>
    <col min="21" max="21" width="22.85546875" bestFit="1" customWidth="1"/>
    <col min="22" max="22" width="29.28515625" bestFit="1" customWidth="1"/>
    <col min="23" max="23" width="17" bestFit="1" customWidth="1"/>
    <col min="24" max="24" width="29" bestFit="1" customWidth="1"/>
    <col min="25" max="25" width="17.28515625" bestFit="1" customWidth="1"/>
    <col min="26" max="26" width="14.7109375" bestFit="1" customWidth="1"/>
    <col min="27" max="27" width="19.85546875" bestFit="1" customWidth="1"/>
    <col min="28" max="28" width="11" bestFit="1" customWidth="1"/>
    <col min="29" max="29" width="21.140625" bestFit="1" customWidth="1"/>
    <col min="30" max="30" width="9.5703125" bestFit="1" customWidth="1"/>
    <col min="31" max="31" width="19.5703125" bestFit="1" customWidth="1"/>
    <col min="32" max="32" width="14.28515625" bestFit="1" customWidth="1"/>
    <col min="33" max="33" width="22.5703125" bestFit="1" customWidth="1"/>
    <col min="34" max="34" width="15.5703125" bestFit="1" customWidth="1"/>
    <col min="35" max="35" width="31.28515625" bestFit="1" customWidth="1"/>
    <col min="36" max="36" width="10.85546875" bestFit="1" customWidth="1"/>
  </cols>
  <sheetData>
    <row r="1" spans="1:37">
      <c r="A1" t="s">
        <v>2832</v>
      </c>
      <c r="B1" t="s">
        <v>2833</v>
      </c>
      <c r="C1" t="s">
        <v>2834</v>
      </c>
      <c r="D1" t="s">
        <v>2835</v>
      </c>
      <c r="E1" t="s">
        <v>2836</v>
      </c>
      <c r="F1" t="s">
        <v>2837</v>
      </c>
      <c r="G1" t="s">
        <v>2838</v>
      </c>
      <c r="H1" t="s">
        <v>2839</v>
      </c>
      <c r="I1" t="s">
        <v>2840</v>
      </c>
      <c r="J1" t="s">
        <v>2841</v>
      </c>
      <c r="K1" t="s">
        <v>2842</v>
      </c>
      <c r="L1" t="s">
        <v>2843</v>
      </c>
      <c r="M1" t="s">
        <v>2844</v>
      </c>
      <c r="N1" t="s">
        <v>2845</v>
      </c>
      <c r="O1" t="s">
        <v>2846</v>
      </c>
      <c r="P1" t="s">
        <v>2847</v>
      </c>
      <c r="Q1" t="s">
        <v>2848</v>
      </c>
      <c r="R1" t="s">
        <v>2849</v>
      </c>
      <c r="S1" t="s">
        <v>2850</v>
      </c>
      <c r="T1" t="s">
        <v>2851</v>
      </c>
      <c r="U1" t="s">
        <v>2852</v>
      </c>
      <c r="V1" t="s">
        <v>2853</v>
      </c>
      <c r="W1" t="s">
        <v>2854</v>
      </c>
      <c r="X1" t="s">
        <v>2855</v>
      </c>
      <c r="Y1" t="s">
        <v>2856</v>
      </c>
      <c r="Z1" t="s">
        <v>2857</v>
      </c>
      <c r="AA1" t="s">
        <v>2858</v>
      </c>
      <c r="AB1" t="s">
        <v>2859</v>
      </c>
      <c r="AC1" t="s">
        <v>2860</v>
      </c>
      <c r="AD1" t="s">
        <v>2861</v>
      </c>
      <c r="AE1" t="s">
        <v>2862</v>
      </c>
      <c r="AF1" t="s">
        <v>2863</v>
      </c>
      <c r="AG1" t="s">
        <v>2864</v>
      </c>
      <c r="AH1" t="s">
        <v>2865</v>
      </c>
      <c r="AI1" t="s">
        <v>2866</v>
      </c>
      <c r="AJ1" t="s">
        <v>2867</v>
      </c>
    </row>
    <row r="2" spans="1:37" hidden="1">
      <c r="A2" t="s">
        <v>2868</v>
      </c>
      <c r="B2">
        <v>565577053</v>
      </c>
      <c r="C2" t="s">
        <v>795</v>
      </c>
      <c r="D2">
        <v>1</v>
      </c>
      <c r="E2">
        <v>0</v>
      </c>
      <c r="F2" t="s">
        <v>2869</v>
      </c>
      <c r="G2" t="s">
        <v>2870</v>
      </c>
      <c r="H2" s="203">
        <v>44135.475492592595</v>
      </c>
      <c r="I2" s="203">
        <v>44183.495305902776</v>
      </c>
      <c r="J2">
        <v>0</v>
      </c>
      <c r="K2">
        <v>0</v>
      </c>
      <c r="L2">
        <v>0</v>
      </c>
      <c r="M2">
        <v>0</v>
      </c>
      <c r="N2" t="s">
        <v>795</v>
      </c>
      <c r="O2">
        <v>7</v>
      </c>
      <c r="P2">
        <v>0</v>
      </c>
      <c r="Q2">
        <v>1</v>
      </c>
      <c r="R2">
        <v>0</v>
      </c>
      <c r="S2">
        <v>0</v>
      </c>
      <c r="T2">
        <v>0</v>
      </c>
      <c r="U2">
        <v>0</v>
      </c>
      <c r="V2">
        <v>0</v>
      </c>
      <c r="W2">
        <v>0</v>
      </c>
      <c r="X2">
        <v>0</v>
      </c>
      <c r="Y2">
        <v>0</v>
      </c>
      <c r="Z2">
        <v>0</v>
      </c>
      <c r="AA2" t="s">
        <v>2871</v>
      </c>
      <c r="AB2">
        <v>0</v>
      </c>
      <c r="AC2">
        <v>0</v>
      </c>
      <c r="AD2">
        <v>0</v>
      </c>
      <c r="AE2" t="s">
        <v>2872</v>
      </c>
      <c r="AF2">
        <v>0</v>
      </c>
      <c r="AG2" t="s">
        <v>2873</v>
      </c>
      <c r="AH2" t="s">
        <v>795</v>
      </c>
      <c r="AI2">
        <v>0</v>
      </c>
      <c r="AJ2">
        <v>0</v>
      </c>
    </row>
    <row r="3" spans="1:37" hidden="1">
      <c r="A3" t="s">
        <v>2874</v>
      </c>
      <c r="B3">
        <v>581577110</v>
      </c>
      <c r="C3" t="s">
        <v>795</v>
      </c>
      <c r="D3">
        <v>1</v>
      </c>
      <c r="E3">
        <v>0</v>
      </c>
      <c r="F3" t="s">
        <v>2869</v>
      </c>
      <c r="G3" t="s">
        <v>2870</v>
      </c>
      <c r="H3" s="203">
        <v>44135.475494710648</v>
      </c>
      <c r="I3" s="203">
        <v>44183.495305937497</v>
      </c>
      <c r="J3">
        <v>0</v>
      </c>
      <c r="K3">
        <v>0</v>
      </c>
      <c r="L3">
        <v>0</v>
      </c>
      <c r="M3">
        <v>0</v>
      </c>
      <c r="N3" t="s">
        <v>795</v>
      </c>
      <c r="O3">
        <v>34</v>
      </c>
      <c r="P3">
        <v>0</v>
      </c>
      <c r="Q3">
        <v>1</v>
      </c>
      <c r="R3">
        <v>0</v>
      </c>
      <c r="S3">
        <v>0</v>
      </c>
      <c r="T3">
        <v>0</v>
      </c>
      <c r="U3">
        <v>0</v>
      </c>
      <c r="V3">
        <v>0</v>
      </c>
      <c r="W3">
        <v>0</v>
      </c>
      <c r="X3">
        <v>0</v>
      </c>
      <c r="Y3">
        <v>0</v>
      </c>
      <c r="Z3">
        <v>0</v>
      </c>
      <c r="AA3" t="s">
        <v>2871</v>
      </c>
      <c r="AB3">
        <v>0</v>
      </c>
      <c r="AC3">
        <v>0</v>
      </c>
      <c r="AD3">
        <v>0</v>
      </c>
      <c r="AE3" t="s">
        <v>2872</v>
      </c>
      <c r="AF3">
        <v>0</v>
      </c>
      <c r="AG3" t="s">
        <v>2873</v>
      </c>
      <c r="AH3" t="s">
        <v>795</v>
      </c>
      <c r="AI3">
        <v>0</v>
      </c>
      <c r="AJ3">
        <v>0</v>
      </c>
    </row>
    <row r="4" spans="1:37" hidden="1">
      <c r="A4" t="s">
        <v>2875</v>
      </c>
      <c r="B4">
        <v>597577167</v>
      </c>
      <c r="C4" t="s">
        <v>795</v>
      </c>
      <c r="D4">
        <v>1</v>
      </c>
      <c r="E4">
        <v>0</v>
      </c>
      <c r="F4" t="s">
        <v>2869</v>
      </c>
      <c r="G4" t="s">
        <v>2870</v>
      </c>
      <c r="H4" s="203">
        <v>44135.475495370367</v>
      </c>
      <c r="I4" s="203">
        <v>44183.495306018522</v>
      </c>
      <c r="J4">
        <v>0</v>
      </c>
      <c r="K4">
        <v>0</v>
      </c>
      <c r="L4">
        <v>0</v>
      </c>
      <c r="M4">
        <v>0</v>
      </c>
      <c r="N4" t="s">
        <v>795</v>
      </c>
      <c r="O4">
        <v>34</v>
      </c>
      <c r="P4">
        <v>0</v>
      </c>
      <c r="Q4">
        <v>1</v>
      </c>
      <c r="R4">
        <v>0</v>
      </c>
      <c r="S4">
        <v>0</v>
      </c>
      <c r="T4">
        <v>0</v>
      </c>
      <c r="U4">
        <v>0</v>
      </c>
      <c r="V4">
        <v>0</v>
      </c>
      <c r="W4">
        <v>0</v>
      </c>
      <c r="X4">
        <v>0</v>
      </c>
      <c r="Y4">
        <v>0</v>
      </c>
      <c r="Z4">
        <v>0</v>
      </c>
      <c r="AA4" t="s">
        <v>2871</v>
      </c>
      <c r="AB4">
        <v>0</v>
      </c>
      <c r="AC4">
        <v>0</v>
      </c>
      <c r="AD4">
        <v>0</v>
      </c>
      <c r="AE4" t="s">
        <v>2872</v>
      </c>
      <c r="AF4">
        <v>0</v>
      </c>
      <c r="AG4" t="s">
        <v>2873</v>
      </c>
      <c r="AH4" t="s">
        <v>795</v>
      </c>
      <c r="AI4">
        <v>0</v>
      </c>
      <c r="AJ4">
        <v>0</v>
      </c>
    </row>
    <row r="5" spans="1:37" hidden="1">
      <c r="A5" t="s">
        <v>2876</v>
      </c>
      <c r="B5">
        <v>613577224</v>
      </c>
      <c r="C5" t="s">
        <v>795</v>
      </c>
      <c r="D5">
        <v>1</v>
      </c>
      <c r="E5">
        <v>0</v>
      </c>
      <c r="F5" t="s">
        <v>2869</v>
      </c>
      <c r="G5" t="s">
        <v>2870</v>
      </c>
      <c r="H5" s="203">
        <v>44135.475495833336</v>
      </c>
      <c r="I5" s="203">
        <v>44183.495306053243</v>
      </c>
      <c r="J5">
        <v>0</v>
      </c>
      <c r="K5">
        <v>0</v>
      </c>
      <c r="L5">
        <v>0</v>
      </c>
      <c r="M5">
        <v>0</v>
      </c>
      <c r="N5" t="s">
        <v>795</v>
      </c>
      <c r="O5">
        <v>6</v>
      </c>
      <c r="P5">
        <v>0</v>
      </c>
      <c r="Q5">
        <v>1</v>
      </c>
      <c r="R5">
        <v>0</v>
      </c>
      <c r="S5">
        <v>0</v>
      </c>
      <c r="T5">
        <v>0</v>
      </c>
      <c r="U5">
        <v>0</v>
      </c>
      <c r="V5">
        <v>0</v>
      </c>
      <c r="W5">
        <v>0</v>
      </c>
      <c r="X5">
        <v>0</v>
      </c>
      <c r="Y5">
        <v>0</v>
      </c>
      <c r="Z5">
        <v>0</v>
      </c>
      <c r="AA5" t="s">
        <v>2871</v>
      </c>
      <c r="AB5">
        <v>0</v>
      </c>
      <c r="AC5">
        <v>0</v>
      </c>
      <c r="AD5">
        <v>0</v>
      </c>
      <c r="AE5" t="s">
        <v>2872</v>
      </c>
      <c r="AF5">
        <v>0</v>
      </c>
      <c r="AG5" t="s">
        <v>2873</v>
      </c>
      <c r="AH5" t="s">
        <v>795</v>
      </c>
      <c r="AI5">
        <v>0</v>
      </c>
      <c r="AJ5">
        <v>0</v>
      </c>
    </row>
    <row r="6" spans="1:37" hidden="1">
      <c r="A6" t="s">
        <v>2877</v>
      </c>
      <c r="B6">
        <v>629577281</v>
      </c>
      <c r="C6" t="s">
        <v>795</v>
      </c>
      <c r="D6">
        <v>1</v>
      </c>
      <c r="E6">
        <v>0</v>
      </c>
      <c r="F6" t="s">
        <v>2869</v>
      </c>
      <c r="G6" t="s">
        <v>2870</v>
      </c>
      <c r="H6" s="203">
        <v>44135.475496296298</v>
      </c>
      <c r="I6" s="203">
        <v>44183.49530613426</v>
      </c>
      <c r="J6">
        <v>0</v>
      </c>
      <c r="K6">
        <v>0</v>
      </c>
      <c r="L6">
        <v>0</v>
      </c>
      <c r="M6">
        <v>0</v>
      </c>
      <c r="N6" t="s">
        <v>795</v>
      </c>
      <c r="O6">
        <v>46</v>
      </c>
      <c r="P6">
        <v>0</v>
      </c>
      <c r="Q6">
        <v>1</v>
      </c>
      <c r="R6">
        <v>0</v>
      </c>
      <c r="S6">
        <v>0</v>
      </c>
      <c r="T6">
        <v>0</v>
      </c>
      <c r="U6">
        <v>0</v>
      </c>
      <c r="V6">
        <v>0</v>
      </c>
      <c r="W6">
        <v>0</v>
      </c>
      <c r="X6">
        <v>0</v>
      </c>
      <c r="Y6">
        <v>0</v>
      </c>
      <c r="Z6">
        <v>0</v>
      </c>
      <c r="AA6" t="s">
        <v>2871</v>
      </c>
      <c r="AB6">
        <v>0</v>
      </c>
      <c r="AC6">
        <v>0</v>
      </c>
      <c r="AD6">
        <v>0</v>
      </c>
      <c r="AE6" t="s">
        <v>2872</v>
      </c>
      <c r="AF6">
        <v>0</v>
      </c>
      <c r="AG6" t="s">
        <v>2873</v>
      </c>
      <c r="AH6" t="s">
        <v>795</v>
      </c>
      <c r="AI6">
        <v>0</v>
      </c>
      <c r="AJ6">
        <v>0</v>
      </c>
    </row>
    <row r="7" spans="1:37" hidden="1">
      <c r="A7" t="s">
        <v>2878</v>
      </c>
      <c r="B7">
        <v>645577338</v>
      </c>
      <c r="C7" t="s">
        <v>795</v>
      </c>
      <c r="D7">
        <v>1</v>
      </c>
      <c r="E7">
        <v>0</v>
      </c>
      <c r="F7" t="s">
        <v>2869</v>
      </c>
      <c r="G7" t="s">
        <v>2870</v>
      </c>
      <c r="H7" s="203">
        <v>44135.475522372682</v>
      </c>
      <c r="I7" s="203">
        <v>44183.49530628472</v>
      </c>
      <c r="J7">
        <v>0</v>
      </c>
      <c r="K7">
        <v>0</v>
      </c>
      <c r="L7">
        <v>0</v>
      </c>
      <c r="M7">
        <v>0</v>
      </c>
      <c r="N7" t="s">
        <v>795</v>
      </c>
      <c r="O7">
        <v>5</v>
      </c>
      <c r="P7">
        <v>0</v>
      </c>
      <c r="Q7">
        <v>1</v>
      </c>
      <c r="R7">
        <v>0</v>
      </c>
      <c r="S7">
        <v>0</v>
      </c>
      <c r="T7">
        <v>0</v>
      </c>
      <c r="U7">
        <v>0</v>
      </c>
      <c r="V7">
        <v>0</v>
      </c>
      <c r="W7">
        <v>0</v>
      </c>
      <c r="X7">
        <v>0</v>
      </c>
      <c r="Y7">
        <v>0</v>
      </c>
      <c r="Z7">
        <v>0</v>
      </c>
      <c r="AA7" t="s">
        <v>2871</v>
      </c>
      <c r="AB7">
        <v>0</v>
      </c>
      <c r="AC7">
        <v>0</v>
      </c>
      <c r="AD7">
        <v>0</v>
      </c>
      <c r="AE7" t="s">
        <v>2872</v>
      </c>
      <c r="AF7">
        <v>0</v>
      </c>
      <c r="AG7" t="s">
        <v>2873</v>
      </c>
      <c r="AH7" t="s">
        <v>795</v>
      </c>
      <c r="AI7">
        <v>0</v>
      </c>
      <c r="AJ7">
        <v>0</v>
      </c>
    </row>
    <row r="8" spans="1:37">
      <c r="A8" s="329" t="s">
        <v>2879</v>
      </c>
      <c r="B8">
        <v>661577395</v>
      </c>
      <c r="C8" t="s">
        <v>795</v>
      </c>
      <c r="D8">
        <v>1</v>
      </c>
      <c r="E8">
        <v>0</v>
      </c>
      <c r="F8" t="s">
        <v>2869</v>
      </c>
      <c r="G8" t="s">
        <v>2870</v>
      </c>
      <c r="H8" s="203">
        <v>44135.475522835652</v>
      </c>
      <c r="I8" s="203">
        <v>44183.495306168981</v>
      </c>
      <c r="J8">
        <v>0</v>
      </c>
      <c r="K8">
        <v>0</v>
      </c>
      <c r="L8">
        <v>0</v>
      </c>
      <c r="M8">
        <v>0</v>
      </c>
      <c r="N8" t="s">
        <v>795</v>
      </c>
      <c r="O8">
        <v>20</v>
      </c>
      <c r="P8">
        <v>0</v>
      </c>
      <c r="Q8">
        <v>1</v>
      </c>
      <c r="R8">
        <v>0</v>
      </c>
      <c r="S8">
        <v>0</v>
      </c>
      <c r="T8">
        <v>0</v>
      </c>
      <c r="U8">
        <v>0</v>
      </c>
      <c r="V8">
        <v>0</v>
      </c>
      <c r="W8">
        <v>0</v>
      </c>
      <c r="X8">
        <v>0</v>
      </c>
      <c r="Y8">
        <v>0</v>
      </c>
      <c r="Z8">
        <v>0</v>
      </c>
      <c r="AA8" t="s">
        <v>2871</v>
      </c>
      <c r="AB8">
        <v>0</v>
      </c>
      <c r="AC8">
        <v>0</v>
      </c>
      <c r="AD8">
        <v>0</v>
      </c>
      <c r="AE8" t="s">
        <v>2872</v>
      </c>
      <c r="AF8">
        <v>0</v>
      </c>
      <c r="AG8" t="s">
        <v>2873</v>
      </c>
      <c r="AH8" t="s">
        <v>795</v>
      </c>
      <c r="AI8">
        <v>0</v>
      </c>
      <c r="AJ8">
        <v>0</v>
      </c>
      <c r="AK8" t="str">
        <f>CONCATENATE("cnDatabase.Execute ""DELETE FROM ",A8)</f>
        <v>cnDatabase.Execute "DELETE FROM AccountMaster</v>
      </c>
    </row>
    <row r="9" spans="1:37" hidden="1">
      <c r="A9" t="s">
        <v>2880</v>
      </c>
      <c r="B9">
        <v>677577452</v>
      </c>
      <c r="C9" t="s">
        <v>795</v>
      </c>
      <c r="D9">
        <v>1</v>
      </c>
      <c r="E9">
        <v>0</v>
      </c>
      <c r="F9" t="s">
        <v>2869</v>
      </c>
      <c r="G9" t="s">
        <v>2870</v>
      </c>
      <c r="H9" s="203">
        <v>44135.475523530091</v>
      </c>
      <c r="I9" s="203">
        <v>44183.496571296295</v>
      </c>
      <c r="J9">
        <v>0</v>
      </c>
      <c r="K9">
        <v>0</v>
      </c>
      <c r="L9">
        <v>0</v>
      </c>
      <c r="M9">
        <v>0</v>
      </c>
      <c r="N9" t="s">
        <v>795</v>
      </c>
      <c r="O9">
        <v>4</v>
      </c>
      <c r="P9">
        <v>0</v>
      </c>
      <c r="Q9">
        <v>1</v>
      </c>
      <c r="R9">
        <v>0</v>
      </c>
      <c r="S9">
        <v>0</v>
      </c>
      <c r="T9">
        <v>0</v>
      </c>
      <c r="U9">
        <v>0</v>
      </c>
      <c r="V9">
        <v>0</v>
      </c>
      <c r="W9">
        <v>0</v>
      </c>
      <c r="X9">
        <v>0</v>
      </c>
      <c r="Y9">
        <v>0</v>
      </c>
      <c r="Z9">
        <v>0</v>
      </c>
      <c r="AA9" t="s">
        <v>2871</v>
      </c>
      <c r="AB9">
        <v>0</v>
      </c>
      <c r="AC9">
        <v>0</v>
      </c>
      <c r="AD9">
        <v>0</v>
      </c>
      <c r="AE9" t="s">
        <v>2872</v>
      </c>
      <c r="AF9">
        <v>0</v>
      </c>
      <c r="AG9" t="s">
        <v>2873</v>
      </c>
      <c r="AH9" t="s">
        <v>795</v>
      </c>
      <c r="AI9">
        <v>0</v>
      </c>
      <c r="AJ9">
        <v>0</v>
      </c>
    </row>
    <row r="10" spans="1:37" hidden="1">
      <c r="A10" t="s">
        <v>2881</v>
      </c>
      <c r="B10">
        <v>693577509</v>
      </c>
      <c r="C10" t="s">
        <v>795</v>
      </c>
      <c r="D10">
        <v>1</v>
      </c>
      <c r="E10">
        <v>0</v>
      </c>
      <c r="F10" t="s">
        <v>2869</v>
      </c>
      <c r="G10" t="s">
        <v>2870</v>
      </c>
      <c r="H10" s="203">
        <v>44135.475524108799</v>
      </c>
      <c r="I10" s="203">
        <v>44183.496571215277</v>
      </c>
      <c r="J10">
        <v>0</v>
      </c>
      <c r="K10">
        <v>0</v>
      </c>
      <c r="L10">
        <v>0</v>
      </c>
      <c r="M10">
        <v>0</v>
      </c>
      <c r="N10" t="s">
        <v>795</v>
      </c>
      <c r="O10">
        <v>11</v>
      </c>
      <c r="P10">
        <v>0</v>
      </c>
      <c r="Q10">
        <v>1</v>
      </c>
      <c r="R10">
        <v>0</v>
      </c>
      <c r="S10">
        <v>0</v>
      </c>
      <c r="T10">
        <v>0</v>
      </c>
      <c r="U10">
        <v>0</v>
      </c>
      <c r="V10">
        <v>0</v>
      </c>
      <c r="W10">
        <v>0</v>
      </c>
      <c r="X10">
        <v>0</v>
      </c>
      <c r="Y10">
        <v>0</v>
      </c>
      <c r="Z10">
        <v>0</v>
      </c>
      <c r="AA10" t="s">
        <v>2871</v>
      </c>
      <c r="AB10">
        <v>0</v>
      </c>
      <c r="AC10">
        <v>0</v>
      </c>
      <c r="AD10">
        <v>0</v>
      </c>
      <c r="AE10" t="s">
        <v>2872</v>
      </c>
      <c r="AF10">
        <v>0</v>
      </c>
      <c r="AG10" t="s">
        <v>2873</v>
      </c>
      <c r="AH10" t="s">
        <v>795</v>
      </c>
      <c r="AI10">
        <v>0</v>
      </c>
      <c r="AJ10">
        <v>0</v>
      </c>
    </row>
    <row r="11" spans="1:37" hidden="1">
      <c r="A11" t="s">
        <v>2882</v>
      </c>
      <c r="B11">
        <v>709577566</v>
      </c>
      <c r="C11" t="s">
        <v>795</v>
      </c>
      <c r="D11">
        <v>1</v>
      </c>
      <c r="E11">
        <v>0</v>
      </c>
      <c r="F11" t="s">
        <v>2869</v>
      </c>
      <c r="G11" t="s">
        <v>2870</v>
      </c>
      <c r="H11" s="203">
        <v>44135.475524571761</v>
      </c>
      <c r="I11" s="203">
        <v>44183.496571180556</v>
      </c>
      <c r="J11">
        <v>0</v>
      </c>
      <c r="K11">
        <v>0</v>
      </c>
      <c r="L11">
        <v>0</v>
      </c>
      <c r="M11">
        <v>0</v>
      </c>
      <c r="N11" t="s">
        <v>795</v>
      </c>
      <c r="O11">
        <v>5</v>
      </c>
      <c r="P11">
        <v>0</v>
      </c>
      <c r="Q11">
        <v>1</v>
      </c>
      <c r="R11">
        <v>0</v>
      </c>
      <c r="S11">
        <v>0</v>
      </c>
      <c r="T11">
        <v>0</v>
      </c>
      <c r="U11">
        <v>0</v>
      </c>
      <c r="V11">
        <v>0</v>
      </c>
      <c r="W11">
        <v>0</v>
      </c>
      <c r="X11">
        <v>0</v>
      </c>
      <c r="Y11">
        <v>0</v>
      </c>
      <c r="Z11">
        <v>0</v>
      </c>
      <c r="AA11" t="s">
        <v>2871</v>
      </c>
      <c r="AB11">
        <v>0</v>
      </c>
      <c r="AC11">
        <v>0</v>
      </c>
      <c r="AD11">
        <v>0</v>
      </c>
      <c r="AE11" t="s">
        <v>2872</v>
      </c>
      <c r="AF11">
        <v>0</v>
      </c>
      <c r="AG11" t="s">
        <v>2873</v>
      </c>
      <c r="AH11" t="s">
        <v>795</v>
      </c>
      <c r="AI11">
        <v>0</v>
      </c>
      <c r="AJ11">
        <v>0</v>
      </c>
    </row>
    <row r="12" spans="1:37" hidden="1">
      <c r="A12" t="s">
        <v>2883</v>
      </c>
      <c r="B12">
        <v>725577623</v>
      </c>
      <c r="C12" t="s">
        <v>795</v>
      </c>
      <c r="D12">
        <v>1</v>
      </c>
      <c r="E12">
        <v>0</v>
      </c>
      <c r="F12" t="s">
        <v>2869</v>
      </c>
      <c r="G12" t="s">
        <v>2870</v>
      </c>
      <c r="H12" s="203">
        <v>44135.475546412039</v>
      </c>
      <c r="I12" s="203">
        <v>44183.496571099538</v>
      </c>
      <c r="J12">
        <v>0</v>
      </c>
      <c r="K12">
        <v>0</v>
      </c>
      <c r="L12">
        <v>0</v>
      </c>
      <c r="M12">
        <v>0</v>
      </c>
      <c r="N12" t="s">
        <v>795</v>
      </c>
      <c r="O12">
        <v>16</v>
      </c>
      <c r="P12">
        <v>0</v>
      </c>
      <c r="Q12">
        <v>1</v>
      </c>
      <c r="R12">
        <v>0</v>
      </c>
      <c r="S12">
        <v>0</v>
      </c>
      <c r="T12">
        <v>0</v>
      </c>
      <c r="U12">
        <v>0</v>
      </c>
      <c r="V12">
        <v>0</v>
      </c>
      <c r="W12">
        <v>0</v>
      </c>
      <c r="X12">
        <v>0</v>
      </c>
      <c r="Y12">
        <v>0</v>
      </c>
      <c r="Z12">
        <v>0</v>
      </c>
      <c r="AA12" t="s">
        <v>2871</v>
      </c>
      <c r="AB12">
        <v>0</v>
      </c>
      <c r="AC12">
        <v>0</v>
      </c>
      <c r="AD12">
        <v>0</v>
      </c>
      <c r="AE12" t="s">
        <v>2872</v>
      </c>
      <c r="AF12">
        <v>0</v>
      </c>
      <c r="AG12" t="s">
        <v>2873</v>
      </c>
      <c r="AH12" t="s">
        <v>795</v>
      </c>
      <c r="AI12">
        <v>0</v>
      </c>
      <c r="AJ12">
        <v>0</v>
      </c>
    </row>
    <row r="13" spans="1:37" hidden="1">
      <c r="A13" t="s">
        <v>2884</v>
      </c>
      <c r="B13">
        <v>741577680</v>
      </c>
      <c r="C13" t="s">
        <v>795</v>
      </c>
      <c r="D13">
        <v>1</v>
      </c>
      <c r="E13">
        <v>0</v>
      </c>
      <c r="F13" t="s">
        <v>2869</v>
      </c>
      <c r="G13" t="s">
        <v>2870</v>
      </c>
      <c r="H13" s="203">
        <v>44135.475548495371</v>
      </c>
      <c r="I13" s="203">
        <v>44183.498991354165</v>
      </c>
      <c r="J13">
        <v>0</v>
      </c>
      <c r="K13">
        <v>0</v>
      </c>
      <c r="L13">
        <v>0</v>
      </c>
      <c r="M13">
        <v>0</v>
      </c>
      <c r="N13" t="s">
        <v>795</v>
      </c>
      <c r="O13">
        <v>12</v>
      </c>
      <c r="P13">
        <v>0</v>
      </c>
      <c r="Q13">
        <v>1</v>
      </c>
      <c r="R13">
        <v>0</v>
      </c>
      <c r="S13">
        <v>0</v>
      </c>
      <c r="T13">
        <v>0</v>
      </c>
      <c r="U13">
        <v>0</v>
      </c>
      <c r="V13">
        <v>0</v>
      </c>
      <c r="W13">
        <v>0</v>
      </c>
      <c r="X13">
        <v>0</v>
      </c>
      <c r="Y13">
        <v>0</v>
      </c>
      <c r="Z13">
        <v>0</v>
      </c>
      <c r="AA13" t="s">
        <v>2871</v>
      </c>
      <c r="AB13">
        <v>0</v>
      </c>
      <c r="AC13">
        <v>0</v>
      </c>
      <c r="AD13">
        <v>0</v>
      </c>
      <c r="AE13" t="s">
        <v>2872</v>
      </c>
      <c r="AF13">
        <v>0</v>
      </c>
      <c r="AG13" t="s">
        <v>2873</v>
      </c>
      <c r="AH13" t="s">
        <v>795</v>
      </c>
      <c r="AI13">
        <v>0</v>
      </c>
      <c r="AJ13">
        <v>0</v>
      </c>
    </row>
    <row r="14" spans="1:37" hidden="1">
      <c r="A14" t="s">
        <v>2885</v>
      </c>
      <c r="B14">
        <v>757577737</v>
      </c>
      <c r="C14" t="s">
        <v>795</v>
      </c>
      <c r="D14">
        <v>1</v>
      </c>
      <c r="E14">
        <v>0</v>
      </c>
      <c r="F14" t="s">
        <v>2869</v>
      </c>
      <c r="G14" t="s">
        <v>2870</v>
      </c>
      <c r="H14" s="203">
        <v>44135.475548923612</v>
      </c>
      <c r="I14" s="203">
        <v>44183.4965709838</v>
      </c>
      <c r="J14">
        <v>0</v>
      </c>
      <c r="K14">
        <v>0</v>
      </c>
      <c r="L14">
        <v>0</v>
      </c>
      <c r="M14">
        <v>0</v>
      </c>
      <c r="N14" t="s">
        <v>795</v>
      </c>
      <c r="O14">
        <v>7</v>
      </c>
      <c r="P14">
        <v>0</v>
      </c>
      <c r="Q14">
        <v>1</v>
      </c>
      <c r="R14">
        <v>0</v>
      </c>
      <c r="S14">
        <v>0</v>
      </c>
      <c r="T14">
        <v>0</v>
      </c>
      <c r="U14">
        <v>0</v>
      </c>
      <c r="V14">
        <v>0</v>
      </c>
      <c r="W14">
        <v>0</v>
      </c>
      <c r="X14">
        <v>0</v>
      </c>
      <c r="Y14">
        <v>0</v>
      </c>
      <c r="Z14">
        <v>0</v>
      </c>
      <c r="AA14" t="s">
        <v>2871</v>
      </c>
      <c r="AB14">
        <v>0</v>
      </c>
      <c r="AC14">
        <v>0</v>
      </c>
      <c r="AD14">
        <v>0</v>
      </c>
      <c r="AE14" t="s">
        <v>2872</v>
      </c>
      <c r="AF14">
        <v>0</v>
      </c>
      <c r="AG14" t="s">
        <v>2873</v>
      </c>
      <c r="AH14" t="s">
        <v>795</v>
      </c>
      <c r="AI14">
        <v>0</v>
      </c>
      <c r="AJ14">
        <v>0</v>
      </c>
    </row>
    <row r="15" spans="1:37" hidden="1">
      <c r="A15" t="s">
        <v>2886</v>
      </c>
      <c r="B15">
        <v>773577794</v>
      </c>
      <c r="C15" t="s">
        <v>795</v>
      </c>
      <c r="D15">
        <v>1</v>
      </c>
      <c r="E15">
        <v>0</v>
      </c>
      <c r="F15" t="s">
        <v>2869</v>
      </c>
      <c r="G15" t="s">
        <v>2870</v>
      </c>
      <c r="H15" s="203">
        <v>44135.475549386574</v>
      </c>
      <c r="I15" s="203">
        <v>44135.475549386574</v>
      </c>
      <c r="J15">
        <v>0</v>
      </c>
      <c r="K15">
        <v>0</v>
      </c>
      <c r="L15">
        <v>0</v>
      </c>
      <c r="M15">
        <v>0</v>
      </c>
      <c r="N15" t="s">
        <v>795</v>
      </c>
      <c r="O15">
        <v>8</v>
      </c>
      <c r="P15">
        <v>0</v>
      </c>
      <c r="Q15">
        <v>1</v>
      </c>
      <c r="R15">
        <v>0</v>
      </c>
      <c r="S15">
        <v>0</v>
      </c>
      <c r="T15">
        <v>0</v>
      </c>
      <c r="U15">
        <v>0</v>
      </c>
      <c r="V15">
        <v>0</v>
      </c>
      <c r="W15">
        <v>0</v>
      </c>
      <c r="X15">
        <v>0</v>
      </c>
      <c r="Y15">
        <v>0</v>
      </c>
      <c r="Z15">
        <v>0</v>
      </c>
      <c r="AA15" t="s">
        <v>2871</v>
      </c>
      <c r="AB15">
        <v>0</v>
      </c>
      <c r="AC15">
        <v>0</v>
      </c>
      <c r="AD15">
        <v>0</v>
      </c>
      <c r="AE15" t="s">
        <v>2872</v>
      </c>
      <c r="AF15">
        <v>0</v>
      </c>
      <c r="AG15" t="s">
        <v>2873</v>
      </c>
      <c r="AH15" t="s">
        <v>795</v>
      </c>
      <c r="AI15">
        <v>0</v>
      </c>
      <c r="AJ15">
        <v>0</v>
      </c>
    </row>
    <row r="16" spans="1:37" hidden="1">
      <c r="A16" t="s">
        <v>2887</v>
      </c>
      <c r="B16">
        <v>789577851</v>
      </c>
      <c r="C16" t="s">
        <v>795</v>
      </c>
      <c r="D16">
        <v>1</v>
      </c>
      <c r="E16">
        <v>0</v>
      </c>
      <c r="F16" t="s">
        <v>2869</v>
      </c>
      <c r="G16" t="s">
        <v>2870</v>
      </c>
      <c r="H16" s="203">
        <v>44135.475549965275</v>
      </c>
      <c r="I16" s="203">
        <v>44298.352680474534</v>
      </c>
      <c r="J16">
        <v>0</v>
      </c>
      <c r="K16">
        <v>0</v>
      </c>
      <c r="L16">
        <v>0</v>
      </c>
      <c r="M16">
        <v>0</v>
      </c>
      <c r="N16" t="s">
        <v>795</v>
      </c>
      <c r="O16">
        <v>12</v>
      </c>
      <c r="P16">
        <v>0</v>
      </c>
      <c r="Q16">
        <v>1</v>
      </c>
      <c r="R16">
        <v>0</v>
      </c>
      <c r="S16">
        <v>0</v>
      </c>
      <c r="T16">
        <v>0</v>
      </c>
      <c r="U16">
        <v>0</v>
      </c>
      <c r="V16">
        <v>0</v>
      </c>
      <c r="W16">
        <v>0</v>
      </c>
      <c r="X16">
        <v>0</v>
      </c>
      <c r="Y16">
        <v>0</v>
      </c>
      <c r="Z16">
        <v>0</v>
      </c>
      <c r="AA16" t="s">
        <v>2871</v>
      </c>
      <c r="AB16">
        <v>0</v>
      </c>
      <c r="AC16">
        <v>0</v>
      </c>
      <c r="AD16">
        <v>0</v>
      </c>
      <c r="AE16" t="s">
        <v>2872</v>
      </c>
      <c r="AF16">
        <v>0</v>
      </c>
      <c r="AG16" t="s">
        <v>2873</v>
      </c>
      <c r="AH16" t="s">
        <v>795</v>
      </c>
      <c r="AI16">
        <v>0</v>
      </c>
      <c r="AJ16">
        <v>0</v>
      </c>
    </row>
    <row r="17" spans="1:37" hidden="1">
      <c r="A17" t="s">
        <v>2888</v>
      </c>
      <c r="B17">
        <v>798625888</v>
      </c>
      <c r="C17" t="s">
        <v>795</v>
      </c>
      <c r="D17">
        <v>1</v>
      </c>
      <c r="E17">
        <v>0</v>
      </c>
      <c r="F17" t="s">
        <v>2869</v>
      </c>
      <c r="G17" t="s">
        <v>2870</v>
      </c>
      <c r="H17" s="203">
        <v>44183.51158140046</v>
      </c>
      <c r="I17" s="203">
        <v>44183.511585185188</v>
      </c>
      <c r="J17">
        <v>0</v>
      </c>
      <c r="K17">
        <v>0</v>
      </c>
      <c r="L17">
        <v>0</v>
      </c>
      <c r="M17">
        <v>0</v>
      </c>
      <c r="N17" t="s">
        <v>795</v>
      </c>
      <c r="O17">
        <v>71</v>
      </c>
      <c r="P17">
        <v>0</v>
      </c>
      <c r="Q17">
        <v>1</v>
      </c>
      <c r="R17">
        <v>0</v>
      </c>
      <c r="S17">
        <v>0</v>
      </c>
      <c r="T17">
        <v>0</v>
      </c>
      <c r="U17">
        <v>0</v>
      </c>
      <c r="V17">
        <v>0</v>
      </c>
      <c r="W17">
        <v>0</v>
      </c>
      <c r="X17">
        <v>0</v>
      </c>
      <c r="Y17">
        <v>0</v>
      </c>
      <c r="Z17">
        <v>0</v>
      </c>
      <c r="AA17" t="s">
        <v>2871</v>
      </c>
      <c r="AB17">
        <v>0</v>
      </c>
      <c r="AC17">
        <v>0</v>
      </c>
      <c r="AD17">
        <v>0</v>
      </c>
      <c r="AE17" t="s">
        <v>2872</v>
      </c>
      <c r="AF17">
        <v>0</v>
      </c>
      <c r="AG17" t="s">
        <v>2873</v>
      </c>
      <c r="AH17" t="s">
        <v>795</v>
      </c>
      <c r="AI17">
        <v>0</v>
      </c>
      <c r="AJ17">
        <v>0</v>
      </c>
    </row>
    <row r="18" spans="1:37">
      <c r="A18" s="329" t="s">
        <v>2934</v>
      </c>
      <c r="B18">
        <v>1538104520</v>
      </c>
      <c r="C18" t="s">
        <v>795</v>
      </c>
      <c r="D18">
        <v>1</v>
      </c>
      <c r="E18">
        <v>0</v>
      </c>
      <c r="F18" t="s">
        <v>2869</v>
      </c>
      <c r="G18" t="s">
        <v>2870</v>
      </c>
      <c r="H18" s="203">
        <v>44170.471748414355</v>
      </c>
      <c r="I18" s="203">
        <v>44170.471748414355</v>
      </c>
      <c r="J18">
        <v>0</v>
      </c>
      <c r="K18">
        <v>0</v>
      </c>
      <c r="L18">
        <v>0</v>
      </c>
      <c r="M18">
        <v>0</v>
      </c>
      <c r="N18" t="s">
        <v>795</v>
      </c>
      <c r="O18">
        <v>5</v>
      </c>
      <c r="P18">
        <v>0</v>
      </c>
      <c r="Q18">
        <v>1</v>
      </c>
      <c r="R18">
        <v>0</v>
      </c>
      <c r="S18">
        <v>0</v>
      </c>
      <c r="T18">
        <v>0</v>
      </c>
      <c r="U18">
        <v>0</v>
      </c>
      <c r="V18">
        <v>0</v>
      </c>
      <c r="W18">
        <v>0</v>
      </c>
      <c r="X18">
        <v>0</v>
      </c>
      <c r="Y18">
        <v>0</v>
      </c>
      <c r="Z18">
        <v>0</v>
      </c>
      <c r="AA18" t="s">
        <v>2871</v>
      </c>
      <c r="AB18">
        <v>0</v>
      </c>
      <c r="AC18">
        <v>0</v>
      </c>
      <c r="AD18">
        <v>0</v>
      </c>
      <c r="AE18" t="s">
        <v>2872</v>
      </c>
      <c r="AF18">
        <v>0</v>
      </c>
      <c r="AG18" t="s">
        <v>2873</v>
      </c>
      <c r="AH18" t="s">
        <v>795</v>
      </c>
      <c r="AI18">
        <v>0</v>
      </c>
      <c r="AJ18">
        <v>0</v>
      </c>
      <c r="AK18" t="str">
        <f>CONCATENATE("cnDatabase.Execute ""DELETE FROM ",A18)</f>
        <v>cnDatabase.Execute "DELETE FROM BookingRouteMaster</v>
      </c>
    </row>
    <row r="19" spans="1:37" hidden="1">
      <c r="A19" t="s">
        <v>2890</v>
      </c>
      <c r="B19">
        <v>821577965</v>
      </c>
      <c r="C19" t="s">
        <v>795</v>
      </c>
      <c r="D19">
        <v>1</v>
      </c>
      <c r="E19">
        <v>0</v>
      </c>
      <c r="F19" t="s">
        <v>2869</v>
      </c>
      <c r="G19" t="s">
        <v>2870</v>
      </c>
      <c r="H19" s="203">
        <v>44135.475572685187</v>
      </c>
      <c r="I19" s="203">
        <v>44183.502750613428</v>
      </c>
      <c r="J19">
        <v>0</v>
      </c>
      <c r="K19">
        <v>0</v>
      </c>
      <c r="L19">
        <v>0</v>
      </c>
      <c r="M19">
        <v>0</v>
      </c>
      <c r="N19" t="s">
        <v>795</v>
      </c>
      <c r="O19">
        <v>13</v>
      </c>
      <c r="P19">
        <v>0</v>
      </c>
      <c r="Q19">
        <v>1</v>
      </c>
      <c r="R19">
        <v>0</v>
      </c>
      <c r="S19">
        <v>0</v>
      </c>
      <c r="T19">
        <v>0</v>
      </c>
      <c r="U19">
        <v>0</v>
      </c>
      <c r="V19">
        <v>0</v>
      </c>
      <c r="W19">
        <v>0</v>
      </c>
      <c r="X19">
        <v>0</v>
      </c>
      <c r="Y19">
        <v>0</v>
      </c>
      <c r="Z19">
        <v>0</v>
      </c>
      <c r="AA19" t="s">
        <v>2871</v>
      </c>
      <c r="AB19">
        <v>0</v>
      </c>
      <c r="AC19">
        <v>0</v>
      </c>
      <c r="AD19">
        <v>0</v>
      </c>
      <c r="AE19" t="s">
        <v>2872</v>
      </c>
      <c r="AF19">
        <v>0</v>
      </c>
      <c r="AG19" t="s">
        <v>2873</v>
      </c>
      <c r="AH19" t="s">
        <v>795</v>
      </c>
      <c r="AI19">
        <v>0</v>
      </c>
      <c r="AJ19">
        <v>0</v>
      </c>
    </row>
    <row r="20" spans="1:37" hidden="1">
      <c r="A20" t="s">
        <v>2891</v>
      </c>
      <c r="B20">
        <v>837578022</v>
      </c>
      <c r="C20" t="s">
        <v>795</v>
      </c>
      <c r="D20">
        <v>1</v>
      </c>
      <c r="E20">
        <v>0</v>
      </c>
      <c r="F20" t="s">
        <v>2869</v>
      </c>
      <c r="G20" t="s">
        <v>2870</v>
      </c>
      <c r="H20" s="203">
        <v>44135.475573148149</v>
      </c>
      <c r="I20" s="203">
        <v>44298.352680671298</v>
      </c>
      <c r="J20">
        <v>0</v>
      </c>
      <c r="K20">
        <v>0</v>
      </c>
      <c r="L20">
        <v>0</v>
      </c>
      <c r="M20">
        <v>0</v>
      </c>
      <c r="N20" t="s">
        <v>795</v>
      </c>
      <c r="O20">
        <v>24</v>
      </c>
      <c r="P20">
        <v>0</v>
      </c>
      <c r="Q20">
        <v>1</v>
      </c>
      <c r="R20">
        <v>0</v>
      </c>
      <c r="S20">
        <v>0</v>
      </c>
      <c r="T20">
        <v>0</v>
      </c>
      <c r="U20">
        <v>0</v>
      </c>
      <c r="V20">
        <v>0</v>
      </c>
      <c r="W20">
        <v>0</v>
      </c>
      <c r="X20">
        <v>0</v>
      </c>
      <c r="Y20">
        <v>0</v>
      </c>
      <c r="Z20">
        <v>0</v>
      </c>
      <c r="AA20" t="s">
        <v>2871</v>
      </c>
      <c r="AB20">
        <v>0</v>
      </c>
      <c r="AC20">
        <v>0</v>
      </c>
      <c r="AD20">
        <v>0</v>
      </c>
      <c r="AE20" t="s">
        <v>2872</v>
      </c>
      <c r="AF20">
        <v>0</v>
      </c>
      <c r="AG20" t="s">
        <v>2873</v>
      </c>
      <c r="AH20" t="s">
        <v>795</v>
      </c>
      <c r="AI20">
        <v>0</v>
      </c>
      <c r="AJ20">
        <v>0</v>
      </c>
    </row>
    <row r="21" spans="1:37" hidden="1">
      <c r="A21" t="s">
        <v>2892</v>
      </c>
      <c r="B21">
        <v>853578079</v>
      </c>
      <c r="C21" t="s">
        <v>795</v>
      </c>
      <c r="D21">
        <v>1</v>
      </c>
      <c r="E21">
        <v>0</v>
      </c>
      <c r="F21" t="s">
        <v>2869</v>
      </c>
      <c r="G21" t="s">
        <v>2870</v>
      </c>
      <c r="H21" s="203">
        <v>44135.475573611111</v>
      </c>
      <c r="I21" s="203">
        <v>44200.31729579861</v>
      </c>
      <c r="J21">
        <v>0</v>
      </c>
      <c r="K21">
        <v>0</v>
      </c>
      <c r="L21">
        <v>0</v>
      </c>
      <c r="M21">
        <v>0</v>
      </c>
      <c r="N21" t="s">
        <v>795</v>
      </c>
      <c r="O21">
        <v>131</v>
      </c>
      <c r="P21">
        <v>0</v>
      </c>
      <c r="Q21">
        <v>1</v>
      </c>
      <c r="R21">
        <v>0</v>
      </c>
      <c r="S21">
        <v>0</v>
      </c>
      <c r="T21">
        <v>0</v>
      </c>
      <c r="U21">
        <v>0</v>
      </c>
      <c r="V21">
        <v>0</v>
      </c>
      <c r="W21">
        <v>0</v>
      </c>
      <c r="X21">
        <v>0</v>
      </c>
      <c r="Y21">
        <v>0</v>
      </c>
      <c r="Z21">
        <v>0</v>
      </c>
      <c r="AA21" t="s">
        <v>2871</v>
      </c>
      <c r="AB21">
        <v>0</v>
      </c>
      <c r="AC21">
        <v>0</v>
      </c>
      <c r="AD21">
        <v>0</v>
      </c>
      <c r="AE21" t="s">
        <v>2872</v>
      </c>
      <c r="AF21">
        <v>0</v>
      </c>
      <c r="AG21" t="s">
        <v>2873</v>
      </c>
      <c r="AH21" t="s">
        <v>795</v>
      </c>
      <c r="AI21">
        <v>0</v>
      </c>
      <c r="AJ21">
        <v>0</v>
      </c>
    </row>
    <row r="22" spans="1:37" hidden="1">
      <c r="A22" t="s">
        <v>2893</v>
      </c>
      <c r="B22">
        <v>869578136</v>
      </c>
      <c r="C22" t="s">
        <v>795</v>
      </c>
      <c r="D22">
        <v>1</v>
      </c>
      <c r="E22">
        <v>0</v>
      </c>
      <c r="F22" t="s">
        <v>2869</v>
      </c>
      <c r="G22" t="s">
        <v>2870</v>
      </c>
      <c r="H22" s="203">
        <v>44135.475574039352</v>
      </c>
      <c r="I22" s="203">
        <v>44135.475574039352</v>
      </c>
      <c r="J22">
        <v>0</v>
      </c>
      <c r="K22">
        <v>0</v>
      </c>
      <c r="L22">
        <v>0</v>
      </c>
      <c r="M22">
        <v>0</v>
      </c>
      <c r="N22" t="s">
        <v>795</v>
      </c>
      <c r="O22">
        <v>7</v>
      </c>
      <c r="P22">
        <v>0</v>
      </c>
      <c r="Q22">
        <v>1</v>
      </c>
      <c r="R22">
        <v>0</v>
      </c>
      <c r="S22">
        <v>0</v>
      </c>
      <c r="T22">
        <v>0</v>
      </c>
      <c r="U22">
        <v>0</v>
      </c>
      <c r="V22">
        <v>0</v>
      </c>
      <c r="W22">
        <v>0</v>
      </c>
      <c r="X22">
        <v>0</v>
      </c>
      <c r="Y22">
        <v>0</v>
      </c>
      <c r="Z22">
        <v>0</v>
      </c>
      <c r="AA22" t="s">
        <v>2871</v>
      </c>
      <c r="AB22">
        <v>0</v>
      </c>
      <c r="AC22">
        <v>0</v>
      </c>
      <c r="AD22">
        <v>0</v>
      </c>
      <c r="AE22" t="s">
        <v>2872</v>
      </c>
      <c r="AF22">
        <v>0</v>
      </c>
      <c r="AG22" t="s">
        <v>2873</v>
      </c>
      <c r="AH22" t="s">
        <v>795</v>
      </c>
      <c r="AI22">
        <v>0</v>
      </c>
      <c r="AJ22">
        <v>0</v>
      </c>
    </row>
    <row r="23" spans="1:37" hidden="1">
      <c r="A23" t="s">
        <v>2894</v>
      </c>
      <c r="B23">
        <v>901578250</v>
      </c>
      <c r="C23" t="s">
        <v>795</v>
      </c>
      <c r="D23">
        <v>1</v>
      </c>
      <c r="E23">
        <v>0</v>
      </c>
      <c r="F23" t="s">
        <v>2869</v>
      </c>
      <c r="G23" t="s">
        <v>2870</v>
      </c>
      <c r="H23" s="203">
        <v>44135.47560416667</v>
      </c>
      <c r="I23" s="203">
        <v>44238.367897372686</v>
      </c>
      <c r="J23">
        <v>0</v>
      </c>
      <c r="K23">
        <v>0</v>
      </c>
      <c r="L23">
        <v>0</v>
      </c>
      <c r="M23">
        <v>0</v>
      </c>
      <c r="N23" t="s">
        <v>795</v>
      </c>
      <c r="O23">
        <v>21</v>
      </c>
      <c r="P23">
        <v>0</v>
      </c>
      <c r="Q23">
        <v>1</v>
      </c>
      <c r="R23">
        <v>0</v>
      </c>
      <c r="S23">
        <v>0</v>
      </c>
      <c r="T23">
        <v>0</v>
      </c>
      <c r="U23">
        <v>0</v>
      </c>
      <c r="V23">
        <v>0</v>
      </c>
      <c r="W23">
        <v>0</v>
      </c>
      <c r="X23">
        <v>0</v>
      </c>
      <c r="Y23">
        <v>0</v>
      </c>
      <c r="Z23">
        <v>0</v>
      </c>
      <c r="AA23" t="s">
        <v>2871</v>
      </c>
      <c r="AB23">
        <v>0</v>
      </c>
      <c r="AC23">
        <v>0</v>
      </c>
      <c r="AD23">
        <v>0</v>
      </c>
      <c r="AE23" t="s">
        <v>2872</v>
      </c>
      <c r="AF23">
        <v>0</v>
      </c>
      <c r="AG23" t="s">
        <v>2873</v>
      </c>
      <c r="AH23" t="s">
        <v>795</v>
      </c>
      <c r="AI23">
        <v>0</v>
      </c>
      <c r="AJ23">
        <v>0</v>
      </c>
    </row>
    <row r="24" spans="1:37" hidden="1">
      <c r="A24" t="s">
        <v>2895</v>
      </c>
      <c r="B24">
        <v>917578307</v>
      </c>
      <c r="C24" t="s">
        <v>795</v>
      </c>
      <c r="D24">
        <v>1</v>
      </c>
      <c r="E24">
        <v>0</v>
      </c>
      <c r="F24" t="s">
        <v>2869</v>
      </c>
      <c r="G24" t="s">
        <v>2870</v>
      </c>
      <c r="H24" s="203">
        <v>44135.475604513886</v>
      </c>
      <c r="I24" s="203">
        <v>44183.502751157408</v>
      </c>
      <c r="J24">
        <v>0</v>
      </c>
      <c r="K24">
        <v>0</v>
      </c>
      <c r="L24">
        <v>0</v>
      </c>
      <c r="M24">
        <v>0</v>
      </c>
      <c r="N24" t="s">
        <v>795</v>
      </c>
      <c r="O24">
        <v>38</v>
      </c>
      <c r="P24">
        <v>0</v>
      </c>
      <c r="Q24">
        <v>1</v>
      </c>
      <c r="R24">
        <v>0</v>
      </c>
      <c r="S24">
        <v>0</v>
      </c>
      <c r="T24">
        <v>0</v>
      </c>
      <c r="U24">
        <v>0</v>
      </c>
      <c r="V24">
        <v>0</v>
      </c>
      <c r="W24">
        <v>0</v>
      </c>
      <c r="X24">
        <v>0</v>
      </c>
      <c r="Y24">
        <v>0</v>
      </c>
      <c r="Z24">
        <v>0</v>
      </c>
      <c r="AA24" t="s">
        <v>2871</v>
      </c>
      <c r="AB24">
        <v>0</v>
      </c>
      <c r="AC24">
        <v>0</v>
      </c>
      <c r="AD24">
        <v>0</v>
      </c>
      <c r="AE24" t="s">
        <v>2872</v>
      </c>
      <c r="AF24">
        <v>0</v>
      </c>
      <c r="AG24" t="s">
        <v>2873</v>
      </c>
      <c r="AH24" t="s">
        <v>795</v>
      </c>
      <c r="AI24">
        <v>0</v>
      </c>
      <c r="AJ24">
        <v>0</v>
      </c>
    </row>
    <row r="25" spans="1:37" hidden="1">
      <c r="A25" t="s">
        <v>2896</v>
      </c>
      <c r="B25">
        <v>933578364</v>
      </c>
      <c r="C25" t="s">
        <v>795</v>
      </c>
      <c r="D25">
        <v>1</v>
      </c>
      <c r="E25">
        <v>0</v>
      </c>
      <c r="F25" t="s">
        <v>2869</v>
      </c>
      <c r="G25" t="s">
        <v>2870</v>
      </c>
      <c r="H25" s="203">
        <v>44135.475604976855</v>
      </c>
      <c r="I25" s="203">
        <v>44238.25553746528</v>
      </c>
      <c r="J25">
        <v>0</v>
      </c>
      <c r="K25">
        <v>0</v>
      </c>
      <c r="L25">
        <v>0</v>
      </c>
      <c r="M25">
        <v>0</v>
      </c>
      <c r="N25" t="s">
        <v>795</v>
      </c>
      <c r="O25">
        <v>9</v>
      </c>
      <c r="P25">
        <v>0</v>
      </c>
      <c r="Q25">
        <v>1</v>
      </c>
      <c r="R25">
        <v>0</v>
      </c>
      <c r="S25">
        <v>0</v>
      </c>
      <c r="T25">
        <v>0</v>
      </c>
      <c r="U25">
        <v>0</v>
      </c>
      <c r="V25">
        <v>0</v>
      </c>
      <c r="W25">
        <v>0</v>
      </c>
      <c r="X25">
        <v>0</v>
      </c>
      <c r="Y25">
        <v>0</v>
      </c>
      <c r="Z25">
        <v>0</v>
      </c>
      <c r="AA25" t="s">
        <v>2871</v>
      </c>
      <c r="AB25">
        <v>0</v>
      </c>
      <c r="AC25">
        <v>0</v>
      </c>
      <c r="AD25">
        <v>0</v>
      </c>
      <c r="AE25" t="s">
        <v>2872</v>
      </c>
      <c r="AF25">
        <v>0</v>
      </c>
      <c r="AG25" t="s">
        <v>2873</v>
      </c>
      <c r="AH25" t="s">
        <v>795</v>
      </c>
      <c r="AI25">
        <v>0</v>
      </c>
      <c r="AJ25">
        <v>0</v>
      </c>
    </row>
    <row r="26" spans="1:37" hidden="1">
      <c r="A26" t="s">
        <v>2897</v>
      </c>
      <c r="B26">
        <v>949578421</v>
      </c>
      <c r="C26" t="s">
        <v>795</v>
      </c>
      <c r="D26">
        <v>1</v>
      </c>
      <c r="E26">
        <v>0</v>
      </c>
      <c r="F26" t="s">
        <v>2869</v>
      </c>
      <c r="G26" t="s">
        <v>2870</v>
      </c>
      <c r="H26" s="203">
        <v>44135.475605474538</v>
      </c>
      <c r="I26" s="203">
        <v>44238.531252511573</v>
      </c>
      <c r="J26">
        <v>0</v>
      </c>
      <c r="K26">
        <v>0</v>
      </c>
      <c r="L26">
        <v>0</v>
      </c>
      <c r="M26">
        <v>0</v>
      </c>
      <c r="N26" t="s">
        <v>795</v>
      </c>
      <c r="O26">
        <v>63</v>
      </c>
      <c r="P26">
        <v>0</v>
      </c>
      <c r="Q26">
        <v>1</v>
      </c>
      <c r="R26">
        <v>0</v>
      </c>
      <c r="S26">
        <v>0</v>
      </c>
      <c r="T26">
        <v>0</v>
      </c>
      <c r="U26">
        <v>0</v>
      </c>
      <c r="V26">
        <v>0</v>
      </c>
      <c r="W26">
        <v>0</v>
      </c>
      <c r="X26">
        <v>0</v>
      </c>
      <c r="Y26">
        <v>0</v>
      </c>
      <c r="Z26">
        <v>0</v>
      </c>
      <c r="AA26" t="s">
        <v>2871</v>
      </c>
      <c r="AB26">
        <v>0</v>
      </c>
      <c r="AC26">
        <v>0</v>
      </c>
      <c r="AD26">
        <v>0</v>
      </c>
      <c r="AE26" t="s">
        <v>2872</v>
      </c>
      <c r="AF26">
        <v>0</v>
      </c>
      <c r="AG26" t="s">
        <v>2873</v>
      </c>
      <c r="AH26" t="s">
        <v>795</v>
      </c>
      <c r="AI26">
        <v>0</v>
      </c>
      <c r="AJ26">
        <v>0</v>
      </c>
    </row>
    <row r="27" spans="1:37" hidden="1">
      <c r="A27" t="s">
        <v>2898</v>
      </c>
      <c r="B27">
        <v>965578478</v>
      </c>
      <c r="C27" t="s">
        <v>795</v>
      </c>
      <c r="D27">
        <v>1</v>
      </c>
      <c r="E27">
        <v>0</v>
      </c>
      <c r="F27" t="s">
        <v>2869</v>
      </c>
      <c r="G27" t="s">
        <v>2870</v>
      </c>
      <c r="H27" s="203">
        <v>44135.475626932872</v>
      </c>
      <c r="I27" s="203">
        <v>44183.502751423614</v>
      </c>
      <c r="J27">
        <v>0</v>
      </c>
      <c r="K27">
        <v>0</v>
      </c>
      <c r="L27">
        <v>0</v>
      </c>
      <c r="M27">
        <v>0</v>
      </c>
      <c r="N27" t="s">
        <v>795</v>
      </c>
      <c r="O27">
        <v>8</v>
      </c>
      <c r="P27">
        <v>0</v>
      </c>
      <c r="Q27">
        <v>1</v>
      </c>
      <c r="R27">
        <v>0</v>
      </c>
      <c r="S27">
        <v>0</v>
      </c>
      <c r="T27">
        <v>0</v>
      </c>
      <c r="U27">
        <v>0</v>
      </c>
      <c r="V27">
        <v>0</v>
      </c>
      <c r="W27">
        <v>0</v>
      </c>
      <c r="X27">
        <v>0</v>
      </c>
      <c r="Y27">
        <v>0</v>
      </c>
      <c r="Z27">
        <v>0</v>
      </c>
      <c r="AA27" t="s">
        <v>2871</v>
      </c>
      <c r="AB27">
        <v>0</v>
      </c>
      <c r="AC27">
        <v>0</v>
      </c>
      <c r="AD27">
        <v>0</v>
      </c>
      <c r="AE27" t="s">
        <v>2872</v>
      </c>
      <c r="AF27">
        <v>0</v>
      </c>
      <c r="AG27" t="s">
        <v>2873</v>
      </c>
      <c r="AH27" t="s">
        <v>795</v>
      </c>
      <c r="AI27">
        <v>0</v>
      </c>
      <c r="AJ27">
        <v>0</v>
      </c>
    </row>
    <row r="28" spans="1:37" hidden="1">
      <c r="A28" t="s">
        <v>2899</v>
      </c>
      <c r="B28">
        <v>981578535</v>
      </c>
      <c r="C28" t="s">
        <v>795</v>
      </c>
      <c r="D28">
        <v>1</v>
      </c>
      <c r="E28">
        <v>0</v>
      </c>
      <c r="F28" t="s">
        <v>2869</v>
      </c>
      <c r="G28" t="s">
        <v>2870</v>
      </c>
      <c r="H28" s="203">
        <v>44135.475627893517</v>
      </c>
      <c r="I28" s="203">
        <v>44350.236459722226</v>
      </c>
      <c r="J28">
        <v>0</v>
      </c>
      <c r="K28">
        <v>0</v>
      </c>
      <c r="L28">
        <v>0</v>
      </c>
      <c r="M28">
        <v>1</v>
      </c>
      <c r="N28" t="s">
        <v>795</v>
      </c>
      <c r="O28">
        <v>62</v>
      </c>
      <c r="P28">
        <v>0</v>
      </c>
      <c r="Q28">
        <v>1</v>
      </c>
      <c r="R28">
        <v>0</v>
      </c>
      <c r="S28">
        <v>0</v>
      </c>
      <c r="T28">
        <v>0</v>
      </c>
      <c r="U28">
        <v>0</v>
      </c>
      <c r="V28">
        <v>0</v>
      </c>
      <c r="W28">
        <v>0</v>
      </c>
      <c r="X28">
        <v>0</v>
      </c>
      <c r="Y28">
        <v>0</v>
      </c>
      <c r="Z28">
        <v>0</v>
      </c>
      <c r="AA28" t="s">
        <v>2871</v>
      </c>
      <c r="AB28">
        <v>0</v>
      </c>
      <c r="AC28">
        <v>0</v>
      </c>
      <c r="AD28">
        <v>0</v>
      </c>
      <c r="AE28" t="s">
        <v>2872</v>
      </c>
      <c r="AF28">
        <v>0</v>
      </c>
      <c r="AG28" t="s">
        <v>2873</v>
      </c>
      <c r="AH28" t="s">
        <v>795</v>
      </c>
      <c r="AI28">
        <v>0</v>
      </c>
      <c r="AJ28">
        <v>0</v>
      </c>
    </row>
    <row r="29" spans="1:37" hidden="1">
      <c r="A29" t="s">
        <v>2900</v>
      </c>
      <c r="B29">
        <v>997578592</v>
      </c>
      <c r="C29" t="s">
        <v>795</v>
      </c>
      <c r="D29">
        <v>1</v>
      </c>
      <c r="E29">
        <v>0</v>
      </c>
      <c r="F29" t="s">
        <v>2869</v>
      </c>
      <c r="G29" t="s">
        <v>2870</v>
      </c>
      <c r="H29" s="203">
        <v>44135.475628356478</v>
      </c>
      <c r="I29" s="203">
        <v>44135.475628356478</v>
      </c>
      <c r="J29">
        <v>0</v>
      </c>
      <c r="K29">
        <v>0</v>
      </c>
      <c r="L29">
        <v>0</v>
      </c>
      <c r="M29">
        <v>0</v>
      </c>
      <c r="N29" t="s">
        <v>795</v>
      </c>
      <c r="O29">
        <v>6</v>
      </c>
      <c r="P29">
        <v>0</v>
      </c>
      <c r="Q29">
        <v>1</v>
      </c>
      <c r="R29">
        <v>0</v>
      </c>
      <c r="S29">
        <v>0</v>
      </c>
      <c r="T29">
        <v>0</v>
      </c>
      <c r="U29">
        <v>0</v>
      </c>
      <c r="V29">
        <v>0</v>
      </c>
      <c r="W29">
        <v>0</v>
      </c>
      <c r="X29">
        <v>0</v>
      </c>
      <c r="Y29">
        <v>0</v>
      </c>
      <c r="Z29">
        <v>0</v>
      </c>
      <c r="AA29" t="s">
        <v>2871</v>
      </c>
      <c r="AB29">
        <v>0</v>
      </c>
      <c r="AC29">
        <v>0</v>
      </c>
      <c r="AD29">
        <v>0</v>
      </c>
      <c r="AE29" t="s">
        <v>2872</v>
      </c>
      <c r="AF29">
        <v>0</v>
      </c>
      <c r="AG29" t="s">
        <v>2873</v>
      </c>
      <c r="AH29" t="s">
        <v>795</v>
      </c>
      <c r="AI29">
        <v>0</v>
      </c>
      <c r="AJ29">
        <v>0</v>
      </c>
    </row>
    <row r="30" spans="1:37" hidden="1">
      <c r="A30" t="s">
        <v>2901</v>
      </c>
      <c r="B30">
        <v>1013578649</v>
      </c>
      <c r="C30" t="s">
        <v>795</v>
      </c>
      <c r="D30">
        <v>1</v>
      </c>
      <c r="E30">
        <v>0</v>
      </c>
      <c r="F30" t="s">
        <v>2869</v>
      </c>
      <c r="G30" t="s">
        <v>2870</v>
      </c>
      <c r="H30" s="203">
        <v>44135.475628819448</v>
      </c>
      <c r="I30" s="203">
        <v>44298.352680752316</v>
      </c>
      <c r="J30">
        <v>0</v>
      </c>
      <c r="K30">
        <v>0</v>
      </c>
      <c r="L30">
        <v>0</v>
      </c>
      <c r="M30">
        <v>0</v>
      </c>
      <c r="N30" t="s">
        <v>795</v>
      </c>
      <c r="O30">
        <v>18</v>
      </c>
      <c r="P30">
        <v>0</v>
      </c>
      <c r="Q30">
        <v>1</v>
      </c>
      <c r="R30">
        <v>0</v>
      </c>
      <c r="S30">
        <v>0</v>
      </c>
      <c r="T30">
        <v>0</v>
      </c>
      <c r="U30">
        <v>0</v>
      </c>
      <c r="V30">
        <v>0</v>
      </c>
      <c r="W30">
        <v>0</v>
      </c>
      <c r="X30">
        <v>0</v>
      </c>
      <c r="Y30">
        <v>0</v>
      </c>
      <c r="Z30">
        <v>0</v>
      </c>
      <c r="AA30" t="s">
        <v>2871</v>
      </c>
      <c r="AB30">
        <v>0</v>
      </c>
      <c r="AC30">
        <v>0</v>
      </c>
      <c r="AD30">
        <v>0</v>
      </c>
      <c r="AE30" t="s">
        <v>2872</v>
      </c>
      <c r="AF30">
        <v>0</v>
      </c>
      <c r="AG30" t="s">
        <v>2873</v>
      </c>
      <c r="AH30" t="s">
        <v>795</v>
      </c>
      <c r="AI30">
        <v>0</v>
      </c>
      <c r="AJ30">
        <v>0</v>
      </c>
    </row>
    <row r="31" spans="1:37">
      <c r="A31" s="329" t="s">
        <v>2889</v>
      </c>
      <c r="B31">
        <v>805577908</v>
      </c>
      <c r="C31" t="s">
        <v>795</v>
      </c>
      <c r="D31">
        <v>1</v>
      </c>
      <c r="E31">
        <v>0</v>
      </c>
      <c r="F31" t="s">
        <v>2869</v>
      </c>
      <c r="G31" t="s">
        <v>2870</v>
      </c>
      <c r="H31" s="203">
        <v>44135.475572025462</v>
      </c>
      <c r="I31" s="203">
        <v>44183.502750659725</v>
      </c>
      <c r="J31">
        <v>0</v>
      </c>
      <c r="K31">
        <v>0</v>
      </c>
      <c r="L31">
        <v>0</v>
      </c>
      <c r="M31">
        <v>0</v>
      </c>
      <c r="N31" t="s">
        <v>795</v>
      </c>
      <c r="O31">
        <v>85</v>
      </c>
      <c r="P31">
        <v>0</v>
      </c>
      <c r="Q31">
        <v>1</v>
      </c>
      <c r="R31">
        <v>0</v>
      </c>
      <c r="S31">
        <v>0</v>
      </c>
      <c r="T31">
        <v>0</v>
      </c>
      <c r="U31">
        <v>0</v>
      </c>
      <c r="V31">
        <v>0</v>
      </c>
      <c r="W31">
        <v>0</v>
      </c>
      <c r="X31">
        <v>0</v>
      </c>
      <c r="Y31">
        <v>0</v>
      </c>
      <c r="Z31">
        <v>0</v>
      </c>
      <c r="AA31" t="s">
        <v>2871</v>
      </c>
      <c r="AB31">
        <v>0</v>
      </c>
      <c r="AC31">
        <v>0</v>
      </c>
      <c r="AD31">
        <v>0</v>
      </c>
      <c r="AE31" t="s">
        <v>2872</v>
      </c>
      <c r="AF31">
        <v>0</v>
      </c>
      <c r="AG31" t="s">
        <v>2873</v>
      </c>
      <c r="AH31" t="s">
        <v>795</v>
      </c>
      <c r="AI31">
        <v>0</v>
      </c>
      <c r="AJ31">
        <v>0</v>
      </c>
      <c r="AK31" t="str">
        <f>CONCATENATE("cnDatabase.Execute ""DELETE FROM ",A31)</f>
        <v>cnDatabase.Execute "DELETE FROM BookMaster</v>
      </c>
    </row>
    <row r="32" spans="1:37">
      <c r="A32" s="388" t="s">
        <v>2902</v>
      </c>
      <c r="B32">
        <v>1029578706</v>
      </c>
      <c r="C32" t="s">
        <v>795</v>
      </c>
      <c r="D32">
        <v>1</v>
      </c>
      <c r="E32">
        <v>0</v>
      </c>
      <c r="F32" t="s">
        <v>2869</v>
      </c>
      <c r="G32" t="s">
        <v>2870</v>
      </c>
      <c r="H32" s="203">
        <v>44135.475629282409</v>
      </c>
      <c r="I32" s="203">
        <v>44385.255322372686</v>
      </c>
      <c r="J32">
        <v>0</v>
      </c>
      <c r="K32">
        <v>0</v>
      </c>
      <c r="L32">
        <v>0</v>
      </c>
      <c r="M32">
        <v>0</v>
      </c>
      <c r="N32" t="s">
        <v>795</v>
      </c>
      <c r="O32">
        <v>28</v>
      </c>
      <c r="P32">
        <v>0</v>
      </c>
      <c r="Q32">
        <v>1</v>
      </c>
      <c r="R32">
        <v>0</v>
      </c>
      <c r="S32">
        <v>0</v>
      </c>
      <c r="T32">
        <v>0</v>
      </c>
      <c r="U32">
        <v>0</v>
      </c>
      <c r="V32">
        <v>0</v>
      </c>
      <c r="W32">
        <v>0</v>
      </c>
      <c r="X32">
        <v>0</v>
      </c>
      <c r="Y32">
        <v>0</v>
      </c>
      <c r="Z32">
        <v>0</v>
      </c>
      <c r="AA32" t="s">
        <v>2871</v>
      </c>
      <c r="AB32">
        <v>0</v>
      </c>
      <c r="AC32">
        <v>0</v>
      </c>
      <c r="AD32">
        <v>0</v>
      </c>
      <c r="AE32" t="s">
        <v>2872</v>
      </c>
      <c r="AF32">
        <v>0</v>
      </c>
      <c r="AG32" t="s">
        <v>2873</v>
      </c>
      <c r="AH32" t="s">
        <v>795</v>
      </c>
      <c r="AI32">
        <v>0</v>
      </c>
      <c r="AJ32">
        <v>0</v>
      </c>
      <c r="AK32" t="str">
        <f>CONCATENATE("cnDatabase.Execute ""DELETE FROM ",A32)</f>
        <v>cnDatabase.Execute "DELETE FROM CompanyMaster</v>
      </c>
    </row>
    <row r="33" spans="1:37">
      <c r="A33" s="388" t="s">
        <v>2903</v>
      </c>
      <c r="B33">
        <v>1045578763</v>
      </c>
      <c r="C33" t="s">
        <v>795</v>
      </c>
      <c r="D33">
        <v>1</v>
      </c>
      <c r="E33">
        <v>0</v>
      </c>
      <c r="F33" t="s">
        <v>2869</v>
      </c>
      <c r="G33" t="s">
        <v>2870</v>
      </c>
      <c r="H33" s="203">
        <v>44135.475650497683</v>
      </c>
      <c r="I33" s="203">
        <v>44385.255322534722</v>
      </c>
      <c r="J33">
        <v>0</v>
      </c>
      <c r="K33">
        <v>0</v>
      </c>
      <c r="L33">
        <v>0</v>
      </c>
      <c r="M33">
        <v>0</v>
      </c>
      <c r="N33" t="s">
        <v>795</v>
      </c>
      <c r="O33">
        <v>12</v>
      </c>
      <c r="P33">
        <v>0</v>
      </c>
      <c r="Q33">
        <v>1</v>
      </c>
      <c r="R33">
        <v>0</v>
      </c>
      <c r="S33">
        <v>0</v>
      </c>
      <c r="T33">
        <v>0</v>
      </c>
      <c r="U33">
        <v>0</v>
      </c>
      <c r="V33">
        <v>0</v>
      </c>
      <c r="W33">
        <v>0</v>
      </c>
      <c r="X33">
        <v>0</v>
      </c>
      <c r="Y33">
        <v>0</v>
      </c>
      <c r="Z33">
        <v>0</v>
      </c>
      <c r="AA33" t="s">
        <v>2871</v>
      </c>
      <c r="AB33">
        <v>0</v>
      </c>
      <c r="AC33">
        <v>0</v>
      </c>
      <c r="AD33">
        <v>0</v>
      </c>
      <c r="AE33" t="s">
        <v>2872</v>
      </c>
      <c r="AF33">
        <v>0</v>
      </c>
      <c r="AG33" t="s">
        <v>2873</v>
      </c>
      <c r="AH33" t="s">
        <v>795</v>
      </c>
      <c r="AI33">
        <v>0</v>
      </c>
      <c r="AJ33">
        <v>0</v>
      </c>
      <c r="AK33" t="str">
        <f>CONCATENATE("cnDatabase.Execute ""DELETE FROM ",A33)</f>
        <v>cnDatabase.Execute "DELETE FROM CompChild</v>
      </c>
    </row>
    <row r="34" spans="1:37">
      <c r="A34" s="393" t="s">
        <v>2970</v>
      </c>
      <c r="B34">
        <v>1082486935</v>
      </c>
      <c r="C34" t="s">
        <v>795</v>
      </c>
      <c r="D34">
        <v>1</v>
      </c>
      <c r="E34">
        <v>0</v>
      </c>
      <c r="F34" t="s">
        <v>2869</v>
      </c>
      <c r="G34" t="s">
        <v>2870</v>
      </c>
      <c r="H34" s="203">
        <v>44429.503217673613</v>
      </c>
      <c r="I34" s="203">
        <v>44429.503428356482</v>
      </c>
      <c r="J34">
        <v>0</v>
      </c>
      <c r="K34">
        <v>0</v>
      </c>
      <c r="L34">
        <v>0</v>
      </c>
      <c r="M34">
        <v>0</v>
      </c>
      <c r="N34" t="s">
        <v>795</v>
      </c>
      <c r="O34">
        <v>4</v>
      </c>
      <c r="P34">
        <v>0</v>
      </c>
      <c r="Q34">
        <v>1</v>
      </c>
      <c r="R34">
        <v>0</v>
      </c>
      <c r="S34">
        <v>0</v>
      </c>
      <c r="T34">
        <v>0</v>
      </c>
      <c r="U34">
        <v>0</v>
      </c>
      <c r="V34">
        <v>0</v>
      </c>
      <c r="W34">
        <v>0</v>
      </c>
      <c r="X34">
        <v>0</v>
      </c>
      <c r="Y34">
        <v>0</v>
      </c>
      <c r="Z34">
        <v>0</v>
      </c>
      <c r="AA34" t="s">
        <v>2871</v>
      </c>
      <c r="AB34">
        <v>0</v>
      </c>
      <c r="AC34">
        <v>0</v>
      </c>
      <c r="AD34">
        <v>0</v>
      </c>
      <c r="AE34" t="s">
        <v>2872</v>
      </c>
      <c r="AF34">
        <v>0</v>
      </c>
      <c r="AG34" t="s">
        <v>2873</v>
      </c>
      <c r="AH34" t="s">
        <v>795</v>
      </c>
      <c r="AI34">
        <v>0</v>
      </c>
      <c r="AJ34">
        <v>0</v>
      </c>
      <c r="AK34" t="str">
        <f>CONCATENATE("cnDatabase.Execute ""DELETE FROM ",A34)</f>
        <v>cnDatabase.Execute "DELETE FROM DiscountMaster</v>
      </c>
    </row>
    <row r="35" spans="1:37">
      <c r="A35" s="329" t="s">
        <v>2940</v>
      </c>
      <c r="B35">
        <v>1634104862</v>
      </c>
      <c r="C35" t="s">
        <v>795</v>
      </c>
      <c r="D35">
        <v>1</v>
      </c>
      <c r="E35">
        <v>0</v>
      </c>
      <c r="F35" t="s">
        <v>2869</v>
      </c>
      <c r="G35" t="s">
        <v>2870</v>
      </c>
      <c r="H35" s="203">
        <v>44179.596386226855</v>
      </c>
      <c r="I35" s="203">
        <v>44179.596386226855</v>
      </c>
      <c r="J35">
        <v>0</v>
      </c>
      <c r="K35">
        <v>0</v>
      </c>
      <c r="L35">
        <v>0</v>
      </c>
      <c r="M35">
        <v>0</v>
      </c>
      <c r="N35" t="s">
        <v>795</v>
      </c>
      <c r="O35">
        <v>14</v>
      </c>
      <c r="P35">
        <v>0</v>
      </c>
      <c r="Q35">
        <v>1</v>
      </c>
      <c r="R35">
        <v>0</v>
      </c>
      <c r="S35">
        <v>0</v>
      </c>
      <c r="T35">
        <v>0</v>
      </c>
      <c r="U35">
        <v>0</v>
      </c>
      <c r="V35">
        <v>0</v>
      </c>
      <c r="W35">
        <v>0</v>
      </c>
      <c r="X35">
        <v>0</v>
      </c>
      <c r="Y35">
        <v>0</v>
      </c>
      <c r="Z35">
        <v>0</v>
      </c>
      <c r="AA35" t="s">
        <v>2871</v>
      </c>
      <c r="AB35">
        <v>0</v>
      </c>
      <c r="AC35">
        <v>0</v>
      </c>
      <c r="AD35">
        <v>0</v>
      </c>
      <c r="AE35" t="s">
        <v>2872</v>
      </c>
      <c r="AF35">
        <v>0</v>
      </c>
      <c r="AG35" t="s">
        <v>2873</v>
      </c>
      <c r="AH35" t="s">
        <v>795</v>
      </c>
      <c r="AI35">
        <v>0</v>
      </c>
      <c r="AJ35">
        <v>0</v>
      </c>
      <c r="AK35" t="str">
        <f>CONCATENATE("cnDatabase.Execute ""DELETE FROM ",A35)</f>
        <v>cnDatabase.Execute "DELETE FROM ElementMaster</v>
      </c>
    </row>
    <row r="36" spans="1:37" hidden="1">
      <c r="A36" t="s">
        <v>2906</v>
      </c>
      <c r="B36">
        <v>1093578934</v>
      </c>
      <c r="C36" t="s">
        <v>795</v>
      </c>
      <c r="D36">
        <v>1</v>
      </c>
      <c r="E36">
        <v>0</v>
      </c>
      <c r="F36" t="s">
        <v>2869</v>
      </c>
      <c r="G36" t="s">
        <v>2870</v>
      </c>
      <c r="H36" s="203">
        <v>44135.475651817127</v>
      </c>
      <c r="I36" s="203">
        <v>44217.45465821759</v>
      </c>
      <c r="J36">
        <v>0</v>
      </c>
      <c r="K36">
        <v>0</v>
      </c>
      <c r="L36">
        <v>0</v>
      </c>
      <c r="M36">
        <v>0</v>
      </c>
      <c r="N36" t="s">
        <v>795</v>
      </c>
      <c r="O36">
        <v>17</v>
      </c>
      <c r="P36">
        <v>0</v>
      </c>
      <c r="Q36">
        <v>1</v>
      </c>
      <c r="R36">
        <v>0</v>
      </c>
      <c r="S36">
        <v>0</v>
      </c>
      <c r="T36">
        <v>0</v>
      </c>
      <c r="U36">
        <v>0</v>
      </c>
      <c r="V36">
        <v>0</v>
      </c>
      <c r="W36">
        <v>0</v>
      </c>
      <c r="X36">
        <v>0</v>
      </c>
      <c r="Y36">
        <v>0</v>
      </c>
      <c r="Z36">
        <v>0</v>
      </c>
      <c r="AA36" t="s">
        <v>2871</v>
      </c>
      <c r="AB36">
        <v>0</v>
      </c>
      <c r="AC36">
        <v>0</v>
      </c>
      <c r="AD36">
        <v>0</v>
      </c>
      <c r="AE36" t="s">
        <v>2872</v>
      </c>
      <c r="AF36">
        <v>0</v>
      </c>
      <c r="AG36" t="s">
        <v>2873</v>
      </c>
      <c r="AH36" t="s">
        <v>795</v>
      </c>
      <c r="AI36">
        <v>0</v>
      </c>
      <c r="AJ36">
        <v>0</v>
      </c>
    </row>
    <row r="37" spans="1:37" hidden="1">
      <c r="A37" t="s">
        <v>2907</v>
      </c>
      <c r="B37">
        <v>1125579048</v>
      </c>
      <c r="C37" t="s">
        <v>795</v>
      </c>
      <c r="D37">
        <v>1</v>
      </c>
      <c r="E37">
        <v>0</v>
      </c>
      <c r="F37" t="s">
        <v>2869</v>
      </c>
      <c r="G37" t="s">
        <v>2870</v>
      </c>
      <c r="H37" s="203">
        <v>44135.475675034722</v>
      </c>
      <c r="I37" s="203">
        <v>44217.454656863425</v>
      </c>
      <c r="J37">
        <v>0</v>
      </c>
      <c r="K37">
        <v>0</v>
      </c>
      <c r="L37">
        <v>0</v>
      </c>
      <c r="M37">
        <v>0</v>
      </c>
      <c r="N37" t="s">
        <v>795</v>
      </c>
      <c r="O37">
        <v>11</v>
      </c>
      <c r="P37">
        <v>0</v>
      </c>
      <c r="Q37">
        <v>1</v>
      </c>
      <c r="R37">
        <v>0</v>
      </c>
      <c r="S37">
        <v>0</v>
      </c>
      <c r="T37">
        <v>0</v>
      </c>
      <c r="U37">
        <v>0</v>
      </c>
      <c r="V37">
        <v>0</v>
      </c>
      <c r="W37">
        <v>0</v>
      </c>
      <c r="X37">
        <v>0</v>
      </c>
      <c r="Y37">
        <v>0</v>
      </c>
      <c r="Z37">
        <v>0</v>
      </c>
      <c r="AA37" t="s">
        <v>2871</v>
      </c>
      <c r="AB37">
        <v>0</v>
      </c>
      <c r="AC37">
        <v>0</v>
      </c>
      <c r="AD37">
        <v>0</v>
      </c>
      <c r="AE37" t="s">
        <v>2872</v>
      </c>
      <c r="AF37">
        <v>0</v>
      </c>
      <c r="AG37" t="s">
        <v>2873</v>
      </c>
      <c r="AH37" t="s">
        <v>795</v>
      </c>
      <c r="AI37">
        <v>0</v>
      </c>
      <c r="AJ37">
        <v>0</v>
      </c>
    </row>
    <row r="38" spans="1:37" hidden="1">
      <c r="A38" t="s">
        <v>2908</v>
      </c>
      <c r="B38">
        <v>1141579105</v>
      </c>
      <c r="C38" t="s">
        <v>795</v>
      </c>
      <c r="D38">
        <v>1</v>
      </c>
      <c r="E38">
        <v>0</v>
      </c>
      <c r="F38" t="s">
        <v>2869</v>
      </c>
      <c r="G38" t="s">
        <v>2870</v>
      </c>
      <c r="H38" s="203">
        <v>44135.475675497684</v>
      </c>
      <c r="I38" s="203">
        <v>44135.475675497684</v>
      </c>
      <c r="J38">
        <v>0</v>
      </c>
      <c r="K38">
        <v>0</v>
      </c>
      <c r="L38">
        <v>0</v>
      </c>
      <c r="M38">
        <v>0</v>
      </c>
      <c r="N38" t="s">
        <v>795</v>
      </c>
      <c r="O38">
        <v>6</v>
      </c>
      <c r="P38">
        <v>0</v>
      </c>
      <c r="Q38">
        <v>1</v>
      </c>
      <c r="R38">
        <v>0</v>
      </c>
      <c r="S38">
        <v>0</v>
      </c>
      <c r="T38">
        <v>0</v>
      </c>
      <c r="U38">
        <v>0</v>
      </c>
      <c r="V38">
        <v>0</v>
      </c>
      <c r="W38">
        <v>0</v>
      </c>
      <c r="X38">
        <v>0</v>
      </c>
      <c r="Y38">
        <v>0</v>
      </c>
      <c r="Z38">
        <v>0</v>
      </c>
      <c r="AA38" t="s">
        <v>2871</v>
      </c>
      <c r="AB38">
        <v>0</v>
      </c>
      <c r="AC38">
        <v>0</v>
      </c>
      <c r="AD38">
        <v>0</v>
      </c>
      <c r="AE38" t="s">
        <v>2872</v>
      </c>
      <c r="AF38">
        <v>0</v>
      </c>
      <c r="AG38" t="s">
        <v>2873</v>
      </c>
      <c r="AH38" t="s">
        <v>795</v>
      </c>
      <c r="AI38">
        <v>0</v>
      </c>
      <c r="AJ38">
        <v>0</v>
      </c>
    </row>
    <row r="39" spans="1:37" hidden="1">
      <c r="A39" t="s">
        <v>2909</v>
      </c>
      <c r="B39">
        <v>1157579162</v>
      </c>
      <c r="C39" t="s">
        <v>795</v>
      </c>
      <c r="D39">
        <v>1</v>
      </c>
      <c r="E39">
        <v>0</v>
      </c>
      <c r="F39" t="s">
        <v>2869</v>
      </c>
      <c r="G39" t="s">
        <v>2870</v>
      </c>
      <c r="H39" s="203">
        <v>44135.475675925925</v>
      </c>
      <c r="I39" s="203">
        <v>44298.352680787037</v>
      </c>
      <c r="J39">
        <v>0</v>
      </c>
      <c r="K39">
        <v>0</v>
      </c>
      <c r="L39">
        <v>0</v>
      </c>
      <c r="M39">
        <v>0</v>
      </c>
      <c r="N39" t="s">
        <v>795</v>
      </c>
      <c r="O39">
        <v>13</v>
      </c>
      <c r="P39">
        <v>0</v>
      </c>
      <c r="Q39">
        <v>1</v>
      </c>
      <c r="R39">
        <v>0</v>
      </c>
      <c r="S39">
        <v>0</v>
      </c>
      <c r="T39">
        <v>0</v>
      </c>
      <c r="U39">
        <v>0</v>
      </c>
      <c r="V39">
        <v>0</v>
      </c>
      <c r="W39">
        <v>0</v>
      </c>
      <c r="X39">
        <v>0</v>
      </c>
      <c r="Y39">
        <v>0</v>
      </c>
      <c r="Z39">
        <v>0</v>
      </c>
      <c r="AA39" t="s">
        <v>2871</v>
      </c>
      <c r="AB39">
        <v>0</v>
      </c>
      <c r="AC39">
        <v>0</v>
      </c>
      <c r="AD39">
        <v>0</v>
      </c>
      <c r="AE39" t="s">
        <v>2872</v>
      </c>
      <c r="AF39">
        <v>0</v>
      </c>
      <c r="AG39" t="s">
        <v>2873</v>
      </c>
      <c r="AH39" t="s">
        <v>795</v>
      </c>
      <c r="AI39">
        <v>0</v>
      </c>
      <c r="AJ39">
        <v>0</v>
      </c>
    </row>
    <row r="40" spans="1:37" hidden="1">
      <c r="A40" t="s">
        <v>2910</v>
      </c>
      <c r="B40">
        <v>1173579219</v>
      </c>
      <c r="C40" t="s">
        <v>795</v>
      </c>
      <c r="D40">
        <v>1</v>
      </c>
      <c r="E40">
        <v>0</v>
      </c>
      <c r="F40" t="s">
        <v>2869</v>
      </c>
      <c r="G40" t="s">
        <v>2870</v>
      </c>
      <c r="H40" s="203">
        <v>44135.475676388887</v>
      </c>
      <c r="I40" s="203">
        <v>44135.475676388887</v>
      </c>
      <c r="J40">
        <v>0</v>
      </c>
      <c r="K40">
        <v>0</v>
      </c>
      <c r="L40">
        <v>0</v>
      </c>
      <c r="M40">
        <v>0</v>
      </c>
      <c r="N40" t="s">
        <v>795</v>
      </c>
      <c r="O40">
        <v>4</v>
      </c>
      <c r="P40">
        <v>0</v>
      </c>
      <c r="Q40">
        <v>1</v>
      </c>
      <c r="R40">
        <v>0</v>
      </c>
      <c r="S40">
        <v>0</v>
      </c>
      <c r="T40">
        <v>0</v>
      </c>
      <c r="U40">
        <v>0</v>
      </c>
      <c r="V40">
        <v>0</v>
      </c>
      <c r="W40">
        <v>0</v>
      </c>
      <c r="X40">
        <v>0</v>
      </c>
      <c r="Y40">
        <v>0</v>
      </c>
      <c r="Z40">
        <v>0</v>
      </c>
      <c r="AA40" t="s">
        <v>2871</v>
      </c>
      <c r="AB40">
        <v>0</v>
      </c>
      <c r="AC40">
        <v>0</v>
      </c>
      <c r="AD40">
        <v>0</v>
      </c>
      <c r="AE40" t="s">
        <v>2872</v>
      </c>
      <c r="AF40">
        <v>0</v>
      </c>
      <c r="AG40" t="s">
        <v>2873</v>
      </c>
      <c r="AH40" t="s">
        <v>795</v>
      </c>
      <c r="AI40">
        <v>0</v>
      </c>
      <c r="AJ40">
        <v>0</v>
      </c>
    </row>
    <row r="41" spans="1:37" hidden="1">
      <c r="A41" t="s">
        <v>2911</v>
      </c>
      <c r="B41">
        <v>1189579276</v>
      </c>
      <c r="C41" t="s">
        <v>795</v>
      </c>
      <c r="D41">
        <v>1</v>
      </c>
      <c r="E41">
        <v>0</v>
      </c>
      <c r="F41" t="s">
        <v>2869</v>
      </c>
      <c r="G41" t="s">
        <v>2870</v>
      </c>
      <c r="H41" s="203">
        <v>44135.47567673611</v>
      </c>
      <c r="I41" s="203">
        <v>44298.352680787037</v>
      </c>
      <c r="J41">
        <v>0</v>
      </c>
      <c r="K41">
        <v>0</v>
      </c>
      <c r="L41">
        <v>0</v>
      </c>
      <c r="M41">
        <v>0</v>
      </c>
      <c r="N41" t="s">
        <v>795</v>
      </c>
      <c r="O41">
        <v>13</v>
      </c>
      <c r="P41">
        <v>0</v>
      </c>
      <c r="Q41">
        <v>1</v>
      </c>
      <c r="R41">
        <v>0</v>
      </c>
      <c r="S41">
        <v>0</v>
      </c>
      <c r="T41">
        <v>0</v>
      </c>
      <c r="U41">
        <v>0</v>
      </c>
      <c r="V41">
        <v>0</v>
      </c>
      <c r="W41">
        <v>0</v>
      </c>
      <c r="X41">
        <v>0</v>
      </c>
      <c r="Y41">
        <v>0</v>
      </c>
      <c r="Z41">
        <v>0</v>
      </c>
      <c r="AA41" t="s">
        <v>2871</v>
      </c>
      <c r="AB41">
        <v>0</v>
      </c>
      <c r="AC41">
        <v>0</v>
      </c>
      <c r="AD41">
        <v>0</v>
      </c>
      <c r="AE41" t="s">
        <v>2872</v>
      </c>
      <c r="AF41">
        <v>0</v>
      </c>
      <c r="AG41" t="s">
        <v>2873</v>
      </c>
      <c r="AH41" t="s">
        <v>795</v>
      </c>
      <c r="AI41">
        <v>0</v>
      </c>
      <c r="AJ41">
        <v>0</v>
      </c>
    </row>
    <row r="42" spans="1:37" hidden="1">
      <c r="A42" t="s">
        <v>2912</v>
      </c>
      <c r="B42">
        <v>1205579333</v>
      </c>
      <c r="C42" t="s">
        <v>795</v>
      </c>
      <c r="D42">
        <v>1</v>
      </c>
      <c r="E42">
        <v>0</v>
      </c>
      <c r="F42" t="s">
        <v>2869</v>
      </c>
      <c r="G42" t="s">
        <v>2870</v>
      </c>
      <c r="H42" s="203">
        <v>44135.475699386574</v>
      </c>
      <c r="I42" s="203">
        <v>44135.475699386574</v>
      </c>
      <c r="J42">
        <v>0</v>
      </c>
      <c r="K42">
        <v>0</v>
      </c>
      <c r="L42">
        <v>0</v>
      </c>
      <c r="M42">
        <v>0</v>
      </c>
      <c r="N42" t="s">
        <v>795</v>
      </c>
      <c r="O42">
        <v>4</v>
      </c>
      <c r="P42">
        <v>0</v>
      </c>
      <c r="Q42">
        <v>1</v>
      </c>
      <c r="R42">
        <v>0</v>
      </c>
      <c r="S42">
        <v>0</v>
      </c>
      <c r="T42">
        <v>0</v>
      </c>
      <c r="U42">
        <v>0</v>
      </c>
      <c r="V42">
        <v>0</v>
      </c>
      <c r="W42">
        <v>0</v>
      </c>
      <c r="X42">
        <v>0</v>
      </c>
      <c r="Y42">
        <v>0</v>
      </c>
      <c r="Z42">
        <v>0</v>
      </c>
      <c r="AA42" t="s">
        <v>2871</v>
      </c>
      <c r="AB42">
        <v>0</v>
      </c>
      <c r="AC42">
        <v>0</v>
      </c>
      <c r="AD42">
        <v>0</v>
      </c>
      <c r="AE42" t="s">
        <v>2872</v>
      </c>
      <c r="AF42">
        <v>0</v>
      </c>
      <c r="AG42" t="s">
        <v>2873</v>
      </c>
      <c r="AH42" t="s">
        <v>795</v>
      </c>
      <c r="AI42">
        <v>0</v>
      </c>
      <c r="AJ42">
        <v>0</v>
      </c>
    </row>
    <row r="43" spans="1:37" hidden="1">
      <c r="A43" t="s">
        <v>2913</v>
      </c>
      <c r="B43">
        <v>1221579390</v>
      </c>
      <c r="C43" t="s">
        <v>795</v>
      </c>
      <c r="D43">
        <v>1</v>
      </c>
      <c r="E43">
        <v>0</v>
      </c>
      <c r="F43" t="s">
        <v>2869</v>
      </c>
      <c r="G43" t="s">
        <v>2870</v>
      </c>
      <c r="H43" s="203">
        <v>44135.475700000003</v>
      </c>
      <c r="I43" s="203">
        <v>44298.352680821758</v>
      </c>
      <c r="J43">
        <v>0</v>
      </c>
      <c r="K43">
        <v>0</v>
      </c>
      <c r="L43">
        <v>0</v>
      </c>
      <c r="M43">
        <v>0</v>
      </c>
      <c r="N43" t="s">
        <v>795</v>
      </c>
      <c r="O43">
        <v>14</v>
      </c>
      <c r="P43">
        <v>0</v>
      </c>
      <c r="Q43">
        <v>1</v>
      </c>
      <c r="R43">
        <v>0</v>
      </c>
      <c r="S43">
        <v>0</v>
      </c>
      <c r="T43">
        <v>0</v>
      </c>
      <c r="U43">
        <v>0</v>
      </c>
      <c r="V43">
        <v>0</v>
      </c>
      <c r="W43">
        <v>0</v>
      </c>
      <c r="X43">
        <v>0</v>
      </c>
      <c r="Y43">
        <v>0</v>
      </c>
      <c r="Z43">
        <v>0</v>
      </c>
      <c r="AA43" t="s">
        <v>2871</v>
      </c>
      <c r="AB43">
        <v>0</v>
      </c>
      <c r="AC43">
        <v>0</v>
      </c>
      <c r="AD43">
        <v>0</v>
      </c>
      <c r="AE43" t="s">
        <v>2872</v>
      </c>
      <c r="AF43">
        <v>0</v>
      </c>
      <c r="AG43" t="s">
        <v>2873</v>
      </c>
      <c r="AH43" t="s">
        <v>795</v>
      </c>
      <c r="AI43">
        <v>0</v>
      </c>
      <c r="AJ43">
        <v>0</v>
      </c>
    </row>
    <row r="44" spans="1:37">
      <c r="A44" s="393" t="s">
        <v>2904</v>
      </c>
      <c r="B44">
        <v>1061578820</v>
      </c>
      <c r="C44" t="s">
        <v>795</v>
      </c>
      <c r="D44">
        <v>1</v>
      </c>
      <c r="E44">
        <v>0</v>
      </c>
      <c r="F44" t="s">
        <v>2869</v>
      </c>
      <c r="G44" t="s">
        <v>2870</v>
      </c>
      <c r="H44" s="203">
        <v>44135.475651006942</v>
      </c>
      <c r="I44" s="203">
        <v>44135.475651006942</v>
      </c>
      <c r="J44">
        <v>0</v>
      </c>
      <c r="K44">
        <v>0</v>
      </c>
      <c r="L44">
        <v>0</v>
      </c>
      <c r="M44">
        <v>0</v>
      </c>
      <c r="N44" t="s">
        <v>795</v>
      </c>
      <c r="O44">
        <v>5</v>
      </c>
      <c r="P44">
        <v>0</v>
      </c>
      <c r="Q44">
        <v>1</v>
      </c>
      <c r="R44">
        <v>0</v>
      </c>
      <c r="S44">
        <v>0</v>
      </c>
      <c r="T44">
        <v>0</v>
      </c>
      <c r="U44">
        <v>0</v>
      </c>
      <c r="V44">
        <v>0</v>
      </c>
      <c r="W44">
        <v>0</v>
      </c>
      <c r="X44">
        <v>0</v>
      </c>
      <c r="Y44">
        <v>0</v>
      </c>
      <c r="Z44">
        <v>0</v>
      </c>
      <c r="AA44" t="s">
        <v>2871</v>
      </c>
      <c r="AB44">
        <v>0</v>
      </c>
      <c r="AC44">
        <v>0</v>
      </c>
      <c r="AD44">
        <v>0</v>
      </c>
      <c r="AE44" t="s">
        <v>2872</v>
      </c>
      <c r="AF44">
        <v>0</v>
      </c>
      <c r="AG44" t="s">
        <v>2873</v>
      </c>
      <c r="AH44" t="s">
        <v>795</v>
      </c>
      <c r="AI44">
        <v>0</v>
      </c>
      <c r="AJ44">
        <v>0</v>
      </c>
      <c r="AK44" t="str">
        <f>CONCATENATE("cnDatabase.Execute ""DELETE FROM ",A44)</f>
        <v>cnDatabase.Execute "DELETE FROM FinishSizeChild</v>
      </c>
    </row>
    <row r="45" spans="1:37" hidden="1">
      <c r="A45" t="s">
        <v>2915</v>
      </c>
      <c r="B45">
        <v>1253579504</v>
      </c>
      <c r="C45" t="s">
        <v>795</v>
      </c>
      <c r="D45">
        <v>1</v>
      </c>
      <c r="E45">
        <v>0</v>
      </c>
      <c r="F45" t="s">
        <v>2869</v>
      </c>
      <c r="G45" t="s">
        <v>2870</v>
      </c>
      <c r="H45" s="203">
        <v>44135.475700925927</v>
      </c>
      <c r="I45" s="203">
        <v>44135.475700925927</v>
      </c>
      <c r="J45">
        <v>0</v>
      </c>
      <c r="K45">
        <v>0</v>
      </c>
      <c r="L45">
        <v>0</v>
      </c>
      <c r="M45">
        <v>0</v>
      </c>
      <c r="N45" t="s">
        <v>795</v>
      </c>
      <c r="O45">
        <v>5</v>
      </c>
      <c r="P45">
        <v>0</v>
      </c>
      <c r="Q45">
        <v>1</v>
      </c>
      <c r="R45">
        <v>0</v>
      </c>
      <c r="S45">
        <v>0</v>
      </c>
      <c r="T45">
        <v>0</v>
      </c>
      <c r="U45">
        <v>0</v>
      </c>
      <c r="V45">
        <v>0</v>
      </c>
      <c r="W45">
        <v>0</v>
      </c>
      <c r="X45">
        <v>0</v>
      </c>
      <c r="Y45">
        <v>0</v>
      </c>
      <c r="Z45">
        <v>0</v>
      </c>
      <c r="AA45" t="s">
        <v>2871</v>
      </c>
      <c r="AB45">
        <v>0</v>
      </c>
      <c r="AC45">
        <v>0</v>
      </c>
      <c r="AD45">
        <v>0</v>
      </c>
      <c r="AE45" t="s">
        <v>2872</v>
      </c>
      <c r="AF45">
        <v>0</v>
      </c>
      <c r="AG45" t="s">
        <v>2873</v>
      </c>
      <c r="AH45" t="s">
        <v>795</v>
      </c>
      <c r="AI45">
        <v>0</v>
      </c>
      <c r="AJ45">
        <v>0</v>
      </c>
    </row>
    <row r="46" spans="1:37" hidden="1">
      <c r="A46" t="s">
        <v>2916</v>
      </c>
      <c r="B46">
        <v>1269579561</v>
      </c>
      <c r="C46" t="s">
        <v>795</v>
      </c>
      <c r="D46">
        <v>1</v>
      </c>
      <c r="E46">
        <v>0</v>
      </c>
      <c r="F46" t="s">
        <v>2869</v>
      </c>
      <c r="G46" t="s">
        <v>2870</v>
      </c>
      <c r="H46" s="203">
        <v>44135.475701388888</v>
      </c>
      <c r="I46" s="203">
        <v>44298.352680821758</v>
      </c>
      <c r="J46">
        <v>0</v>
      </c>
      <c r="K46">
        <v>0</v>
      </c>
      <c r="L46">
        <v>0</v>
      </c>
      <c r="M46">
        <v>0</v>
      </c>
      <c r="N46" t="s">
        <v>795</v>
      </c>
      <c r="O46">
        <v>24</v>
      </c>
      <c r="P46">
        <v>0</v>
      </c>
      <c r="Q46">
        <v>1</v>
      </c>
      <c r="R46">
        <v>0</v>
      </c>
      <c r="S46">
        <v>0</v>
      </c>
      <c r="T46">
        <v>0</v>
      </c>
      <c r="U46">
        <v>0</v>
      </c>
      <c r="V46">
        <v>0</v>
      </c>
      <c r="W46">
        <v>0</v>
      </c>
      <c r="X46">
        <v>0</v>
      </c>
      <c r="Y46">
        <v>0</v>
      </c>
      <c r="Z46">
        <v>0</v>
      </c>
      <c r="AA46" t="s">
        <v>2871</v>
      </c>
      <c r="AB46">
        <v>0</v>
      </c>
      <c r="AC46">
        <v>0</v>
      </c>
      <c r="AD46">
        <v>0</v>
      </c>
      <c r="AE46" t="s">
        <v>2872</v>
      </c>
      <c r="AF46">
        <v>0</v>
      </c>
      <c r="AG46" t="s">
        <v>2873</v>
      </c>
      <c r="AH46" t="s">
        <v>795</v>
      </c>
      <c r="AI46">
        <v>0</v>
      </c>
      <c r="AJ46">
        <v>0</v>
      </c>
    </row>
    <row r="47" spans="1:37" hidden="1">
      <c r="A47" t="s">
        <v>2917</v>
      </c>
      <c r="B47">
        <v>1285579618</v>
      </c>
      <c r="C47" t="s">
        <v>795</v>
      </c>
      <c r="D47">
        <v>1</v>
      </c>
      <c r="E47">
        <v>0</v>
      </c>
      <c r="F47" t="s">
        <v>2869</v>
      </c>
      <c r="G47" t="s">
        <v>2870</v>
      </c>
      <c r="H47" s="203">
        <v>44135.475721875002</v>
      </c>
      <c r="I47" s="203">
        <v>44135.475721875002</v>
      </c>
      <c r="J47">
        <v>0</v>
      </c>
      <c r="K47">
        <v>0</v>
      </c>
      <c r="L47">
        <v>0</v>
      </c>
      <c r="M47">
        <v>0</v>
      </c>
      <c r="N47" t="s">
        <v>795</v>
      </c>
      <c r="O47">
        <v>6</v>
      </c>
      <c r="P47">
        <v>0</v>
      </c>
      <c r="Q47">
        <v>1</v>
      </c>
      <c r="R47">
        <v>0</v>
      </c>
      <c r="S47">
        <v>0</v>
      </c>
      <c r="T47">
        <v>0</v>
      </c>
      <c r="U47">
        <v>0</v>
      </c>
      <c r="V47">
        <v>0</v>
      </c>
      <c r="W47">
        <v>0</v>
      </c>
      <c r="X47">
        <v>0</v>
      </c>
      <c r="Y47">
        <v>0</v>
      </c>
      <c r="Z47">
        <v>0</v>
      </c>
      <c r="AA47" t="s">
        <v>2871</v>
      </c>
      <c r="AB47">
        <v>0</v>
      </c>
      <c r="AC47">
        <v>0</v>
      </c>
      <c r="AD47">
        <v>0</v>
      </c>
      <c r="AE47" t="s">
        <v>2872</v>
      </c>
      <c r="AF47">
        <v>0</v>
      </c>
      <c r="AG47" t="s">
        <v>2873</v>
      </c>
      <c r="AH47" t="s">
        <v>795</v>
      </c>
      <c r="AI47">
        <v>0</v>
      </c>
      <c r="AJ47">
        <v>0</v>
      </c>
    </row>
    <row r="48" spans="1:37" hidden="1">
      <c r="A48" t="s">
        <v>2918</v>
      </c>
      <c r="B48">
        <v>1298103665</v>
      </c>
      <c r="C48" t="s">
        <v>795</v>
      </c>
      <c r="D48">
        <v>1</v>
      </c>
      <c r="E48">
        <v>0</v>
      </c>
      <c r="F48" t="s">
        <v>2869</v>
      </c>
      <c r="G48" t="s">
        <v>2870</v>
      </c>
      <c r="H48" s="203">
        <v>44168.403230520831</v>
      </c>
      <c r="I48" s="203">
        <v>44298.352680752316</v>
      </c>
      <c r="J48">
        <v>0</v>
      </c>
      <c r="K48">
        <v>0</v>
      </c>
      <c r="L48">
        <v>0</v>
      </c>
      <c r="M48">
        <v>0</v>
      </c>
      <c r="N48" t="s">
        <v>795</v>
      </c>
      <c r="O48">
        <v>32</v>
      </c>
      <c r="P48">
        <v>0</v>
      </c>
      <c r="Q48">
        <v>1</v>
      </c>
      <c r="R48">
        <v>0</v>
      </c>
      <c r="S48">
        <v>0</v>
      </c>
      <c r="T48">
        <v>0</v>
      </c>
      <c r="U48">
        <v>0</v>
      </c>
      <c r="V48">
        <v>0</v>
      </c>
      <c r="W48">
        <v>0</v>
      </c>
      <c r="X48">
        <v>0</v>
      </c>
      <c r="Y48">
        <v>0</v>
      </c>
      <c r="Z48">
        <v>0</v>
      </c>
      <c r="AA48" t="s">
        <v>2871</v>
      </c>
      <c r="AB48">
        <v>0</v>
      </c>
      <c r="AC48">
        <v>0</v>
      </c>
      <c r="AD48">
        <v>0</v>
      </c>
      <c r="AE48" t="s">
        <v>2872</v>
      </c>
      <c r="AF48">
        <v>0</v>
      </c>
      <c r="AG48" t="s">
        <v>2873</v>
      </c>
      <c r="AH48" t="s">
        <v>795</v>
      </c>
      <c r="AI48">
        <v>0</v>
      </c>
      <c r="AJ48">
        <v>0</v>
      </c>
    </row>
    <row r="49" spans="1:37" hidden="1">
      <c r="A49" t="s">
        <v>2919</v>
      </c>
      <c r="B49">
        <v>1301579675</v>
      </c>
      <c r="C49" t="s">
        <v>795</v>
      </c>
      <c r="D49">
        <v>1</v>
      </c>
      <c r="E49">
        <v>0</v>
      </c>
      <c r="F49" t="s">
        <v>2869</v>
      </c>
      <c r="G49" t="s">
        <v>2870</v>
      </c>
      <c r="H49" s="203">
        <v>44135.475722372685</v>
      </c>
      <c r="I49" s="203">
        <v>44135.475722372685</v>
      </c>
      <c r="J49">
        <v>0</v>
      </c>
      <c r="K49">
        <v>0</v>
      </c>
      <c r="L49">
        <v>0</v>
      </c>
      <c r="M49">
        <v>0</v>
      </c>
      <c r="N49" t="s">
        <v>795</v>
      </c>
      <c r="O49">
        <v>6</v>
      </c>
      <c r="P49">
        <v>0</v>
      </c>
      <c r="Q49">
        <v>1</v>
      </c>
      <c r="R49">
        <v>0</v>
      </c>
      <c r="S49">
        <v>0</v>
      </c>
      <c r="T49">
        <v>0</v>
      </c>
      <c r="U49">
        <v>0</v>
      </c>
      <c r="V49">
        <v>0</v>
      </c>
      <c r="W49">
        <v>0</v>
      </c>
      <c r="X49">
        <v>0</v>
      </c>
      <c r="Y49">
        <v>0</v>
      </c>
      <c r="Z49">
        <v>0</v>
      </c>
      <c r="AA49" t="s">
        <v>2871</v>
      </c>
      <c r="AB49">
        <v>0</v>
      </c>
      <c r="AC49">
        <v>0</v>
      </c>
      <c r="AD49">
        <v>0</v>
      </c>
      <c r="AE49" t="s">
        <v>2872</v>
      </c>
      <c r="AF49">
        <v>0</v>
      </c>
      <c r="AG49" t="s">
        <v>2873</v>
      </c>
      <c r="AH49" t="s">
        <v>795</v>
      </c>
      <c r="AI49">
        <v>0</v>
      </c>
      <c r="AJ49">
        <v>0</v>
      </c>
    </row>
    <row r="50" spans="1:37" hidden="1">
      <c r="A50" t="s">
        <v>2920</v>
      </c>
      <c r="B50">
        <v>1317579732</v>
      </c>
      <c r="C50" t="s">
        <v>795</v>
      </c>
      <c r="D50">
        <v>1</v>
      </c>
      <c r="E50">
        <v>0</v>
      </c>
      <c r="F50" t="s">
        <v>2869</v>
      </c>
      <c r="G50" t="s">
        <v>2870</v>
      </c>
      <c r="H50" s="203">
        <v>44135.475722916664</v>
      </c>
      <c r="I50" s="203">
        <v>44298.352680868054</v>
      </c>
      <c r="J50">
        <v>0</v>
      </c>
      <c r="K50">
        <v>0</v>
      </c>
      <c r="L50">
        <v>0</v>
      </c>
      <c r="M50">
        <v>0</v>
      </c>
      <c r="N50" t="s">
        <v>795</v>
      </c>
      <c r="O50">
        <v>13</v>
      </c>
      <c r="P50">
        <v>0</v>
      </c>
      <c r="Q50">
        <v>1</v>
      </c>
      <c r="R50">
        <v>0</v>
      </c>
      <c r="S50">
        <v>0</v>
      </c>
      <c r="T50">
        <v>0</v>
      </c>
      <c r="U50">
        <v>0</v>
      </c>
      <c r="V50">
        <v>0</v>
      </c>
      <c r="W50">
        <v>0</v>
      </c>
      <c r="X50">
        <v>0</v>
      </c>
      <c r="Y50">
        <v>0</v>
      </c>
      <c r="Z50">
        <v>0</v>
      </c>
      <c r="AA50" t="s">
        <v>2871</v>
      </c>
      <c r="AB50">
        <v>0</v>
      </c>
      <c r="AC50">
        <v>0</v>
      </c>
      <c r="AD50">
        <v>0</v>
      </c>
      <c r="AE50" t="s">
        <v>2872</v>
      </c>
      <c r="AF50">
        <v>0</v>
      </c>
      <c r="AG50" t="s">
        <v>2873</v>
      </c>
      <c r="AH50" t="s">
        <v>795</v>
      </c>
      <c r="AI50">
        <v>0</v>
      </c>
      <c r="AJ50">
        <v>0</v>
      </c>
    </row>
    <row r="51" spans="1:37" hidden="1">
      <c r="A51" t="s">
        <v>2921</v>
      </c>
      <c r="B51">
        <v>1333579789</v>
      </c>
      <c r="C51" t="s">
        <v>795</v>
      </c>
      <c r="D51">
        <v>1</v>
      </c>
      <c r="E51">
        <v>0</v>
      </c>
      <c r="F51" t="s">
        <v>2869</v>
      </c>
      <c r="G51" t="s">
        <v>2870</v>
      </c>
      <c r="H51" s="203">
        <v>44135.475723148149</v>
      </c>
      <c r="I51" s="203">
        <v>44198.256246261575</v>
      </c>
      <c r="J51">
        <v>0</v>
      </c>
      <c r="K51">
        <v>0</v>
      </c>
      <c r="L51">
        <v>0</v>
      </c>
      <c r="M51">
        <v>0</v>
      </c>
      <c r="N51" t="s">
        <v>795</v>
      </c>
      <c r="O51">
        <v>11</v>
      </c>
      <c r="P51">
        <v>0</v>
      </c>
      <c r="Q51">
        <v>1</v>
      </c>
      <c r="R51">
        <v>0</v>
      </c>
      <c r="S51">
        <v>0</v>
      </c>
      <c r="T51">
        <v>0</v>
      </c>
      <c r="U51">
        <v>0</v>
      </c>
      <c r="V51">
        <v>0</v>
      </c>
      <c r="W51">
        <v>0</v>
      </c>
      <c r="X51">
        <v>0</v>
      </c>
      <c r="Y51">
        <v>0</v>
      </c>
      <c r="Z51">
        <v>0</v>
      </c>
      <c r="AA51" t="s">
        <v>2871</v>
      </c>
      <c r="AB51">
        <v>0</v>
      </c>
      <c r="AC51">
        <v>0</v>
      </c>
      <c r="AD51">
        <v>0</v>
      </c>
      <c r="AE51" t="s">
        <v>2872</v>
      </c>
      <c r="AF51">
        <v>0</v>
      </c>
      <c r="AG51" t="s">
        <v>2873</v>
      </c>
      <c r="AH51" t="s">
        <v>795</v>
      </c>
      <c r="AI51">
        <v>0</v>
      </c>
      <c r="AJ51">
        <v>0</v>
      </c>
    </row>
    <row r="52" spans="1:37">
      <c r="A52" s="329" t="s">
        <v>2905</v>
      </c>
      <c r="B52">
        <v>1077578877</v>
      </c>
      <c r="C52" t="s">
        <v>795</v>
      </c>
      <c r="D52">
        <v>1</v>
      </c>
      <c r="E52">
        <v>0</v>
      </c>
      <c r="F52" t="s">
        <v>2869</v>
      </c>
      <c r="G52" t="s">
        <v>2870</v>
      </c>
      <c r="H52" s="203">
        <v>44135.475651469904</v>
      </c>
      <c r="I52" s="203">
        <v>44146.74075853009</v>
      </c>
      <c r="J52">
        <v>0</v>
      </c>
      <c r="K52">
        <v>0</v>
      </c>
      <c r="L52">
        <v>0</v>
      </c>
      <c r="M52">
        <v>0</v>
      </c>
      <c r="N52" t="s">
        <v>795</v>
      </c>
      <c r="O52">
        <v>11</v>
      </c>
      <c r="P52">
        <v>0</v>
      </c>
      <c r="Q52">
        <v>1</v>
      </c>
      <c r="R52">
        <v>0</v>
      </c>
      <c r="S52">
        <v>0</v>
      </c>
      <c r="T52">
        <v>0</v>
      </c>
      <c r="U52">
        <v>0</v>
      </c>
      <c r="V52">
        <v>0</v>
      </c>
      <c r="W52">
        <v>0</v>
      </c>
      <c r="X52">
        <v>0</v>
      </c>
      <c r="Y52">
        <v>0</v>
      </c>
      <c r="Z52">
        <v>0</v>
      </c>
      <c r="AA52" t="s">
        <v>2871</v>
      </c>
      <c r="AB52">
        <v>0</v>
      </c>
      <c r="AC52">
        <v>0</v>
      </c>
      <c r="AD52">
        <v>0</v>
      </c>
      <c r="AE52" t="s">
        <v>2872</v>
      </c>
      <c r="AF52">
        <v>0</v>
      </c>
      <c r="AG52" t="s">
        <v>2873</v>
      </c>
      <c r="AH52" t="s">
        <v>795</v>
      </c>
      <c r="AI52">
        <v>0</v>
      </c>
      <c r="AJ52">
        <v>0</v>
      </c>
      <c r="AK52" t="str">
        <f>CONCATENATE("cnDatabase.Execute ""DELETE FROM ",A52)</f>
        <v>cnDatabase.Execute "DELETE FROM GeneralMaster</v>
      </c>
    </row>
    <row r="53" spans="1:37" hidden="1">
      <c r="A53" t="s">
        <v>2923</v>
      </c>
      <c r="B53">
        <v>1365579903</v>
      </c>
      <c r="C53" t="s">
        <v>795</v>
      </c>
      <c r="D53">
        <v>1</v>
      </c>
      <c r="E53">
        <v>0</v>
      </c>
      <c r="F53" t="s">
        <v>2869</v>
      </c>
      <c r="G53" t="s">
        <v>2870</v>
      </c>
      <c r="H53" s="203">
        <v>44135.475745173608</v>
      </c>
      <c r="I53" s="203">
        <v>44135.475745173608</v>
      </c>
      <c r="J53">
        <v>0</v>
      </c>
      <c r="K53">
        <v>0</v>
      </c>
      <c r="L53">
        <v>0</v>
      </c>
      <c r="M53">
        <v>0</v>
      </c>
      <c r="N53" t="s">
        <v>795</v>
      </c>
      <c r="O53">
        <v>8</v>
      </c>
      <c r="P53">
        <v>0</v>
      </c>
      <c r="Q53">
        <v>1</v>
      </c>
      <c r="R53">
        <v>0</v>
      </c>
      <c r="S53">
        <v>0</v>
      </c>
      <c r="T53">
        <v>0</v>
      </c>
      <c r="U53">
        <v>0</v>
      </c>
      <c r="V53">
        <v>0</v>
      </c>
      <c r="W53">
        <v>0</v>
      </c>
      <c r="X53">
        <v>0</v>
      </c>
      <c r="Y53">
        <v>0</v>
      </c>
      <c r="Z53">
        <v>0</v>
      </c>
      <c r="AA53" t="s">
        <v>2871</v>
      </c>
      <c r="AB53">
        <v>0</v>
      </c>
      <c r="AC53">
        <v>0</v>
      </c>
      <c r="AD53">
        <v>0</v>
      </c>
      <c r="AE53" t="s">
        <v>2872</v>
      </c>
      <c r="AF53">
        <v>0</v>
      </c>
      <c r="AG53" t="s">
        <v>2873</v>
      </c>
      <c r="AH53" t="s">
        <v>795</v>
      </c>
      <c r="AI53">
        <v>0</v>
      </c>
      <c r="AJ53">
        <v>0</v>
      </c>
    </row>
    <row r="54" spans="1:37" hidden="1">
      <c r="A54" t="s">
        <v>2924</v>
      </c>
      <c r="B54">
        <v>1381579960</v>
      </c>
      <c r="C54" t="s">
        <v>795</v>
      </c>
      <c r="D54">
        <v>1</v>
      </c>
      <c r="E54">
        <v>0</v>
      </c>
      <c r="F54" t="s">
        <v>2869</v>
      </c>
      <c r="G54" t="s">
        <v>2870</v>
      </c>
      <c r="H54" s="203">
        <v>44135.475746412034</v>
      </c>
      <c r="I54" s="203">
        <v>44298.352680902775</v>
      </c>
      <c r="J54">
        <v>0</v>
      </c>
      <c r="K54">
        <v>0</v>
      </c>
      <c r="L54">
        <v>0</v>
      </c>
      <c r="M54">
        <v>0</v>
      </c>
      <c r="N54" t="s">
        <v>795</v>
      </c>
      <c r="O54">
        <v>17</v>
      </c>
      <c r="P54">
        <v>0</v>
      </c>
      <c r="Q54">
        <v>1</v>
      </c>
      <c r="R54">
        <v>0</v>
      </c>
      <c r="S54">
        <v>0</v>
      </c>
      <c r="T54">
        <v>0</v>
      </c>
      <c r="U54">
        <v>0</v>
      </c>
      <c r="V54">
        <v>0</v>
      </c>
      <c r="W54">
        <v>0</v>
      </c>
      <c r="X54">
        <v>0</v>
      </c>
      <c r="Y54">
        <v>0</v>
      </c>
      <c r="Z54">
        <v>0</v>
      </c>
      <c r="AA54" t="s">
        <v>2871</v>
      </c>
      <c r="AB54">
        <v>0</v>
      </c>
      <c r="AC54">
        <v>0</v>
      </c>
      <c r="AD54">
        <v>0</v>
      </c>
      <c r="AE54" t="s">
        <v>2872</v>
      </c>
      <c r="AF54">
        <v>0</v>
      </c>
      <c r="AG54" t="s">
        <v>2873</v>
      </c>
      <c r="AH54" t="s">
        <v>795</v>
      </c>
      <c r="AI54">
        <v>0</v>
      </c>
      <c r="AJ54">
        <v>0</v>
      </c>
    </row>
    <row r="55" spans="1:37" hidden="1">
      <c r="A55" t="s">
        <v>2925</v>
      </c>
      <c r="B55">
        <v>1397580017</v>
      </c>
      <c r="C55" t="s">
        <v>795</v>
      </c>
      <c r="D55">
        <v>1</v>
      </c>
      <c r="E55">
        <v>0</v>
      </c>
      <c r="F55" t="s">
        <v>2869</v>
      </c>
      <c r="G55" t="s">
        <v>2870</v>
      </c>
      <c r="H55" s="203">
        <v>44135.475746759257</v>
      </c>
      <c r="I55" s="203">
        <v>44135.475746759257</v>
      </c>
      <c r="J55">
        <v>0</v>
      </c>
      <c r="K55">
        <v>0</v>
      </c>
      <c r="L55">
        <v>0</v>
      </c>
      <c r="M55">
        <v>0</v>
      </c>
      <c r="N55" t="s">
        <v>795</v>
      </c>
      <c r="O55">
        <v>11</v>
      </c>
      <c r="P55">
        <v>0</v>
      </c>
      <c r="Q55">
        <v>1</v>
      </c>
      <c r="R55">
        <v>0</v>
      </c>
      <c r="S55">
        <v>0</v>
      </c>
      <c r="T55">
        <v>0</v>
      </c>
      <c r="U55">
        <v>0</v>
      </c>
      <c r="V55">
        <v>0</v>
      </c>
      <c r="W55">
        <v>0</v>
      </c>
      <c r="X55">
        <v>0</v>
      </c>
      <c r="Y55">
        <v>0</v>
      </c>
      <c r="Z55">
        <v>0</v>
      </c>
      <c r="AA55" t="s">
        <v>2871</v>
      </c>
      <c r="AB55">
        <v>0</v>
      </c>
      <c r="AC55">
        <v>0</v>
      </c>
      <c r="AD55">
        <v>0</v>
      </c>
      <c r="AE55" t="s">
        <v>2872</v>
      </c>
      <c r="AF55">
        <v>0</v>
      </c>
      <c r="AG55" t="s">
        <v>2873</v>
      </c>
      <c r="AH55" t="s">
        <v>795</v>
      </c>
      <c r="AI55">
        <v>0</v>
      </c>
      <c r="AJ55">
        <v>0</v>
      </c>
    </row>
    <row r="56" spans="1:37" hidden="1">
      <c r="A56" t="s">
        <v>2926</v>
      </c>
      <c r="B56">
        <v>1413580074</v>
      </c>
      <c r="C56" t="s">
        <v>795</v>
      </c>
      <c r="D56">
        <v>1</v>
      </c>
      <c r="E56">
        <v>0</v>
      </c>
      <c r="F56" t="s">
        <v>2869</v>
      </c>
      <c r="G56" t="s">
        <v>2870</v>
      </c>
      <c r="H56" s="203">
        <v>44135.475747187498</v>
      </c>
      <c r="I56" s="203">
        <v>44350.272270370369</v>
      </c>
      <c r="J56">
        <v>0</v>
      </c>
      <c r="K56">
        <v>0</v>
      </c>
      <c r="L56">
        <v>0</v>
      </c>
      <c r="M56">
        <v>1</v>
      </c>
      <c r="N56" t="s">
        <v>795</v>
      </c>
      <c r="O56">
        <v>34</v>
      </c>
      <c r="P56">
        <v>0</v>
      </c>
      <c r="Q56">
        <v>1</v>
      </c>
      <c r="R56">
        <v>0</v>
      </c>
      <c r="S56">
        <v>0</v>
      </c>
      <c r="T56">
        <v>0</v>
      </c>
      <c r="U56">
        <v>0</v>
      </c>
      <c r="V56">
        <v>0</v>
      </c>
      <c r="W56">
        <v>0</v>
      </c>
      <c r="X56">
        <v>0</v>
      </c>
      <c r="Y56">
        <v>0</v>
      </c>
      <c r="Z56">
        <v>0</v>
      </c>
      <c r="AA56" t="s">
        <v>2871</v>
      </c>
      <c r="AB56">
        <v>0</v>
      </c>
      <c r="AC56">
        <v>0</v>
      </c>
      <c r="AD56">
        <v>0</v>
      </c>
      <c r="AE56" t="s">
        <v>2872</v>
      </c>
      <c r="AF56">
        <v>0</v>
      </c>
      <c r="AG56" t="s">
        <v>2873</v>
      </c>
      <c r="AH56" t="s">
        <v>795</v>
      </c>
      <c r="AI56">
        <v>0</v>
      </c>
      <c r="AJ56">
        <v>0</v>
      </c>
    </row>
    <row r="57" spans="1:37" hidden="1">
      <c r="A57" t="s">
        <v>2927</v>
      </c>
      <c r="B57">
        <v>1429580131</v>
      </c>
      <c r="C57" t="s">
        <v>795</v>
      </c>
      <c r="D57">
        <v>1</v>
      </c>
      <c r="E57">
        <v>0</v>
      </c>
      <c r="F57" t="s">
        <v>2869</v>
      </c>
      <c r="G57" t="s">
        <v>2870</v>
      </c>
      <c r="H57" s="203">
        <v>44135.475747766206</v>
      </c>
      <c r="I57" s="203">
        <v>44135.475747766206</v>
      </c>
      <c r="J57">
        <v>0</v>
      </c>
      <c r="K57">
        <v>0</v>
      </c>
      <c r="L57">
        <v>0</v>
      </c>
      <c r="M57">
        <v>0</v>
      </c>
      <c r="N57" t="s">
        <v>795</v>
      </c>
      <c r="O57">
        <v>6</v>
      </c>
      <c r="P57">
        <v>0</v>
      </c>
      <c r="Q57">
        <v>1</v>
      </c>
      <c r="R57">
        <v>0</v>
      </c>
      <c r="S57">
        <v>0</v>
      </c>
      <c r="T57">
        <v>0</v>
      </c>
      <c r="U57">
        <v>0</v>
      </c>
      <c r="V57">
        <v>0</v>
      </c>
      <c r="W57">
        <v>0</v>
      </c>
      <c r="X57">
        <v>0</v>
      </c>
      <c r="Y57">
        <v>0</v>
      </c>
      <c r="Z57">
        <v>0</v>
      </c>
      <c r="AA57" t="s">
        <v>2871</v>
      </c>
      <c r="AB57">
        <v>0</v>
      </c>
      <c r="AC57">
        <v>0</v>
      </c>
      <c r="AD57">
        <v>0</v>
      </c>
      <c r="AE57" t="s">
        <v>2872</v>
      </c>
      <c r="AF57">
        <v>0</v>
      </c>
      <c r="AG57" t="s">
        <v>2873</v>
      </c>
      <c r="AH57" t="s">
        <v>795</v>
      </c>
      <c r="AI57">
        <v>0</v>
      </c>
      <c r="AJ57">
        <v>0</v>
      </c>
    </row>
    <row r="58" spans="1:37" hidden="1">
      <c r="A58" t="s">
        <v>2928</v>
      </c>
      <c r="B58">
        <v>1445580188</v>
      </c>
      <c r="C58" t="s">
        <v>795</v>
      </c>
      <c r="D58">
        <v>1</v>
      </c>
      <c r="E58">
        <v>0</v>
      </c>
      <c r="F58" t="s">
        <v>2869</v>
      </c>
      <c r="G58" t="s">
        <v>2870</v>
      </c>
      <c r="H58" s="203">
        <v>44135.475770335652</v>
      </c>
      <c r="I58" s="203">
        <v>44298.352680937503</v>
      </c>
      <c r="J58">
        <v>0</v>
      </c>
      <c r="K58">
        <v>0</v>
      </c>
      <c r="L58">
        <v>0</v>
      </c>
      <c r="M58">
        <v>0</v>
      </c>
      <c r="N58" t="s">
        <v>795</v>
      </c>
      <c r="O58">
        <v>13</v>
      </c>
      <c r="P58">
        <v>0</v>
      </c>
      <c r="Q58">
        <v>1</v>
      </c>
      <c r="R58">
        <v>0</v>
      </c>
      <c r="S58">
        <v>0</v>
      </c>
      <c r="T58">
        <v>0</v>
      </c>
      <c r="U58">
        <v>0</v>
      </c>
      <c r="V58">
        <v>0</v>
      </c>
      <c r="W58">
        <v>0</v>
      </c>
      <c r="X58">
        <v>0</v>
      </c>
      <c r="Y58">
        <v>0</v>
      </c>
      <c r="Z58">
        <v>0</v>
      </c>
      <c r="AA58" t="s">
        <v>2871</v>
      </c>
      <c r="AB58">
        <v>0</v>
      </c>
      <c r="AC58">
        <v>0</v>
      </c>
      <c r="AD58">
        <v>0</v>
      </c>
      <c r="AE58" t="s">
        <v>2872</v>
      </c>
      <c r="AF58">
        <v>0</v>
      </c>
      <c r="AG58" t="s">
        <v>2873</v>
      </c>
      <c r="AH58" t="s">
        <v>795</v>
      </c>
      <c r="AI58">
        <v>0</v>
      </c>
      <c r="AJ58">
        <v>0</v>
      </c>
    </row>
    <row r="59" spans="1:37">
      <c r="A59" s="329" t="s">
        <v>2914</v>
      </c>
      <c r="B59">
        <v>1237579447</v>
      </c>
      <c r="C59" t="s">
        <v>795</v>
      </c>
      <c r="D59">
        <v>1</v>
      </c>
      <c r="E59">
        <v>0</v>
      </c>
      <c r="F59" t="s">
        <v>2869</v>
      </c>
      <c r="G59" t="s">
        <v>2870</v>
      </c>
      <c r="H59" s="203">
        <v>44135.475700347219</v>
      </c>
      <c r="I59" s="203">
        <v>44135.475700347219</v>
      </c>
      <c r="J59">
        <v>0</v>
      </c>
      <c r="K59">
        <v>0</v>
      </c>
      <c r="L59">
        <v>0</v>
      </c>
      <c r="M59">
        <v>0</v>
      </c>
      <c r="N59" t="s">
        <v>795</v>
      </c>
      <c r="O59">
        <v>10</v>
      </c>
      <c r="P59">
        <v>0</v>
      </c>
      <c r="Q59">
        <v>1</v>
      </c>
      <c r="R59">
        <v>0</v>
      </c>
      <c r="S59">
        <v>0</v>
      </c>
      <c r="T59">
        <v>0</v>
      </c>
      <c r="U59">
        <v>0</v>
      </c>
      <c r="V59">
        <v>0</v>
      </c>
      <c r="W59">
        <v>0</v>
      </c>
      <c r="X59">
        <v>0</v>
      </c>
      <c r="Y59">
        <v>0</v>
      </c>
      <c r="Z59">
        <v>0</v>
      </c>
      <c r="AA59" t="s">
        <v>2871</v>
      </c>
      <c r="AB59">
        <v>0</v>
      </c>
      <c r="AC59">
        <v>0</v>
      </c>
      <c r="AD59">
        <v>0</v>
      </c>
      <c r="AE59" t="s">
        <v>2872</v>
      </c>
      <c r="AF59">
        <v>0</v>
      </c>
      <c r="AG59" t="s">
        <v>2873</v>
      </c>
      <c r="AH59" t="s">
        <v>795</v>
      </c>
      <c r="AI59">
        <v>0</v>
      </c>
      <c r="AJ59">
        <v>0</v>
      </c>
      <c r="AK59" t="str">
        <f>CONCATENATE("cnDatabase.Execute ""DELETE FROM ",A59)</f>
        <v>cnDatabase.Execute "DELETE FROM OutsourceItemMaster</v>
      </c>
    </row>
    <row r="60" spans="1:37" hidden="1">
      <c r="A60" t="s">
        <v>2930</v>
      </c>
      <c r="B60">
        <v>1477580302</v>
      </c>
      <c r="C60" t="s">
        <v>795</v>
      </c>
      <c r="D60">
        <v>1</v>
      </c>
      <c r="E60">
        <v>0</v>
      </c>
      <c r="F60" t="s">
        <v>2869</v>
      </c>
      <c r="G60" t="s">
        <v>2870</v>
      </c>
      <c r="H60" s="203">
        <v>44135.475771261576</v>
      </c>
      <c r="I60" s="203">
        <v>44135.475771261576</v>
      </c>
      <c r="J60">
        <v>0</v>
      </c>
      <c r="K60">
        <v>0</v>
      </c>
      <c r="L60">
        <v>0</v>
      </c>
      <c r="M60">
        <v>0</v>
      </c>
      <c r="N60" t="s">
        <v>795</v>
      </c>
      <c r="O60">
        <v>3</v>
      </c>
      <c r="P60">
        <v>0</v>
      </c>
      <c r="Q60">
        <v>1</v>
      </c>
      <c r="R60">
        <v>0</v>
      </c>
      <c r="S60">
        <v>0</v>
      </c>
      <c r="T60">
        <v>0</v>
      </c>
      <c r="U60">
        <v>0</v>
      </c>
      <c r="V60">
        <v>0</v>
      </c>
      <c r="W60">
        <v>0</v>
      </c>
      <c r="X60">
        <v>0</v>
      </c>
      <c r="Y60">
        <v>0</v>
      </c>
      <c r="Z60">
        <v>0</v>
      </c>
      <c r="AA60" t="s">
        <v>2871</v>
      </c>
      <c r="AB60">
        <v>0</v>
      </c>
      <c r="AC60">
        <v>0</v>
      </c>
      <c r="AD60">
        <v>0</v>
      </c>
      <c r="AE60" t="s">
        <v>2872</v>
      </c>
      <c r="AF60">
        <v>0</v>
      </c>
      <c r="AG60" t="s">
        <v>2873</v>
      </c>
      <c r="AH60" t="s">
        <v>795</v>
      </c>
      <c r="AI60">
        <v>0</v>
      </c>
      <c r="AJ60">
        <v>0</v>
      </c>
    </row>
    <row r="61" spans="1:37" hidden="1">
      <c r="A61" t="s">
        <v>2931</v>
      </c>
      <c r="B61">
        <v>1493580359</v>
      </c>
      <c r="C61" t="s">
        <v>795</v>
      </c>
      <c r="D61">
        <v>1</v>
      </c>
      <c r="E61">
        <v>0</v>
      </c>
      <c r="F61" t="s">
        <v>2869</v>
      </c>
      <c r="G61" t="s">
        <v>2870</v>
      </c>
      <c r="H61" s="203">
        <v>44135.475771562502</v>
      </c>
      <c r="I61" s="203">
        <v>44298.352680983793</v>
      </c>
      <c r="J61">
        <v>0</v>
      </c>
      <c r="K61">
        <v>0</v>
      </c>
      <c r="L61">
        <v>0</v>
      </c>
      <c r="M61">
        <v>0</v>
      </c>
      <c r="N61" t="s">
        <v>795</v>
      </c>
      <c r="O61">
        <v>13</v>
      </c>
      <c r="P61">
        <v>0</v>
      </c>
      <c r="Q61">
        <v>1</v>
      </c>
      <c r="R61">
        <v>0</v>
      </c>
      <c r="S61">
        <v>0</v>
      </c>
      <c r="T61">
        <v>0</v>
      </c>
      <c r="U61">
        <v>0</v>
      </c>
      <c r="V61">
        <v>0</v>
      </c>
      <c r="W61">
        <v>0</v>
      </c>
      <c r="X61">
        <v>0</v>
      </c>
      <c r="Y61">
        <v>0</v>
      </c>
      <c r="Z61">
        <v>0</v>
      </c>
      <c r="AA61" t="s">
        <v>2871</v>
      </c>
      <c r="AB61">
        <v>0</v>
      </c>
      <c r="AC61">
        <v>0</v>
      </c>
      <c r="AD61">
        <v>0</v>
      </c>
      <c r="AE61" t="s">
        <v>2872</v>
      </c>
      <c r="AF61">
        <v>0</v>
      </c>
      <c r="AG61" t="s">
        <v>2873</v>
      </c>
      <c r="AH61" t="s">
        <v>795</v>
      </c>
      <c r="AI61">
        <v>0</v>
      </c>
      <c r="AJ61">
        <v>0</v>
      </c>
    </row>
    <row r="62" spans="1:37">
      <c r="A62" s="329" t="s">
        <v>2922</v>
      </c>
      <c r="B62">
        <v>1349579846</v>
      </c>
      <c r="C62" t="s">
        <v>795</v>
      </c>
      <c r="D62">
        <v>1</v>
      </c>
      <c r="E62">
        <v>0</v>
      </c>
      <c r="F62" t="s">
        <v>2869</v>
      </c>
      <c r="G62" t="s">
        <v>2870</v>
      </c>
      <c r="H62" s="203">
        <v>44135.475723692129</v>
      </c>
      <c r="I62" s="203">
        <v>44135.475723692129</v>
      </c>
      <c r="J62">
        <v>0</v>
      </c>
      <c r="K62">
        <v>0</v>
      </c>
      <c r="L62">
        <v>0</v>
      </c>
      <c r="M62">
        <v>0</v>
      </c>
      <c r="N62" t="s">
        <v>795</v>
      </c>
      <c r="O62">
        <v>25</v>
      </c>
      <c r="P62">
        <v>0</v>
      </c>
      <c r="Q62">
        <v>1</v>
      </c>
      <c r="R62">
        <v>0</v>
      </c>
      <c r="S62">
        <v>0</v>
      </c>
      <c r="T62">
        <v>0</v>
      </c>
      <c r="U62">
        <v>0</v>
      </c>
      <c r="V62">
        <v>0</v>
      </c>
      <c r="W62">
        <v>0</v>
      </c>
      <c r="X62">
        <v>0</v>
      </c>
      <c r="Y62">
        <v>0</v>
      </c>
      <c r="Z62">
        <v>0</v>
      </c>
      <c r="AA62" t="s">
        <v>2871</v>
      </c>
      <c r="AB62">
        <v>0</v>
      </c>
      <c r="AC62">
        <v>0</v>
      </c>
      <c r="AD62">
        <v>0</v>
      </c>
      <c r="AE62" t="s">
        <v>2872</v>
      </c>
      <c r="AF62">
        <v>0</v>
      </c>
      <c r="AG62" t="s">
        <v>2873</v>
      </c>
      <c r="AH62" t="s">
        <v>795</v>
      </c>
      <c r="AI62">
        <v>0</v>
      </c>
      <c r="AJ62">
        <v>0</v>
      </c>
      <c r="AK62" t="str">
        <f>CONCATENATE("cnDatabase.Execute ""DELETE FROM ",A62)</f>
        <v>cnDatabase.Execute "DELETE FROM PaperMaster</v>
      </c>
    </row>
    <row r="63" spans="1:37">
      <c r="A63" s="393" t="s">
        <v>2929</v>
      </c>
      <c r="B63">
        <v>1461580245</v>
      </c>
      <c r="C63" t="s">
        <v>795</v>
      </c>
      <c r="D63">
        <v>1</v>
      </c>
      <c r="E63">
        <v>0</v>
      </c>
      <c r="F63" t="s">
        <v>2869</v>
      </c>
      <c r="G63" t="s">
        <v>2870</v>
      </c>
      <c r="H63" s="203">
        <v>44135.475770798614</v>
      </c>
      <c r="I63" s="203">
        <v>44135.475770798614</v>
      </c>
      <c r="J63">
        <v>0</v>
      </c>
      <c r="K63">
        <v>0</v>
      </c>
      <c r="L63">
        <v>0</v>
      </c>
      <c r="M63">
        <v>0</v>
      </c>
      <c r="N63" t="s">
        <v>795</v>
      </c>
      <c r="O63">
        <v>2</v>
      </c>
      <c r="P63">
        <v>0</v>
      </c>
      <c r="Q63">
        <v>1</v>
      </c>
      <c r="R63">
        <v>0</v>
      </c>
      <c r="S63">
        <v>0</v>
      </c>
      <c r="T63">
        <v>0</v>
      </c>
      <c r="U63">
        <v>0</v>
      </c>
      <c r="V63">
        <v>0</v>
      </c>
      <c r="W63">
        <v>0</v>
      </c>
      <c r="X63">
        <v>0</v>
      </c>
      <c r="Y63">
        <v>0</v>
      </c>
      <c r="Z63">
        <v>0</v>
      </c>
      <c r="AA63" t="s">
        <v>2871</v>
      </c>
      <c r="AB63">
        <v>0</v>
      </c>
      <c r="AC63">
        <v>0</v>
      </c>
      <c r="AD63">
        <v>0</v>
      </c>
      <c r="AE63" t="s">
        <v>2872</v>
      </c>
      <c r="AF63">
        <v>0</v>
      </c>
      <c r="AG63" t="s">
        <v>2873</v>
      </c>
      <c r="AH63" t="s">
        <v>795</v>
      </c>
      <c r="AI63">
        <v>0</v>
      </c>
      <c r="AJ63">
        <v>0</v>
      </c>
      <c r="AK63" t="str">
        <f>CONCATENATE("cnDatabase.Execute ""DELETE FROM ",A63)</f>
        <v>cnDatabase.Execute "DELETE FROM SizeGroupChild</v>
      </c>
    </row>
    <row r="64" spans="1:37">
      <c r="A64" s="329" t="s">
        <v>2932</v>
      </c>
      <c r="B64">
        <v>1509580416</v>
      </c>
      <c r="C64" t="s">
        <v>795</v>
      </c>
      <c r="D64">
        <v>1</v>
      </c>
      <c r="E64">
        <v>0</v>
      </c>
      <c r="F64" t="s">
        <v>2869</v>
      </c>
      <c r="G64" t="s">
        <v>2870</v>
      </c>
      <c r="H64" s="203">
        <v>44135.475772025464</v>
      </c>
      <c r="I64" s="203">
        <v>44135.475772025464</v>
      </c>
      <c r="J64">
        <v>0</v>
      </c>
      <c r="K64">
        <v>0</v>
      </c>
      <c r="L64">
        <v>0</v>
      </c>
      <c r="M64">
        <v>0</v>
      </c>
      <c r="N64" t="s">
        <v>795</v>
      </c>
      <c r="O64">
        <v>13</v>
      </c>
      <c r="P64">
        <v>0</v>
      </c>
      <c r="Q64">
        <v>1</v>
      </c>
      <c r="R64">
        <v>0</v>
      </c>
      <c r="S64">
        <v>0</v>
      </c>
      <c r="T64">
        <v>0</v>
      </c>
      <c r="U64">
        <v>0</v>
      </c>
      <c r="V64">
        <v>0</v>
      </c>
      <c r="W64">
        <v>0</v>
      </c>
      <c r="X64">
        <v>0</v>
      </c>
      <c r="Y64">
        <v>0</v>
      </c>
      <c r="Z64">
        <v>0</v>
      </c>
      <c r="AA64" t="s">
        <v>2871</v>
      </c>
      <c r="AB64">
        <v>0</v>
      </c>
      <c r="AC64">
        <v>0</v>
      </c>
      <c r="AD64">
        <v>0</v>
      </c>
      <c r="AE64" t="s">
        <v>2872</v>
      </c>
      <c r="AF64">
        <v>0</v>
      </c>
      <c r="AG64" t="s">
        <v>2873</v>
      </c>
      <c r="AH64" t="s">
        <v>795</v>
      </c>
      <c r="AI64">
        <v>0</v>
      </c>
      <c r="AJ64">
        <v>0</v>
      </c>
      <c r="AK64" t="str">
        <f>CONCATENATE("cnDatabase.Execute ""DELETE FROM ",A64)</f>
        <v>cnDatabase.Execute "DELETE FROM TaxMaster</v>
      </c>
    </row>
    <row r="65" spans="1:37" hidden="1">
      <c r="A65" t="s">
        <v>2935</v>
      </c>
      <c r="B65">
        <v>1541580530</v>
      </c>
      <c r="C65" t="s">
        <v>795</v>
      </c>
      <c r="D65">
        <v>1</v>
      </c>
      <c r="E65">
        <v>0</v>
      </c>
      <c r="F65" t="s">
        <v>2869</v>
      </c>
      <c r="G65" t="s">
        <v>2870</v>
      </c>
      <c r="H65" s="203">
        <v>44135.475793715275</v>
      </c>
      <c r="I65" s="203">
        <v>44135.475793715275</v>
      </c>
      <c r="J65">
        <v>0</v>
      </c>
      <c r="K65">
        <v>0</v>
      </c>
      <c r="L65">
        <v>0</v>
      </c>
      <c r="M65">
        <v>0</v>
      </c>
      <c r="N65" t="s">
        <v>795</v>
      </c>
      <c r="O65">
        <v>6</v>
      </c>
      <c r="P65">
        <v>0</v>
      </c>
      <c r="Q65">
        <v>1</v>
      </c>
      <c r="R65">
        <v>0</v>
      </c>
      <c r="S65">
        <v>0</v>
      </c>
      <c r="T65">
        <v>0</v>
      </c>
      <c r="U65">
        <v>0</v>
      </c>
      <c r="V65">
        <v>0</v>
      </c>
      <c r="W65">
        <v>0</v>
      </c>
      <c r="X65">
        <v>0</v>
      </c>
      <c r="Y65">
        <v>0</v>
      </c>
      <c r="Z65">
        <v>0</v>
      </c>
      <c r="AA65" t="s">
        <v>2871</v>
      </c>
      <c r="AB65">
        <v>0</v>
      </c>
      <c r="AC65">
        <v>0</v>
      </c>
      <c r="AD65">
        <v>0</v>
      </c>
      <c r="AE65" t="s">
        <v>2872</v>
      </c>
      <c r="AF65">
        <v>0</v>
      </c>
      <c r="AG65" t="s">
        <v>2873</v>
      </c>
      <c r="AH65" t="s">
        <v>795</v>
      </c>
      <c r="AI65">
        <v>0</v>
      </c>
      <c r="AJ65">
        <v>0</v>
      </c>
    </row>
    <row r="66" spans="1:37" hidden="1">
      <c r="A66" t="s">
        <v>2936</v>
      </c>
      <c r="B66">
        <v>1554104577</v>
      </c>
      <c r="C66" t="s">
        <v>795</v>
      </c>
      <c r="D66">
        <v>1</v>
      </c>
      <c r="E66">
        <v>0</v>
      </c>
      <c r="F66" t="s">
        <v>2869</v>
      </c>
      <c r="G66" t="s">
        <v>2870</v>
      </c>
      <c r="H66" s="203">
        <v>44170.47174857639</v>
      </c>
      <c r="I66" s="203">
        <v>44298.352680868054</v>
      </c>
      <c r="J66">
        <v>0</v>
      </c>
      <c r="K66">
        <v>0</v>
      </c>
      <c r="L66">
        <v>0</v>
      </c>
      <c r="M66">
        <v>1</v>
      </c>
      <c r="N66" t="s">
        <v>795</v>
      </c>
      <c r="O66">
        <v>18</v>
      </c>
      <c r="P66">
        <v>0</v>
      </c>
      <c r="Q66">
        <v>1</v>
      </c>
      <c r="R66">
        <v>0</v>
      </c>
      <c r="S66">
        <v>0</v>
      </c>
      <c r="T66">
        <v>0</v>
      </c>
      <c r="U66">
        <v>0</v>
      </c>
      <c r="V66">
        <v>0</v>
      </c>
      <c r="W66">
        <v>0</v>
      </c>
      <c r="X66">
        <v>0</v>
      </c>
      <c r="Y66">
        <v>0</v>
      </c>
      <c r="Z66">
        <v>0</v>
      </c>
      <c r="AA66" t="s">
        <v>2871</v>
      </c>
      <c r="AB66">
        <v>0</v>
      </c>
      <c r="AC66">
        <v>0</v>
      </c>
      <c r="AD66">
        <v>0</v>
      </c>
      <c r="AE66" t="s">
        <v>2872</v>
      </c>
      <c r="AF66">
        <v>0</v>
      </c>
      <c r="AG66" t="s">
        <v>2873</v>
      </c>
      <c r="AH66" t="s">
        <v>795</v>
      </c>
      <c r="AI66">
        <v>0</v>
      </c>
      <c r="AJ66">
        <v>0</v>
      </c>
    </row>
    <row r="67" spans="1:37" hidden="1">
      <c r="A67" t="s">
        <v>2937</v>
      </c>
      <c r="B67">
        <v>1557580587</v>
      </c>
      <c r="C67" t="s">
        <v>795</v>
      </c>
      <c r="D67">
        <v>1</v>
      </c>
      <c r="E67">
        <v>0</v>
      </c>
      <c r="F67" t="s">
        <v>2869</v>
      </c>
      <c r="G67" t="s">
        <v>2870</v>
      </c>
      <c r="H67" s="203">
        <v>44135.475794062499</v>
      </c>
      <c r="I67" s="203">
        <v>44135.475794062499</v>
      </c>
      <c r="J67">
        <v>0</v>
      </c>
      <c r="K67">
        <v>0</v>
      </c>
      <c r="L67">
        <v>0</v>
      </c>
      <c r="M67">
        <v>0</v>
      </c>
      <c r="N67" t="s">
        <v>795</v>
      </c>
      <c r="O67">
        <v>2</v>
      </c>
      <c r="P67">
        <v>0</v>
      </c>
      <c r="Q67">
        <v>1</v>
      </c>
      <c r="R67">
        <v>0</v>
      </c>
      <c r="S67">
        <v>0</v>
      </c>
      <c r="T67">
        <v>0</v>
      </c>
      <c r="U67">
        <v>0</v>
      </c>
      <c r="V67">
        <v>0</v>
      </c>
      <c r="W67">
        <v>0</v>
      </c>
      <c r="X67">
        <v>0</v>
      </c>
      <c r="Y67">
        <v>0</v>
      </c>
      <c r="Z67">
        <v>0</v>
      </c>
      <c r="AA67" t="s">
        <v>2871</v>
      </c>
      <c r="AB67">
        <v>0</v>
      </c>
      <c r="AC67">
        <v>0</v>
      </c>
      <c r="AD67">
        <v>0</v>
      </c>
      <c r="AE67" t="s">
        <v>2872</v>
      </c>
      <c r="AF67">
        <v>0</v>
      </c>
      <c r="AG67" t="s">
        <v>2873</v>
      </c>
      <c r="AH67" t="s">
        <v>795</v>
      </c>
      <c r="AI67">
        <v>0</v>
      </c>
      <c r="AJ67">
        <v>0</v>
      </c>
    </row>
    <row r="68" spans="1:37">
      <c r="A68" s="329" t="s">
        <v>2933</v>
      </c>
      <c r="B68">
        <v>1525580473</v>
      </c>
      <c r="C68" t="s">
        <v>795</v>
      </c>
      <c r="D68">
        <v>1</v>
      </c>
      <c r="E68">
        <v>0</v>
      </c>
      <c r="F68" t="s">
        <v>2869</v>
      </c>
      <c r="G68" t="s">
        <v>2870</v>
      </c>
      <c r="H68" s="203">
        <v>44135.475792094905</v>
      </c>
      <c r="I68" s="203">
        <v>44135.475792094905</v>
      </c>
      <c r="J68">
        <v>0</v>
      </c>
      <c r="K68">
        <v>0</v>
      </c>
      <c r="L68">
        <v>0</v>
      </c>
      <c r="M68">
        <v>0</v>
      </c>
      <c r="N68" t="s">
        <v>795</v>
      </c>
      <c r="O68">
        <v>13</v>
      </c>
      <c r="P68">
        <v>0</v>
      </c>
      <c r="Q68">
        <v>1</v>
      </c>
      <c r="R68">
        <v>0</v>
      </c>
      <c r="S68">
        <v>0</v>
      </c>
      <c r="T68">
        <v>0</v>
      </c>
      <c r="U68">
        <v>0</v>
      </c>
      <c r="V68">
        <v>0</v>
      </c>
      <c r="W68">
        <v>0</v>
      </c>
      <c r="X68">
        <v>0</v>
      </c>
      <c r="Y68">
        <v>0</v>
      </c>
      <c r="Z68">
        <v>0</v>
      </c>
      <c r="AA68" t="s">
        <v>2871</v>
      </c>
      <c r="AB68">
        <v>0</v>
      </c>
      <c r="AC68">
        <v>0</v>
      </c>
      <c r="AD68">
        <v>0</v>
      </c>
      <c r="AE68" t="s">
        <v>2872</v>
      </c>
      <c r="AF68">
        <v>0</v>
      </c>
      <c r="AG68" t="s">
        <v>2873</v>
      </c>
      <c r="AH68" t="s">
        <v>795</v>
      </c>
      <c r="AI68">
        <v>0</v>
      </c>
      <c r="AJ68">
        <v>0</v>
      </c>
      <c r="AK68" t="str">
        <f>CONCATENATE("cnDatabase.Execute ""DELETE FROM ",A68)</f>
        <v>cnDatabase.Execute "DELETE FROM TeamMemberMaster</v>
      </c>
    </row>
    <row r="69" spans="1:37" hidden="1">
      <c r="A69" t="s">
        <v>2939</v>
      </c>
      <c r="B69">
        <v>1586104691</v>
      </c>
      <c r="C69" t="s">
        <v>795</v>
      </c>
      <c r="D69">
        <v>1</v>
      </c>
      <c r="E69">
        <v>0</v>
      </c>
      <c r="F69" t="s">
        <v>2869</v>
      </c>
      <c r="G69" t="s">
        <v>2870</v>
      </c>
      <c r="H69" s="203">
        <v>44170.471748611111</v>
      </c>
      <c r="I69" s="203">
        <v>44170.471748645832</v>
      </c>
      <c r="J69">
        <v>0</v>
      </c>
      <c r="K69">
        <v>0</v>
      </c>
      <c r="L69">
        <v>0</v>
      </c>
      <c r="M69">
        <v>0</v>
      </c>
      <c r="N69" t="s">
        <v>795</v>
      </c>
      <c r="O69">
        <v>5</v>
      </c>
      <c r="P69">
        <v>0</v>
      </c>
      <c r="Q69">
        <v>1</v>
      </c>
      <c r="R69">
        <v>0</v>
      </c>
      <c r="S69">
        <v>0</v>
      </c>
      <c r="T69">
        <v>0</v>
      </c>
      <c r="U69">
        <v>0</v>
      </c>
      <c r="V69">
        <v>0</v>
      </c>
      <c r="W69">
        <v>0</v>
      </c>
      <c r="X69">
        <v>0</v>
      </c>
      <c r="Y69">
        <v>0</v>
      </c>
      <c r="Z69">
        <v>0</v>
      </c>
      <c r="AA69" t="s">
        <v>2871</v>
      </c>
      <c r="AB69">
        <v>0</v>
      </c>
      <c r="AC69">
        <v>0</v>
      </c>
      <c r="AD69">
        <v>0</v>
      </c>
      <c r="AE69" t="s">
        <v>2872</v>
      </c>
      <c r="AF69">
        <v>0</v>
      </c>
      <c r="AG69" t="s">
        <v>2873</v>
      </c>
      <c r="AH69" t="s">
        <v>795</v>
      </c>
      <c r="AI69">
        <v>0</v>
      </c>
      <c r="AJ69">
        <v>0</v>
      </c>
    </row>
    <row r="70" spans="1:37">
      <c r="A70" s="388" t="s">
        <v>2938</v>
      </c>
      <c r="B70">
        <v>1573580644</v>
      </c>
      <c r="C70" t="s">
        <v>795</v>
      </c>
      <c r="D70">
        <v>1</v>
      </c>
      <c r="E70">
        <v>0</v>
      </c>
      <c r="F70" t="s">
        <v>2869</v>
      </c>
      <c r="G70" t="s">
        <v>2870</v>
      </c>
      <c r="H70" s="203">
        <v>44135.475794409722</v>
      </c>
      <c r="I70" s="203">
        <v>44135.475794409722</v>
      </c>
      <c r="J70">
        <v>0</v>
      </c>
      <c r="K70">
        <v>0</v>
      </c>
      <c r="L70">
        <v>0</v>
      </c>
      <c r="M70">
        <v>0</v>
      </c>
      <c r="N70" t="s">
        <v>795</v>
      </c>
      <c r="O70">
        <v>11</v>
      </c>
      <c r="P70">
        <v>0</v>
      </c>
      <c r="Q70">
        <v>1</v>
      </c>
      <c r="R70">
        <v>0</v>
      </c>
      <c r="S70">
        <v>0</v>
      </c>
      <c r="T70">
        <v>0</v>
      </c>
      <c r="U70">
        <v>0</v>
      </c>
      <c r="V70">
        <v>0</v>
      </c>
      <c r="W70">
        <v>0</v>
      </c>
      <c r="X70">
        <v>0</v>
      </c>
      <c r="Y70">
        <v>0</v>
      </c>
      <c r="Z70">
        <v>0</v>
      </c>
      <c r="AA70" t="s">
        <v>2871</v>
      </c>
      <c r="AB70">
        <v>0</v>
      </c>
      <c r="AC70">
        <v>0</v>
      </c>
      <c r="AD70">
        <v>0</v>
      </c>
      <c r="AE70" t="s">
        <v>2872</v>
      </c>
      <c r="AF70">
        <v>0</v>
      </c>
      <c r="AG70" t="s">
        <v>2873</v>
      </c>
      <c r="AH70" t="s">
        <v>795</v>
      </c>
      <c r="AI70">
        <v>0</v>
      </c>
      <c r="AJ70">
        <v>0</v>
      </c>
      <c r="AK70" t="str">
        <f>CONCATENATE("cnDatabase.Execute ""DELETE FROM ",A70)</f>
        <v>cnDatabase.Execute "DELETE FROM UserMaster</v>
      </c>
    </row>
    <row r="71" spans="1:37">
      <c r="A71" s="329" t="s">
        <v>2941</v>
      </c>
      <c r="B71">
        <v>1650104919</v>
      </c>
      <c r="C71" t="s">
        <v>795</v>
      </c>
      <c r="D71">
        <v>1</v>
      </c>
      <c r="E71">
        <v>0</v>
      </c>
      <c r="F71" t="s">
        <v>2869</v>
      </c>
      <c r="G71" t="s">
        <v>2870</v>
      </c>
      <c r="H71" s="203">
        <v>44181.252980787038</v>
      </c>
      <c r="I71" s="203">
        <v>44181.252993368056</v>
      </c>
      <c r="J71">
        <v>0</v>
      </c>
      <c r="K71">
        <v>0</v>
      </c>
      <c r="L71">
        <v>0</v>
      </c>
      <c r="M71">
        <v>0</v>
      </c>
      <c r="N71" t="s">
        <v>795</v>
      </c>
      <c r="O71">
        <v>6</v>
      </c>
      <c r="P71">
        <v>0</v>
      </c>
      <c r="Q71">
        <v>1</v>
      </c>
      <c r="R71">
        <v>0</v>
      </c>
      <c r="S71">
        <v>0</v>
      </c>
      <c r="T71">
        <v>0</v>
      </c>
      <c r="U71">
        <v>0</v>
      </c>
      <c r="V71">
        <v>0</v>
      </c>
      <c r="W71">
        <v>0</v>
      </c>
      <c r="X71">
        <v>0</v>
      </c>
      <c r="Y71">
        <v>0</v>
      </c>
      <c r="Z71">
        <v>0</v>
      </c>
      <c r="AA71" t="s">
        <v>2871</v>
      </c>
      <c r="AB71">
        <v>0</v>
      </c>
      <c r="AC71">
        <v>0</v>
      </c>
      <c r="AD71">
        <v>0</v>
      </c>
      <c r="AE71" t="s">
        <v>2872</v>
      </c>
      <c r="AF71">
        <v>0</v>
      </c>
      <c r="AG71" t="s">
        <v>2873</v>
      </c>
      <c r="AH71" t="s">
        <v>795</v>
      </c>
      <c r="AI71">
        <v>0</v>
      </c>
      <c r="AJ71">
        <v>0</v>
      </c>
      <c r="AK71" t="str">
        <f>CONCATENATE("cnDatabase.Execute ""DELETE FROM ",A71)</f>
        <v>cnDatabase.Execute "DELETE FROM VchSeriesMaster</v>
      </c>
    </row>
    <row r="72" spans="1:37" hidden="1">
      <c r="A72" t="s">
        <v>2942</v>
      </c>
      <c r="B72">
        <v>1698105090</v>
      </c>
      <c r="C72" t="s">
        <v>795</v>
      </c>
      <c r="D72">
        <v>1</v>
      </c>
      <c r="E72">
        <v>0</v>
      </c>
      <c r="F72" t="s">
        <v>2869</v>
      </c>
      <c r="G72" t="s">
        <v>2870</v>
      </c>
      <c r="H72" s="203">
        <v>44181.278611608795</v>
      </c>
      <c r="I72" s="203">
        <v>44181.278611608795</v>
      </c>
      <c r="J72">
        <v>0</v>
      </c>
      <c r="K72">
        <v>0</v>
      </c>
      <c r="L72">
        <v>0</v>
      </c>
      <c r="M72">
        <v>1</v>
      </c>
      <c r="N72" t="s">
        <v>795</v>
      </c>
      <c r="O72">
        <v>9</v>
      </c>
      <c r="P72">
        <v>0</v>
      </c>
      <c r="Q72">
        <v>1</v>
      </c>
      <c r="R72">
        <v>0</v>
      </c>
      <c r="S72">
        <v>0</v>
      </c>
      <c r="T72">
        <v>0</v>
      </c>
      <c r="U72">
        <v>0</v>
      </c>
      <c r="V72">
        <v>0</v>
      </c>
      <c r="W72">
        <v>0</v>
      </c>
      <c r="X72">
        <v>0</v>
      </c>
      <c r="Y72">
        <v>0</v>
      </c>
      <c r="Z72">
        <v>0</v>
      </c>
      <c r="AA72" t="s">
        <v>2871</v>
      </c>
      <c r="AB72">
        <v>0</v>
      </c>
      <c r="AC72">
        <v>0</v>
      </c>
      <c r="AD72">
        <v>0</v>
      </c>
      <c r="AE72" t="s">
        <v>2872</v>
      </c>
      <c r="AF72">
        <v>0</v>
      </c>
      <c r="AG72" t="s">
        <v>2873</v>
      </c>
      <c r="AH72" t="s">
        <v>795</v>
      </c>
      <c r="AI72">
        <v>0</v>
      </c>
      <c r="AJ72">
        <v>0</v>
      </c>
    </row>
    <row r="73" spans="1:37" hidden="1">
      <c r="A73" t="s">
        <v>2943</v>
      </c>
      <c r="B73">
        <v>1746105261</v>
      </c>
      <c r="C73" t="s">
        <v>795</v>
      </c>
      <c r="D73">
        <v>1</v>
      </c>
      <c r="E73">
        <v>0</v>
      </c>
      <c r="F73" t="s">
        <v>2869</v>
      </c>
      <c r="G73" t="s">
        <v>2870</v>
      </c>
      <c r="H73" s="203">
        <v>44181.290436030089</v>
      </c>
      <c r="I73" s="203">
        <v>44217.454657256945</v>
      </c>
      <c r="J73">
        <v>0</v>
      </c>
      <c r="K73">
        <v>0</v>
      </c>
      <c r="L73">
        <v>0</v>
      </c>
      <c r="M73">
        <v>0</v>
      </c>
      <c r="N73" t="s">
        <v>795</v>
      </c>
      <c r="O73">
        <v>8</v>
      </c>
      <c r="P73">
        <v>0</v>
      </c>
      <c r="Q73">
        <v>1</v>
      </c>
      <c r="R73">
        <v>0</v>
      </c>
      <c r="S73">
        <v>0</v>
      </c>
      <c r="T73">
        <v>0</v>
      </c>
      <c r="U73">
        <v>0</v>
      </c>
      <c r="V73">
        <v>0</v>
      </c>
      <c r="W73">
        <v>0</v>
      </c>
      <c r="X73">
        <v>0</v>
      </c>
      <c r="Y73">
        <v>0</v>
      </c>
      <c r="Z73">
        <v>0</v>
      </c>
      <c r="AA73" t="s">
        <v>2871</v>
      </c>
      <c r="AB73">
        <v>0</v>
      </c>
      <c r="AC73">
        <v>0</v>
      </c>
      <c r="AD73">
        <v>0</v>
      </c>
      <c r="AE73" t="s">
        <v>2872</v>
      </c>
      <c r="AF73">
        <v>0</v>
      </c>
      <c r="AG73" t="s">
        <v>2873</v>
      </c>
      <c r="AH73" t="s">
        <v>795</v>
      </c>
      <c r="AI73">
        <v>0</v>
      </c>
      <c r="AJ73">
        <v>0</v>
      </c>
    </row>
    <row r="74" spans="1:37" hidden="1">
      <c r="A74" t="s">
        <v>2944</v>
      </c>
      <c r="B74">
        <v>1954106002</v>
      </c>
      <c r="C74" t="s">
        <v>795</v>
      </c>
      <c r="D74">
        <v>1</v>
      </c>
      <c r="E74">
        <v>0</v>
      </c>
      <c r="F74" t="s">
        <v>2869</v>
      </c>
      <c r="G74" t="s">
        <v>2870</v>
      </c>
      <c r="H74" s="203">
        <v>44182.526210185184</v>
      </c>
      <c r="I74" s="203">
        <v>44182.526210185184</v>
      </c>
      <c r="J74">
        <v>0</v>
      </c>
      <c r="K74">
        <v>0</v>
      </c>
      <c r="L74">
        <v>0</v>
      </c>
      <c r="M74">
        <v>1</v>
      </c>
      <c r="N74" t="s">
        <v>795</v>
      </c>
      <c r="O74">
        <v>5</v>
      </c>
      <c r="P74">
        <v>0</v>
      </c>
      <c r="Q74">
        <v>1</v>
      </c>
      <c r="R74">
        <v>0</v>
      </c>
      <c r="S74">
        <v>0</v>
      </c>
      <c r="T74">
        <v>0</v>
      </c>
      <c r="U74">
        <v>0</v>
      </c>
      <c r="V74">
        <v>0</v>
      </c>
      <c r="W74">
        <v>0</v>
      </c>
      <c r="X74">
        <v>0</v>
      </c>
      <c r="Y74">
        <v>0</v>
      </c>
      <c r="Z74">
        <v>0</v>
      </c>
      <c r="AA74" t="s">
        <v>2871</v>
      </c>
      <c r="AB74">
        <v>0</v>
      </c>
      <c r="AC74">
        <v>0</v>
      </c>
      <c r="AD74">
        <v>0</v>
      </c>
      <c r="AE74" t="s">
        <v>2872</v>
      </c>
      <c r="AF74">
        <v>0</v>
      </c>
      <c r="AG74" t="s">
        <v>2873</v>
      </c>
      <c r="AH74" t="s">
        <v>795</v>
      </c>
      <c r="AI74">
        <v>0</v>
      </c>
      <c r="AJ74">
        <v>0</v>
      </c>
    </row>
  </sheetData>
  <autoFilter ref="A1:AJ74" xr:uid="{C0058885-6DAE-4444-A8B8-ABE9667370B8}">
    <filterColumn colId="0">
      <colorFilter dxfId="222"/>
    </filterColumn>
    <sortState xmlns:xlrd2="http://schemas.microsoft.com/office/spreadsheetml/2017/richdata2" ref="A8:AJ71">
      <sortCondition ref="A1:A74"/>
    </sortState>
  </autoFilter>
  <pageMargins left="0.7" right="0.7" top="0.75" bottom="0.75" header="0.3" footer="0.3"/>
  <pageSetup paperSize="9" orientation="portrait" horizontalDpi="30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6AB85-CB78-4CB0-AFFE-EAF5A3A2C72C}">
  <sheetPr codeName="Sheet29"/>
  <dimension ref="A1:I223"/>
  <sheetViews>
    <sheetView workbookViewId="0"/>
  </sheetViews>
  <sheetFormatPr defaultRowHeight="15"/>
  <cols>
    <col min="1" max="1" width="8.28515625" bestFit="1" customWidth="1"/>
    <col min="2" max="2" width="29" bestFit="1" customWidth="1"/>
    <col min="3" max="3" width="29" customWidth="1"/>
    <col min="4" max="4" width="39.42578125" bestFit="1" customWidth="1"/>
    <col min="5" max="5" width="17.42578125" bestFit="1" customWidth="1"/>
    <col min="6" max="6" width="9.5703125" bestFit="1" customWidth="1"/>
    <col min="7" max="7" width="20" bestFit="1" customWidth="1"/>
    <col min="8" max="8" width="9" bestFit="1" customWidth="1"/>
    <col min="9" max="9" width="16.85546875" bestFit="1" customWidth="1"/>
  </cols>
  <sheetData>
    <row r="1" spans="1:9">
      <c r="A1" t="s">
        <v>3104</v>
      </c>
    </row>
    <row r="2" spans="1:9">
      <c r="A2" t="s">
        <v>3105</v>
      </c>
    </row>
    <row r="3" spans="1:9">
      <c r="A3" t="s">
        <v>3106</v>
      </c>
    </row>
    <row r="4" spans="1:9">
      <c r="A4" t="s">
        <v>3107</v>
      </c>
    </row>
    <row r="5" spans="1:9">
      <c r="A5" t="s">
        <v>3108</v>
      </c>
    </row>
    <row r="6" spans="1:9">
      <c r="A6" t="s">
        <v>3109</v>
      </c>
    </row>
    <row r="7" spans="1:9">
      <c r="A7" t="s">
        <v>3110</v>
      </c>
    </row>
    <row r="8" spans="1:9">
      <c r="A8" t="s">
        <v>3111</v>
      </c>
    </row>
    <row r="10" spans="1:9">
      <c r="A10" t="s">
        <v>3112</v>
      </c>
    </row>
    <row r="11" spans="1:9">
      <c r="A11" t="s">
        <v>3113</v>
      </c>
      <c r="B11" s="28" t="s">
        <v>3114</v>
      </c>
      <c r="C11" t="str">
        <f>VLOOKUP(B11,SARAL!$B$1:$B$500,1,FALSE)</f>
        <v>OLEPRO32.DLL</v>
      </c>
      <c r="D11" t="s">
        <v>3115</v>
      </c>
      <c r="E11" t="s">
        <v>3116</v>
      </c>
      <c r="G11" s="202">
        <v>36375</v>
      </c>
      <c r="H11">
        <v>164112</v>
      </c>
      <c r="I11" t="s">
        <v>3117</v>
      </c>
    </row>
    <row r="12" spans="1:9">
      <c r="A12" t="s">
        <v>3118</v>
      </c>
      <c r="B12" s="28" t="s">
        <v>3119</v>
      </c>
      <c r="C12" t="str">
        <f>VLOOKUP(B12,SARAL!$B$1:$B$500,1,FALSE)</f>
        <v>COMCAT.DLL</v>
      </c>
      <c r="D12" t="s">
        <v>3115</v>
      </c>
      <c r="E12" t="s">
        <v>3116</v>
      </c>
      <c r="G12" t="s">
        <v>3120</v>
      </c>
      <c r="H12">
        <v>22288</v>
      </c>
      <c r="I12" t="s">
        <v>3121</v>
      </c>
    </row>
    <row r="13" spans="1:9">
      <c r="A13" t="s">
        <v>3122</v>
      </c>
      <c r="B13" s="28" t="s">
        <v>3123</v>
      </c>
      <c r="C13" t="str">
        <f>VLOOKUP(B13,SARAL!$B$1:$B$500,1,FALSE)</f>
        <v>VB6STKIT.DLL</v>
      </c>
      <c r="D13" t="s">
        <v>3115</v>
      </c>
      <c r="G13" t="s">
        <v>3124</v>
      </c>
      <c r="H13">
        <v>101888</v>
      </c>
      <c r="I13" t="s">
        <v>3125</v>
      </c>
    </row>
    <row r="14" spans="1:9">
      <c r="A14" t="s">
        <v>3126</v>
      </c>
      <c r="B14" s="28" t="s">
        <v>3127</v>
      </c>
      <c r="C14" t="str">
        <f>VLOOKUP(B14,SARAL!$B$1:$B$500,1,FALSE)</f>
        <v>STDOLE2.TLB</v>
      </c>
      <c r="D14" t="s">
        <v>3115</v>
      </c>
      <c r="E14" t="s">
        <v>3128</v>
      </c>
      <c r="G14" s="202">
        <v>36225</v>
      </c>
      <c r="H14">
        <v>17920</v>
      </c>
      <c r="I14" t="s">
        <v>3129</v>
      </c>
    </row>
    <row r="15" spans="1:9">
      <c r="A15" t="s">
        <v>3130</v>
      </c>
      <c r="B15" s="28" t="s">
        <v>3131</v>
      </c>
      <c r="C15" t="str">
        <f>VLOOKUP(B15,SARAL!$B$1:$B$500,1,FALSE)</f>
        <v>ASYCFILT.DLL</v>
      </c>
      <c r="D15" t="s">
        <v>3115</v>
      </c>
      <c r="G15" s="202">
        <v>36375</v>
      </c>
      <c r="H15">
        <v>147728</v>
      </c>
      <c r="I15" t="s">
        <v>3129</v>
      </c>
    </row>
    <row r="16" spans="1:9">
      <c r="A16" t="s">
        <v>3132</v>
      </c>
      <c r="B16" s="28" t="s">
        <v>3133</v>
      </c>
      <c r="C16" t="str">
        <f>VLOOKUP(B16,SARAL!$B$1:$B$500,1,FALSE)</f>
        <v>OLEAUT32.DLL</v>
      </c>
      <c r="D16" t="s">
        <v>3115</v>
      </c>
      <c r="E16" t="s">
        <v>3116</v>
      </c>
      <c r="G16" s="202">
        <v>36864</v>
      </c>
      <c r="H16">
        <v>598288</v>
      </c>
      <c r="I16" t="s">
        <v>3129</v>
      </c>
    </row>
    <row r="17" spans="1:9">
      <c r="A17" t="s">
        <v>3134</v>
      </c>
      <c r="B17" s="28" t="s">
        <v>3135</v>
      </c>
      <c r="C17" t="str">
        <f>VLOOKUP(B17,SARAL!$B$1:$B$500,1,FALSE)</f>
        <v>msvbvm60.dll</v>
      </c>
      <c r="D17" t="s">
        <v>3115</v>
      </c>
      <c r="E17" t="s">
        <v>3116</v>
      </c>
      <c r="G17" t="s">
        <v>3136</v>
      </c>
      <c r="H17">
        <v>1436032</v>
      </c>
      <c r="I17" t="s">
        <v>3137</v>
      </c>
    </row>
    <row r="19" spans="1:9">
      <c r="A19" t="s">
        <v>3138</v>
      </c>
    </row>
    <row r="20" spans="1:9">
      <c r="A20" t="s">
        <v>3139</v>
      </c>
    </row>
    <row r="21" spans="1:9">
      <c r="A21" t="s">
        <v>3140</v>
      </c>
    </row>
    <row r="22" spans="1:9">
      <c r="A22" t="s">
        <v>3141</v>
      </c>
    </row>
    <row r="24" spans="1:9">
      <c r="A24" t="s">
        <v>3142</v>
      </c>
    </row>
    <row r="25" spans="1:9">
      <c r="A25" t="s">
        <v>3143</v>
      </c>
    </row>
    <row r="26" spans="1:9">
      <c r="A26" t="s">
        <v>3144</v>
      </c>
    </row>
    <row r="27" spans="1:9">
      <c r="A27" t="s">
        <v>3145</v>
      </c>
    </row>
    <row r="29" spans="1:9">
      <c r="A29" t="s">
        <v>3146</v>
      </c>
    </row>
    <row r="30" spans="1:9">
      <c r="A30" t="s">
        <v>3147</v>
      </c>
    </row>
    <row r="31" spans="1:9">
      <c r="A31" t="s">
        <v>3148</v>
      </c>
    </row>
    <row r="32" spans="1:9">
      <c r="A32" t="s">
        <v>3149</v>
      </c>
    </row>
    <row r="33" spans="1:9">
      <c r="A33" t="s">
        <v>3150</v>
      </c>
    </row>
    <row r="35" spans="1:9">
      <c r="A35" t="s">
        <v>3040</v>
      </c>
    </row>
    <row r="36" spans="1:9">
      <c r="A36" s="28" t="s">
        <v>3113</v>
      </c>
      <c r="B36" s="28" t="s">
        <v>3151</v>
      </c>
      <c r="C36" s="28" t="e">
        <f>VLOOKUP(B36,SARAL!$B$1:$B$500,1,FALSE)</f>
        <v>#N/A</v>
      </c>
      <c r="D36" s="28" t="s">
        <v>3046</v>
      </c>
      <c r="E36" s="28" t="s">
        <v>3151</v>
      </c>
      <c r="F36" s="28"/>
      <c r="G36" s="28" t="s">
        <v>3152</v>
      </c>
      <c r="H36" s="28">
        <v>161</v>
      </c>
      <c r="I36" s="28" t="s">
        <v>3075</v>
      </c>
    </row>
    <row r="37" spans="1:9">
      <c r="A37" s="28" t="s">
        <v>3118</v>
      </c>
      <c r="B37" s="28" t="s">
        <v>3153</v>
      </c>
      <c r="C37" s="28" t="e">
        <f>VLOOKUP(B37,SARAL!$B$1:$B$500,1,FALSE)</f>
        <v>#N/A</v>
      </c>
      <c r="D37" s="28" t="s">
        <v>3046</v>
      </c>
      <c r="E37" s="28"/>
      <c r="F37" s="28"/>
      <c r="G37" s="28" t="s">
        <v>3154</v>
      </c>
      <c r="H37" s="28">
        <v>161</v>
      </c>
      <c r="I37" s="28" t="s">
        <v>3075</v>
      </c>
    </row>
    <row r="38" spans="1:9">
      <c r="A38" s="28" t="s">
        <v>3122</v>
      </c>
      <c r="B38" s="28" t="s">
        <v>3155</v>
      </c>
      <c r="C38" s="28" t="e">
        <f>VLOOKUP(B38,SARAL!$B$1:$B$500,1,FALSE)</f>
        <v>#N/A</v>
      </c>
      <c r="D38" s="28" t="s">
        <v>3156</v>
      </c>
      <c r="E38" s="28" t="s">
        <v>3157</v>
      </c>
      <c r="F38" s="28" t="s">
        <v>3053</v>
      </c>
      <c r="G38" s="28" t="s">
        <v>3158</v>
      </c>
      <c r="H38" s="28">
        <v>221184</v>
      </c>
      <c r="I38" s="28" t="s">
        <v>3159</v>
      </c>
    </row>
    <row r="39" spans="1:9">
      <c r="A39" t="s">
        <v>3126</v>
      </c>
      <c r="B39" t="s">
        <v>3160</v>
      </c>
      <c r="C39" t="str">
        <f>VLOOKUP(B39,SARAL!$B$1:$B$500,1,FALSE)</f>
        <v>u2fxml.dll</v>
      </c>
      <c r="D39" t="s">
        <v>3156</v>
      </c>
      <c r="F39" t="s">
        <v>3053</v>
      </c>
      <c r="G39" t="s">
        <v>3161</v>
      </c>
      <c r="H39">
        <v>233472</v>
      </c>
      <c r="I39" t="s">
        <v>3162</v>
      </c>
    </row>
    <row r="40" spans="1:9">
      <c r="A40" t="s">
        <v>3130</v>
      </c>
      <c r="B40" t="s">
        <v>3163</v>
      </c>
      <c r="C40" t="str">
        <f>VLOOKUP(B40,SARAL!$B$1:$B$500,1,FALSE)</f>
        <v>crtslv.dll</v>
      </c>
      <c r="D40" t="s">
        <v>3052</v>
      </c>
      <c r="E40" t="s">
        <v>3116</v>
      </c>
      <c r="F40" t="s">
        <v>3053</v>
      </c>
      <c r="G40" s="202">
        <v>44379.660694444443</v>
      </c>
      <c r="H40">
        <v>49223</v>
      </c>
      <c r="I40" t="s">
        <v>3164</v>
      </c>
    </row>
    <row r="41" spans="1:9">
      <c r="A41" t="s">
        <v>3132</v>
      </c>
      <c r="B41" t="s">
        <v>3165</v>
      </c>
      <c r="C41" t="str">
        <f>VLOOKUP(B41,SARAL!$B$1:$B$500,1,FALSE)</f>
        <v>ExportModeller.dll</v>
      </c>
      <c r="D41" t="s">
        <v>3052</v>
      </c>
      <c r="E41" t="s">
        <v>3116</v>
      </c>
      <c r="F41" t="s">
        <v>3053</v>
      </c>
      <c r="G41" s="202">
        <v>44379.660694444443</v>
      </c>
      <c r="H41">
        <v>307200</v>
      </c>
      <c r="I41" t="s">
        <v>3166</v>
      </c>
    </row>
    <row r="42" spans="1:9">
      <c r="A42" s="28" t="s">
        <v>3134</v>
      </c>
      <c r="B42" s="28" t="s">
        <v>3167</v>
      </c>
      <c r="C42" s="28" t="e">
        <f>VLOOKUP(B42,SARAL!$B$1:$B$500,1,FALSE)</f>
        <v>#N/A</v>
      </c>
      <c r="D42" s="28" t="s">
        <v>3156</v>
      </c>
      <c r="E42" s="28"/>
      <c r="F42" s="28" t="s">
        <v>3053</v>
      </c>
      <c r="G42" s="428">
        <v>38570.01326388889</v>
      </c>
      <c r="H42" s="28">
        <v>471107</v>
      </c>
      <c r="I42" s="28" t="s">
        <v>3168</v>
      </c>
    </row>
    <row r="43" spans="1:9">
      <c r="A43" s="28" t="s">
        <v>3169</v>
      </c>
      <c r="B43" s="28" t="s">
        <v>3170</v>
      </c>
      <c r="C43" s="28" t="e">
        <f>VLOOKUP(B43,SARAL!$B$1:$B$500,1,FALSE)</f>
        <v>#N/A</v>
      </c>
      <c r="D43" s="28" t="s">
        <v>3156</v>
      </c>
      <c r="E43" s="28"/>
      <c r="F43" s="28" t="s">
        <v>3053</v>
      </c>
      <c r="G43" s="28" t="s">
        <v>3171</v>
      </c>
      <c r="H43" s="28">
        <v>167993</v>
      </c>
      <c r="I43" s="28" t="s">
        <v>3172</v>
      </c>
    </row>
    <row r="44" spans="1:9">
      <c r="A44" s="28" t="s">
        <v>3173</v>
      </c>
      <c r="B44" s="28" t="s">
        <v>3174</v>
      </c>
      <c r="C44" s="28" t="e">
        <f>VLOOKUP(B44,SARAL!$B$1:$B$500,1,FALSE)</f>
        <v>#N/A</v>
      </c>
      <c r="D44" s="28" t="s">
        <v>3156</v>
      </c>
      <c r="E44" s="28"/>
      <c r="F44" s="28" t="s">
        <v>3053</v>
      </c>
      <c r="G44" s="28" t="s">
        <v>3175</v>
      </c>
      <c r="H44" s="28">
        <v>671801</v>
      </c>
      <c r="I44" s="28" t="s">
        <v>3176</v>
      </c>
    </row>
    <row r="45" spans="1:9">
      <c r="A45" s="28" t="s">
        <v>3177</v>
      </c>
      <c r="B45" s="28" t="s">
        <v>3178</v>
      </c>
      <c r="C45" s="28" t="e">
        <f>VLOOKUP(B45,SARAL!$B$1:$B$500,1,FALSE)</f>
        <v>#N/A</v>
      </c>
      <c r="D45" s="28" t="s">
        <v>3156</v>
      </c>
      <c r="E45" s="28"/>
      <c r="F45" s="28" t="s">
        <v>3053</v>
      </c>
      <c r="G45" s="428">
        <v>38570.97724537037</v>
      </c>
      <c r="H45" s="28">
        <v>184391</v>
      </c>
      <c r="I45" s="28" t="s">
        <v>3179</v>
      </c>
    </row>
    <row r="46" spans="1:9">
      <c r="A46" s="28" t="s">
        <v>3180</v>
      </c>
      <c r="B46" s="28" t="s">
        <v>3181</v>
      </c>
      <c r="C46" s="28" t="e">
        <f>VLOOKUP(B46,SARAL!$B$1:$B$500,1,FALSE)</f>
        <v>#N/A</v>
      </c>
      <c r="D46" s="28" t="s">
        <v>3156</v>
      </c>
      <c r="E46" s="28"/>
      <c r="F46" s="28" t="s">
        <v>3053</v>
      </c>
      <c r="G46" s="28" t="s">
        <v>3182</v>
      </c>
      <c r="H46" s="28">
        <v>394828</v>
      </c>
      <c r="I46" s="28" t="s">
        <v>3183</v>
      </c>
    </row>
    <row r="47" spans="1:9">
      <c r="A47" s="28" t="s">
        <v>3184</v>
      </c>
      <c r="B47" s="28" t="s">
        <v>3185</v>
      </c>
      <c r="C47" s="28" t="e">
        <f>VLOOKUP(B47,SARAL!$B$1:$B$500,1,FALSE)</f>
        <v>#N/A</v>
      </c>
      <c r="D47" s="28" t="s">
        <v>3156</v>
      </c>
      <c r="E47" s="28"/>
      <c r="F47" s="28" t="s">
        <v>3053</v>
      </c>
      <c r="G47" s="28" t="s">
        <v>3186</v>
      </c>
      <c r="H47" s="28">
        <v>221248</v>
      </c>
      <c r="I47" s="28" t="s">
        <v>3187</v>
      </c>
    </row>
    <row r="48" spans="1:9">
      <c r="A48" s="28" t="s">
        <v>3188</v>
      </c>
      <c r="B48" s="28" t="s">
        <v>3085</v>
      </c>
      <c r="C48" s="28" t="e">
        <f>VLOOKUP(B48,SARAL!$B$1:$B$500,1,FALSE)</f>
        <v>#N/A</v>
      </c>
      <c r="D48" s="28" t="s">
        <v>3156</v>
      </c>
      <c r="E48" s="28"/>
      <c r="F48" s="28" t="s">
        <v>3053</v>
      </c>
      <c r="G48" s="28" t="s">
        <v>3189</v>
      </c>
      <c r="H48" s="28">
        <v>380992</v>
      </c>
      <c r="I48" s="28" t="s">
        <v>3190</v>
      </c>
    </row>
    <row r="49" spans="1:9">
      <c r="A49" s="28" t="s">
        <v>3191</v>
      </c>
      <c r="B49" s="28" t="s">
        <v>3192</v>
      </c>
      <c r="C49" s="28" t="e">
        <f>VLOOKUP(B49,SARAL!$B$1:$B$500,1,FALSE)</f>
        <v>#N/A</v>
      </c>
      <c r="D49" s="28" t="s">
        <v>3156</v>
      </c>
      <c r="E49" s="28" t="s">
        <v>3157</v>
      </c>
      <c r="F49" s="28" t="s">
        <v>3053</v>
      </c>
      <c r="G49" s="428">
        <v>38512.992523148147</v>
      </c>
      <c r="H49" s="28">
        <v>1552457</v>
      </c>
      <c r="I49" s="28" t="s">
        <v>3193</v>
      </c>
    </row>
    <row r="50" spans="1:9">
      <c r="A50" s="28" t="s">
        <v>3194</v>
      </c>
      <c r="B50" s="28" t="s">
        <v>3195</v>
      </c>
      <c r="C50" s="28" t="e">
        <f>VLOOKUP(B50,SARAL!$B$1:$B$500,1,FALSE)</f>
        <v>#N/A</v>
      </c>
      <c r="D50" s="28" t="s">
        <v>3156</v>
      </c>
      <c r="E50" s="28"/>
      <c r="F50" s="28" t="s">
        <v>3053</v>
      </c>
      <c r="G50" s="28" t="s">
        <v>3196</v>
      </c>
      <c r="H50" s="28">
        <v>24576</v>
      </c>
      <c r="I50" s="28" t="s">
        <v>3197</v>
      </c>
    </row>
    <row r="51" spans="1:9">
      <c r="A51" t="s">
        <v>3043</v>
      </c>
      <c r="B51" t="s">
        <v>3198</v>
      </c>
      <c r="C51" t="str">
        <f>VLOOKUP(B51,SARAL!$B$1:$B$500,1,FALSE)</f>
        <v>u2lfinra.dll</v>
      </c>
      <c r="D51" t="s">
        <v>3156</v>
      </c>
      <c r="F51" t="s">
        <v>3053</v>
      </c>
      <c r="G51" t="s">
        <v>3199</v>
      </c>
      <c r="H51">
        <v>69632</v>
      </c>
      <c r="I51" t="s">
        <v>3200</v>
      </c>
    </row>
    <row r="52" spans="1:9">
      <c r="A52" t="s">
        <v>3201</v>
      </c>
      <c r="B52" t="s">
        <v>3202</v>
      </c>
      <c r="C52" t="str">
        <f>VLOOKUP(B52,SARAL!$B$1:$B$500,1,FALSE)</f>
        <v>u2lexch.dll</v>
      </c>
      <c r="D52" t="s">
        <v>3156</v>
      </c>
      <c r="F52" t="s">
        <v>3053</v>
      </c>
      <c r="G52" t="s">
        <v>3203</v>
      </c>
      <c r="H52">
        <v>28672</v>
      </c>
      <c r="I52" t="s">
        <v>3204</v>
      </c>
    </row>
    <row r="53" spans="1:9">
      <c r="A53" t="s">
        <v>3205</v>
      </c>
      <c r="B53" t="s">
        <v>3206</v>
      </c>
      <c r="C53" t="str">
        <f>VLOOKUP(B53,SARAL!$B$1:$B$500,1,FALSE)</f>
        <v>u25dts.dll</v>
      </c>
      <c r="D53" t="s">
        <v>3052</v>
      </c>
      <c r="F53" t="s">
        <v>3053</v>
      </c>
      <c r="G53" s="202">
        <v>44379.661145833335</v>
      </c>
      <c r="H53">
        <v>24576</v>
      </c>
      <c r="I53" t="s">
        <v>3048</v>
      </c>
    </row>
    <row r="54" spans="1:9">
      <c r="A54" t="s">
        <v>3050</v>
      </c>
      <c r="B54" t="s">
        <v>3207</v>
      </c>
      <c r="C54" t="str">
        <f>VLOOKUP(B54,SARAL!$B$1:$B$500,1,FALSE)</f>
        <v>u252000.dll</v>
      </c>
      <c r="D54" t="s">
        <v>3052</v>
      </c>
      <c r="F54" t="s">
        <v>3053</v>
      </c>
      <c r="G54" s="202">
        <v>44379.661145833335</v>
      </c>
      <c r="H54">
        <v>24576</v>
      </c>
      <c r="I54" t="s">
        <v>3048</v>
      </c>
    </row>
    <row r="55" spans="1:9">
      <c r="A55" t="s">
        <v>3208</v>
      </c>
      <c r="B55" t="s">
        <v>3209</v>
      </c>
      <c r="C55" t="str">
        <f>VLOOKUP(B55,SARAL!$B$1:$B$500,1,FALSE)</f>
        <v>u2ldts.dll</v>
      </c>
      <c r="D55" t="s">
        <v>3052</v>
      </c>
      <c r="F55" t="s">
        <v>3053</v>
      </c>
      <c r="G55" s="202">
        <v>44379.661157407405</v>
      </c>
      <c r="H55">
        <v>24576</v>
      </c>
      <c r="I55" t="s">
        <v>3048</v>
      </c>
    </row>
    <row r="56" spans="1:9">
      <c r="A56" t="s">
        <v>3210</v>
      </c>
      <c r="B56" t="s">
        <v>3211</v>
      </c>
      <c r="C56" t="str">
        <f>VLOOKUP(B56,SARAL!$B$1:$B$500,1,FALSE)</f>
        <v>u2lcom.dll</v>
      </c>
      <c r="D56" t="s">
        <v>3052</v>
      </c>
      <c r="F56" t="s">
        <v>3053</v>
      </c>
      <c r="G56" s="202">
        <v>44379.661157407405</v>
      </c>
      <c r="H56">
        <v>45056</v>
      </c>
      <c r="I56" t="s">
        <v>3048</v>
      </c>
    </row>
    <row r="57" spans="1:9">
      <c r="A57" t="s">
        <v>3212</v>
      </c>
      <c r="B57" t="s">
        <v>3213</v>
      </c>
      <c r="C57" t="str">
        <f>VLOOKUP(B57,SARAL!$B$1:$B$500,1,FALSE)</f>
        <v>u2l2000.dll</v>
      </c>
      <c r="D57" t="s">
        <v>3052</v>
      </c>
      <c r="F57" t="s">
        <v>3053</v>
      </c>
      <c r="G57" s="202">
        <v>44379.661145833335</v>
      </c>
      <c r="H57">
        <v>24576</v>
      </c>
      <c r="I57" t="s">
        <v>3048</v>
      </c>
    </row>
    <row r="58" spans="1:9">
      <c r="A58" s="28" t="s">
        <v>3214</v>
      </c>
      <c r="B58" s="28" t="s">
        <v>3090</v>
      </c>
      <c r="C58" s="28" t="e">
        <f>VLOOKUP(B58,SARAL!$B$1:$B$500,1,FALSE)</f>
        <v>#N/A</v>
      </c>
      <c r="D58" s="28" t="s">
        <v>3156</v>
      </c>
      <c r="E58" s="28"/>
      <c r="F58" s="28" t="s">
        <v>3053</v>
      </c>
      <c r="G58" s="28" t="s">
        <v>3215</v>
      </c>
      <c r="H58" s="28">
        <v>225280</v>
      </c>
      <c r="I58" s="28" t="s">
        <v>3216</v>
      </c>
    </row>
    <row r="59" spans="1:9">
      <c r="A59" s="28" t="s">
        <v>3217</v>
      </c>
      <c r="B59" s="28" t="s">
        <v>3218</v>
      </c>
      <c r="C59" s="28" t="e">
        <f>VLOOKUP(B59,SARAL!$B$1:$B$500,1,FALSE)</f>
        <v>#N/A</v>
      </c>
      <c r="D59" s="28" t="s">
        <v>3156</v>
      </c>
      <c r="E59" s="28"/>
      <c r="F59" s="28" t="s">
        <v>3053</v>
      </c>
      <c r="G59" s="28" t="s">
        <v>3219</v>
      </c>
      <c r="H59" s="28">
        <v>24576</v>
      </c>
      <c r="I59" s="28" t="s">
        <v>3220</v>
      </c>
    </row>
    <row r="60" spans="1:9">
      <c r="A60" t="s">
        <v>3221</v>
      </c>
      <c r="B60" t="s">
        <v>3222</v>
      </c>
      <c r="C60" t="str">
        <f>VLOOKUP(B60,SARAL!$B$1:$B$500,1,FALSE)</f>
        <v>u2dapp.dll</v>
      </c>
      <c r="D60" t="s">
        <v>3052</v>
      </c>
      <c r="F60" t="s">
        <v>3053</v>
      </c>
      <c r="G60" s="202">
        <v>44379.661145833335</v>
      </c>
      <c r="H60">
        <v>28672</v>
      </c>
      <c r="I60" t="s">
        <v>3048</v>
      </c>
    </row>
    <row r="61" spans="1:9">
      <c r="A61" t="s">
        <v>3223</v>
      </c>
      <c r="B61" t="s">
        <v>3224</v>
      </c>
      <c r="C61" t="str">
        <f>VLOOKUP(B61,SARAL!$B$1:$B$500,1,FALSE)</f>
        <v>u2dpost.dll</v>
      </c>
      <c r="D61" t="s">
        <v>3052</v>
      </c>
      <c r="F61" t="s">
        <v>3053</v>
      </c>
      <c r="G61" s="202">
        <v>44379.661145833335</v>
      </c>
      <c r="H61">
        <v>102400</v>
      </c>
      <c r="I61" t="s">
        <v>3225</v>
      </c>
    </row>
    <row r="62" spans="1:9">
      <c r="A62" t="s">
        <v>3226</v>
      </c>
      <c r="B62" t="s">
        <v>3227</v>
      </c>
      <c r="C62" t="str">
        <f>VLOOKUP(B62,SARAL!$B$1:$B$500,1,FALSE)</f>
        <v>u2ddisk.dll</v>
      </c>
      <c r="D62" t="s">
        <v>3052</v>
      </c>
      <c r="F62" t="s">
        <v>3053</v>
      </c>
      <c r="G62" s="202">
        <v>44379.661145833335</v>
      </c>
      <c r="H62">
        <v>28672</v>
      </c>
      <c r="I62" t="s">
        <v>3054</v>
      </c>
    </row>
    <row r="63" spans="1:9">
      <c r="A63" t="s">
        <v>3228</v>
      </c>
      <c r="B63" t="s">
        <v>3229</v>
      </c>
      <c r="C63" t="str">
        <f>VLOOKUP(B63,SARAL!$B$1:$B$500,1,FALSE)</f>
        <v>u2ftext.dll</v>
      </c>
      <c r="D63" t="s">
        <v>3052</v>
      </c>
      <c r="F63" t="s">
        <v>3053</v>
      </c>
      <c r="G63" s="202">
        <v>36896.471898148149</v>
      </c>
      <c r="H63">
        <v>98304</v>
      </c>
      <c r="I63" t="s">
        <v>3230</v>
      </c>
    </row>
    <row r="64" spans="1:9">
      <c r="A64" t="s">
        <v>3055</v>
      </c>
      <c r="B64" t="s">
        <v>3231</v>
      </c>
      <c r="C64" t="str">
        <f>VLOOKUP(B64,SARAL!$B$1:$B$500,1,FALSE)</f>
        <v>u2fsepv.dll</v>
      </c>
      <c r="D64" t="s">
        <v>3052</v>
      </c>
      <c r="F64" t="s">
        <v>3053</v>
      </c>
      <c r="G64" s="202">
        <v>44379.661145833335</v>
      </c>
      <c r="H64">
        <v>36864</v>
      </c>
      <c r="I64" t="s">
        <v>3232</v>
      </c>
    </row>
    <row r="65" spans="1:9">
      <c r="A65" t="s">
        <v>3058</v>
      </c>
      <c r="B65" t="s">
        <v>3233</v>
      </c>
      <c r="C65" t="str">
        <f>VLOOKUP(B65,SARAL!$B$1:$B$500,1,FALSE)</f>
        <v>u2fcr.dll</v>
      </c>
      <c r="D65" t="s">
        <v>3052</v>
      </c>
      <c r="F65" t="s">
        <v>3053</v>
      </c>
      <c r="G65" s="202">
        <v>44379.661145833335</v>
      </c>
      <c r="H65">
        <v>28672</v>
      </c>
      <c r="I65" t="s">
        <v>3234</v>
      </c>
    </row>
    <row r="66" spans="1:9">
      <c r="A66" t="s">
        <v>3061</v>
      </c>
      <c r="B66" t="s">
        <v>3235</v>
      </c>
      <c r="C66" t="str">
        <f>VLOOKUP(B66,SARAL!$B$1:$B$500,1,FALSE)</f>
        <v>crxf_pdf.dll</v>
      </c>
      <c r="D66" t="s">
        <v>3052</v>
      </c>
      <c r="F66" t="s">
        <v>3053</v>
      </c>
      <c r="G66" s="202">
        <v>44379.661134259259</v>
      </c>
      <c r="H66">
        <v>270336</v>
      </c>
      <c r="I66" t="s">
        <v>3236</v>
      </c>
    </row>
    <row r="67" spans="1:9">
      <c r="A67" t="s">
        <v>3064</v>
      </c>
      <c r="B67" t="s">
        <v>3237</v>
      </c>
      <c r="C67" t="str">
        <f>VLOOKUP(B67,SARAL!$B$1:$B$500,1,FALSE)</f>
        <v>crxf_rtf.dll</v>
      </c>
      <c r="D67" t="s">
        <v>3052</v>
      </c>
      <c r="F67" t="s">
        <v>3053</v>
      </c>
      <c r="G67" s="202">
        <v>44379.661134259259</v>
      </c>
      <c r="H67">
        <v>200755</v>
      </c>
      <c r="I67" t="s">
        <v>3238</v>
      </c>
    </row>
    <row r="68" spans="1:9">
      <c r="A68" t="s">
        <v>3239</v>
      </c>
      <c r="B68" t="s">
        <v>3240</v>
      </c>
      <c r="C68" t="str">
        <f>VLOOKUP(B68,SARAL!$B$1:$B$500,1,FALSE)</f>
        <v>Implode.dll</v>
      </c>
      <c r="D68" t="s">
        <v>3052</v>
      </c>
      <c r="F68" t="s">
        <v>3053</v>
      </c>
      <c r="G68" t="s">
        <v>3241</v>
      </c>
      <c r="H68">
        <v>18944</v>
      </c>
      <c r="I68" t="s">
        <v>3242</v>
      </c>
    </row>
    <row r="69" spans="1:9">
      <c r="A69" t="s">
        <v>3243</v>
      </c>
      <c r="B69" t="s">
        <v>3244</v>
      </c>
      <c r="C69" t="str">
        <f>VLOOKUP(B69,SARAL!$B$1:$B$500,1,FALSE)</f>
        <v>SSCSDK80.DLL</v>
      </c>
      <c r="D69" t="s">
        <v>3052</v>
      </c>
      <c r="F69" t="s">
        <v>3053</v>
      </c>
      <c r="G69" t="s">
        <v>3245</v>
      </c>
      <c r="H69">
        <v>1163264</v>
      </c>
      <c r="I69" t="s">
        <v>3246</v>
      </c>
    </row>
    <row r="70" spans="1:9">
      <c r="A70" t="s">
        <v>3247</v>
      </c>
      <c r="B70" t="s">
        <v>3248</v>
      </c>
      <c r="C70" t="str">
        <f>VLOOKUP(B70,SARAL!$B$1:$B$500,1,FALSE)</f>
        <v>MSVCRT.DLL</v>
      </c>
      <c r="D70" t="s">
        <v>3115</v>
      </c>
      <c r="G70" t="s">
        <v>3249</v>
      </c>
      <c r="H70">
        <v>278581</v>
      </c>
      <c r="I70" t="s">
        <v>3250</v>
      </c>
    </row>
    <row r="71" spans="1:9">
      <c r="A71" s="28" t="s">
        <v>3251</v>
      </c>
      <c r="B71" s="28" t="s">
        <v>3252</v>
      </c>
      <c r="C71" s="28" t="e">
        <f>VLOOKUP(B71,SARAL!$B$1:$B$500,1,FALSE)</f>
        <v>#N/A</v>
      </c>
      <c r="D71" s="28" t="s">
        <v>3156</v>
      </c>
      <c r="E71" s="28" t="s">
        <v>3157</v>
      </c>
      <c r="F71" s="28" t="s">
        <v>3053</v>
      </c>
      <c r="G71" s="428">
        <v>38658.291087962964</v>
      </c>
      <c r="H71" s="28">
        <v>6197313</v>
      </c>
      <c r="I71" s="28" t="s">
        <v>3253</v>
      </c>
    </row>
    <row r="72" spans="1:9">
      <c r="A72" s="28" t="s">
        <v>3254</v>
      </c>
      <c r="B72" s="28" t="s">
        <v>3088</v>
      </c>
      <c r="C72" s="28" t="e">
        <f>VLOOKUP(B72,SARAL!$B$1:$B$500,1,FALSE)</f>
        <v>#N/A</v>
      </c>
      <c r="D72" s="28" t="s">
        <v>3156</v>
      </c>
      <c r="E72" s="28" t="s">
        <v>3116</v>
      </c>
      <c r="F72" s="28" t="s">
        <v>3053</v>
      </c>
      <c r="G72" s="428">
        <v>38237.357893518521</v>
      </c>
      <c r="H72" s="28">
        <v>802512</v>
      </c>
      <c r="I72" s="28" t="s">
        <v>3255</v>
      </c>
    </row>
    <row r="73" spans="1:9">
      <c r="A73" t="s">
        <v>3256</v>
      </c>
      <c r="B73" t="s">
        <v>3257</v>
      </c>
      <c r="C73" t="str">
        <f>VLOOKUP(B73,SARAL!$B$1:$B$500,1,FALSE)</f>
        <v>u2lsamp1.dll</v>
      </c>
      <c r="D73" t="s">
        <v>3052</v>
      </c>
      <c r="F73" t="s">
        <v>3053</v>
      </c>
      <c r="G73" s="202">
        <v>44379.661157407405</v>
      </c>
      <c r="H73">
        <v>24576</v>
      </c>
      <c r="I73" t="s">
        <v>3258</v>
      </c>
    </row>
    <row r="74" spans="1:9">
      <c r="A74" t="s">
        <v>3067</v>
      </c>
      <c r="B74" t="s">
        <v>3259</v>
      </c>
      <c r="C74" t="str">
        <f>VLOOKUP(B74,SARAL!$B$1:$B$500,1,FALSE)</f>
        <v>u2fxls.dll</v>
      </c>
      <c r="D74" t="s">
        <v>3052</v>
      </c>
      <c r="F74" t="s">
        <v>3053</v>
      </c>
      <c r="G74" t="s">
        <v>3260</v>
      </c>
      <c r="H74">
        <v>212992</v>
      </c>
      <c r="I74" t="s">
        <v>3261</v>
      </c>
    </row>
    <row r="75" spans="1:9">
      <c r="A75" t="s">
        <v>3262</v>
      </c>
      <c r="B75" t="s">
        <v>3263</v>
      </c>
      <c r="C75" t="str">
        <f>VLOOKUP(B75,SARAL!$B$1:$B$500,1,FALSE)</f>
        <v>u2fwordw.dll</v>
      </c>
      <c r="D75" t="s">
        <v>3052</v>
      </c>
      <c r="F75" t="s">
        <v>3053</v>
      </c>
      <c r="G75" s="202">
        <v>44379.661145833335</v>
      </c>
      <c r="H75">
        <v>106496</v>
      </c>
      <c r="I75" t="s">
        <v>3264</v>
      </c>
    </row>
    <row r="76" spans="1:9">
      <c r="A76" t="s">
        <v>3265</v>
      </c>
      <c r="B76" t="s">
        <v>3266</v>
      </c>
      <c r="C76" t="str">
        <f>VLOOKUP(B76,SARAL!$B$1:$B$500,1,FALSE)</f>
        <v>u2fwks.dll</v>
      </c>
      <c r="D76" t="s">
        <v>3052</v>
      </c>
      <c r="F76" t="s">
        <v>3053</v>
      </c>
      <c r="G76" s="202">
        <v>44379.661145833335</v>
      </c>
      <c r="H76">
        <v>40960</v>
      </c>
      <c r="I76" t="s">
        <v>3267</v>
      </c>
    </row>
    <row r="77" spans="1:9">
      <c r="A77" t="s">
        <v>3268</v>
      </c>
      <c r="B77" t="s">
        <v>3269</v>
      </c>
      <c r="C77" t="str">
        <f>VLOOKUP(B77,SARAL!$B$1:$B$500,1,FALSE)</f>
        <v>u2frec.dll</v>
      </c>
      <c r="D77" t="s">
        <v>3052</v>
      </c>
      <c r="F77" t="s">
        <v>3053</v>
      </c>
      <c r="G77" s="202">
        <v>44379.661145833335</v>
      </c>
      <c r="H77">
        <v>36864</v>
      </c>
      <c r="I77" t="s">
        <v>3270</v>
      </c>
    </row>
    <row r="78" spans="1:9">
      <c r="A78" t="s">
        <v>3271</v>
      </c>
      <c r="B78" t="s">
        <v>3272</v>
      </c>
      <c r="C78" t="str">
        <f>VLOOKUP(B78,SARAL!$B$1:$B$500,1,FALSE)</f>
        <v>u2fodbc.dll</v>
      </c>
      <c r="D78" t="s">
        <v>3052</v>
      </c>
      <c r="F78" t="s">
        <v>3053</v>
      </c>
      <c r="G78" s="202">
        <v>44379.661145833335</v>
      </c>
      <c r="H78">
        <v>49152</v>
      </c>
      <c r="I78" t="s">
        <v>3273</v>
      </c>
    </row>
    <row r="79" spans="1:9">
      <c r="A79" t="s">
        <v>3274</v>
      </c>
      <c r="B79" t="s">
        <v>3275</v>
      </c>
      <c r="C79" t="str">
        <f>VLOOKUP(B79,SARAL!$B$1:$B$500,1,FALSE)</f>
        <v>u2fhtml.dll</v>
      </c>
      <c r="D79" t="s">
        <v>3052</v>
      </c>
      <c r="F79" t="s">
        <v>3053</v>
      </c>
      <c r="G79" s="202">
        <v>44379.661145833335</v>
      </c>
      <c r="H79">
        <v>45056</v>
      </c>
      <c r="I79" t="s">
        <v>3276</v>
      </c>
    </row>
    <row r="80" spans="1:9">
      <c r="A80" t="s">
        <v>3277</v>
      </c>
      <c r="B80" t="s">
        <v>3278</v>
      </c>
      <c r="C80" t="str">
        <f>VLOOKUP(B80,SARAL!$B$1:$B$500,1,FALSE)</f>
        <v>u2dvim.dll</v>
      </c>
      <c r="D80" t="s">
        <v>3052</v>
      </c>
      <c r="F80" t="s">
        <v>3053</v>
      </c>
      <c r="G80" s="202">
        <v>44379.661145833335</v>
      </c>
      <c r="H80">
        <v>57344</v>
      </c>
      <c r="I80" t="s">
        <v>3048</v>
      </c>
    </row>
    <row r="81" spans="1:9">
      <c r="A81" t="s">
        <v>3279</v>
      </c>
      <c r="B81" t="s">
        <v>3280</v>
      </c>
      <c r="C81" t="str">
        <f>VLOOKUP(B81,SARAL!$B$1:$B$500,1,FALSE)</f>
        <v>u2dnotes.dll</v>
      </c>
      <c r="D81" t="s">
        <v>3052</v>
      </c>
      <c r="F81" t="s">
        <v>3053</v>
      </c>
      <c r="G81" s="202">
        <v>44379.661145833335</v>
      </c>
      <c r="H81">
        <v>53248</v>
      </c>
      <c r="I81" t="s">
        <v>3281</v>
      </c>
    </row>
    <row r="82" spans="1:9">
      <c r="A82" t="s">
        <v>3282</v>
      </c>
      <c r="B82" t="s">
        <v>3283</v>
      </c>
      <c r="C82" t="str">
        <f>VLOOKUP(B82,SARAL!$B$1:$B$500,1,FALSE)</f>
        <v>u2dmapi.dll</v>
      </c>
      <c r="D82" t="s">
        <v>3052</v>
      </c>
      <c r="F82" t="s">
        <v>3053</v>
      </c>
      <c r="G82" s="202">
        <v>44379.661145833335</v>
      </c>
      <c r="H82">
        <v>40960</v>
      </c>
      <c r="I82" t="s">
        <v>3048</v>
      </c>
    </row>
    <row r="83" spans="1:9">
      <c r="A83" t="s">
        <v>3284</v>
      </c>
      <c r="B83" t="s">
        <v>3285</v>
      </c>
      <c r="C83" t="str">
        <f>VLOOKUP(B83,SARAL!$B$1:$B$500,1,FALSE)</f>
        <v>p2soledb.dll</v>
      </c>
      <c r="D83" t="s">
        <v>3052</v>
      </c>
      <c r="F83" t="s">
        <v>3053</v>
      </c>
      <c r="G83" s="202">
        <v>44379.661134259259</v>
      </c>
      <c r="H83">
        <v>204800</v>
      </c>
      <c r="I83" t="s">
        <v>3286</v>
      </c>
    </row>
    <row r="84" spans="1:9">
      <c r="A84" s="28" t="s">
        <v>3287</v>
      </c>
      <c r="B84" s="28" t="s">
        <v>3288</v>
      </c>
      <c r="C84" s="28" t="e">
        <f>VLOOKUP(B84,SARAL!$B$1:$B$500,1,FALSE)</f>
        <v>#N/A</v>
      </c>
      <c r="D84" s="28" t="s">
        <v>3052</v>
      </c>
      <c r="E84" s="28"/>
      <c r="F84" s="28" t="s">
        <v>3053</v>
      </c>
      <c r="G84" s="428">
        <v>44379.661134259259</v>
      </c>
      <c r="H84" s="28">
        <v>159744</v>
      </c>
      <c r="I84" s="28" t="s">
        <v>3289</v>
      </c>
    </row>
    <row r="85" spans="1:9">
      <c r="A85" s="28" t="s">
        <v>3290</v>
      </c>
      <c r="B85" s="28" t="s">
        <v>3291</v>
      </c>
      <c r="C85" s="28" t="e">
        <f>VLOOKUP(B85,SARAL!$B$1:$B$500,1,FALSE)</f>
        <v>#N/A</v>
      </c>
      <c r="D85" s="28" t="s">
        <v>3052</v>
      </c>
      <c r="E85" s="28"/>
      <c r="F85" s="28" t="s">
        <v>3053</v>
      </c>
      <c r="G85" s="428">
        <v>44379.661134259259</v>
      </c>
      <c r="H85" s="28">
        <v>167936</v>
      </c>
      <c r="I85" s="28" t="s">
        <v>3292</v>
      </c>
    </row>
    <row r="86" spans="1:9">
      <c r="A86" s="28" t="s">
        <v>3293</v>
      </c>
      <c r="B86" s="28" t="s">
        <v>3294</v>
      </c>
      <c r="C86" s="28" t="e">
        <f>VLOOKUP(B86,SARAL!$B$1:$B$500,1,FALSE)</f>
        <v>#N/A</v>
      </c>
      <c r="D86" s="28" t="s">
        <v>3052</v>
      </c>
      <c r="E86" s="28"/>
      <c r="F86" s="28" t="s">
        <v>3053</v>
      </c>
      <c r="G86" s="28" t="s">
        <v>3295</v>
      </c>
      <c r="H86" s="28">
        <v>286720</v>
      </c>
      <c r="I86" s="28" t="s">
        <v>3296</v>
      </c>
    </row>
    <row r="87" spans="1:9">
      <c r="A87" t="s">
        <v>3297</v>
      </c>
      <c r="B87" t="s">
        <v>3298</v>
      </c>
      <c r="C87" t="str">
        <f>VLOOKUP(B87,SARAL!$B$1:$B$500,1,FALSE)</f>
        <v>P2smon.dll</v>
      </c>
      <c r="D87" t="s">
        <v>3052</v>
      </c>
      <c r="F87" t="s">
        <v>3053</v>
      </c>
      <c r="G87" s="202">
        <v>44379.661180555559</v>
      </c>
      <c r="H87">
        <v>163840</v>
      </c>
      <c r="I87" t="s">
        <v>3299</v>
      </c>
    </row>
    <row r="88" spans="1:9">
      <c r="A88" s="28" t="s">
        <v>3300</v>
      </c>
      <c r="B88" s="28" t="s">
        <v>3301</v>
      </c>
      <c r="C88" s="28" t="e">
        <f>VLOOKUP(B88,SARAL!$B$1:$B$500,1,FALSE)</f>
        <v>#N/A</v>
      </c>
      <c r="D88" s="28" t="s">
        <v>3052</v>
      </c>
      <c r="E88" s="28"/>
      <c r="F88" s="28" t="s">
        <v>3053</v>
      </c>
      <c r="G88" s="428">
        <v>44379.661134259259</v>
      </c>
      <c r="H88" s="28">
        <v>167936</v>
      </c>
      <c r="I88" s="28" t="s">
        <v>3063</v>
      </c>
    </row>
    <row r="89" spans="1:9">
      <c r="A89" s="28" t="s">
        <v>3302</v>
      </c>
      <c r="B89" s="28" t="s">
        <v>3303</v>
      </c>
      <c r="C89" s="28" t="e">
        <f>VLOOKUP(B89,SARAL!$B$1:$B$500,1,FALSE)</f>
        <v>#N/A</v>
      </c>
      <c r="D89" s="28" t="s">
        <v>3052</v>
      </c>
      <c r="E89" s="28"/>
      <c r="F89" s="28" t="s">
        <v>3053</v>
      </c>
      <c r="G89" s="428">
        <v>44379.661180555559</v>
      </c>
      <c r="H89" s="28">
        <v>65536</v>
      </c>
      <c r="I89" s="28" t="s">
        <v>3304</v>
      </c>
    </row>
    <row r="90" spans="1:9">
      <c r="A90" s="28" t="s">
        <v>3305</v>
      </c>
      <c r="B90" s="28" t="s">
        <v>3306</v>
      </c>
      <c r="C90" s="28" t="e">
        <f>VLOOKUP(B90,SARAL!$B$1:$B$500,1,FALSE)</f>
        <v>#N/A</v>
      </c>
      <c r="D90" s="28" t="s">
        <v>3052</v>
      </c>
      <c r="E90" s="28"/>
      <c r="F90" s="28" t="s">
        <v>3053</v>
      </c>
      <c r="G90" s="428">
        <v>44379.661180555559</v>
      </c>
      <c r="H90" s="28">
        <v>53248</v>
      </c>
      <c r="I90" s="28" t="s">
        <v>3304</v>
      </c>
    </row>
    <row r="91" spans="1:9">
      <c r="A91" s="28" t="s">
        <v>3307</v>
      </c>
      <c r="B91" s="28" t="s">
        <v>3308</v>
      </c>
      <c r="C91" s="28" t="e">
        <f>VLOOKUP(B91,SARAL!$B$1:$B$500,1,FALSE)</f>
        <v>#N/A</v>
      </c>
      <c r="D91" s="28" t="s">
        <v>3052</v>
      </c>
      <c r="E91" s="28"/>
      <c r="F91" s="28" t="s">
        <v>3053</v>
      </c>
      <c r="G91" s="28" t="s">
        <v>3309</v>
      </c>
      <c r="H91" s="28">
        <v>249856</v>
      </c>
      <c r="I91" s="28" t="s">
        <v>3310</v>
      </c>
    </row>
    <row r="92" spans="1:9">
      <c r="A92" s="28" t="s">
        <v>3311</v>
      </c>
      <c r="B92" s="28" t="s">
        <v>3312</v>
      </c>
      <c r="C92" s="28" t="e">
        <f>VLOOKUP(B92,SARAL!$B$1:$B$500,1,FALSE)</f>
        <v>#N/A</v>
      </c>
      <c r="D92" s="28" t="s">
        <v>3052</v>
      </c>
      <c r="E92" s="28"/>
      <c r="F92" s="28" t="s">
        <v>3053</v>
      </c>
      <c r="G92" s="428">
        <v>44379.661180555559</v>
      </c>
      <c r="H92" s="28">
        <v>94208</v>
      </c>
      <c r="I92" s="28" t="s">
        <v>3057</v>
      </c>
    </row>
    <row r="93" spans="1:9">
      <c r="A93" s="28" t="s">
        <v>3313</v>
      </c>
      <c r="B93" s="28" t="s">
        <v>3314</v>
      </c>
      <c r="C93" s="28" t="e">
        <f>VLOOKUP(B93,SARAL!$B$1:$B$500,1,FALSE)</f>
        <v>#N/A</v>
      </c>
      <c r="D93" s="28" t="s">
        <v>3052</v>
      </c>
      <c r="E93" s="28"/>
      <c r="F93" s="28" t="s">
        <v>3053</v>
      </c>
      <c r="G93" s="28" t="s">
        <v>3315</v>
      </c>
      <c r="H93" s="28">
        <v>77824</v>
      </c>
      <c r="I93" s="28" t="s">
        <v>3316</v>
      </c>
    </row>
    <row r="94" spans="1:9">
      <c r="A94" t="s">
        <v>3317</v>
      </c>
      <c r="B94" t="s">
        <v>3318</v>
      </c>
      <c r="C94" t="str">
        <f>VLOOKUP(B94,SARAL!$B$1:$B$500,1,FALSE)</f>
        <v>Crxlat32.dll</v>
      </c>
      <c r="D94" t="s">
        <v>3052</v>
      </c>
      <c r="F94" t="s">
        <v>3053</v>
      </c>
      <c r="G94" s="202">
        <v>44379.661134259259</v>
      </c>
      <c r="H94">
        <v>24576</v>
      </c>
      <c r="I94" t="s">
        <v>3048</v>
      </c>
    </row>
    <row r="95" spans="1:9">
      <c r="A95" t="s">
        <v>3073</v>
      </c>
      <c r="B95" t="s">
        <v>3319</v>
      </c>
      <c r="C95" t="str">
        <f>VLOOKUP(B95,SARAL!$B$1:$B$500,1,FALSE)</f>
        <v>mfc42.dll</v>
      </c>
      <c r="D95" t="s">
        <v>3052</v>
      </c>
      <c r="E95" t="s">
        <v>3116</v>
      </c>
      <c r="F95" t="s">
        <v>3053</v>
      </c>
      <c r="G95" s="202">
        <v>43658.610567129632</v>
      </c>
      <c r="H95">
        <v>1171456</v>
      </c>
      <c r="I95" t="s">
        <v>3320</v>
      </c>
    </row>
    <row r="96" spans="1:9">
      <c r="A96" t="s">
        <v>3321</v>
      </c>
      <c r="B96" t="s">
        <v>3322</v>
      </c>
      <c r="C96" t="str">
        <f>VLOOKUP(B96,SARAL!$B$1:$B$500,1,FALSE)</f>
        <v>Crpaig80.dll</v>
      </c>
      <c r="D96" t="s">
        <v>3052</v>
      </c>
      <c r="F96" t="s">
        <v>3053</v>
      </c>
      <c r="G96" s="202">
        <v>44379.661168981482</v>
      </c>
      <c r="H96">
        <v>618496</v>
      </c>
      <c r="I96" t="s">
        <v>3323</v>
      </c>
    </row>
    <row r="97" spans="1:9">
      <c r="A97" t="s">
        <v>3324</v>
      </c>
      <c r="B97" t="s">
        <v>3079</v>
      </c>
      <c r="C97" t="str">
        <f>VLOOKUP(B97,SARAL!$B$1:$B$500,1,FALSE)</f>
        <v>p2ssql.dll</v>
      </c>
      <c r="D97" t="s">
        <v>3052</v>
      </c>
      <c r="F97" t="s">
        <v>3053</v>
      </c>
      <c r="G97" s="202">
        <v>44379.661134259259</v>
      </c>
      <c r="H97">
        <v>168000</v>
      </c>
      <c r="I97" t="s">
        <v>3063</v>
      </c>
    </row>
    <row r="98" spans="1:9">
      <c r="A98" s="28" t="s">
        <v>3325</v>
      </c>
      <c r="B98" s="28" t="s">
        <v>3087</v>
      </c>
      <c r="C98" s="28" t="e">
        <f>VLOOKUP(B98,SARAL!$B$1:$B$500,1,FALSE)</f>
        <v>#N/A</v>
      </c>
      <c r="D98" s="28" t="s">
        <v>3052</v>
      </c>
      <c r="E98" s="28"/>
      <c r="F98" s="28" t="s">
        <v>3053</v>
      </c>
      <c r="G98" s="428">
        <v>44379.661192129628</v>
      </c>
      <c r="H98" s="28">
        <v>4587577</v>
      </c>
      <c r="I98" s="28" t="s">
        <v>3326</v>
      </c>
    </row>
    <row r="99" spans="1:9">
      <c r="A99" s="28" t="s">
        <v>3327</v>
      </c>
      <c r="B99" s="28" t="s">
        <v>3083</v>
      </c>
      <c r="C99" s="28" t="e">
        <f>VLOOKUP(B99,SARAL!$B$1:$B$500,1,FALSE)</f>
        <v>#N/A</v>
      </c>
      <c r="D99" s="28" t="s">
        <v>3052</v>
      </c>
      <c r="E99" s="28" t="s">
        <v>3116</v>
      </c>
      <c r="F99" s="28" t="s">
        <v>3053</v>
      </c>
      <c r="G99" s="428">
        <v>44379.661157407405</v>
      </c>
      <c r="H99" s="28">
        <v>442368</v>
      </c>
      <c r="I99" s="28" t="s">
        <v>3328</v>
      </c>
    </row>
    <row r="100" spans="1:9">
      <c r="A100" s="28" t="s">
        <v>3329</v>
      </c>
      <c r="B100" s="28" t="s">
        <v>3330</v>
      </c>
      <c r="C100" s="28" t="e">
        <f>VLOOKUP(B100,SARAL!$B$1:$B$500,1,FALSE)</f>
        <v>#N/A</v>
      </c>
      <c r="D100" s="28" t="s">
        <v>3046</v>
      </c>
      <c r="E100" s="28"/>
      <c r="F100" s="28"/>
      <c r="G100" s="28" t="s">
        <v>3331</v>
      </c>
      <c r="H100" s="28">
        <v>31872</v>
      </c>
      <c r="I100" s="28" t="s">
        <v>3075</v>
      </c>
    </row>
    <row r="101" spans="1:9">
      <c r="A101" s="28" t="s">
        <v>3332</v>
      </c>
      <c r="B101" s="28" t="s">
        <v>3333</v>
      </c>
      <c r="C101" s="28" t="e">
        <f>VLOOKUP(B101,SARAL!$B$1:$B$500,1,FALSE)</f>
        <v>#N/A</v>
      </c>
      <c r="D101" s="28" t="s">
        <v>3046</v>
      </c>
      <c r="E101" s="28"/>
      <c r="F101" s="28"/>
      <c r="G101" s="28" t="s">
        <v>3334</v>
      </c>
      <c r="H101" s="28">
        <v>15573</v>
      </c>
      <c r="I101" s="28" t="s">
        <v>3075</v>
      </c>
    </row>
    <row r="102" spans="1:9">
      <c r="A102" s="28" t="s">
        <v>3076</v>
      </c>
      <c r="B102" s="28" t="s">
        <v>3335</v>
      </c>
      <c r="C102" s="28" t="e">
        <f>VLOOKUP(B102,SARAL!$B$1:$B$500,1,FALSE)</f>
        <v>#N/A</v>
      </c>
      <c r="D102" s="28" t="s">
        <v>3046</v>
      </c>
      <c r="E102" s="28"/>
      <c r="F102" s="28"/>
      <c r="G102" s="28" t="s">
        <v>3336</v>
      </c>
      <c r="H102" s="28">
        <v>213303</v>
      </c>
      <c r="I102" s="28" t="s">
        <v>3075</v>
      </c>
    </row>
    <row r="103" spans="1:9">
      <c r="A103" s="28" t="s">
        <v>3337</v>
      </c>
      <c r="B103" s="28" t="s">
        <v>3338</v>
      </c>
      <c r="C103" s="28" t="e">
        <f>VLOOKUP(B103,SARAL!$B$1:$B$500,1,FALSE)</f>
        <v>#N/A</v>
      </c>
      <c r="D103" s="28" t="s">
        <v>3046</v>
      </c>
      <c r="E103" s="28"/>
      <c r="F103" s="28"/>
      <c r="G103" s="28" t="s">
        <v>3339</v>
      </c>
      <c r="H103" s="28">
        <v>10305</v>
      </c>
      <c r="I103" s="28" t="s">
        <v>3075</v>
      </c>
    </row>
    <row r="104" spans="1:9">
      <c r="A104" s="28" t="s">
        <v>3340</v>
      </c>
      <c r="B104" s="28" t="s">
        <v>3341</v>
      </c>
      <c r="C104" s="28" t="e">
        <f>VLOOKUP(B104,SARAL!$B$1:$B$500,1,FALSE)</f>
        <v>#N/A</v>
      </c>
      <c r="D104" s="28" t="s">
        <v>3046</v>
      </c>
      <c r="E104" s="28"/>
      <c r="F104" s="28"/>
      <c r="G104" s="428">
        <v>41278.186018518521</v>
      </c>
      <c r="H104" s="28">
        <v>10343</v>
      </c>
      <c r="I104" s="28" t="s">
        <v>3075</v>
      </c>
    </row>
    <row r="105" spans="1:9">
      <c r="A105" s="28" t="s">
        <v>3342</v>
      </c>
      <c r="B105" s="28" t="s">
        <v>3343</v>
      </c>
      <c r="C105" s="28" t="e">
        <f>VLOOKUP(B105,SARAL!$B$1:$B$500,1,FALSE)</f>
        <v>#N/A</v>
      </c>
      <c r="D105" s="28" t="s">
        <v>3046</v>
      </c>
      <c r="E105" s="28"/>
      <c r="F105" s="28"/>
      <c r="G105" s="28" t="s">
        <v>3344</v>
      </c>
      <c r="H105" s="28">
        <v>13288</v>
      </c>
      <c r="I105" s="28" t="s">
        <v>3075</v>
      </c>
    </row>
    <row r="106" spans="1:9">
      <c r="A106" s="28" t="s">
        <v>3345</v>
      </c>
      <c r="B106" s="28" t="s">
        <v>3346</v>
      </c>
      <c r="C106" s="28" t="e">
        <f>VLOOKUP(B106,SARAL!$B$1:$B$500,1,FALSE)</f>
        <v>#N/A</v>
      </c>
      <c r="D106" s="28" t="s">
        <v>3046</v>
      </c>
      <c r="E106" s="28"/>
      <c r="F106" s="28"/>
      <c r="G106" s="28" t="s">
        <v>3347</v>
      </c>
      <c r="H106" s="28">
        <v>9537</v>
      </c>
      <c r="I106" s="28" t="s">
        <v>3075</v>
      </c>
    </row>
    <row r="107" spans="1:9">
      <c r="A107" s="28" t="s">
        <v>3348</v>
      </c>
      <c r="B107" s="28" t="s">
        <v>3349</v>
      </c>
      <c r="C107" s="28" t="e">
        <f>VLOOKUP(B107,SARAL!$B$1:$B$500,1,FALSE)</f>
        <v>#N/A</v>
      </c>
      <c r="D107" s="28" t="s">
        <v>3046</v>
      </c>
      <c r="E107" s="28"/>
      <c r="F107" s="28"/>
      <c r="G107" s="28" t="s">
        <v>3350</v>
      </c>
      <c r="H107" s="28">
        <v>59694</v>
      </c>
      <c r="I107" s="28" t="s">
        <v>3075</v>
      </c>
    </row>
    <row r="108" spans="1:9">
      <c r="A108" s="28" t="s">
        <v>3351</v>
      </c>
      <c r="B108" s="28" t="s">
        <v>3352</v>
      </c>
      <c r="C108" s="28" t="e">
        <f>VLOOKUP(B108,SARAL!$B$1:$B$500,1,FALSE)</f>
        <v>#N/A</v>
      </c>
      <c r="D108" s="28" t="s">
        <v>3046</v>
      </c>
      <c r="E108" s="28"/>
      <c r="F108" s="28"/>
      <c r="G108" s="28" t="s">
        <v>3353</v>
      </c>
      <c r="H108" s="28">
        <v>10028</v>
      </c>
      <c r="I108" s="28" t="s">
        <v>3075</v>
      </c>
    </row>
    <row r="109" spans="1:9">
      <c r="A109" s="28" t="s">
        <v>3354</v>
      </c>
      <c r="B109" s="28" t="s">
        <v>3355</v>
      </c>
      <c r="C109" s="28" t="e">
        <f>VLOOKUP(B109,SARAL!$B$1:$B$500,1,FALSE)</f>
        <v>#N/A</v>
      </c>
      <c r="D109" s="28" t="s">
        <v>3046</v>
      </c>
      <c r="E109" s="28"/>
      <c r="F109" s="28"/>
      <c r="G109" s="28" t="s">
        <v>3356</v>
      </c>
      <c r="H109" s="28">
        <v>9019</v>
      </c>
      <c r="I109" s="28" t="s">
        <v>3075</v>
      </c>
    </row>
    <row r="110" spans="1:9">
      <c r="A110" s="28" t="s">
        <v>3357</v>
      </c>
      <c r="B110" s="28" t="s">
        <v>3358</v>
      </c>
      <c r="C110" s="28" t="e">
        <f>VLOOKUP(B110,SARAL!$B$1:$B$500,1,FALSE)</f>
        <v>#N/A</v>
      </c>
      <c r="D110" s="28" t="s">
        <v>3046</v>
      </c>
      <c r="E110" s="28"/>
      <c r="F110" s="28"/>
      <c r="G110" s="428">
        <v>44318.735486111109</v>
      </c>
      <c r="H110" s="28">
        <v>117352</v>
      </c>
      <c r="I110" s="28" t="s">
        <v>3075</v>
      </c>
    </row>
    <row r="111" spans="1:9">
      <c r="A111" s="28" t="s">
        <v>3359</v>
      </c>
      <c r="B111" s="28" t="s">
        <v>3360</v>
      </c>
      <c r="C111" s="28" t="e">
        <f>VLOOKUP(B111,SARAL!$B$1:$B$500,1,FALSE)</f>
        <v>#N/A</v>
      </c>
      <c r="D111" s="28" t="s">
        <v>3046</v>
      </c>
      <c r="E111" s="28"/>
      <c r="F111" s="28"/>
      <c r="G111" s="428">
        <v>44318.725069444445</v>
      </c>
      <c r="H111" s="28">
        <v>12654</v>
      </c>
      <c r="I111" s="28" t="s">
        <v>3075</v>
      </c>
    </row>
    <row r="112" spans="1:9">
      <c r="A112" s="28" t="s">
        <v>3361</v>
      </c>
      <c r="B112" s="28" t="s">
        <v>3362</v>
      </c>
      <c r="C112" s="28" t="e">
        <f>VLOOKUP(B112,SARAL!$B$1:$B$500,1,FALSE)</f>
        <v>#N/A</v>
      </c>
      <c r="D112" s="28" t="s">
        <v>3046</v>
      </c>
      <c r="E112" s="28"/>
      <c r="F112" s="28"/>
      <c r="G112" s="28" t="s">
        <v>3363</v>
      </c>
      <c r="H112" s="28">
        <v>466127</v>
      </c>
      <c r="I112" s="28" t="s">
        <v>3075</v>
      </c>
    </row>
    <row r="113" spans="1:9">
      <c r="A113" s="28" t="s">
        <v>3364</v>
      </c>
      <c r="B113" s="28" t="s">
        <v>3365</v>
      </c>
      <c r="C113" s="28" t="e">
        <f>VLOOKUP(B113,SARAL!$B$1:$B$500,1,FALSE)</f>
        <v>#N/A</v>
      </c>
      <c r="D113" s="28" t="s">
        <v>3046</v>
      </c>
      <c r="E113" s="28"/>
      <c r="F113" s="28"/>
      <c r="G113" s="28" t="s">
        <v>3366</v>
      </c>
      <c r="H113" s="28">
        <v>195882</v>
      </c>
      <c r="I113" s="28" t="s">
        <v>3075</v>
      </c>
    </row>
    <row r="114" spans="1:9">
      <c r="A114" s="28" t="s">
        <v>3367</v>
      </c>
      <c r="B114" s="28" t="s">
        <v>3368</v>
      </c>
      <c r="C114" s="28" t="e">
        <f>VLOOKUP(B114,SARAL!$B$1:$B$500,1,FALSE)</f>
        <v>#N/A</v>
      </c>
      <c r="D114" s="28" t="s">
        <v>3046</v>
      </c>
      <c r="E114" s="28"/>
      <c r="F114" s="28"/>
      <c r="G114" s="428">
        <v>41064.97252314815</v>
      </c>
      <c r="H114" s="28">
        <v>23552</v>
      </c>
      <c r="I114" s="28" t="s">
        <v>3075</v>
      </c>
    </row>
    <row r="115" spans="1:9">
      <c r="A115" s="28" t="s">
        <v>3369</v>
      </c>
      <c r="B115" s="28" t="s">
        <v>3370</v>
      </c>
      <c r="C115" s="28" t="e">
        <f>VLOOKUP(B115,SARAL!$B$1:$B$500,1,FALSE)</f>
        <v>#N/A</v>
      </c>
      <c r="D115" s="28" t="s">
        <v>3046</v>
      </c>
      <c r="E115" s="28"/>
      <c r="F115" s="28"/>
      <c r="G115" s="428">
        <v>41039.954953703702</v>
      </c>
      <c r="H115" s="28">
        <v>20992</v>
      </c>
      <c r="I115" s="28" t="s">
        <v>3075</v>
      </c>
    </row>
    <row r="116" spans="1:9">
      <c r="A116" s="28" t="s">
        <v>3371</v>
      </c>
      <c r="B116" s="28" t="s">
        <v>3372</v>
      </c>
      <c r="C116" s="28" t="e">
        <f>VLOOKUP(B116,SARAL!$B$1:$B$500,1,FALSE)</f>
        <v>#N/A</v>
      </c>
      <c r="D116" s="28" t="s">
        <v>3046</v>
      </c>
      <c r="E116" s="28"/>
      <c r="F116" s="28"/>
      <c r="G116" s="28" t="s">
        <v>3373</v>
      </c>
      <c r="H116" s="28">
        <v>1136</v>
      </c>
      <c r="I116" s="28" t="s">
        <v>3075</v>
      </c>
    </row>
    <row r="117" spans="1:9">
      <c r="A117" s="28" t="s">
        <v>3374</v>
      </c>
      <c r="B117" s="28" t="s">
        <v>3375</v>
      </c>
      <c r="C117" s="28" t="e">
        <f>VLOOKUP(B117,SARAL!$B$1:$B$500,1,FALSE)</f>
        <v>#N/A</v>
      </c>
      <c r="D117" s="28" t="s">
        <v>3046</v>
      </c>
      <c r="E117" s="28"/>
      <c r="F117" s="28"/>
      <c r="G117" s="28" t="s">
        <v>3376</v>
      </c>
      <c r="H117" s="28">
        <v>822</v>
      </c>
      <c r="I117" s="28" t="s">
        <v>3075</v>
      </c>
    </row>
    <row r="118" spans="1:9">
      <c r="A118" s="28" t="s">
        <v>3377</v>
      </c>
      <c r="B118" s="28" t="s">
        <v>3378</v>
      </c>
      <c r="C118" s="28" t="e">
        <f>VLOOKUP(B118,SARAL!$B$1:$B$500,1,FALSE)</f>
        <v>#N/A</v>
      </c>
      <c r="D118" s="28" t="s">
        <v>3046</v>
      </c>
      <c r="E118" s="28"/>
      <c r="F118" s="28"/>
      <c r="G118" s="28" t="s">
        <v>3379</v>
      </c>
      <c r="H118" s="28">
        <v>822</v>
      </c>
      <c r="I118" s="28" t="s">
        <v>3075</v>
      </c>
    </row>
    <row r="119" spans="1:9">
      <c r="A119" s="28" t="s">
        <v>3380</v>
      </c>
      <c r="B119" s="28" t="s">
        <v>3381</v>
      </c>
      <c r="C119" s="28" t="e">
        <f>VLOOKUP(B119,SARAL!$B$1:$B$500,1,FALSE)</f>
        <v>#N/A</v>
      </c>
      <c r="D119" s="28" t="s">
        <v>3046</v>
      </c>
      <c r="E119" s="28"/>
      <c r="F119" s="28"/>
      <c r="G119" s="28" t="s">
        <v>3382</v>
      </c>
      <c r="H119" s="28">
        <v>822</v>
      </c>
      <c r="I119" s="28" t="s">
        <v>3075</v>
      </c>
    </row>
    <row r="120" spans="1:9">
      <c r="A120" s="28" t="s">
        <v>3383</v>
      </c>
      <c r="B120" s="28" t="s">
        <v>3384</v>
      </c>
      <c r="C120" s="28" t="e">
        <f>VLOOKUP(B120,SARAL!$B$1:$B$500,1,FALSE)</f>
        <v>#N/A</v>
      </c>
      <c r="D120" s="28" t="s">
        <v>3046</v>
      </c>
      <c r="E120" s="28"/>
      <c r="F120" s="28"/>
      <c r="G120" s="428">
        <v>44384.636828703704</v>
      </c>
      <c r="H120" s="28">
        <v>822</v>
      </c>
      <c r="I120" s="28" t="s">
        <v>3075</v>
      </c>
    </row>
    <row r="121" spans="1:9">
      <c r="A121" s="28" t="s">
        <v>3385</v>
      </c>
      <c r="B121" s="28" t="s">
        <v>3386</v>
      </c>
      <c r="C121" s="28" t="e">
        <f>VLOOKUP(B121,SARAL!$B$1:$B$500,1,FALSE)</f>
        <v>#N/A</v>
      </c>
      <c r="D121" s="28" t="s">
        <v>3046</v>
      </c>
      <c r="E121" s="28"/>
      <c r="F121" s="28"/>
      <c r="G121" s="28" t="s">
        <v>3387</v>
      </c>
      <c r="H121" s="28">
        <v>246</v>
      </c>
      <c r="I121" s="28" t="s">
        <v>3075</v>
      </c>
    </row>
    <row r="122" spans="1:9">
      <c r="A122" s="28" t="s">
        <v>3388</v>
      </c>
      <c r="B122" s="28" t="s">
        <v>3389</v>
      </c>
      <c r="C122" s="28" t="e">
        <f>VLOOKUP(B122,SARAL!$B$1:$B$500,1,FALSE)</f>
        <v>#N/A</v>
      </c>
      <c r="D122" s="28" t="s">
        <v>3046</v>
      </c>
      <c r="E122" s="28"/>
      <c r="F122" s="28"/>
      <c r="G122" s="428">
        <v>35980.070324074077</v>
      </c>
      <c r="H122" s="28">
        <v>1458</v>
      </c>
      <c r="I122" s="28" t="s">
        <v>3075</v>
      </c>
    </row>
    <row r="123" spans="1:9">
      <c r="A123" s="28" t="s">
        <v>3390</v>
      </c>
      <c r="B123" s="28" t="s">
        <v>3391</v>
      </c>
      <c r="C123" s="28" t="e">
        <f>VLOOKUP(B123,SARAL!$B$1:$B$500,1,FALSE)</f>
        <v>#N/A</v>
      </c>
      <c r="D123" s="28" t="s">
        <v>3046</v>
      </c>
      <c r="E123" s="28"/>
      <c r="F123" s="28"/>
      <c r="G123" s="28" t="s">
        <v>3392</v>
      </c>
      <c r="H123" s="28">
        <v>318</v>
      </c>
      <c r="I123" s="28" t="s">
        <v>3075</v>
      </c>
    </row>
    <row r="124" spans="1:9">
      <c r="A124" s="28" t="s">
        <v>3393</v>
      </c>
      <c r="B124" s="28" t="s">
        <v>3394</v>
      </c>
      <c r="C124" s="28" t="e">
        <f>VLOOKUP(B124,SARAL!$B$1:$B$500,1,FALSE)</f>
        <v>#N/A</v>
      </c>
      <c r="D124" s="28" t="s">
        <v>3046</v>
      </c>
      <c r="E124" s="28"/>
      <c r="F124" s="28"/>
      <c r="G124" s="28" t="s">
        <v>3395</v>
      </c>
      <c r="H124" s="28">
        <v>1136</v>
      </c>
      <c r="I124" s="28" t="s">
        <v>3075</v>
      </c>
    </row>
    <row r="125" spans="1:9">
      <c r="A125" s="28" t="s">
        <v>3396</v>
      </c>
      <c r="B125" s="28" t="s">
        <v>3397</v>
      </c>
      <c r="C125" s="28" t="e">
        <f>VLOOKUP(B125,SARAL!$B$1:$B$500,1,FALSE)</f>
        <v>#N/A</v>
      </c>
      <c r="D125" s="28" t="s">
        <v>3046</v>
      </c>
      <c r="E125" s="28"/>
      <c r="F125" s="28"/>
      <c r="G125" s="428">
        <v>36163.4375</v>
      </c>
      <c r="H125" s="28">
        <v>246</v>
      </c>
      <c r="I125" s="28" t="s">
        <v>3075</v>
      </c>
    </row>
    <row r="126" spans="1:9">
      <c r="A126" s="28" t="s">
        <v>3398</v>
      </c>
      <c r="B126" s="28" t="s">
        <v>3399</v>
      </c>
      <c r="C126" s="28" t="e">
        <f>VLOOKUP(B126,SARAL!$B$1:$B$500,1,FALSE)</f>
        <v>#N/A</v>
      </c>
      <c r="D126" s="28" t="s">
        <v>3046</v>
      </c>
      <c r="E126" s="28"/>
      <c r="F126" s="28"/>
      <c r="G126" s="28" t="s">
        <v>3400</v>
      </c>
      <c r="H126" s="28">
        <v>246</v>
      </c>
      <c r="I126" s="28" t="s">
        <v>3075</v>
      </c>
    </row>
    <row r="127" spans="1:9">
      <c r="A127" s="28" t="s">
        <v>3401</v>
      </c>
      <c r="B127" s="28" t="s">
        <v>3402</v>
      </c>
      <c r="C127" s="28" t="e">
        <f>VLOOKUP(B127,SARAL!$B$1:$B$500,1,FALSE)</f>
        <v>#N/A</v>
      </c>
      <c r="D127" s="28" t="s">
        <v>3046</v>
      </c>
      <c r="E127" s="28"/>
      <c r="F127" s="28"/>
      <c r="G127" s="28" t="s">
        <v>3403</v>
      </c>
      <c r="H127" s="28">
        <v>1318</v>
      </c>
      <c r="I127" s="28" t="s">
        <v>3075</v>
      </c>
    </row>
    <row r="128" spans="1:9">
      <c r="A128" s="28" t="s">
        <v>3404</v>
      </c>
      <c r="B128" s="28" t="s">
        <v>3405</v>
      </c>
      <c r="C128" s="28" t="e">
        <f>VLOOKUP(B128,SARAL!$B$1:$B$500,1,FALSE)</f>
        <v>#N/A</v>
      </c>
      <c r="D128" s="28" t="s">
        <v>3046</v>
      </c>
      <c r="E128" s="28"/>
      <c r="F128" s="28"/>
      <c r="G128" s="28" t="s">
        <v>3406</v>
      </c>
      <c r="H128" s="28">
        <v>822</v>
      </c>
      <c r="I128" s="28" t="s">
        <v>3075</v>
      </c>
    </row>
    <row r="129" spans="1:9">
      <c r="A129" s="28" t="s">
        <v>3407</v>
      </c>
      <c r="B129" s="28" t="s">
        <v>3408</v>
      </c>
      <c r="C129" s="28" t="e">
        <f>VLOOKUP(B129,SARAL!$B$1:$B$500,1,FALSE)</f>
        <v>#N/A</v>
      </c>
      <c r="D129" s="28" t="s">
        <v>3046</v>
      </c>
      <c r="E129" s="28"/>
      <c r="F129" s="28"/>
      <c r="G129" s="28" t="s">
        <v>3387</v>
      </c>
      <c r="H129" s="28">
        <v>1318</v>
      </c>
      <c r="I129" s="28" t="s">
        <v>3075</v>
      </c>
    </row>
    <row r="130" spans="1:9">
      <c r="A130" s="28" t="s">
        <v>3409</v>
      </c>
      <c r="B130" s="28" t="s">
        <v>3410</v>
      </c>
      <c r="C130" s="28" t="e">
        <f>VLOOKUP(B130,SARAL!$B$1:$B$500,1,FALSE)</f>
        <v>#N/A</v>
      </c>
      <c r="D130" s="28" t="s">
        <v>3046</v>
      </c>
      <c r="E130" s="28"/>
      <c r="F130" s="28"/>
      <c r="G130" s="428">
        <v>36163.4375</v>
      </c>
      <c r="H130" s="28">
        <v>246</v>
      </c>
      <c r="I130" s="28" t="s">
        <v>3075</v>
      </c>
    </row>
    <row r="131" spans="1:9">
      <c r="A131" s="28" t="s">
        <v>3411</v>
      </c>
      <c r="B131" s="28" t="s">
        <v>3412</v>
      </c>
      <c r="C131" s="28" t="e">
        <f>VLOOKUP(B131,SARAL!$B$1:$B$500,1,FALSE)</f>
        <v>#N/A</v>
      </c>
      <c r="D131" s="28" t="s">
        <v>3046</v>
      </c>
      <c r="E131" s="28"/>
      <c r="F131" s="28"/>
      <c r="G131" s="28" t="s">
        <v>3387</v>
      </c>
      <c r="H131" s="28">
        <v>1318</v>
      </c>
      <c r="I131" s="28" t="s">
        <v>3075</v>
      </c>
    </row>
    <row r="132" spans="1:9">
      <c r="A132" s="28" t="s">
        <v>3413</v>
      </c>
      <c r="B132" s="28" t="s">
        <v>3414</v>
      </c>
      <c r="C132" s="28" t="e">
        <f>VLOOKUP(B132,SARAL!$B$1:$B$500,1,FALSE)</f>
        <v>#N/A</v>
      </c>
      <c r="D132" s="28" t="s">
        <v>3046</v>
      </c>
      <c r="E132" s="28"/>
      <c r="F132" s="28"/>
      <c r="G132" s="428">
        <v>35309.043819444443</v>
      </c>
      <c r="H132" s="28">
        <v>246</v>
      </c>
      <c r="I132" s="28" t="s">
        <v>3075</v>
      </c>
    </row>
    <row r="133" spans="1:9">
      <c r="A133" s="28" t="s">
        <v>3415</v>
      </c>
      <c r="B133" s="28" t="s">
        <v>3416</v>
      </c>
      <c r="C133" s="28" t="e">
        <f>VLOOKUP(B133,SARAL!$B$1:$B$500,1,FALSE)</f>
        <v>#N/A</v>
      </c>
      <c r="D133" s="28" t="s">
        <v>3046</v>
      </c>
      <c r="E133" s="28"/>
      <c r="F133" s="28"/>
      <c r="G133" s="428">
        <v>44262.106851851851</v>
      </c>
      <c r="H133" s="28">
        <v>2897</v>
      </c>
      <c r="I133" s="28" t="s">
        <v>3075</v>
      </c>
    </row>
    <row r="134" spans="1:9">
      <c r="A134" s="28" t="s">
        <v>3417</v>
      </c>
      <c r="B134" s="28" t="s">
        <v>3418</v>
      </c>
      <c r="C134" s="28" t="e">
        <f>VLOOKUP(B134,SARAL!$B$1:$B$500,1,FALSE)</f>
        <v>#N/A</v>
      </c>
      <c r="D134" s="28" t="s">
        <v>3046</v>
      </c>
      <c r="E134" s="28"/>
      <c r="F134" s="28"/>
      <c r="G134" s="428">
        <v>36163.4375</v>
      </c>
      <c r="H134" s="28">
        <v>246</v>
      </c>
      <c r="I134" s="28" t="s">
        <v>3075</v>
      </c>
    </row>
    <row r="135" spans="1:9">
      <c r="A135" s="28" t="s">
        <v>3419</v>
      </c>
      <c r="B135" s="28" t="s">
        <v>3420</v>
      </c>
      <c r="C135" s="28" t="e">
        <f>VLOOKUP(B135,SARAL!$B$1:$B$500,1,FALSE)</f>
        <v>#N/A</v>
      </c>
      <c r="D135" s="28" t="s">
        <v>3046</v>
      </c>
      <c r="E135" s="28"/>
      <c r="F135" s="28"/>
      <c r="G135" s="28" t="s">
        <v>3421</v>
      </c>
      <c r="H135" s="28">
        <v>34494</v>
      </c>
      <c r="I135" s="28" t="s">
        <v>3075</v>
      </c>
    </row>
    <row r="136" spans="1:9">
      <c r="A136" s="28" t="s">
        <v>3422</v>
      </c>
      <c r="B136" s="28" t="s">
        <v>3423</v>
      </c>
      <c r="C136" s="28" t="e">
        <f>VLOOKUP(B136,SARAL!$B$1:$B$500,1,FALSE)</f>
        <v>#N/A</v>
      </c>
      <c r="D136" s="28" t="s">
        <v>3046</v>
      </c>
      <c r="E136" s="28"/>
      <c r="F136" s="28"/>
      <c r="G136" s="428">
        <v>44262.413263888891</v>
      </c>
      <c r="H136" s="28">
        <v>7084</v>
      </c>
      <c r="I136" s="28" t="s">
        <v>3075</v>
      </c>
    </row>
    <row r="137" spans="1:9">
      <c r="A137" s="28" t="s">
        <v>3424</v>
      </c>
      <c r="B137" s="28" t="s">
        <v>3425</v>
      </c>
      <c r="C137" s="28" t="e">
        <f>VLOOKUP(B137,SARAL!$B$1:$B$500,1,FALSE)</f>
        <v>#N/A</v>
      </c>
      <c r="D137" s="28" t="s">
        <v>3046</v>
      </c>
      <c r="E137" s="28"/>
      <c r="F137" s="28"/>
      <c r="G137" s="428">
        <v>44262.424259259256</v>
      </c>
      <c r="H137" s="28">
        <v>78071</v>
      </c>
      <c r="I137" s="28" t="s">
        <v>3075</v>
      </c>
    </row>
    <row r="138" spans="1:9">
      <c r="A138" s="28" t="s">
        <v>3426</v>
      </c>
      <c r="B138" s="28" t="s">
        <v>3427</v>
      </c>
      <c r="C138" s="28" t="e">
        <f>VLOOKUP(B138,SARAL!$B$1:$B$500,1,FALSE)</f>
        <v>#N/A</v>
      </c>
      <c r="D138" s="28" t="s">
        <v>3046</v>
      </c>
      <c r="E138" s="28"/>
      <c r="F138" s="28"/>
      <c r="G138" s="428">
        <v>44262.106851851851</v>
      </c>
      <c r="H138" s="28">
        <v>2897</v>
      </c>
      <c r="I138" s="28" t="s">
        <v>3075</v>
      </c>
    </row>
    <row r="139" spans="1:9">
      <c r="A139" s="28" t="s">
        <v>3428</v>
      </c>
      <c r="B139" s="28" t="s">
        <v>3429</v>
      </c>
      <c r="C139" s="28" t="e">
        <f>VLOOKUP(B139,SARAL!$B$1:$B$500,1,FALSE)</f>
        <v>#N/A</v>
      </c>
      <c r="D139" s="28" t="s">
        <v>3046</v>
      </c>
      <c r="E139" s="28"/>
      <c r="F139" s="28"/>
      <c r="G139" s="28" t="s">
        <v>3430</v>
      </c>
      <c r="H139" s="28">
        <v>1136</v>
      </c>
      <c r="I139" s="28" t="s">
        <v>3075</v>
      </c>
    </row>
    <row r="140" spans="1:9">
      <c r="A140" s="28" t="s">
        <v>3431</v>
      </c>
      <c r="B140" s="28" t="s">
        <v>3432</v>
      </c>
      <c r="C140" s="28" t="e">
        <f>VLOOKUP(B140,SARAL!$B$1:$B$500,1,FALSE)</f>
        <v>#N/A</v>
      </c>
      <c r="D140" s="28" t="s">
        <v>3046</v>
      </c>
      <c r="E140" s="28"/>
      <c r="F140" s="28"/>
      <c r="G140" s="428">
        <v>36163.4375</v>
      </c>
      <c r="H140" s="28">
        <v>246</v>
      </c>
      <c r="I140" s="28" t="s">
        <v>3075</v>
      </c>
    </row>
    <row r="141" spans="1:9">
      <c r="A141" s="28" t="s">
        <v>3433</v>
      </c>
      <c r="B141" s="28" t="s">
        <v>3434</v>
      </c>
      <c r="C141" s="28" t="e">
        <f>VLOOKUP(B141,SARAL!$B$1:$B$500,1,FALSE)</f>
        <v>#N/A</v>
      </c>
      <c r="D141" s="28" t="s">
        <v>3046</v>
      </c>
      <c r="E141" s="28"/>
      <c r="F141" s="28"/>
      <c r="G141" s="428">
        <v>44384.627384259256</v>
      </c>
      <c r="H141" s="28">
        <v>822</v>
      </c>
      <c r="I141" s="28" t="s">
        <v>3075</v>
      </c>
    </row>
    <row r="142" spans="1:9">
      <c r="A142" s="28" t="s">
        <v>3435</v>
      </c>
      <c r="B142" s="28" t="s">
        <v>3436</v>
      </c>
      <c r="C142" s="28" t="e">
        <f>VLOOKUP(B142,SARAL!$B$1:$B$500,1,FALSE)</f>
        <v>#N/A</v>
      </c>
      <c r="D142" s="28" t="s">
        <v>3046</v>
      </c>
      <c r="E142" s="28"/>
      <c r="F142" s="28"/>
      <c r="G142" s="428">
        <v>35980.216990740744</v>
      </c>
      <c r="H142" s="28">
        <v>1318</v>
      </c>
      <c r="I142" s="28" t="s">
        <v>3075</v>
      </c>
    </row>
    <row r="143" spans="1:9">
      <c r="A143" s="28" t="s">
        <v>3437</v>
      </c>
      <c r="B143" s="28" t="s">
        <v>3438</v>
      </c>
      <c r="C143" s="28" t="e">
        <f>VLOOKUP(B143,SARAL!$B$1:$B$500,1,FALSE)</f>
        <v>#N/A</v>
      </c>
      <c r="D143" s="28" t="s">
        <v>3046</v>
      </c>
      <c r="E143" s="28"/>
      <c r="F143" s="28"/>
      <c r="G143" s="428">
        <v>36897.818981481483</v>
      </c>
      <c r="H143" s="28">
        <v>246</v>
      </c>
      <c r="I143" s="28" t="s">
        <v>3075</v>
      </c>
    </row>
    <row r="144" spans="1:9">
      <c r="A144" s="28" t="s">
        <v>3439</v>
      </c>
      <c r="B144" s="28" t="s">
        <v>3440</v>
      </c>
      <c r="C144" s="28" t="e">
        <f>VLOOKUP(B144,SARAL!$B$1:$B$500,1,FALSE)</f>
        <v>#N/A</v>
      </c>
      <c r="D144" s="28" t="s">
        <v>3046</v>
      </c>
      <c r="E144" s="28"/>
      <c r="F144" s="28"/>
      <c r="G144" s="428">
        <v>43141.965092592596</v>
      </c>
      <c r="H144" s="28">
        <v>959</v>
      </c>
      <c r="I144" s="28" t="s">
        <v>3075</v>
      </c>
    </row>
    <row r="145" spans="1:9">
      <c r="A145" s="28" t="s">
        <v>3441</v>
      </c>
      <c r="B145" s="28" t="s">
        <v>3442</v>
      </c>
      <c r="C145" s="28" t="e">
        <f>VLOOKUP(B145,SARAL!$B$1:$B$500,1,FALSE)</f>
        <v>#N/A</v>
      </c>
      <c r="D145" s="28" t="s">
        <v>3046</v>
      </c>
      <c r="E145" s="28"/>
      <c r="F145" s="28"/>
      <c r="G145" s="428">
        <v>43197.017337962963</v>
      </c>
      <c r="H145" s="28">
        <v>44945</v>
      </c>
      <c r="I145" s="28" t="s">
        <v>3075</v>
      </c>
    </row>
    <row r="146" spans="1:9">
      <c r="A146" s="28" t="s">
        <v>3443</v>
      </c>
      <c r="B146" s="28" t="s">
        <v>3444</v>
      </c>
      <c r="C146" s="28" t="e">
        <f>VLOOKUP(B146,SARAL!$B$1:$B$500,1,FALSE)</f>
        <v>#N/A</v>
      </c>
      <c r="D146" s="28" t="s">
        <v>3046</v>
      </c>
      <c r="E146" s="28"/>
      <c r="F146" s="28"/>
      <c r="G146" s="28" t="s">
        <v>3400</v>
      </c>
      <c r="H146" s="28">
        <v>246</v>
      </c>
      <c r="I146" s="28" t="s">
        <v>3075</v>
      </c>
    </row>
    <row r="147" spans="1:9">
      <c r="A147" s="28" t="s">
        <v>3445</v>
      </c>
      <c r="B147" s="28" t="s">
        <v>3446</v>
      </c>
      <c r="C147" s="28" t="e">
        <f>VLOOKUP(B147,SARAL!$B$1:$B$500,1,FALSE)</f>
        <v>#N/A</v>
      </c>
      <c r="D147" s="28" t="s">
        <v>3046</v>
      </c>
      <c r="E147" s="28"/>
      <c r="F147" s="28"/>
      <c r="G147" s="28" t="s">
        <v>3387</v>
      </c>
      <c r="H147" s="28">
        <v>1318</v>
      </c>
      <c r="I147" s="28" t="s">
        <v>3075</v>
      </c>
    </row>
    <row r="148" spans="1:9">
      <c r="A148" s="28" t="s">
        <v>3447</v>
      </c>
      <c r="B148" s="28" t="s">
        <v>3448</v>
      </c>
      <c r="C148" s="28" t="e">
        <f>VLOOKUP(B148,SARAL!$B$1:$B$500,1,FALSE)</f>
        <v>#N/A</v>
      </c>
      <c r="D148" s="28" t="s">
        <v>3046</v>
      </c>
      <c r="E148" s="28"/>
      <c r="F148" s="28"/>
      <c r="G148" s="28" t="s">
        <v>3387</v>
      </c>
      <c r="H148" s="28">
        <v>246</v>
      </c>
      <c r="I148" s="28" t="s">
        <v>3075</v>
      </c>
    </row>
    <row r="149" spans="1:9">
      <c r="A149" s="28" t="s">
        <v>3449</v>
      </c>
      <c r="B149" s="28" t="s">
        <v>3450</v>
      </c>
      <c r="C149" s="28" t="e">
        <f>VLOOKUP(B149,SARAL!$B$1:$B$500,1,FALSE)</f>
        <v>#N/A</v>
      </c>
      <c r="D149" s="28" t="s">
        <v>3046</v>
      </c>
      <c r="E149" s="28"/>
      <c r="F149" s="28"/>
      <c r="G149" s="28" t="s">
        <v>3451</v>
      </c>
      <c r="H149" s="28">
        <v>984</v>
      </c>
      <c r="I149" s="28" t="s">
        <v>3075</v>
      </c>
    </row>
    <row r="150" spans="1:9">
      <c r="A150" s="28" t="s">
        <v>3452</v>
      </c>
      <c r="B150" s="28" t="s">
        <v>3453</v>
      </c>
      <c r="C150" s="28" t="e">
        <f>VLOOKUP(B150,SARAL!$B$1:$B$500,1,FALSE)</f>
        <v>#N/A</v>
      </c>
      <c r="D150" s="28" t="s">
        <v>3046</v>
      </c>
      <c r="E150" s="28"/>
      <c r="F150" s="28"/>
      <c r="G150" s="428">
        <v>42714.612847222219</v>
      </c>
      <c r="H150" s="28">
        <v>1552544</v>
      </c>
      <c r="I150" s="28" t="s">
        <v>3454</v>
      </c>
    </row>
    <row r="151" spans="1:9">
      <c r="A151" s="28" t="s">
        <v>3455</v>
      </c>
      <c r="B151" s="28" t="s">
        <v>3456</v>
      </c>
      <c r="C151" s="28" t="e">
        <f>VLOOKUP(B151,SARAL!$B$1:$B$500,1,FALSE)</f>
        <v>#N/A</v>
      </c>
      <c r="D151" s="28" t="s">
        <v>3046</v>
      </c>
      <c r="E151" s="28"/>
      <c r="F151" s="28"/>
      <c r="G151" s="28" t="s">
        <v>3120</v>
      </c>
      <c r="H151" s="28">
        <v>111</v>
      </c>
      <c r="I151" s="28" t="s">
        <v>3075</v>
      </c>
    </row>
    <row r="152" spans="1:9">
      <c r="A152" s="28" t="s">
        <v>3457</v>
      </c>
      <c r="B152" s="28" t="s">
        <v>3458</v>
      </c>
      <c r="C152" s="28" t="e">
        <f>VLOOKUP(B152,SARAL!$B$1:$B$500,1,FALSE)</f>
        <v>#N/A</v>
      </c>
      <c r="D152" s="28" t="s">
        <v>3046</v>
      </c>
      <c r="E152" s="28"/>
      <c r="F152" s="28"/>
      <c r="G152" s="28" t="s">
        <v>3249</v>
      </c>
      <c r="H152" s="28">
        <v>2494</v>
      </c>
      <c r="I152" s="28" t="s">
        <v>3459</v>
      </c>
    </row>
    <row r="153" spans="1:9">
      <c r="A153" s="28" t="s">
        <v>3460</v>
      </c>
      <c r="B153" s="28" t="s">
        <v>3461</v>
      </c>
      <c r="C153" s="28" t="e">
        <f>VLOOKUP(B153,SARAL!$B$1:$B$500,1,FALSE)</f>
        <v>#N/A</v>
      </c>
      <c r="D153" s="28" t="s">
        <v>3046</v>
      </c>
      <c r="E153" s="28"/>
      <c r="F153" s="28"/>
      <c r="G153" s="428">
        <v>44410.714930555558</v>
      </c>
      <c r="H153" s="28">
        <v>267776</v>
      </c>
      <c r="I153" s="28" t="s">
        <v>3075</v>
      </c>
    </row>
    <row r="154" spans="1:9">
      <c r="A154" s="28" t="s">
        <v>3462</v>
      </c>
      <c r="B154" s="28" t="s">
        <v>3463</v>
      </c>
      <c r="C154" s="28" t="e">
        <f>VLOOKUP(B154,SARAL!$B$1:$B$500,1,FALSE)</f>
        <v>#N/A</v>
      </c>
      <c r="D154" s="28" t="s">
        <v>3046</v>
      </c>
      <c r="E154" s="28"/>
      <c r="F154" s="28"/>
      <c r="G154" s="28" t="s">
        <v>3464</v>
      </c>
      <c r="H154" s="28">
        <v>2494</v>
      </c>
      <c r="I154" s="28" t="s">
        <v>3459</v>
      </c>
    </row>
    <row r="155" spans="1:9">
      <c r="A155" t="s">
        <v>3465</v>
      </c>
      <c r="B155" t="s">
        <v>3466</v>
      </c>
      <c r="C155" t="str">
        <f>VLOOKUP(B155,SARAL!$B$1:$B$500,1,FALSE)</f>
        <v>Mhrun32.dll</v>
      </c>
      <c r="D155" t="s">
        <v>3052</v>
      </c>
      <c r="F155" t="s">
        <v>3053</v>
      </c>
      <c r="G155" t="s">
        <v>3467</v>
      </c>
      <c r="H155">
        <v>34816</v>
      </c>
      <c r="I155" t="s">
        <v>3468</v>
      </c>
    </row>
    <row r="156" spans="1:9">
      <c r="A156" s="28" t="s">
        <v>3469</v>
      </c>
      <c r="B156" s="28" t="s">
        <v>3470</v>
      </c>
      <c r="C156" s="28" t="e">
        <f>VLOOKUP(B156,SARAL!$B$1:$B$500,1,FALSE)</f>
        <v>#N/A</v>
      </c>
      <c r="D156" s="28" t="s">
        <v>3046</v>
      </c>
      <c r="E156" s="28"/>
      <c r="F156" s="28"/>
      <c r="G156" s="428">
        <v>44410.714270833334</v>
      </c>
      <c r="H156" s="28">
        <v>31744</v>
      </c>
      <c r="I156" s="28" t="s">
        <v>3075</v>
      </c>
    </row>
    <row r="157" spans="1:9">
      <c r="A157" s="28" t="s">
        <v>3471</v>
      </c>
      <c r="B157" s="28" t="s">
        <v>3472</v>
      </c>
      <c r="C157" s="28" t="e">
        <f>VLOOKUP(B157,SARAL!$B$1:$B$500,1,FALSE)</f>
        <v>#N/A</v>
      </c>
      <c r="D157" s="28" t="s">
        <v>3046</v>
      </c>
      <c r="E157" s="28"/>
      <c r="F157" s="28"/>
      <c r="G157" s="428">
        <v>44410.714270833334</v>
      </c>
      <c r="H157" s="28">
        <v>27648</v>
      </c>
      <c r="I157" s="28" t="s">
        <v>3075</v>
      </c>
    </row>
    <row r="158" spans="1:9">
      <c r="A158" s="28" t="s">
        <v>3473</v>
      </c>
      <c r="B158" s="28" t="s">
        <v>3474</v>
      </c>
      <c r="C158" s="28" t="e">
        <f>VLOOKUP(B158,SARAL!$B$1:$B$500,1,FALSE)</f>
        <v>#N/A</v>
      </c>
      <c r="D158" s="28" t="s">
        <v>3046</v>
      </c>
      <c r="E158" s="28"/>
      <c r="F158" s="28"/>
      <c r="G158" s="428">
        <v>44410.714270833334</v>
      </c>
      <c r="H158" s="28">
        <v>51712</v>
      </c>
      <c r="I158" s="28" t="s">
        <v>3075</v>
      </c>
    </row>
    <row r="159" spans="1:9">
      <c r="A159" s="28" t="s">
        <v>3475</v>
      </c>
      <c r="B159" s="28" t="s">
        <v>3476</v>
      </c>
      <c r="C159" s="28" t="e">
        <f>VLOOKUP(B159,SARAL!$B$1:$B$500,1,FALSE)</f>
        <v>#N/A</v>
      </c>
      <c r="D159" s="28" t="s">
        <v>3046</v>
      </c>
      <c r="E159" s="28"/>
      <c r="F159" s="28"/>
      <c r="G159" s="428">
        <v>44410.714270833334</v>
      </c>
      <c r="H159" s="28">
        <v>57344</v>
      </c>
      <c r="I159" s="28" t="s">
        <v>3075</v>
      </c>
    </row>
    <row r="160" spans="1:9">
      <c r="A160" s="28" t="s">
        <v>3477</v>
      </c>
      <c r="B160" s="28" t="s">
        <v>3478</v>
      </c>
      <c r="C160" s="28" t="e">
        <f>VLOOKUP(B160,SARAL!$B$1:$B$500,1,FALSE)</f>
        <v>#N/A</v>
      </c>
      <c r="D160" s="28" t="s">
        <v>3046</v>
      </c>
      <c r="E160" s="28"/>
      <c r="F160" s="28"/>
      <c r="G160" s="428">
        <v>44410.714259259257</v>
      </c>
      <c r="H160" s="28">
        <v>28160</v>
      </c>
      <c r="I160" s="28" t="s">
        <v>3075</v>
      </c>
    </row>
    <row r="161" spans="1:9">
      <c r="A161" s="28" t="s">
        <v>3479</v>
      </c>
      <c r="B161" s="28" t="s">
        <v>3480</v>
      </c>
      <c r="C161" s="28" t="e">
        <f>VLOOKUP(B161,SARAL!$B$1:$B$500,1,FALSE)</f>
        <v>#N/A</v>
      </c>
      <c r="D161" s="28" t="s">
        <v>3052</v>
      </c>
      <c r="E161" s="28" t="s">
        <v>3116</v>
      </c>
      <c r="F161" s="28" t="s">
        <v>3053</v>
      </c>
      <c r="G161" s="428">
        <v>38233.5625</v>
      </c>
      <c r="H161" s="28">
        <v>152848</v>
      </c>
      <c r="I161" s="28" t="s">
        <v>3459</v>
      </c>
    </row>
    <row r="162" spans="1:9">
      <c r="A162" t="s">
        <v>3481</v>
      </c>
      <c r="B162" t="s">
        <v>3482</v>
      </c>
      <c r="C162" t="str">
        <f>VLOOKUP(B162,SARAL!$B$1:$B$500,1,FALSE)</f>
        <v>MSCOMCTL.OCX</v>
      </c>
      <c r="D162" t="s">
        <v>3052</v>
      </c>
      <c r="E162" t="s">
        <v>3116</v>
      </c>
      <c r="F162" t="s">
        <v>3053</v>
      </c>
      <c r="G162" t="s">
        <v>3483</v>
      </c>
      <c r="H162">
        <v>1070152</v>
      </c>
      <c r="I162" t="s">
        <v>3484</v>
      </c>
    </row>
    <row r="163" spans="1:9">
      <c r="A163" t="s">
        <v>3485</v>
      </c>
      <c r="B163" t="s">
        <v>3486</v>
      </c>
      <c r="C163" t="str">
        <f>VLOOKUP(B163,SARAL!$B$1:$B$500,1,FALSE)</f>
        <v>fpSPR80.OCX</v>
      </c>
      <c r="D163" t="s">
        <v>3052</v>
      </c>
      <c r="E163" t="s">
        <v>3116</v>
      </c>
      <c r="F163" t="s">
        <v>3053</v>
      </c>
      <c r="G163" s="202">
        <v>39969.677083333336</v>
      </c>
      <c r="H163">
        <v>1660352</v>
      </c>
      <c r="I163" t="s">
        <v>3487</v>
      </c>
    </row>
    <row r="164" spans="1:9">
      <c r="A164" t="s">
        <v>3488</v>
      </c>
      <c r="B164" t="s">
        <v>3489</v>
      </c>
      <c r="C164" t="str">
        <f>VLOOKUP(B164,SARAL!$B$1:$B$500,1,FALSE)</f>
        <v>MSMASK32.OCX</v>
      </c>
      <c r="D164" t="s">
        <v>3052</v>
      </c>
      <c r="E164" t="s">
        <v>3116</v>
      </c>
      <c r="F164" t="s">
        <v>3053</v>
      </c>
      <c r="G164" s="202">
        <v>38233</v>
      </c>
      <c r="H164">
        <v>167968</v>
      </c>
      <c r="I164" t="s">
        <v>3490</v>
      </c>
    </row>
    <row r="165" spans="1:9">
      <c r="A165" t="s">
        <v>3491</v>
      </c>
      <c r="B165" t="s">
        <v>3492</v>
      </c>
      <c r="C165" t="str">
        <f>VLOOKUP(B165,SARAL!$B$1:$B$500,1,FALSE)</f>
        <v>FM20.DLL</v>
      </c>
      <c r="D165" t="s">
        <v>3052</v>
      </c>
      <c r="E165" t="s">
        <v>3116</v>
      </c>
      <c r="F165" t="s">
        <v>3053</v>
      </c>
      <c r="G165" s="202">
        <v>44416.455949074072</v>
      </c>
      <c r="H165">
        <v>1326392</v>
      </c>
      <c r="I165" t="s">
        <v>3493</v>
      </c>
    </row>
    <row r="166" spans="1:9">
      <c r="A166" t="s">
        <v>3494</v>
      </c>
      <c r="B166" t="s">
        <v>3495</v>
      </c>
      <c r="C166" t="str">
        <f>VLOOKUP(B166,SARAL!$B$1:$B$500,1,FALSE)</f>
        <v>mhrinp32.ocx</v>
      </c>
      <c r="D166" t="s">
        <v>3052</v>
      </c>
      <c r="E166" t="s">
        <v>3116</v>
      </c>
      <c r="F166" t="s">
        <v>3053</v>
      </c>
      <c r="G166" s="202">
        <v>43288.021249999998</v>
      </c>
      <c r="H166">
        <v>104960</v>
      </c>
      <c r="I166" t="s">
        <v>3468</v>
      </c>
    </row>
    <row r="167" spans="1:9">
      <c r="A167" t="s">
        <v>3496</v>
      </c>
      <c r="B167" t="s">
        <v>3497</v>
      </c>
      <c r="C167" t="str">
        <f>VLOOKUP(B167,SARAL!$B$1:$B$500,1,FALSE)</f>
        <v>TABCTL32.OCX</v>
      </c>
      <c r="D167" t="s">
        <v>3052</v>
      </c>
      <c r="E167" t="s">
        <v>3116</v>
      </c>
      <c r="F167" t="s">
        <v>3053</v>
      </c>
      <c r="G167" s="202">
        <v>38233.5625</v>
      </c>
      <c r="H167">
        <v>224016</v>
      </c>
      <c r="I167" t="s">
        <v>3459</v>
      </c>
    </row>
    <row r="168" spans="1:9">
      <c r="A168" t="s">
        <v>3498</v>
      </c>
      <c r="B168" t="s">
        <v>3499</v>
      </c>
      <c r="C168" t="str">
        <f>VLOOKUP(B168,SARAL!$B$1:$B$500,1,FALSE)</f>
        <v>MSSTDFMT.DLL</v>
      </c>
      <c r="D168" t="s">
        <v>3052</v>
      </c>
      <c r="E168" t="s">
        <v>3116</v>
      </c>
      <c r="F168" t="s">
        <v>3053</v>
      </c>
      <c r="G168" s="202">
        <v>39305.346782407411</v>
      </c>
      <c r="H168">
        <v>129024</v>
      </c>
      <c r="I168" t="s">
        <v>3500</v>
      </c>
    </row>
    <row r="169" spans="1:9">
      <c r="A169" t="s">
        <v>3501</v>
      </c>
      <c r="B169" t="s">
        <v>3502</v>
      </c>
      <c r="C169" t="str">
        <f>VLOOKUP(B169,SARAL!$B$1:$B$500,1,FALSE)</f>
        <v>MSDATGRD.OCX</v>
      </c>
      <c r="D169" t="s">
        <v>3052</v>
      </c>
      <c r="E169" t="s">
        <v>3116</v>
      </c>
      <c r="F169" t="s">
        <v>3053</v>
      </c>
      <c r="G169" s="202">
        <v>38233</v>
      </c>
      <c r="H169">
        <v>275216</v>
      </c>
      <c r="I169" t="s">
        <v>3459</v>
      </c>
    </row>
    <row r="170" spans="1:9">
      <c r="A170" t="s">
        <v>3503</v>
      </c>
      <c r="B170" t="s">
        <v>3504</v>
      </c>
      <c r="C170" t="str">
        <f>VLOOKUP(B170,SARAL!$B$1:$B$500,1,FALSE)</f>
        <v>mhlabl32.ocx</v>
      </c>
      <c r="D170" t="s">
        <v>3052</v>
      </c>
      <c r="E170" t="s">
        <v>3116</v>
      </c>
      <c r="F170" t="s">
        <v>3053</v>
      </c>
      <c r="G170" s="202">
        <v>43288.021134259259</v>
      </c>
      <c r="H170">
        <v>65536</v>
      </c>
      <c r="I170" t="s">
        <v>3468</v>
      </c>
    </row>
    <row r="171" spans="1:9">
      <c r="A171" t="s">
        <v>3505</v>
      </c>
      <c r="B171" t="s">
        <v>3506</v>
      </c>
      <c r="C171" t="str">
        <f>VLOOKUP(B171,SARAL!$B$1:$B$500,1,FALSE)</f>
        <v>MBBrowse.ocx</v>
      </c>
      <c r="D171" t="s">
        <v>3052</v>
      </c>
      <c r="E171" t="s">
        <v>3116</v>
      </c>
      <c r="F171" t="s">
        <v>3053</v>
      </c>
      <c r="G171" t="s">
        <v>3507</v>
      </c>
      <c r="H171">
        <v>151552</v>
      </c>
      <c r="I171" t="s">
        <v>3078</v>
      </c>
    </row>
    <row r="172" spans="1:9">
      <c r="A172" t="s">
        <v>3508</v>
      </c>
      <c r="B172" t="s">
        <v>3509</v>
      </c>
      <c r="C172" t="str">
        <f>VLOOKUP(B172,SARAL!$B$1:$B$500,1,FALSE)</f>
        <v>MSOUTL.OLB</v>
      </c>
      <c r="D172" t="s">
        <v>3052</v>
      </c>
      <c r="F172" t="s">
        <v>3053</v>
      </c>
      <c r="G172" t="s">
        <v>3510</v>
      </c>
      <c r="H172">
        <v>440176</v>
      </c>
      <c r="I172" t="s">
        <v>3511</v>
      </c>
    </row>
    <row r="173" spans="1:9">
      <c r="A173" t="s">
        <v>3512</v>
      </c>
      <c r="B173" t="s">
        <v>3513</v>
      </c>
      <c r="C173" t="str">
        <f>VLOOKUP(B173,SARAL!$B$1:$B$500,1,FALSE)</f>
        <v>tibase8.dll</v>
      </c>
      <c r="D173" t="s">
        <v>3115</v>
      </c>
      <c r="G173" t="s">
        <v>3514</v>
      </c>
      <c r="H173">
        <v>554312</v>
      </c>
      <c r="I173" t="s">
        <v>3515</v>
      </c>
    </row>
    <row r="174" spans="1:9">
      <c r="A174" t="s">
        <v>3516</v>
      </c>
      <c r="B174" t="s">
        <v>3517</v>
      </c>
      <c r="C174" t="str">
        <f>VLOOKUP(B174,SARAL!$B$1:$B$500,1,FALSE)</f>
        <v>tishare8.dll</v>
      </c>
      <c r="D174" t="s">
        <v>3115</v>
      </c>
      <c r="E174" t="s">
        <v>3116</v>
      </c>
      <c r="G174" t="s">
        <v>3514</v>
      </c>
      <c r="H174">
        <v>136512</v>
      </c>
      <c r="I174" t="s">
        <v>3515</v>
      </c>
    </row>
    <row r="175" spans="1:9">
      <c r="A175" t="s">
        <v>3518</v>
      </c>
      <c r="B175" t="s">
        <v>3519</v>
      </c>
      <c r="C175" t="str">
        <f>VLOOKUP(B175,SARAL!$B$1:$B$500,1,FALSE)</f>
        <v>tidate8.ocx</v>
      </c>
      <c r="D175" t="s">
        <v>3052</v>
      </c>
      <c r="E175" t="s">
        <v>3116</v>
      </c>
      <c r="F175" t="s">
        <v>3053</v>
      </c>
      <c r="G175" t="s">
        <v>3514</v>
      </c>
      <c r="H175">
        <v>374080</v>
      </c>
      <c r="I175" t="s">
        <v>3515</v>
      </c>
    </row>
    <row r="176" spans="1:9">
      <c r="A176" t="s">
        <v>3520</v>
      </c>
      <c r="B176" t="s">
        <v>3521</v>
      </c>
      <c r="C176" t="str">
        <f>VLOOKUP(B176,SARAL!$B$1:$B$500,1,FALSE)</f>
        <v>tinumb8.ocx</v>
      </c>
      <c r="D176" t="s">
        <v>3052</v>
      </c>
      <c r="E176" t="s">
        <v>3116</v>
      </c>
      <c r="F176" t="s">
        <v>3053</v>
      </c>
      <c r="G176" t="s">
        <v>3522</v>
      </c>
      <c r="H176">
        <v>349512</v>
      </c>
      <c r="I176" t="s">
        <v>3515</v>
      </c>
    </row>
    <row r="177" spans="1:9">
      <c r="A177" t="s">
        <v>3523</v>
      </c>
      <c r="B177" t="s">
        <v>3524</v>
      </c>
      <c r="C177" t="str">
        <f>VLOOKUP(B177,SARAL!$B$1:$B$500,1,FALSE)</f>
        <v>crviewer.dll</v>
      </c>
      <c r="D177" t="s">
        <v>3052</v>
      </c>
      <c r="E177" t="s">
        <v>3116</v>
      </c>
      <c r="F177" t="s">
        <v>3053</v>
      </c>
      <c r="G177" s="202">
        <v>36952.233310185184</v>
      </c>
      <c r="H177">
        <v>664576</v>
      </c>
      <c r="I177" t="s">
        <v>3326</v>
      </c>
    </row>
    <row r="178" spans="1:9">
      <c r="A178" t="s">
        <v>3525</v>
      </c>
      <c r="B178" t="s">
        <v>3526</v>
      </c>
      <c r="C178" t="str">
        <f>VLOOKUP(B178,SARAL!$B$1:$B$500,1,FALSE)</f>
        <v>craxdrt.dll</v>
      </c>
      <c r="D178" t="s">
        <v>3052</v>
      </c>
      <c r="E178" t="s">
        <v>3116</v>
      </c>
      <c r="F178" t="s">
        <v>3053</v>
      </c>
      <c r="G178" s="202">
        <v>38658.958564814813</v>
      </c>
      <c r="H178">
        <v>5206077</v>
      </c>
      <c r="I178" t="s">
        <v>3527</v>
      </c>
    </row>
    <row r="179" spans="1:9">
      <c r="A179" t="s">
        <v>3528</v>
      </c>
      <c r="B179" t="s">
        <v>3084</v>
      </c>
      <c r="C179" t="str">
        <f>VLOOKUP(B179,SARAL!$B$1:$B$500,1,FALSE)</f>
        <v>craxddrt.dll</v>
      </c>
      <c r="D179" t="s">
        <v>3052</v>
      </c>
      <c r="E179" t="s">
        <v>3116</v>
      </c>
      <c r="F179" t="s">
        <v>3053</v>
      </c>
      <c r="G179" s="202">
        <v>37136.970601851855</v>
      </c>
      <c r="H179">
        <v>8646715</v>
      </c>
      <c r="I179" t="s">
        <v>3326</v>
      </c>
    </row>
    <row r="180" spans="1:9">
      <c r="A180" t="s">
        <v>3529</v>
      </c>
      <c r="B180" t="s">
        <v>3530</v>
      </c>
      <c r="C180" t="str">
        <f>VLOOKUP(B180,SARAL!$B$1:$B$500,1,FALSE)</f>
        <v>scrrun.dll</v>
      </c>
      <c r="D180" t="s">
        <v>3052</v>
      </c>
      <c r="E180" t="s">
        <v>3116</v>
      </c>
      <c r="F180" t="s">
        <v>3053</v>
      </c>
      <c r="G180" t="s">
        <v>3531</v>
      </c>
      <c r="H180">
        <v>186368</v>
      </c>
      <c r="I180" t="s">
        <v>3532</v>
      </c>
    </row>
    <row r="181" spans="1:9">
      <c r="A181" s="28" t="s">
        <v>3533</v>
      </c>
      <c r="B181" s="28" t="s">
        <v>3534</v>
      </c>
      <c r="C181" s="28" t="e">
        <f>VLOOKUP(B181,SARAL!$B$1:$B$500,1,FALSE)</f>
        <v>#N/A</v>
      </c>
      <c r="D181" s="28" t="s">
        <v>3052</v>
      </c>
      <c r="E181" s="28"/>
      <c r="F181" s="28" t="s">
        <v>3053</v>
      </c>
      <c r="G181" s="428">
        <v>43658.611134259256</v>
      </c>
      <c r="H181" s="28">
        <v>70656</v>
      </c>
      <c r="I181" s="28" t="s">
        <v>3535</v>
      </c>
    </row>
    <row r="182" spans="1:9">
      <c r="A182" t="s">
        <v>3536</v>
      </c>
      <c r="B182" t="s">
        <v>3537</v>
      </c>
      <c r="C182" t="str">
        <f>VLOOKUP(B182,SARAL!$B$1:$B$500,1,FALSE)</f>
        <v>mhfram32.ocx</v>
      </c>
      <c r="D182" t="s">
        <v>3052</v>
      </c>
      <c r="E182" t="s">
        <v>3116</v>
      </c>
      <c r="F182" t="s">
        <v>3053</v>
      </c>
      <c r="G182" s="202">
        <v>43288.021111111113</v>
      </c>
      <c r="H182">
        <v>58880</v>
      </c>
      <c r="I182" t="s">
        <v>3468</v>
      </c>
    </row>
    <row r="183" spans="1:9">
      <c r="A183" s="28" t="s">
        <v>3538</v>
      </c>
      <c r="B183" s="28" t="s">
        <v>3539</v>
      </c>
      <c r="C183" s="28" t="e">
        <f>VLOOKUP(B183,SARAL!$B$1:$B$500,1,FALSE)</f>
        <v>#N/A</v>
      </c>
      <c r="D183" s="28" t="s">
        <v>3052</v>
      </c>
      <c r="E183" s="28"/>
      <c r="F183" s="28" t="s">
        <v>3053</v>
      </c>
      <c r="G183" s="28" t="s">
        <v>3136</v>
      </c>
      <c r="H183" s="28">
        <v>275808</v>
      </c>
      <c r="I183" s="28" t="s">
        <v>3540</v>
      </c>
    </row>
    <row r="184" spans="1:9">
      <c r="A184" s="28" t="s">
        <v>3541</v>
      </c>
      <c r="B184" s="28" t="s">
        <v>3542</v>
      </c>
      <c r="C184" s="28" t="str">
        <f>VLOOKUP(B184,SARAL!$B$1:$B$500,1,FALSE)</f>
        <v>EasyPublish.exe</v>
      </c>
      <c r="D184" s="28" t="s">
        <v>3046</v>
      </c>
      <c r="E184" s="28"/>
      <c r="F184" s="28"/>
      <c r="G184" s="28" t="s">
        <v>3543</v>
      </c>
      <c r="H184" s="28">
        <v>16400384</v>
      </c>
      <c r="I184" s="28" t="s">
        <v>3544</v>
      </c>
    </row>
    <row r="186" spans="1:9">
      <c r="A186" t="s">
        <v>3545</v>
      </c>
    </row>
    <row r="187" spans="1:9">
      <c r="A187" t="s">
        <v>3546</v>
      </c>
    </row>
    <row r="188" spans="1:9">
      <c r="A188" t="s">
        <v>3547</v>
      </c>
    </row>
    <row r="189" spans="1:9">
      <c r="A189" t="s">
        <v>3548</v>
      </c>
    </row>
    <row r="190" spans="1:9">
      <c r="A190" t="s">
        <v>3548</v>
      </c>
    </row>
    <row r="191" spans="1:9">
      <c r="A191" t="s">
        <v>3548</v>
      </c>
    </row>
    <row r="192" spans="1:9">
      <c r="A192" t="s">
        <v>3548</v>
      </c>
    </row>
    <row r="193" spans="1:1">
      <c r="A193" t="s">
        <v>3548</v>
      </c>
    </row>
    <row r="194" spans="1:1">
      <c r="A194" t="s">
        <v>3548</v>
      </c>
    </row>
    <row r="195" spans="1:1">
      <c r="A195" t="s">
        <v>3548</v>
      </c>
    </row>
    <row r="196" spans="1:1">
      <c r="A196" t="s">
        <v>3548</v>
      </c>
    </row>
    <row r="197" spans="1:1">
      <c r="A197" t="s">
        <v>3548</v>
      </c>
    </row>
    <row r="198" spans="1:1">
      <c r="A198" t="s">
        <v>3548</v>
      </c>
    </row>
    <row r="199" spans="1:1">
      <c r="A199" t="s">
        <v>3548</v>
      </c>
    </row>
    <row r="200" spans="1:1">
      <c r="A200" t="s">
        <v>3548</v>
      </c>
    </row>
    <row r="201" spans="1:1">
      <c r="A201" t="s">
        <v>3548</v>
      </c>
    </row>
    <row r="202" spans="1:1">
      <c r="A202" t="s">
        <v>3548</v>
      </c>
    </row>
    <row r="203" spans="1:1">
      <c r="A203" t="s">
        <v>3548</v>
      </c>
    </row>
    <row r="204" spans="1:1">
      <c r="A204" t="s">
        <v>3548</v>
      </c>
    </row>
    <row r="205" spans="1:1">
      <c r="A205" t="s">
        <v>3548</v>
      </c>
    </row>
    <row r="206" spans="1:1">
      <c r="A206" t="s">
        <v>3548</v>
      </c>
    </row>
    <row r="207" spans="1:1">
      <c r="A207" t="s">
        <v>3548</v>
      </c>
    </row>
    <row r="208" spans="1:1">
      <c r="A208" t="s">
        <v>3548</v>
      </c>
    </row>
    <row r="209" spans="1:1">
      <c r="A209" t="s">
        <v>3548</v>
      </c>
    </row>
    <row r="210" spans="1:1">
      <c r="A210" t="s">
        <v>3548</v>
      </c>
    </row>
    <row r="211" spans="1:1">
      <c r="A211" t="s">
        <v>3548</v>
      </c>
    </row>
    <row r="212" spans="1:1">
      <c r="A212" t="s">
        <v>3548</v>
      </c>
    </row>
    <row r="213" spans="1:1">
      <c r="A213" t="s">
        <v>3548</v>
      </c>
    </row>
    <row r="214" spans="1:1">
      <c r="A214" t="s">
        <v>3548</v>
      </c>
    </row>
    <row r="215" spans="1:1">
      <c r="A215" t="s">
        <v>3548</v>
      </c>
    </row>
    <row r="216" spans="1:1">
      <c r="A216" t="s">
        <v>3548</v>
      </c>
    </row>
    <row r="217" spans="1:1">
      <c r="A217" t="s">
        <v>3548</v>
      </c>
    </row>
    <row r="218" spans="1:1">
      <c r="A218" t="s">
        <v>3548</v>
      </c>
    </row>
    <row r="219" spans="1:1">
      <c r="A219" t="s">
        <v>3548</v>
      </c>
    </row>
    <row r="220" spans="1:1">
      <c r="A220" t="s">
        <v>3548</v>
      </c>
    </row>
    <row r="221" spans="1:1">
      <c r="A221" t="s">
        <v>3548</v>
      </c>
    </row>
    <row r="222" spans="1:1">
      <c r="A222" t="s">
        <v>3548</v>
      </c>
    </row>
    <row r="223" spans="1:1">
      <c r="A223" t="s">
        <v>3548</v>
      </c>
    </row>
  </sheetData>
  <autoFilter ref="A35:I184" xr:uid="{F2E27519-5B54-4330-89D2-97106CD8DBE6}"/>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D6170-B260-4F7F-9A77-D76026B43E95}">
  <sheetPr codeName="Sheet30"/>
  <dimension ref="A1:I440"/>
  <sheetViews>
    <sheetView workbookViewId="0">
      <selection activeCell="D8" sqref="D8"/>
    </sheetView>
  </sheetViews>
  <sheetFormatPr defaultRowHeight="15"/>
  <cols>
    <col min="1" max="1" width="13.5703125" customWidth="1"/>
    <col min="2" max="2" width="41" bestFit="1" customWidth="1"/>
    <col min="3" max="3" width="39.42578125" bestFit="1" customWidth="1"/>
    <col min="4" max="4" width="20.28515625" bestFit="1" customWidth="1"/>
    <col min="5" max="5" width="17.42578125" bestFit="1" customWidth="1"/>
    <col min="6" max="6" width="20" bestFit="1" customWidth="1"/>
    <col min="7" max="7" width="19.85546875" bestFit="1" customWidth="1"/>
    <col min="8" max="8" width="16.85546875" bestFit="1" customWidth="1"/>
    <col min="9" max="9" width="13.85546875" bestFit="1" customWidth="1"/>
  </cols>
  <sheetData>
    <row r="1" spans="1:9">
      <c r="A1" t="s">
        <v>3104</v>
      </c>
      <c r="D1" t="s">
        <v>4781</v>
      </c>
      <c r="E1" s="28" t="s">
        <v>4782</v>
      </c>
      <c r="F1">
        <v>2</v>
      </c>
    </row>
    <row r="2" spans="1:9">
      <c r="A2" t="s">
        <v>3105</v>
      </c>
      <c r="D2" t="s">
        <v>4783</v>
      </c>
      <c r="E2" s="28" t="s">
        <v>4784</v>
      </c>
      <c r="F2">
        <v>3</v>
      </c>
    </row>
    <row r="3" spans="1:9">
      <c r="A3" t="s">
        <v>3549</v>
      </c>
      <c r="B3" t="s">
        <v>3550</v>
      </c>
      <c r="D3" t="s">
        <v>4785</v>
      </c>
      <c r="E3" s="28" t="s">
        <v>4786</v>
      </c>
      <c r="F3">
        <v>3</v>
      </c>
    </row>
    <row r="4" spans="1:9">
      <c r="A4" t="s">
        <v>3551</v>
      </c>
      <c r="D4" t="s">
        <v>4787</v>
      </c>
      <c r="E4" s="28" t="s">
        <v>4788</v>
      </c>
      <c r="F4">
        <v>3</v>
      </c>
    </row>
    <row r="5" spans="1:9">
      <c r="A5" t="s">
        <v>3108</v>
      </c>
      <c r="D5" t="s">
        <v>4789</v>
      </c>
      <c r="E5" s="28" t="s">
        <v>4790</v>
      </c>
      <c r="F5">
        <v>3</v>
      </c>
    </row>
    <row r="6" spans="1:9">
      <c r="A6" t="s">
        <v>3109</v>
      </c>
      <c r="D6" t="s">
        <v>4791</v>
      </c>
      <c r="E6" s="28" t="s">
        <v>4792</v>
      </c>
      <c r="F6">
        <v>9</v>
      </c>
    </row>
    <row r="7" spans="1:9">
      <c r="A7" t="s">
        <v>3110</v>
      </c>
      <c r="D7" t="s">
        <v>4793</v>
      </c>
      <c r="E7" s="28" t="s">
        <v>4794</v>
      </c>
      <c r="F7">
        <v>2</v>
      </c>
    </row>
    <row r="8" spans="1:9">
      <c r="A8" t="s">
        <v>3111</v>
      </c>
      <c r="D8" t="s">
        <v>4795</v>
      </c>
      <c r="E8" s="28" t="s">
        <v>4796</v>
      </c>
      <c r="F8">
        <v>2</v>
      </c>
    </row>
    <row r="10" spans="1:9">
      <c r="A10" t="s">
        <v>3112</v>
      </c>
    </row>
    <row r="11" spans="1:9">
      <c r="A11" t="s">
        <v>3113</v>
      </c>
      <c r="B11" s="28" t="s">
        <v>3123</v>
      </c>
      <c r="C11" t="str">
        <f>VLOOKUP(B11,EASYPUBLISH!$B$1:$B$500,1,FALSE)</f>
        <v>VB6STKIT.DLL</v>
      </c>
      <c r="D11" t="s">
        <v>3115</v>
      </c>
      <c r="G11" t="s">
        <v>3124</v>
      </c>
      <c r="H11">
        <v>101888</v>
      </c>
      <c r="I11" t="s">
        <v>3125</v>
      </c>
    </row>
    <row r="12" spans="1:9">
      <c r="A12" t="s">
        <v>3118</v>
      </c>
      <c r="B12" s="28" t="s">
        <v>3119</v>
      </c>
      <c r="C12" t="str">
        <f>VLOOKUP(B12,EASYPUBLISH!$B$1:$B$500,1,FALSE)</f>
        <v>COMCAT.DLL</v>
      </c>
      <c r="D12" t="s">
        <v>3115</v>
      </c>
      <c r="E12" t="s">
        <v>3116</v>
      </c>
      <c r="G12" t="s">
        <v>3120</v>
      </c>
      <c r="H12">
        <v>22288</v>
      </c>
      <c r="I12" t="s">
        <v>3121</v>
      </c>
    </row>
    <row r="13" spans="1:9">
      <c r="A13" t="s">
        <v>3122</v>
      </c>
      <c r="B13" s="28" t="s">
        <v>3127</v>
      </c>
      <c r="C13" t="str">
        <f>VLOOKUP(B13,EASYPUBLISH!$B$1:$B$500,1,FALSE)</f>
        <v>STDOLE2.TLB</v>
      </c>
      <c r="D13" t="s">
        <v>3115</v>
      </c>
      <c r="E13" t="s">
        <v>3128</v>
      </c>
      <c r="G13" s="202">
        <v>36225</v>
      </c>
      <c r="H13">
        <v>17920</v>
      </c>
      <c r="I13" t="s">
        <v>3129</v>
      </c>
    </row>
    <row r="14" spans="1:9">
      <c r="A14" t="s">
        <v>3126</v>
      </c>
      <c r="B14" s="28" t="s">
        <v>3131</v>
      </c>
      <c r="C14" t="str">
        <f>VLOOKUP(B14,EASYPUBLISH!$B$1:$B$500,1,FALSE)</f>
        <v>ASYCFILT.DLL</v>
      </c>
      <c r="D14" t="s">
        <v>3115</v>
      </c>
      <c r="G14" s="202">
        <v>36375</v>
      </c>
      <c r="H14">
        <v>147728</v>
      </c>
      <c r="I14" t="s">
        <v>3129</v>
      </c>
    </row>
    <row r="15" spans="1:9">
      <c r="A15" t="s">
        <v>3130</v>
      </c>
      <c r="B15" s="28" t="s">
        <v>3114</v>
      </c>
      <c r="C15" t="str">
        <f>VLOOKUP(B15,EASYPUBLISH!$B$1:$B$500,1,FALSE)</f>
        <v>OLEPRO32.DLL</v>
      </c>
      <c r="D15" t="s">
        <v>3115</v>
      </c>
      <c r="E15" t="s">
        <v>3116</v>
      </c>
      <c r="G15" s="202">
        <v>36375</v>
      </c>
      <c r="H15">
        <v>164112</v>
      </c>
      <c r="I15" t="s">
        <v>3117</v>
      </c>
    </row>
    <row r="16" spans="1:9">
      <c r="A16" t="s">
        <v>3132</v>
      </c>
      <c r="B16" s="28" t="s">
        <v>3133</v>
      </c>
      <c r="C16" t="str">
        <f>VLOOKUP(B16,EASYPUBLISH!$B$1:$B$500,1,FALSE)</f>
        <v>OLEAUT32.DLL</v>
      </c>
      <c r="D16" t="s">
        <v>3115</v>
      </c>
      <c r="E16" t="s">
        <v>3116</v>
      </c>
      <c r="G16" s="202">
        <v>36864</v>
      </c>
      <c r="H16">
        <v>598288</v>
      </c>
      <c r="I16" t="s">
        <v>3129</v>
      </c>
    </row>
    <row r="17" spans="1:9">
      <c r="A17" t="s">
        <v>3134</v>
      </c>
      <c r="B17" s="28" t="s">
        <v>3135</v>
      </c>
      <c r="C17" t="str">
        <f>VLOOKUP(B17,EASYPUBLISH!$B$1:$B$500,1,FALSE)</f>
        <v>msvbvm60.dll</v>
      </c>
      <c r="D17" t="s">
        <v>3115</v>
      </c>
      <c r="E17" t="s">
        <v>3116</v>
      </c>
      <c r="G17" t="s">
        <v>3552</v>
      </c>
      <c r="H17">
        <v>1384479</v>
      </c>
      <c r="I17" t="s">
        <v>3553</v>
      </c>
    </row>
    <row r="19" spans="1:9">
      <c r="A19" t="s">
        <v>3138</v>
      </c>
    </row>
    <row r="20" spans="1:9">
      <c r="A20" t="s">
        <v>3554</v>
      </c>
    </row>
    <row r="21" spans="1:9">
      <c r="A21" t="s">
        <v>3140</v>
      </c>
    </row>
    <row r="22" spans="1:9">
      <c r="A22" t="s">
        <v>3141</v>
      </c>
    </row>
    <row r="24" spans="1:9">
      <c r="A24" t="s">
        <v>3555</v>
      </c>
    </row>
    <row r="25" spans="1:9">
      <c r="A25" t="s">
        <v>3556</v>
      </c>
    </row>
    <row r="26" spans="1:9">
      <c r="A26" t="s">
        <v>3557</v>
      </c>
    </row>
    <row r="27" spans="1:9">
      <c r="A27" t="s">
        <v>3145</v>
      </c>
    </row>
    <row r="29" spans="1:9">
      <c r="A29" t="s">
        <v>3146</v>
      </c>
    </row>
    <row r="30" spans="1:9">
      <c r="A30" t="s">
        <v>3558</v>
      </c>
    </row>
    <row r="31" spans="1:9">
      <c r="A31" t="s">
        <v>3559</v>
      </c>
    </row>
    <row r="32" spans="1:9">
      <c r="A32" t="s">
        <v>3560</v>
      </c>
    </row>
    <row r="33" spans="1:9">
      <c r="A33" t="s">
        <v>3561</v>
      </c>
    </row>
    <row r="35" spans="1:9">
      <c r="A35" t="s">
        <v>3040</v>
      </c>
    </row>
    <row r="36" spans="1:9">
      <c r="A36" t="s">
        <v>3113</v>
      </c>
      <c r="B36" t="s">
        <v>3207</v>
      </c>
      <c r="C36" t="str">
        <f>VLOOKUP(B36,EASYPUBLISH!$B$1:$B$500,1,FALSE)</f>
        <v>u252000.dll</v>
      </c>
      <c r="D36" t="s">
        <v>3052</v>
      </c>
      <c r="F36" t="s">
        <v>3053</v>
      </c>
      <c r="G36" s="202">
        <v>36749.802777777775</v>
      </c>
      <c r="H36">
        <v>24576</v>
      </c>
      <c r="I36" t="s">
        <v>3048</v>
      </c>
    </row>
    <row r="37" spans="1:9">
      <c r="A37" t="s">
        <v>3118</v>
      </c>
      <c r="B37" t="s">
        <v>3206</v>
      </c>
      <c r="C37" t="str">
        <f>VLOOKUP(B37,EASYPUBLISH!$B$1:$B$500,1,FALSE)</f>
        <v>u25dts.dll</v>
      </c>
      <c r="D37" t="s">
        <v>3052</v>
      </c>
      <c r="F37" t="s">
        <v>3053</v>
      </c>
      <c r="G37" s="202">
        <v>36749.802777777775</v>
      </c>
      <c r="H37">
        <v>24576</v>
      </c>
      <c r="I37" t="s">
        <v>3048</v>
      </c>
    </row>
    <row r="38" spans="1:9">
      <c r="A38" t="s">
        <v>3122</v>
      </c>
      <c r="B38" t="s">
        <v>3257</v>
      </c>
      <c r="C38" t="str">
        <f>VLOOKUP(B38,EASYPUBLISH!$B$1:$B$500,1,FALSE)</f>
        <v>u2lsamp1.dll</v>
      </c>
      <c r="D38" t="s">
        <v>3052</v>
      </c>
      <c r="F38" t="s">
        <v>3053</v>
      </c>
      <c r="G38" s="202">
        <v>36749.802777777775</v>
      </c>
      <c r="H38">
        <v>24576</v>
      </c>
      <c r="I38" t="s">
        <v>3258</v>
      </c>
    </row>
    <row r="39" spans="1:9">
      <c r="A39" t="s">
        <v>3126</v>
      </c>
      <c r="B39" t="s">
        <v>3198</v>
      </c>
      <c r="C39" t="str">
        <f>VLOOKUP(B39,EASYPUBLISH!$B$1:$B$500,1,FALSE)</f>
        <v>u2lfinra.dll</v>
      </c>
      <c r="D39" t="s">
        <v>3052</v>
      </c>
      <c r="F39" t="s">
        <v>3053</v>
      </c>
      <c r="G39" s="202">
        <v>36749.802777777775</v>
      </c>
      <c r="H39">
        <v>49152</v>
      </c>
      <c r="I39" t="s">
        <v>3258</v>
      </c>
    </row>
    <row r="40" spans="1:9">
      <c r="A40" t="s">
        <v>3130</v>
      </c>
      <c r="B40" t="s">
        <v>3202</v>
      </c>
      <c r="C40" t="str">
        <f>VLOOKUP(B40,EASYPUBLISH!$B$1:$B$500,1,FALSE)</f>
        <v>u2lexch.dll</v>
      </c>
      <c r="D40" t="s">
        <v>3052</v>
      </c>
      <c r="F40" t="s">
        <v>3053</v>
      </c>
      <c r="G40" s="202">
        <v>36749.802777777775</v>
      </c>
      <c r="H40">
        <v>28672</v>
      </c>
      <c r="I40" t="s">
        <v>3258</v>
      </c>
    </row>
    <row r="41" spans="1:9">
      <c r="A41" t="s">
        <v>3132</v>
      </c>
      <c r="B41" t="s">
        <v>3209</v>
      </c>
      <c r="C41" t="str">
        <f>VLOOKUP(B41,EASYPUBLISH!$B$1:$B$500,1,FALSE)</f>
        <v>u2ldts.dll</v>
      </c>
      <c r="D41" t="s">
        <v>3052</v>
      </c>
      <c r="F41" t="s">
        <v>3053</v>
      </c>
      <c r="G41" s="202">
        <v>36749.802777777775</v>
      </c>
      <c r="H41">
        <v>24576</v>
      </c>
      <c r="I41" t="s">
        <v>3048</v>
      </c>
    </row>
    <row r="42" spans="1:9">
      <c r="A42" t="s">
        <v>3134</v>
      </c>
      <c r="B42" t="s">
        <v>3211</v>
      </c>
      <c r="C42" t="str">
        <f>VLOOKUP(B42,EASYPUBLISH!$B$1:$B$500,1,FALSE)</f>
        <v>u2lcom.dll</v>
      </c>
      <c r="D42" t="s">
        <v>3052</v>
      </c>
      <c r="F42" t="s">
        <v>3053</v>
      </c>
      <c r="G42" s="202">
        <v>36749.802777777775</v>
      </c>
      <c r="H42">
        <v>45056</v>
      </c>
      <c r="I42" t="s">
        <v>3048</v>
      </c>
    </row>
    <row r="43" spans="1:9">
      <c r="A43" t="s">
        <v>3169</v>
      </c>
      <c r="B43" t="s">
        <v>3213</v>
      </c>
      <c r="C43" t="str">
        <f>VLOOKUP(B43,EASYPUBLISH!$B$1:$B$500,1,FALSE)</f>
        <v>u2l2000.dll</v>
      </c>
      <c r="D43" t="s">
        <v>3052</v>
      </c>
      <c r="F43" t="s">
        <v>3053</v>
      </c>
      <c r="G43" s="202">
        <v>36749.802777777775</v>
      </c>
      <c r="H43">
        <v>24576</v>
      </c>
      <c r="I43" t="s">
        <v>3048</v>
      </c>
    </row>
    <row r="44" spans="1:9">
      <c r="A44" t="s">
        <v>3173</v>
      </c>
      <c r="B44" t="s">
        <v>3160</v>
      </c>
      <c r="C44" t="str">
        <f>VLOOKUP(B44,EASYPUBLISH!$B$1:$B$500,1,FALSE)</f>
        <v>u2fxml.dll</v>
      </c>
      <c r="D44" t="s">
        <v>3052</v>
      </c>
      <c r="F44" t="s">
        <v>3053</v>
      </c>
      <c r="G44" s="202">
        <v>36952.290462962963</v>
      </c>
      <c r="H44">
        <v>225280</v>
      </c>
      <c r="I44" t="s">
        <v>3562</v>
      </c>
    </row>
    <row r="45" spans="1:9">
      <c r="A45" t="s">
        <v>3177</v>
      </c>
      <c r="B45" t="s">
        <v>3563</v>
      </c>
      <c r="C45" t="str">
        <f>VLOOKUP(B45,EASYPUBLISH!$B$1:$B$500,1,FALSE)</f>
        <v>U2FXLS.DLL</v>
      </c>
      <c r="D45" t="s">
        <v>3052</v>
      </c>
      <c r="F45" t="s">
        <v>3053</v>
      </c>
      <c r="G45" s="202">
        <v>36952.483287037037</v>
      </c>
      <c r="H45">
        <v>212992</v>
      </c>
      <c r="I45" t="s">
        <v>3564</v>
      </c>
    </row>
    <row r="46" spans="1:9">
      <c r="A46" t="s">
        <v>3180</v>
      </c>
      <c r="B46" t="s">
        <v>3263</v>
      </c>
      <c r="C46" t="str">
        <f>VLOOKUP(B46,EASYPUBLISH!$B$1:$B$500,1,FALSE)</f>
        <v>u2fwordw.dll</v>
      </c>
      <c r="D46" t="s">
        <v>3052</v>
      </c>
      <c r="F46" t="s">
        <v>3053</v>
      </c>
      <c r="G46" s="202">
        <v>36952.483287037037</v>
      </c>
      <c r="H46">
        <v>106496</v>
      </c>
      <c r="I46" t="s">
        <v>3264</v>
      </c>
    </row>
    <row r="47" spans="1:9">
      <c r="A47" t="s">
        <v>3184</v>
      </c>
      <c r="B47" t="s">
        <v>3266</v>
      </c>
      <c r="C47" t="str">
        <f>VLOOKUP(B47,EASYPUBLISH!$B$1:$B$500,1,FALSE)</f>
        <v>u2fwks.dll</v>
      </c>
      <c r="D47" t="s">
        <v>3052</v>
      </c>
      <c r="F47" t="s">
        <v>3053</v>
      </c>
      <c r="G47" s="202">
        <v>36749.802777777775</v>
      </c>
      <c r="H47">
        <v>40960</v>
      </c>
      <c r="I47" t="s">
        <v>3267</v>
      </c>
    </row>
    <row r="48" spans="1:9">
      <c r="A48" t="s">
        <v>3188</v>
      </c>
      <c r="B48" t="s">
        <v>3565</v>
      </c>
      <c r="C48" t="str">
        <f>VLOOKUP(B48,EASYPUBLISH!$B$1:$B$500,1,FALSE)</f>
        <v>U2FTEXT.DLL</v>
      </c>
      <c r="D48" t="s">
        <v>3052</v>
      </c>
      <c r="F48" t="s">
        <v>3053</v>
      </c>
      <c r="G48" s="202">
        <v>36952.483287037037</v>
      </c>
      <c r="H48">
        <v>90112</v>
      </c>
      <c r="I48" t="s">
        <v>3566</v>
      </c>
    </row>
    <row r="49" spans="1:9">
      <c r="A49" t="s">
        <v>3191</v>
      </c>
      <c r="B49" t="s">
        <v>3231</v>
      </c>
      <c r="C49" t="str">
        <f>VLOOKUP(B49,EASYPUBLISH!$B$1:$B$500,1,FALSE)</f>
        <v>u2fsepv.dll</v>
      </c>
      <c r="D49" t="s">
        <v>3052</v>
      </c>
      <c r="F49" t="s">
        <v>3053</v>
      </c>
      <c r="G49" s="202">
        <v>36749.802777777775</v>
      </c>
      <c r="H49">
        <v>36864</v>
      </c>
      <c r="I49" t="s">
        <v>3232</v>
      </c>
    </row>
    <row r="50" spans="1:9">
      <c r="A50" t="s">
        <v>3194</v>
      </c>
      <c r="B50" t="s">
        <v>3269</v>
      </c>
      <c r="C50" t="str">
        <f>VLOOKUP(B50,EASYPUBLISH!$B$1:$B$500,1,FALSE)</f>
        <v>u2frec.dll</v>
      </c>
      <c r="D50" t="s">
        <v>3052</v>
      </c>
      <c r="F50" t="s">
        <v>3053</v>
      </c>
      <c r="G50" s="202">
        <v>36952.483287037037</v>
      </c>
      <c r="H50">
        <v>36864</v>
      </c>
      <c r="I50" t="s">
        <v>3270</v>
      </c>
    </row>
    <row r="51" spans="1:9">
      <c r="A51" s="28" t="s">
        <v>3043</v>
      </c>
      <c r="B51" s="28" t="s">
        <v>3044</v>
      </c>
      <c r="C51" s="28" t="e">
        <f>VLOOKUP(B51,EASYPUBLISH!$B$1:$B$500,1,FALSE)</f>
        <v>#N/A</v>
      </c>
      <c r="D51" s="28" t="s">
        <v>3046</v>
      </c>
      <c r="E51" s="28"/>
      <c r="F51" s="28"/>
      <c r="G51" s="28" t="s">
        <v>3047</v>
      </c>
      <c r="H51" s="28">
        <v>65536</v>
      </c>
      <c r="I51" s="28" t="s">
        <v>3048</v>
      </c>
    </row>
    <row r="52" spans="1:9">
      <c r="A52" t="s">
        <v>3201</v>
      </c>
      <c r="B52" t="s">
        <v>3272</v>
      </c>
      <c r="C52" t="str">
        <f>VLOOKUP(B52,EASYPUBLISH!$B$1:$B$500,1,FALSE)</f>
        <v>u2fodbc.dll</v>
      </c>
      <c r="D52" t="s">
        <v>3052</v>
      </c>
      <c r="F52" t="s">
        <v>3053</v>
      </c>
      <c r="G52" s="202">
        <v>36952.483287037037</v>
      </c>
      <c r="H52">
        <v>49152</v>
      </c>
      <c r="I52" t="s">
        <v>3273</v>
      </c>
    </row>
    <row r="53" spans="1:9">
      <c r="A53" t="s">
        <v>3205</v>
      </c>
      <c r="B53" t="s">
        <v>3275</v>
      </c>
      <c r="C53" t="str">
        <f>VLOOKUP(B53,EASYPUBLISH!$B$1:$B$500,1,FALSE)</f>
        <v>u2fhtml.dll</v>
      </c>
      <c r="D53" t="s">
        <v>3052</v>
      </c>
      <c r="F53" t="s">
        <v>3053</v>
      </c>
      <c r="G53" s="202">
        <v>36952.483287037037</v>
      </c>
      <c r="H53">
        <v>45056</v>
      </c>
      <c r="I53" t="s">
        <v>3276</v>
      </c>
    </row>
    <row r="54" spans="1:9">
      <c r="A54" s="28" t="s">
        <v>3050</v>
      </c>
      <c r="B54" s="28" t="s">
        <v>3051</v>
      </c>
      <c r="C54" s="28" t="e">
        <f>VLOOKUP(B54,EASYPUBLISH!$B$1:$B$500,1,FALSE)</f>
        <v>#N/A</v>
      </c>
      <c r="D54" s="28" t="s">
        <v>3052</v>
      </c>
      <c r="E54" s="28"/>
      <c r="F54" s="28" t="s">
        <v>3053</v>
      </c>
      <c r="G54" s="428">
        <v>36952.483287037037</v>
      </c>
      <c r="H54" s="28">
        <v>36864</v>
      </c>
      <c r="I54" s="28" t="s">
        <v>3054</v>
      </c>
    </row>
    <row r="55" spans="1:9">
      <c r="A55" t="s">
        <v>3208</v>
      </c>
      <c r="B55" t="s">
        <v>3233</v>
      </c>
      <c r="C55" t="str">
        <f>VLOOKUP(B55,EASYPUBLISH!$B$1:$B$500,1,FALSE)</f>
        <v>u2fcr.dll</v>
      </c>
      <c r="D55" t="s">
        <v>3052</v>
      </c>
      <c r="F55" t="s">
        <v>3053</v>
      </c>
      <c r="G55" s="202">
        <v>36952.483287037037</v>
      </c>
      <c r="H55">
        <v>28672</v>
      </c>
      <c r="I55" t="s">
        <v>3234</v>
      </c>
    </row>
    <row r="56" spans="1:9">
      <c r="A56" t="s">
        <v>3210</v>
      </c>
      <c r="B56" t="s">
        <v>3278</v>
      </c>
      <c r="C56" t="str">
        <f>VLOOKUP(B56,EASYPUBLISH!$B$1:$B$500,1,FALSE)</f>
        <v>u2dvim.dll</v>
      </c>
      <c r="D56" t="s">
        <v>3052</v>
      </c>
      <c r="F56" t="s">
        <v>3053</v>
      </c>
      <c r="G56" s="202">
        <v>36749.802777777775</v>
      </c>
      <c r="H56">
        <v>57344</v>
      </c>
      <c r="I56" t="s">
        <v>3048</v>
      </c>
    </row>
    <row r="57" spans="1:9">
      <c r="A57" t="s">
        <v>3212</v>
      </c>
      <c r="B57" t="s">
        <v>3224</v>
      </c>
      <c r="C57" t="str">
        <f>VLOOKUP(B57,EASYPUBLISH!$B$1:$B$500,1,FALSE)</f>
        <v>u2dpost.dll</v>
      </c>
      <c r="D57" t="s">
        <v>3052</v>
      </c>
      <c r="F57" t="s">
        <v>3053</v>
      </c>
      <c r="G57" s="202">
        <v>36952.483287037037</v>
      </c>
      <c r="H57">
        <v>102400</v>
      </c>
      <c r="I57" t="s">
        <v>3225</v>
      </c>
    </row>
    <row r="58" spans="1:9">
      <c r="A58" t="s">
        <v>3214</v>
      </c>
      <c r="B58" t="s">
        <v>3280</v>
      </c>
      <c r="C58" t="str">
        <f>VLOOKUP(B58,EASYPUBLISH!$B$1:$B$500,1,FALSE)</f>
        <v>u2dnotes.dll</v>
      </c>
      <c r="D58" t="s">
        <v>3052</v>
      </c>
      <c r="F58" t="s">
        <v>3053</v>
      </c>
      <c r="G58" s="202">
        <v>36749.802777777775</v>
      </c>
      <c r="H58">
        <v>53248</v>
      </c>
      <c r="I58" t="s">
        <v>3281</v>
      </c>
    </row>
    <row r="59" spans="1:9">
      <c r="A59" t="s">
        <v>3217</v>
      </c>
      <c r="B59" t="s">
        <v>3283</v>
      </c>
      <c r="C59" t="str">
        <f>VLOOKUP(B59,EASYPUBLISH!$B$1:$B$500,1,FALSE)</f>
        <v>u2dmapi.dll</v>
      </c>
      <c r="D59" t="s">
        <v>3052</v>
      </c>
      <c r="F59" t="s">
        <v>3053</v>
      </c>
      <c r="G59" s="202">
        <v>36749.802777777775</v>
      </c>
      <c r="H59">
        <v>40960</v>
      </c>
      <c r="I59" t="s">
        <v>3048</v>
      </c>
    </row>
    <row r="60" spans="1:9">
      <c r="A60" t="s">
        <v>3221</v>
      </c>
      <c r="B60" t="s">
        <v>3227</v>
      </c>
      <c r="C60" t="str">
        <f>VLOOKUP(B60,EASYPUBLISH!$B$1:$B$500,1,FALSE)</f>
        <v>u2ddisk.dll</v>
      </c>
      <c r="D60" t="s">
        <v>3052</v>
      </c>
      <c r="F60" t="s">
        <v>3053</v>
      </c>
      <c r="G60" s="202">
        <v>36952.483287037037</v>
      </c>
      <c r="H60">
        <v>28672</v>
      </c>
      <c r="I60" t="s">
        <v>3054</v>
      </c>
    </row>
    <row r="61" spans="1:9">
      <c r="A61" t="s">
        <v>3223</v>
      </c>
      <c r="B61" t="s">
        <v>3222</v>
      </c>
      <c r="C61" t="str">
        <f>VLOOKUP(B61,EASYPUBLISH!$B$1:$B$500,1,FALSE)</f>
        <v>u2dapp.dll</v>
      </c>
      <c r="D61" t="s">
        <v>3052</v>
      </c>
      <c r="F61" t="s">
        <v>3053</v>
      </c>
      <c r="G61" s="202">
        <v>36749.802777777775</v>
      </c>
      <c r="H61">
        <v>28672</v>
      </c>
      <c r="I61" t="s">
        <v>3048</v>
      </c>
    </row>
    <row r="62" spans="1:9">
      <c r="A62" t="s">
        <v>3226</v>
      </c>
      <c r="B62" t="s">
        <v>3079</v>
      </c>
      <c r="C62" t="str">
        <f>VLOOKUP(B62,EASYPUBLISH!$B$1:$B$500,1,FALSE)</f>
        <v>p2ssql.dll</v>
      </c>
      <c r="D62" t="s">
        <v>3052</v>
      </c>
      <c r="F62" t="s">
        <v>3053</v>
      </c>
      <c r="G62" s="202">
        <v>36952.289467592593</v>
      </c>
      <c r="H62">
        <v>168000</v>
      </c>
      <c r="I62" t="s">
        <v>3063</v>
      </c>
    </row>
    <row r="63" spans="1:9">
      <c r="A63" t="s">
        <v>3228</v>
      </c>
      <c r="B63" t="s">
        <v>3285</v>
      </c>
      <c r="C63" t="str">
        <f>VLOOKUP(B63,EASYPUBLISH!$B$1:$B$500,1,FALSE)</f>
        <v>p2soledb.dll</v>
      </c>
      <c r="D63" t="s">
        <v>3052</v>
      </c>
      <c r="F63" t="s">
        <v>3053</v>
      </c>
      <c r="G63" s="202">
        <v>36952.289467592593</v>
      </c>
      <c r="H63">
        <v>204800</v>
      </c>
      <c r="I63" t="s">
        <v>3286</v>
      </c>
    </row>
    <row r="64" spans="1:9">
      <c r="A64" s="28" t="s">
        <v>3055</v>
      </c>
      <c r="B64" s="28" t="s">
        <v>3056</v>
      </c>
      <c r="C64" s="28" t="e">
        <f>VLOOKUP(B64,EASYPUBLISH!$B$1:$B$500,1,FALSE)</f>
        <v>#N/A</v>
      </c>
      <c r="D64" s="28" t="s">
        <v>3052</v>
      </c>
      <c r="E64" s="28"/>
      <c r="F64" s="28" t="s">
        <v>3053</v>
      </c>
      <c r="G64" s="428">
        <v>36952.289467592593</v>
      </c>
      <c r="H64" s="28">
        <v>77824</v>
      </c>
      <c r="I64" s="28" t="s">
        <v>3057</v>
      </c>
    </row>
    <row r="65" spans="1:9">
      <c r="A65" s="28" t="s">
        <v>3058</v>
      </c>
      <c r="B65" s="28" t="s">
        <v>3059</v>
      </c>
      <c r="C65" s="28" t="e">
        <f>VLOOKUP(B65,EASYPUBLISH!$B$1:$B$500,1,FALSE)</f>
        <v>#N/A</v>
      </c>
      <c r="D65" s="28" t="s">
        <v>3052</v>
      </c>
      <c r="E65" s="28"/>
      <c r="F65" s="28" t="s">
        <v>3053</v>
      </c>
      <c r="G65" s="428">
        <v>36952.289444444446</v>
      </c>
      <c r="H65" s="28">
        <v>98304</v>
      </c>
      <c r="I65" s="28" t="s">
        <v>3060</v>
      </c>
    </row>
    <row r="66" spans="1:9">
      <c r="A66" s="28" t="s">
        <v>3061</v>
      </c>
      <c r="B66" s="28" t="s">
        <v>3062</v>
      </c>
      <c r="C66" s="28" t="e">
        <f>VLOOKUP(B66,EASYPUBLISH!$B$1:$B$500,1,FALSE)</f>
        <v>#N/A</v>
      </c>
      <c r="D66" s="28" t="s">
        <v>3052</v>
      </c>
      <c r="E66" s="28"/>
      <c r="F66" s="28" t="s">
        <v>3053</v>
      </c>
      <c r="G66" s="428">
        <v>36952.289444444446</v>
      </c>
      <c r="H66" s="28">
        <v>131072</v>
      </c>
      <c r="I66" s="28" t="s">
        <v>3063</v>
      </c>
    </row>
    <row r="67" spans="1:9">
      <c r="A67" s="28" t="s">
        <v>3064</v>
      </c>
      <c r="B67" s="28" t="s">
        <v>3065</v>
      </c>
      <c r="C67" s="28" t="e">
        <f>VLOOKUP(B67,EASYPUBLISH!$B$1:$B$500,1,FALSE)</f>
        <v>#N/A</v>
      </c>
      <c r="D67" s="28" t="s">
        <v>3052</v>
      </c>
      <c r="E67" s="28"/>
      <c r="F67" s="28" t="s">
        <v>3053</v>
      </c>
      <c r="G67" s="428">
        <v>36749.802777777775</v>
      </c>
      <c r="H67" s="28">
        <v>245760</v>
      </c>
      <c r="I67" s="28" t="s">
        <v>3066</v>
      </c>
    </row>
    <row r="68" spans="1:9">
      <c r="A68" t="s">
        <v>3239</v>
      </c>
      <c r="B68" t="s">
        <v>3318</v>
      </c>
      <c r="C68" t="str">
        <f>VLOOKUP(B68,EASYPUBLISH!$B$1:$B$500,1,FALSE)</f>
        <v>Crxlat32.dll</v>
      </c>
      <c r="D68" t="s">
        <v>3052</v>
      </c>
      <c r="F68" t="s">
        <v>3053</v>
      </c>
      <c r="G68" t="s">
        <v>3047</v>
      </c>
      <c r="H68">
        <v>24576</v>
      </c>
      <c r="I68" t="s">
        <v>3048</v>
      </c>
    </row>
    <row r="69" spans="1:9">
      <c r="A69" t="s">
        <v>3243</v>
      </c>
      <c r="B69" t="s">
        <v>3237</v>
      </c>
      <c r="C69" t="str">
        <f>VLOOKUP(B69,EASYPUBLISH!$B$1:$B$500,1,FALSE)</f>
        <v>crxf_rtf.dll</v>
      </c>
      <c r="D69" t="s">
        <v>3052</v>
      </c>
      <c r="F69" t="s">
        <v>3053</v>
      </c>
      <c r="G69" s="202">
        <v>36952.286666666667</v>
      </c>
      <c r="H69">
        <v>200755</v>
      </c>
      <c r="I69" t="s">
        <v>3238</v>
      </c>
    </row>
    <row r="70" spans="1:9">
      <c r="A70" t="s">
        <v>3247</v>
      </c>
      <c r="B70" t="s">
        <v>3235</v>
      </c>
      <c r="C70" t="str">
        <f>VLOOKUP(B70,EASYPUBLISH!$B$1:$B$500,1,FALSE)</f>
        <v>crxf_pdf.dll</v>
      </c>
      <c r="D70" t="s">
        <v>3052</v>
      </c>
      <c r="F70" t="s">
        <v>3053</v>
      </c>
      <c r="G70" s="202">
        <v>36952.286435185182</v>
      </c>
      <c r="H70">
        <v>270336</v>
      </c>
      <c r="I70" t="s">
        <v>3236</v>
      </c>
    </row>
    <row r="71" spans="1:9">
      <c r="A71" t="s">
        <v>3251</v>
      </c>
      <c r="B71" t="s">
        <v>3165</v>
      </c>
      <c r="C71" t="str">
        <f>VLOOKUP(B71,EASYPUBLISH!$B$1:$B$500,1,FALSE)</f>
        <v>ExportModeller.dll</v>
      </c>
      <c r="D71" t="s">
        <v>3052</v>
      </c>
      <c r="E71" t="s">
        <v>3116</v>
      </c>
      <c r="F71" t="s">
        <v>3053</v>
      </c>
      <c r="G71" s="202">
        <v>36952.286203703705</v>
      </c>
      <c r="H71">
        <v>307200</v>
      </c>
      <c r="I71" t="s">
        <v>3166</v>
      </c>
    </row>
    <row r="72" spans="1:9">
      <c r="A72" t="s">
        <v>3254</v>
      </c>
      <c r="B72" t="s">
        <v>3163</v>
      </c>
      <c r="C72" t="str">
        <f>VLOOKUP(B72,EASYPUBLISH!$B$1:$B$500,1,FALSE)</f>
        <v>crtslv.dll</v>
      </c>
      <c r="D72" t="s">
        <v>3052</v>
      </c>
      <c r="E72" t="s">
        <v>3116</v>
      </c>
      <c r="F72" t="s">
        <v>3053</v>
      </c>
      <c r="G72" s="202">
        <v>36952.228796296295</v>
      </c>
      <c r="H72">
        <v>49223</v>
      </c>
      <c r="I72" t="s">
        <v>3164</v>
      </c>
    </row>
    <row r="73" spans="1:9">
      <c r="A73" t="s">
        <v>3256</v>
      </c>
      <c r="B73" t="s">
        <v>3466</v>
      </c>
      <c r="C73" t="str">
        <f>VLOOKUP(B73,EASYPUBLISH!$B$1:$B$500,1,FALSE)</f>
        <v>Mhrun32.dll</v>
      </c>
      <c r="D73" t="s">
        <v>3052</v>
      </c>
      <c r="F73" t="s">
        <v>3053</v>
      </c>
      <c r="G73" t="s">
        <v>3467</v>
      </c>
      <c r="H73">
        <v>34816</v>
      </c>
      <c r="I73" t="s">
        <v>3468</v>
      </c>
    </row>
    <row r="74" spans="1:9">
      <c r="A74" s="28" t="s">
        <v>3067</v>
      </c>
      <c r="B74" s="28" t="s">
        <v>3068</v>
      </c>
      <c r="C74" s="28" t="e">
        <f>VLOOKUP(B74,EASYPUBLISH!$B$1:$B$500,1,FALSE)</f>
        <v>#N/A</v>
      </c>
      <c r="D74" s="28" t="s">
        <v>3046</v>
      </c>
      <c r="E74" s="28"/>
      <c r="F74" s="28"/>
      <c r="G74" s="28" t="s">
        <v>3069</v>
      </c>
      <c r="H74" s="28">
        <v>8124720</v>
      </c>
      <c r="I74" s="28" t="s">
        <v>3070</v>
      </c>
    </row>
    <row r="75" spans="1:9">
      <c r="A75" t="s">
        <v>3262</v>
      </c>
      <c r="B75" t="s">
        <v>3248</v>
      </c>
      <c r="C75" t="str">
        <f>VLOOKUP(B75,EASYPUBLISH!$B$1:$B$500,1,FALSE)</f>
        <v>MSVCRT.DLL</v>
      </c>
      <c r="D75" t="s">
        <v>3115</v>
      </c>
      <c r="G75" t="s">
        <v>3249</v>
      </c>
      <c r="H75">
        <v>278581</v>
      </c>
      <c r="I75" t="s">
        <v>3250</v>
      </c>
    </row>
    <row r="76" spans="1:9">
      <c r="A76" t="s">
        <v>3265</v>
      </c>
      <c r="B76" t="s">
        <v>3319</v>
      </c>
      <c r="C76" t="str">
        <f>VLOOKUP(B76,EASYPUBLISH!$B$1:$B$500,1,FALSE)</f>
        <v>mfc42.dll</v>
      </c>
      <c r="D76" t="s">
        <v>3052</v>
      </c>
      <c r="E76" t="s">
        <v>3116</v>
      </c>
      <c r="F76" t="s">
        <v>3053</v>
      </c>
      <c r="G76" t="s">
        <v>3552</v>
      </c>
      <c r="H76">
        <v>1028096</v>
      </c>
      <c r="I76" t="s">
        <v>3567</v>
      </c>
    </row>
    <row r="77" spans="1:9">
      <c r="A77" t="s">
        <v>3268</v>
      </c>
      <c r="B77" t="s">
        <v>3486</v>
      </c>
      <c r="C77" t="str">
        <f>VLOOKUP(B77,EASYPUBLISH!$B$1:$B$500,1,FALSE)</f>
        <v>fpSPR80.OCX</v>
      </c>
      <c r="D77" t="s">
        <v>3052</v>
      </c>
      <c r="E77" t="s">
        <v>3116</v>
      </c>
      <c r="F77" t="s">
        <v>3053</v>
      </c>
      <c r="G77" s="202">
        <v>39969.677083333336</v>
      </c>
      <c r="H77">
        <v>1660352</v>
      </c>
      <c r="I77" t="s">
        <v>3487</v>
      </c>
    </row>
    <row r="78" spans="1:9">
      <c r="A78" t="s">
        <v>3271</v>
      </c>
      <c r="B78" t="s">
        <v>3489</v>
      </c>
      <c r="C78" t="str">
        <f>VLOOKUP(B78,EASYPUBLISH!$B$1:$B$500,1,FALSE)</f>
        <v>MSMASK32.OCX</v>
      </c>
      <c r="D78" t="s">
        <v>3052</v>
      </c>
      <c r="E78" t="s">
        <v>3116</v>
      </c>
      <c r="F78" t="s">
        <v>3053</v>
      </c>
      <c r="G78" s="202">
        <v>38233</v>
      </c>
      <c r="H78">
        <v>167968</v>
      </c>
      <c r="I78" t="s">
        <v>3490</v>
      </c>
    </row>
    <row r="79" spans="1:9">
      <c r="A79" t="s">
        <v>3274</v>
      </c>
      <c r="B79" t="s">
        <v>3492</v>
      </c>
      <c r="C79" t="str">
        <f>VLOOKUP(B79,EASYPUBLISH!$B$1:$B$500,1,FALSE)</f>
        <v>FM20.DLL</v>
      </c>
      <c r="D79" t="s">
        <v>3052</v>
      </c>
      <c r="E79" t="s">
        <v>3116</v>
      </c>
      <c r="F79" t="s">
        <v>3053</v>
      </c>
      <c r="G79" t="s">
        <v>3568</v>
      </c>
      <c r="H79">
        <v>1190688</v>
      </c>
      <c r="I79" t="s">
        <v>3569</v>
      </c>
    </row>
    <row r="80" spans="1:9">
      <c r="A80" t="s">
        <v>3277</v>
      </c>
      <c r="B80" t="s">
        <v>3495</v>
      </c>
      <c r="C80" t="str">
        <f>VLOOKUP(B80,EASYPUBLISH!$B$1:$B$500,1,FALSE)</f>
        <v>mhrinp32.ocx</v>
      </c>
      <c r="D80" t="s">
        <v>3052</v>
      </c>
      <c r="E80" t="s">
        <v>3116</v>
      </c>
      <c r="F80" t="s">
        <v>3053</v>
      </c>
      <c r="G80" t="s">
        <v>3570</v>
      </c>
      <c r="H80">
        <v>104960</v>
      </c>
      <c r="I80" t="s">
        <v>3468</v>
      </c>
    </row>
    <row r="81" spans="1:9">
      <c r="A81" t="s">
        <v>3279</v>
      </c>
      <c r="B81" t="s">
        <v>3497</v>
      </c>
      <c r="C81" t="str">
        <f>VLOOKUP(B81,EASYPUBLISH!$B$1:$B$500,1,FALSE)</f>
        <v>TABCTL32.OCX</v>
      </c>
      <c r="D81" t="s">
        <v>3052</v>
      </c>
      <c r="E81" t="s">
        <v>3116</v>
      </c>
      <c r="F81" t="s">
        <v>3053</v>
      </c>
      <c r="G81" s="202">
        <v>38233</v>
      </c>
      <c r="H81">
        <v>224016</v>
      </c>
      <c r="I81" t="s">
        <v>3459</v>
      </c>
    </row>
    <row r="82" spans="1:9">
      <c r="A82" t="s">
        <v>3282</v>
      </c>
      <c r="B82" t="s">
        <v>3571</v>
      </c>
      <c r="C82" t="str">
        <f>VLOOKUP(B82,EASYPUBLISH!$B$1:$B$500,1,FALSE)</f>
        <v>msstdfmt.dll</v>
      </c>
      <c r="D82" t="s">
        <v>3052</v>
      </c>
      <c r="E82" t="s">
        <v>3116</v>
      </c>
      <c r="F82" t="s">
        <v>3053</v>
      </c>
      <c r="G82" t="s">
        <v>3464</v>
      </c>
      <c r="H82">
        <v>119808</v>
      </c>
      <c r="I82" t="s">
        <v>3459</v>
      </c>
    </row>
    <row r="83" spans="1:9">
      <c r="A83" t="s">
        <v>3284</v>
      </c>
      <c r="B83" t="s">
        <v>3502</v>
      </c>
      <c r="C83" t="str">
        <f>VLOOKUP(B83,EASYPUBLISH!$B$1:$B$500,1,FALSE)</f>
        <v>MSDATGRD.OCX</v>
      </c>
      <c r="D83" t="s">
        <v>3052</v>
      </c>
      <c r="E83" t="s">
        <v>3116</v>
      </c>
      <c r="F83" t="s">
        <v>3053</v>
      </c>
      <c r="G83" s="202">
        <v>38233</v>
      </c>
      <c r="H83">
        <v>275216</v>
      </c>
      <c r="I83" t="s">
        <v>3459</v>
      </c>
    </row>
    <row r="84" spans="1:9">
      <c r="A84" t="s">
        <v>3287</v>
      </c>
      <c r="B84" t="s">
        <v>3504</v>
      </c>
      <c r="C84" t="str">
        <f>VLOOKUP(B84,EASYPUBLISH!$B$1:$B$500,1,FALSE)</f>
        <v>mhlabl32.ocx</v>
      </c>
      <c r="D84" t="s">
        <v>3052</v>
      </c>
      <c r="E84" t="s">
        <v>3116</v>
      </c>
      <c r="F84" t="s">
        <v>3053</v>
      </c>
      <c r="G84" t="s">
        <v>3572</v>
      </c>
      <c r="H84">
        <v>65536</v>
      </c>
      <c r="I84" t="s">
        <v>3468</v>
      </c>
    </row>
    <row r="85" spans="1:9">
      <c r="A85" t="s">
        <v>3290</v>
      </c>
      <c r="B85" t="s">
        <v>3506</v>
      </c>
      <c r="C85" t="str">
        <f>VLOOKUP(B85,EASYPUBLISH!$B$1:$B$500,1,FALSE)</f>
        <v>MBBrowse.ocx</v>
      </c>
      <c r="D85" t="s">
        <v>3052</v>
      </c>
      <c r="E85" t="s">
        <v>3116</v>
      </c>
      <c r="F85" t="s">
        <v>3053</v>
      </c>
      <c r="G85" t="s">
        <v>3573</v>
      </c>
      <c r="H85">
        <v>151552</v>
      </c>
      <c r="I85" t="s">
        <v>3078</v>
      </c>
    </row>
    <row r="86" spans="1:9">
      <c r="A86" t="s">
        <v>3293</v>
      </c>
      <c r="B86" t="s">
        <v>3482</v>
      </c>
      <c r="C86" t="str">
        <f>VLOOKUP(B86,EASYPUBLISH!$B$1:$B$500,1,FALSE)</f>
        <v>MSCOMCTL.OCX</v>
      </c>
      <c r="D86" t="s">
        <v>3052</v>
      </c>
      <c r="E86" t="s">
        <v>3116</v>
      </c>
      <c r="F86" t="s">
        <v>3053</v>
      </c>
      <c r="G86" s="202">
        <v>38233.041666666664</v>
      </c>
      <c r="H86">
        <v>1081616</v>
      </c>
      <c r="I86" t="s">
        <v>3459</v>
      </c>
    </row>
    <row r="87" spans="1:9">
      <c r="A87" t="s">
        <v>3297</v>
      </c>
      <c r="B87" t="s">
        <v>3509</v>
      </c>
      <c r="C87" t="str">
        <f>VLOOKUP(B87,EASYPUBLISH!$B$1:$B$500,1,FALSE)</f>
        <v>MSOUTL.OLB</v>
      </c>
      <c r="D87" t="s">
        <v>3052</v>
      </c>
      <c r="F87" t="s">
        <v>3053</v>
      </c>
      <c r="G87" t="s">
        <v>3574</v>
      </c>
      <c r="H87">
        <v>397136</v>
      </c>
      <c r="I87" t="s">
        <v>3569</v>
      </c>
    </row>
    <row r="88" spans="1:9">
      <c r="A88" t="s">
        <v>3300</v>
      </c>
      <c r="B88" t="s">
        <v>3513</v>
      </c>
      <c r="C88" t="str">
        <f>VLOOKUP(B88,EASYPUBLISH!$B$1:$B$500,1,FALSE)</f>
        <v>tibase8.dll</v>
      </c>
      <c r="D88" t="s">
        <v>3115</v>
      </c>
      <c r="G88" t="s">
        <v>3514</v>
      </c>
      <c r="H88">
        <v>554312</v>
      </c>
      <c r="I88" t="s">
        <v>3515</v>
      </c>
    </row>
    <row r="89" spans="1:9">
      <c r="A89" t="s">
        <v>3302</v>
      </c>
      <c r="B89" t="s">
        <v>3517</v>
      </c>
      <c r="C89" t="str">
        <f>VLOOKUP(B89,EASYPUBLISH!$B$1:$B$500,1,FALSE)</f>
        <v>tishare8.dll</v>
      </c>
      <c r="D89" t="s">
        <v>3115</v>
      </c>
      <c r="E89" t="s">
        <v>3116</v>
      </c>
      <c r="G89" t="s">
        <v>3514</v>
      </c>
      <c r="H89">
        <v>136512</v>
      </c>
      <c r="I89" t="s">
        <v>3515</v>
      </c>
    </row>
    <row r="90" spans="1:9">
      <c r="A90" t="s">
        <v>3305</v>
      </c>
      <c r="B90" t="s">
        <v>3519</v>
      </c>
      <c r="C90" t="str">
        <f>VLOOKUP(B90,EASYPUBLISH!$B$1:$B$500,1,FALSE)</f>
        <v>tidate8.ocx</v>
      </c>
      <c r="D90" t="s">
        <v>3052</v>
      </c>
      <c r="E90" t="s">
        <v>3116</v>
      </c>
      <c r="F90" t="s">
        <v>3053</v>
      </c>
      <c r="G90" t="s">
        <v>3514</v>
      </c>
      <c r="H90">
        <v>374080</v>
      </c>
      <c r="I90" t="s">
        <v>3515</v>
      </c>
    </row>
    <row r="91" spans="1:9">
      <c r="A91" t="s">
        <v>3307</v>
      </c>
      <c r="B91" t="s">
        <v>3521</v>
      </c>
      <c r="C91" t="str">
        <f>VLOOKUP(B91,EASYPUBLISH!$B$1:$B$500,1,FALSE)</f>
        <v>tinumb8.ocx</v>
      </c>
      <c r="D91" t="s">
        <v>3052</v>
      </c>
      <c r="E91" t="s">
        <v>3116</v>
      </c>
      <c r="F91" t="s">
        <v>3053</v>
      </c>
      <c r="G91" t="s">
        <v>3522</v>
      </c>
      <c r="H91">
        <v>349512</v>
      </c>
      <c r="I91" t="s">
        <v>3515</v>
      </c>
    </row>
    <row r="92" spans="1:9">
      <c r="A92" t="s">
        <v>3311</v>
      </c>
      <c r="B92" t="s">
        <v>3526</v>
      </c>
      <c r="C92" t="str">
        <f>VLOOKUP(B92,EASYPUBLISH!$B$1:$B$500,1,FALSE)</f>
        <v>craxdrt.dll</v>
      </c>
      <c r="D92" t="s">
        <v>3052</v>
      </c>
      <c r="E92" t="s">
        <v>3116</v>
      </c>
      <c r="F92" t="s">
        <v>3053</v>
      </c>
      <c r="G92" s="202">
        <v>37136.971782407411</v>
      </c>
      <c r="H92">
        <v>5152826</v>
      </c>
      <c r="I92" t="s">
        <v>3326</v>
      </c>
    </row>
    <row r="93" spans="1:9">
      <c r="A93" t="s">
        <v>3313</v>
      </c>
      <c r="B93" t="s">
        <v>3524</v>
      </c>
      <c r="C93" t="str">
        <f>VLOOKUP(B93,EASYPUBLISH!$B$1:$B$500,1,FALSE)</f>
        <v>crviewer.dll</v>
      </c>
      <c r="D93" t="s">
        <v>3052</v>
      </c>
      <c r="E93" t="s">
        <v>3116</v>
      </c>
      <c r="F93" t="s">
        <v>3053</v>
      </c>
      <c r="G93" s="202">
        <v>36952.233310185184</v>
      </c>
      <c r="H93">
        <v>664576</v>
      </c>
      <c r="I93" t="s">
        <v>3326</v>
      </c>
    </row>
    <row r="94" spans="1:9">
      <c r="A94" t="s">
        <v>3317</v>
      </c>
      <c r="B94" t="s">
        <v>3298</v>
      </c>
      <c r="C94" t="str">
        <f>VLOOKUP(B94,EASYPUBLISH!$B$1:$B$500,1,FALSE)</f>
        <v>P2smon.dll</v>
      </c>
      <c r="D94" t="s">
        <v>3052</v>
      </c>
      <c r="F94" t="s">
        <v>3053</v>
      </c>
      <c r="G94" s="202">
        <v>36952.289513888885</v>
      </c>
      <c r="H94">
        <v>163840</v>
      </c>
      <c r="I94" t="s">
        <v>3299</v>
      </c>
    </row>
    <row r="95" spans="1:9">
      <c r="A95" s="28" t="s">
        <v>3073</v>
      </c>
      <c r="B95" s="28" t="s">
        <v>3071</v>
      </c>
      <c r="C95" s="28" t="e">
        <f>VLOOKUP(B95,EASYPUBLISH!$B$1:$B$500,1,FALSE)</f>
        <v>#N/A</v>
      </c>
      <c r="D95" s="28" t="s">
        <v>3046</v>
      </c>
      <c r="E95" s="28"/>
      <c r="F95" s="28"/>
      <c r="G95" s="28" t="s">
        <v>3074</v>
      </c>
      <c r="H95" s="28">
        <v>100352</v>
      </c>
      <c r="I95" s="28" t="s">
        <v>3075</v>
      </c>
    </row>
    <row r="96" spans="1:9">
      <c r="A96" t="s">
        <v>3321</v>
      </c>
      <c r="B96" t="s">
        <v>3575</v>
      </c>
      <c r="C96" t="str">
        <f>VLOOKUP(B96,EASYPUBLISH!$B$1:$B$500,1,FALSE)</f>
        <v>sscsdk80.dll</v>
      </c>
      <c r="D96" t="s">
        <v>3052</v>
      </c>
      <c r="F96" t="s">
        <v>3053</v>
      </c>
      <c r="G96" t="s">
        <v>3245</v>
      </c>
      <c r="H96">
        <v>1163264</v>
      </c>
      <c r="I96" t="s">
        <v>3246</v>
      </c>
    </row>
    <row r="97" spans="1:9">
      <c r="A97" t="s">
        <v>3324</v>
      </c>
      <c r="B97" t="s">
        <v>3322</v>
      </c>
      <c r="C97" t="str">
        <f>VLOOKUP(B97,EASYPUBLISH!$B$1:$B$500,1,FALSE)</f>
        <v>Crpaig80.dll</v>
      </c>
      <c r="D97" t="s">
        <v>3052</v>
      </c>
      <c r="F97" t="s">
        <v>3053</v>
      </c>
      <c r="G97" s="202">
        <v>36780.806944444441</v>
      </c>
      <c r="H97">
        <v>618496</v>
      </c>
      <c r="I97" t="s">
        <v>3323</v>
      </c>
    </row>
    <row r="98" spans="1:9">
      <c r="A98" t="s">
        <v>3325</v>
      </c>
      <c r="B98" t="s">
        <v>3576</v>
      </c>
      <c r="C98" t="str">
        <f>VLOOKUP(B98,EASYPUBLISH!$B$1:$B$500,1,FALSE)</f>
        <v>IMPLODE.DLL</v>
      </c>
      <c r="D98" t="s">
        <v>3046</v>
      </c>
      <c r="G98" t="s">
        <v>3047</v>
      </c>
      <c r="H98">
        <v>17920</v>
      </c>
      <c r="I98" t="s">
        <v>3075</v>
      </c>
    </row>
    <row r="99" spans="1:9">
      <c r="A99" t="s">
        <v>3327</v>
      </c>
      <c r="B99" t="s">
        <v>3084</v>
      </c>
      <c r="C99" t="str">
        <f>VLOOKUP(B99,EASYPUBLISH!$B$1:$B$500,1,FALSE)</f>
        <v>craxddrt.dll</v>
      </c>
      <c r="D99" t="s">
        <v>3052</v>
      </c>
      <c r="E99" t="s">
        <v>3116</v>
      </c>
      <c r="F99" t="s">
        <v>3053</v>
      </c>
      <c r="G99" s="202">
        <v>37136.970601851855</v>
      </c>
      <c r="H99">
        <v>8646715</v>
      </c>
      <c r="I99" t="s">
        <v>3326</v>
      </c>
    </row>
    <row r="100" spans="1:9">
      <c r="A100" t="s">
        <v>3329</v>
      </c>
      <c r="B100" t="s">
        <v>3530</v>
      </c>
      <c r="C100" t="str">
        <f>VLOOKUP(B100,EASYPUBLISH!$B$1:$B$500,1,FALSE)</f>
        <v>scrrun.dll</v>
      </c>
      <c r="D100" t="s">
        <v>3052</v>
      </c>
      <c r="E100" t="s">
        <v>3116</v>
      </c>
      <c r="F100" t="s">
        <v>3053</v>
      </c>
      <c r="G100" t="s">
        <v>3552</v>
      </c>
      <c r="H100">
        <v>172032</v>
      </c>
      <c r="I100" t="s">
        <v>3577</v>
      </c>
    </row>
    <row r="101" spans="1:9">
      <c r="A101" t="s">
        <v>3332</v>
      </c>
      <c r="B101" t="s">
        <v>3537</v>
      </c>
      <c r="C101" t="str">
        <f>VLOOKUP(B101,EASYPUBLISH!$B$1:$B$500,1,FALSE)</f>
        <v>mhfram32.ocx</v>
      </c>
      <c r="D101" t="s">
        <v>3052</v>
      </c>
      <c r="E101" t="s">
        <v>3116</v>
      </c>
      <c r="F101" t="s">
        <v>3053</v>
      </c>
      <c r="G101" t="s">
        <v>3578</v>
      </c>
      <c r="H101">
        <v>58880</v>
      </c>
      <c r="I101" t="s">
        <v>3468</v>
      </c>
    </row>
    <row r="102" spans="1:9">
      <c r="A102" s="28" t="s">
        <v>3076</v>
      </c>
      <c r="B102" s="28" t="s">
        <v>3077</v>
      </c>
      <c r="C102" s="28" t="e">
        <f>VLOOKUP(B102,EASYPUBLISH!$B$1:$B$500,1,FALSE)</f>
        <v>#N/A</v>
      </c>
      <c r="D102" s="28" t="s">
        <v>3046</v>
      </c>
      <c r="E102" s="28"/>
      <c r="F102" s="28"/>
      <c r="G102" s="428">
        <v>40066.487511574072</v>
      </c>
      <c r="H102" s="28">
        <v>5595136</v>
      </c>
      <c r="I102" s="28" t="s">
        <v>3078</v>
      </c>
    </row>
    <row r="104" spans="1:9">
      <c r="A104" t="s">
        <v>3545</v>
      </c>
    </row>
    <row r="105" spans="1:9">
      <c r="A105" t="s">
        <v>3546</v>
      </c>
    </row>
    <row r="106" spans="1:9">
      <c r="A106" t="s">
        <v>3547</v>
      </c>
    </row>
    <row r="107" spans="1:9">
      <c r="A107" t="s">
        <v>3548</v>
      </c>
    </row>
    <row r="108" spans="1:9">
      <c r="A108" t="s">
        <v>3548</v>
      </c>
    </row>
    <row r="109" spans="1:9">
      <c r="A109" t="s">
        <v>3548</v>
      </c>
    </row>
    <row r="110" spans="1:9">
      <c r="A110" t="s">
        <v>3548</v>
      </c>
    </row>
    <row r="111" spans="1:9">
      <c r="A111" t="s">
        <v>3548</v>
      </c>
    </row>
    <row r="112" spans="1:9">
      <c r="A112" t="s">
        <v>3548</v>
      </c>
    </row>
    <row r="113" spans="1:1">
      <c r="A113" t="s">
        <v>3548</v>
      </c>
    </row>
    <row r="114" spans="1:1">
      <c r="A114" t="s">
        <v>3548</v>
      </c>
    </row>
    <row r="115" spans="1:1">
      <c r="A115" t="s">
        <v>3548</v>
      </c>
    </row>
    <row r="116" spans="1:1">
      <c r="A116" t="s">
        <v>3548</v>
      </c>
    </row>
    <row r="117" spans="1:1">
      <c r="A117" t="s">
        <v>3548</v>
      </c>
    </row>
    <row r="118" spans="1:1">
      <c r="A118" t="s">
        <v>3548</v>
      </c>
    </row>
    <row r="119" spans="1:1">
      <c r="A119" t="s">
        <v>3548</v>
      </c>
    </row>
    <row r="120" spans="1:1">
      <c r="A120" t="s">
        <v>3548</v>
      </c>
    </row>
    <row r="121" spans="1:1">
      <c r="A121" t="s">
        <v>3548</v>
      </c>
    </row>
    <row r="122" spans="1:1">
      <c r="A122" t="s">
        <v>3548</v>
      </c>
    </row>
    <row r="123" spans="1:1">
      <c r="A123" t="s">
        <v>3548</v>
      </c>
    </row>
    <row r="124" spans="1:1">
      <c r="A124" t="s">
        <v>3548</v>
      </c>
    </row>
    <row r="125" spans="1:1">
      <c r="A125" t="s">
        <v>3548</v>
      </c>
    </row>
    <row r="126" spans="1:1">
      <c r="A126" t="s">
        <v>3548</v>
      </c>
    </row>
    <row r="127" spans="1:1">
      <c r="A127" t="s">
        <v>3548</v>
      </c>
    </row>
    <row r="128" spans="1:1">
      <c r="A128" t="s">
        <v>3548</v>
      </c>
    </row>
    <row r="129" spans="1:3">
      <c r="A129" t="s">
        <v>3548</v>
      </c>
    </row>
    <row r="130" spans="1:3">
      <c r="A130" t="s">
        <v>3548</v>
      </c>
    </row>
    <row r="131" spans="1:3">
      <c r="A131" t="s">
        <v>3548</v>
      </c>
    </row>
    <row r="132" spans="1:3">
      <c r="A132" t="s">
        <v>3548</v>
      </c>
    </row>
    <row r="133" spans="1:3">
      <c r="A133" t="s">
        <v>3548</v>
      </c>
    </row>
    <row r="134" spans="1:3">
      <c r="A134" t="s">
        <v>3548</v>
      </c>
    </row>
    <row r="135" spans="1:3">
      <c r="A135" t="s">
        <v>3548</v>
      </c>
    </row>
    <row r="136" spans="1:3">
      <c r="A136" t="s">
        <v>3548</v>
      </c>
    </row>
    <row r="137" spans="1:3">
      <c r="A137" t="s">
        <v>3548</v>
      </c>
    </row>
    <row r="138" spans="1:3">
      <c r="A138" t="s">
        <v>3548</v>
      </c>
    </row>
    <row r="139" spans="1:3">
      <c r="A139" t="s">
        <v>3548</v>
      </c>
    </row>
    <row r="140" spans="1:3">
      <c r="A140" t="s">
        <v>3548</v>
      </c>
    </row>
    <row r="141" spans="1:3">
      <c r="A141" t="s">
        <v>3548</v>
      </c>
    </row>
    <row r="142" spans="1:3">
      <c r="A142" t="s">
        <v>3104</v>
      </c>
    </row>
    <row r="143" spans="1:3">
      <c r="A143" t="s">
        <v>4315</v>
      </c>
      <c r="B143" t="s">
        <v>4316</v>
      </c>
    </row>
    <row r="144" spans="1:3">
      <c r="A144" t="s">
        <v>4317</v>
      </c>
      <c r="B144" t="s">
        <v>4318</v>
      </c>
      <c r="C144" t="s">
        <v>3550</v>
      </c>
    </row>
    <row r="145" spans="1:8">
      <c r="A145" t="s">
        <v>4319</v>
      </c>
      <c r="B145" t="s">
        <v>4320</v>
      </c>
    </row>
    <row r="146" spans="1:8">
      <c r="A146" t="s">
        <v>4321</v>
      </c>
      <c r="B146" t="s">
        <v>4322</v>
      </c>
    </row>
    <row r="147" spans="1:8">
      <c r="A147" t="s">
        <v>4323</v>
      </c>
      <c r="B147" t="s">
        <v>4324</v>
      </c>
    </row>
    <row r="148" spans="1:8">
      <c r="A148" t="s">
        <v>4325</v>
      </c>
      <c r="B148" t="s">
        <v>4326</v>
      </c>
    </row>
    <row r="149" spans="1:8">
      <c r="A149" t="s">
        <v>4327</v>
      </c>
      <c r="B149">
        <v>1</v>
      </c>
    </row>
    <row r="151" spans="1:8">
      <c r="A151" t="s">
        <v>3112</v>
      </c>
    </row>
    <row r="152" spans="1:8">
      <c r="A152" t="s">
        <v>4328</v>
      </c>
      <c r="B152" t="s">
        <v>4329</v>
      </c>
      <c r="C152" t="s">
        <v>3115</v>
      </c>
      <c r="D152" t="s">
        <v>3116</v>
      </c>
      <c r="F152" s="202">
        <v>36375</v>
      </c>
      <c r="G152">
        <v>164112</v>
      </c>
      <c r="H152" t="s">
        <v>3117</v>
      </c>
    </row>
    <row r="153" spans="1:8">
      <c r="A153" t="s">
        <v>4330</v>
      </c>
      <c r="B153" t="s">
        <v>4331</v>
      </c>
      <c r="C153" t="s">
        <v>3115</v>
      </c>
      <c r="D153" t="s">
        <v>3116</v>
      </c>
      <c r="F153" t="s">
        <v>3120</v>
      </c>
      <c r="G153">
        <v>22288</v>
      </c>
      <c r="H153" t="s">
        <v>3121</v>
      </c>
    </row>
    <row r="154" spans="1:8">
      <c r="A154" t="s">
        <v>4332</v>
      </c>
      <c r="B154" t="s">
        <v>4333</v>
      </c>
      <c r="C154" t="s">
        <v>3115</v>
      </c>
      <c r="F154" t="s">
        <v>3124</v>
      </c>
      <c r="G154">
        <v>101888</v>
      </c>
      <c r="H154" t="s">
        <v>3125</v>
      </c>
    </row>
    <row r="155" spans="1:8">
      <c r="A155" t="s">
        <v>4334</v>
      </c>
      <c r="B155" t="s">
        <v>4335</v>
      </c>
      <c r="C155" t="s">
        <v>3115</v>
      </c>
      <c r="D155" t="s">
        <v>3128</v>
      </c>
      <c r="F155" s="202">
        <v>36225</v>
      </c>
      <c r="G155">
        <v>17920</v>
      </c>
      <c r="H155" t="s">
        <v>3129</v>
      </c>
    </row>
    <row r="156" spans="1:8">
      <c r="A156" t="s">
        <v>4336</v>
      </c>
      <c r="B156" t="s">
        <v>4337</v>
      </c>
      <c r="C156" t="s">
        <v>3115</v>
      </c>
      <c r="F156" s="202">
        <v>36375</v>
      </c>
      <c r="G156">
        <v>147728</v>
      </c>
      <c r="H156" t="s">
        <v>3129</v>
      </c>
    </row>
    <row r="157" spans="1:8">
      <c r="A157" t="s">
        <v>4338</v>
      </c>
      <c r="B157" t="s">
        <v>4339</v>
      </c>
      <c r="C157" t="s">
        <v>3115</v>
      </c>
      <c r="D157" t="s">
        <v>3116</v>
      </c>
      <c r="F157" s="202">
        <v>36864</v>
      </c>
      <c r="G157">
        <v>598288</v>
      </c>
      <c r="H157" t="s">
        <v>3129</v>
      </c>
    </row>
    <row r="158" spans="1:8">
      <c r="A158" t="s">
        <v>4340</v>
      </c>
      <c r="B158" t="s">
        <v>4341</v>
      </c>
      <c r="C158" t="s">
        <v>3115</v>
      </c>
      <c r="D158" t="s">
        <v>3116</v>
      </c>
      <c r="F158" t="s">
        <v>3136</v>
      </c>
      <c r="G158">
        <v>1436032</v>
      </c>
      <c r="H158" t="s">
        <v>3137</v>
      </c>
    </row>
    <row r="160" spans="1:8">
      <c r="A160" t="s">
        <v>3138</v>
      </c>
    </row>
    <row r="161" spans="1:2">
      <c r="A161" t="s">
        <v>4342</v>
      </c>
      <c r="B161" t="s">
        <v>4343</v>
      </c>
    </row>
    <row r="162" spans="1:2">
      <c r="A162" t="s">
        <v>4344</v>
      </c>
      <c r="B162">
        <v>-1</v>
      </c>
    </row>
    <row r="163" spans="1:2">
      <c r="A163" t="s">
        <v>4345</v>
      </c>
      <c r="B163" t="s">
        <v>4346</v>
      </c>
    </row>
    <row r="165" spans="1:2">
      <c r="A165" t="s">
        <v>3142</v>
      </c>
    </row>
    <row r="166" spans="1:2">
      <c r="A166" t="s">
        <v>4347</v>
      </c>
      <c r="B166" t="s">
        <v>3542</v>
      </c>
    </row>
    <row r="167" spans="1:2">
      <c r="A167" t="s">
        <v>4348</v>
      </c>
      <c r="B167" t="s">
        <v>4343</v>
      </c>
    </row>
    <row r="168" spans="1:2">
      <c r="A168" t="s">
        <v>4349</v>
      </c>
      <c r="B168" t="s">
        <v>3046</v>
      </c>
    </row>
    <row r="170" spans="1:2">
      <c r="A170" t="s">
        <v>3146</v>
      </c>
    </row>
    <row r="171" spans="1:2">
      <c r="A171" t="s">
        <v>354</v>
      </c>
      <c r="B171" t="s">
        <v>4343</v>
      </c>
    </row>
    <row r="172" spans="1:2">
      <c r="A172" t="s">
        <v>4350</v>
      </c>
      <c r="B172" t="s">
        <v>4351</v>
      </c>
    </row>
    <row r="173" spans="1:2">
      <c r="A173" t="s">
        <v>4352</v>
      </c>
      <c r="B173" t="s">
        <v>3542</v>
      </c>
    </row>
    <row r="174" spans="1:2">
      <c r="A174" t="s">
        <v>4353</v>
      </c>
      <c r="B174" t="s">
        <v>3542</v>
      </c>
    </row>
    <row r="176" spans="1:2">
      <c r="A176" t="s">
        <v>3040</v>
      </c>
    </row>
    <row r="177" spans="1:8">
      <c r="A177" t="s">
        <v>4328</v>
      </c>
      <c r="B177" t="s">
        <v>4354</v>
      </c>
      <c r="C177" t="s">
        <v>3046</v>
      </c>
      <c r="D177" t="s">
        <v>4355</v>
      </c>
      <c r="F177" t="s">
        <v>4356</v>
      </c>
      <c r="G177">
        <v>161</v>
      </c>
      <c r="H177" t="s">
        <v>3075</v>
      </c>
    </row>
    <row r="178" spans="1:8">
      <c r="A178" t="s">
        <v>4330</v>
      </c>
      <c r="B178" t="s">
        <v>4357</v>
      </c>
      <c r="C178" t="s">
        <v>3046</v>
      </c>
      <c r="D178" t="s">
        <v>3151</v>
      </c>
      <c r="F178" t="s">
        <v>4358</v>
      </c>
      <c r="G178">
        <v>161</v>
      </c>
      <c r="H178" t="s">
        <v>3075</v>
      </c>
    </row>
    <row r="179" spans="1:8">
      <c r="A179" t="s">
        <v>4332</v>
      </c>
      <c r="B179" t="s">
        <v>4359</v>
      </c>
      <c r="C179" t="s">
        <v>3046</v>
      </c>
      <c r="F179" t="s">
        <v>3154</v>
      </c>
      <c r="G179">
        <v>161</v>
      </c>
      <c r="H179" t="s">
        <v>3075</v>
      </c>
    </row>
    <row r="180" spans="1:8">
      <c r="A180" t="s">
        <v>4403</v>
      </c>
      <c r="B180" t="s">
        <v>4404</v>
      </c>
      <c r="C180" t="s">
        <v>3046</v>
      </c>
      <c r="F180" s="202">
        <v>44379.661145833335</v>
      </c>
      <c r="G180">
        <v>65536</v>
      </c>
      <c r="H180" t="s">
        <v>3048</v>
      </c>
    </row>
    <row r="181" spans="1:8">
      <c r="A181" t="s">
        <v>4407</v>
      </c>
      <c r="B181" t="s">
        <v>4408</v>
      </c>
      <c r="C181" t="s">
        <v>3046</v>
      </c>
      <c r="F181" t="s">
        <v>4409</v>
      </c>
      <c r="G181">
        <v>100352</v>
      </c>
      <c r="H181" t="s">
        <v>3075</v>
      </c>
    </row>
    <row r="182" spans="1:8">
      <c r="A182" t="s">
        <v>4599</v>
      </c>
      <c r="B182" t="s">
        <v>4600</v>
      </c>
      <c r="C182" t="s">
        <v>3046</v>
      </c>
      <c r="F182" t="s">
        <v>4601</v>
      </c>
      <c r="G182">
        <v>293</v>
      </c>
      <c r="H182" t="s">
        <v>3075</v>
      </c>
    </row>
    <row r="183" spans="1:8">
      <c r="A183" t="s">
        <v>4602</v>
      </c>
      <c r="B183" t="s">
        <v>4603</v>
      </c>
      <c r="C183" t="s">
        <v>3046</v>
      </c>
      <c r="F183" s="202">
        <v>42714.612847222219</v>
      </c>
      <c r="G183">
        <v>1552544</v>
      </c>
      <c r="H183" t="s">
        <v>3454</v>
      </c>
    </row>
    <row r="184" spans="1:8">
      <c r="A184" t="s">
        <v>4604</v>
      </c>
      <c r="B184" t="s">
        <v>4605</v>
      </c>
      <c r="C184" t="s">
        <v>3046</v>
      </c>
      <c r="F184" t="s">
        <v>3120</v>
      </c>
      <c r="G184">
        <v>111</v>
      </c>
      <c r="H184" t="s">
        <v>3075</v>
      </c>
    </row>
    <row r="185" spans="1:8">
      <c r="A185" t="s">
        <v>4606</v>
      </c>
      <c r="B185" t="s">
        <v>4607</v>
      </c>
      <c r="C185" t="s">
        <v>3046</v>
      </c>
      <c r="F185" t="s">
        <v>3249</v>
      </c>
      <c r="G185">
        <v>2494</v>
      </c>
      <c r="H185" t="s">
        <v>3459</v>
      </c>
    </row>
    <row r="186" spans="1:8">
      <c r="A186" t="s">
        <v>4608</v>
      </c>
      <c r="B186" t="s">
        <v>4609</v>
      </c>
      <c r="C186" t="s">
        <v>3046</v>
      </c>
      <c r="F186" s="202">
        <v>44410.714930555558</v>
      </c>
      <c r="G186">
        <v>267776</v>
      </c>
      <c r="H186" t="s">
        <v>3075</v>
      </c>
    </row>
    <row r="187" spans="1:8">
      <c r="A187" t="s">
        <v>4610</v>
      </c>
      <c r="B187" t="s">
        <v>4611</v>
      </c>
      <c r="C187" t="s">
        <v>3046</v>
      </c>
      <c r="F187" t="s">
        <v>3464</v>
      </c>
      <c r="G187">
        <v>2494</v>
      </c>
      <c r="H187" t="s">
        <v>3459</v>
      </c>
    </row>
    <row r="188" spans="1:8">
      <c r="A188" t="s">
        <v>4614</v>
      </c>
      <c r="B188" t="s">
        <v>4615</v>
      </c>
      <c r="C188" t="s">
        <v>3046</v>
      </c>
      <c r="F188" s="202">
        <v>44410.714270833334</v>
      </c>
      <c r="G188">
        <v>31744</v>
      </c>
      <c r="H188" t="s">
        <v>3075</v>
      </c>
    </row>
    <row r="189" spans="1:8">
      <c r="A189" t="s">
        <v>4616</v>
      </c>
      <c r="B189" t="s">
        <v>4617</v>
      </c>
      <c r="C189" t="s">
        <v>3046</v>
      </c>
      <c r="F189" s="202">
        <v>44410.714270833334</v>
      </c>
      <c r="G189">
        <v>27648</v>
      </c>
      <c r="H189" t="s">
        <v>3075</v>
      </c>
    </row>
    <row r="190" spans="1:8">
      <c r="A190" t="s">
        <v>4618</v>
      </c>
      <c r="B190" t="s">
        <v>4619</v>
      </c>
      <c r="C190" t="s">
        <v>3046</v>
      </c>
      <c r="F190" s="202">
        <v>44410.714270833334</v>
      </c>
      <c r="G190">
        <v>51712</v>
      </c>
      <c r="H190" t="s">
        <v>3075</v>
      </c>
    </row>
    <row r="191" spans="1:8">
      <c r="A191" t="s">
        <v>4620</v>
      </c>
      <c r="B191" t="s">
        <v>4621</v>
      </c>
      <c r="C191" t="s">
        <v>3046</v>
      </c>
      <c r="F191" s="202">
        <v>44410.714270833334</v>
      </c>
      <c r="G191">
        <v>57344</v>
      </c>
      <c r="H191" t="s">
        <v>3075</v>
      </c>
    </row>
    <row r="192" spans="1:8">
      <c r="A192" t="s">
        <v>4622</v>
      </c>
      <c r="B192" t="s">
        <v>4623</v>
      </c>
      <c r="C192" t="s">
        <v>3046</v>
      </c>
      <c r="F192" s="202">
        <v>44410.714259259257</v>
      </c>
      <c r="G192">
        <v>28160</v>
      </c>
      <c r="H192" t="s">
        <v>3075</v>
      </c>
    </row>
    <row r="193" spans="1:8">
      <c r="A193" t="s">
        <v>4721</v>
      </c>
      <c r="B193" t="s">
        <v>4722</v>
      </c>
      <c r="C193" t="s">
        <v>3046</v>
      </c>
      <c r="F193" t="s">
        <v>4723</v>
      </c>
      <c r="G193">
        <v>18288640</v>
      </c>
      <c r="H193" t="s">
        <v>4724</v>
      </c>
    </row>
    <row r="194" spans="1:8">
      <c r="A194" t="s">
        <v>4334</v>
      </c>
      <c r="B194" t="s">
        <v>4360</v>
      </c>
      <c r="C194" t="s">
        <v>3156</v>
      </c>
      <c r="D194" t="s">
        <v>3157</v>
      </c>
      <c r="E194" t="s">
        <v>3053</v>
      </c>
      <c r="F194" t="s">
        <v>3158</v>
      </c>
      <c r="G194">
        <v>221184</v>
      </c>
      <c r="H194" t="s">
        <v>3159</v>
      </c>
    </row>
    <row r="195" spans="1:8">
      <c r="A195" t="s">
        <v>4336</v>
      </c>
      <c r="B195" t="s">
        <v>4361</v>
      </c>
      <c r="C195" t="s">
        <v>3156</v>
      </c>
      <c r="E195" t="s">
        <v>3053</v>
      </c>
      <c r="F195" t="s">
        <v>3161</v>
      </c>
      <c r="G195">
        <v>233472</v>
      </c>
      <c r="H195" t="s">
        <v>3162</v>
      </c>
    </row>
    <row r="196" spans="1:8">
      <c r="A196" t="s">
        <v>4364</v>
      </c>
      <c r="B196" t="s">
        <v>4365</v>
      </c>
      <c r="C196" t="s">
        <v>3156</v>
      </c>
      <c r="E196" t="s">
        <v>3053</v>
      </c>
      <c r="F196" s="202">
        <v>38570.01326388889</v>
      </c>
      <c r="G196">
        <v>471107</v>
      </c>
      <c r="H196" t="s">
        <v>3168</v>
      </c>
    </row>
    <row r="197" spans="1:8">
      <c r="A197" t="s">
        <v>4366</v>
      </c>
      <c r="B197" t="s">
        <v>4367</v>
      </c>
      <c r="C197" t="s">
        <v>3156</v>
      </c>
      <c r="E197" t="s">
        <v>3053</v>
      </c>
      <c r="F197" t="s">
        <v>3171</v>
      </c>
      <c r="G197">
        <v>167993</v>
      </c>
      <c r="H197" t="s">
        <v>3172</v>
      </c>
    </row>
    <row r="198" spans="1:8">
      <c r="A198" t="s">
        <v>4368</v>
      </c>
      <c r="B198" t="s">
        <v>4369</v>
      </c>
      <c r="C198" t="s">
        <v>3156</v>
      </c>
      <c r="E198" t="s">
        <v>3053</v>
      </c>
      <c r="F198" t="s">
        <v>3175</v>
      </c>
      <c r="G198">
        <v>671801</v>
      </c>
      <c r="H198" t="s">
        <v>3176</v>
      </c>
    </row>
    <row r="199" spans="1:8">
      <c r="A199" t="s">
        <v>4370</v>
      </c>
      <c r="B199" t="s">
        <v>4371</v>
      </c>
      <c r="C199" t="s">
        <v>3156</v>
      </c>
      <c r="E199" t="s">
        <v>3053</v>
      </c>
      <c r="F199" s="202">
        <v>38570.97724537037</v>
      </c>
      <c r="G199">
        <v>184391</v>
      </c>
      <c r="H199" t="s">
        <v>3179</v>
      </c>
    </row>
    <row r="200" spans="1:8">
      <c r="A200" t="s">
        <v>4372</v>
      </c>
      <c r="B200" t="s">
        <v>4373</v>
      </c>
      <c r="C200" t="s">
        <v>3156</v>
      </c>
      <c r="E200" t="s">
        <v>3053</v>
      </c>
      <c r="F200" t="s">
        <v>3182</v>
      </c>
      <c r="G200">
        <v>394828</v>
      </c>
      <c r="H200" t="s">
        <v>3183</v>
      </c>
    </row>
    <row r="201" spans="1:8">
      <c r="A201" t="s">
        <v>4374</v>
      </c>
      <c r="B201" t="s">
        <v>4375</v>
      </c>
      <c r="C201" t="s">
        <v>3156</v>
      </c>
      <c r="E201" t="s">
        <v>3053</v>
      </c>
      <c r="F201" t="s">
        <v>3186</v>
      </c>
      <c r="G201">
        <v>221248</v>
      </c>
      <c r="H201" t="s">
        <v>3187</v>
      </c>
    </row>
    <row r="202" spans="1:8">
      <c r="A202" t="s">
        <v>4376</v>
      </c>
      <c r="B202" t="s">
        <v>4377</v>
      </c>
      <c r="C202" t="s">
        <v>3156</v>
      </c>
      <c r="E202" t="s">
        <v>3053</v>
      </c>
      <c r="F202" t="s">
        <v>3189</v>
      </c>
      <c r="G202">
        <v>380992</v>
      </c>
      <c r="H202" t="s">
        <v>3190</v>
      </c>
    </row>
    <row r="203" spans="1:8">
      <c r="A203" t="s">
        <v>4378</v>
      </c>
      <c r="B203" t="s">
        <v>4379</v>
      </c>
      <c r="C203" t="s">
        <v>3156</v>
      </c>
      <c r="D203" t="s">
        <v>3157</v>
      </c>
      <c r="E203" t="s">
        <v>3053</v>
      </c>
      <c r="F203" s="202">
        <v>38512.992523148147</v>
      </c>
      <c r="G203">
        <v>1552457</v>
      </c>
      <c r="H203" t="s">
        <v>3193</v>
      </c>
    </row>
    <row r="204" spans="1:8">
      <c r="A204" t="s">
        <v>4380</v>
      </c>
      <c r="B204" t="s">
        <v>4381</v>
      </c>
      <c r="C204" t="s">
        <v>3156</v>
      </c>
      <c r="E204" t="s">
        <v>3053</v>
      </c>
      <c r="F204" t="s">
        <v>3196</v>
      </c>
      <c r="G204">
        <v>24576</v>
      </c>
      <c r="H204" t="s">
        <v>3197</v>
      </c>
    </row>
    <row r="205" spans="1:8">
      <c r="A205" t="s">
        <v>4382</v>
      </c>
      <c r="B205" t="s">
        <v>4383</v>
      </c>
      <c r="C205" t="s">
        <v>3156</v>
      </c>
      <c r="E205" t="s">
        <v>3053</v>
      </c>
      <c r="F205" t="s">
        <v>3199</v>
      </c>
      <c r="G205">
        <v>69632</v>
      </c>
      <c r="H205" t="s">
        <v>3200</v>
      </c>
    </row>
    <row r="206" spans="1:8">
      <c r="A206" t="s">
        <v>4384</v>
      </c>
      <c r="B206" t="s">
        <v>4385</v>
      </c>
      <c r="C206" t="s">
        <v>3156</v>
      </c>
      <c r="E206" t="s">
        <v>3053</v>
      </c>
      <c r="F206" t="s">
        <v>3203</v>
      </c>
      <c r="G206">
        <v>28672</v>
      </c>
      <c r="H206" t="s">
        <v>3204</v>
      </c>
    </row>
    <row r="207" spans="1:8">
      <c r="A207" t="s">
        <v>4396</v>
      </c>
      <c r="B207" t="s">
        <v>4397</v>
      </c>
      <c r="C207" t="s">
        <v>3156</v>
      </c>
      <c r="E207" t="s">
        <v>3053</v>
      </c>
      <c r="F207" t="s">
        <v>3215</v>
      </c>
      <c r="G207">
        <v>225280</v>
      </c>
      <c r="H207" t="s">
        <v>3216</v>
      </c>
    </row>
    <row r="208" spans="1:8">
      <c r="A208" t="s">
        <v>4398</v>
      </c>
      <c r="B208" t="s">
        <v>4399</v>
      </c>
      <c r="C208" t="s">
        <v>3156</v>
      </c>
      <c r="E208" t="s">
        <v>3053</v>
      </c>
      <c r="F208" t="s">
        <v>3219</v>
      </c>
      <c r="G208">
        <v>24576</v>
      </c>
      <c r="H208" t="s">
        <v>3220</v>
      </c>
    </row>
    <row r="209" spans="1:8">
      <c r="A209" t="s">
        <v>4440</v>
      </c>
      <c r="B209" t="s">
        <v>4441</v>
      </c>
      <c r="C209" t="s">
        <v>3156</v>
      </c>
      <c r="D209" t="s">
        <v>3157</v>
      </c>
      <c r="E209" t="s">
        <v>3053</v>
      </c>
      <c r="F209" s="202">
        <v>38658.291087962964</v>
      </c>
      <c r="G209">
        <v>6197313</v>
      </c>
      <c r="H209" t="s">
        <v>3253</v>
      </c>
    </row>
    <row r="210" spans="1:8">
      <c r="A210" t="s">
        <v>4442</v>
      </c>
      <c r="B210" t="s">
        <v>4443</v>
      </c>
      <c r="C210" t="s">
        <v>3156</v>
      </c>
      <c r="D210" t="s">
        <v>3116</v>
      </c>
      <c r="E210" t="s">
        <v>3053</v>
      </c>
      <c r="F210" s="202">
        <v>38237.357893518521</v>
      </c>
      <c r="G210">
        <v>802512</v>
      </c>
      <c r="H210" t="s">
        <v>3255</v>
      </c>
    </row>
    <row r="211" spans="1:8">
      <c r="A211" t="s">
        <v>4697</v>
      </c>
      <c r="B211" t="s">
        <v>4698</v>
      </c>
      <c r="C211" t="s">
        <v>4699</v>
      </c>
      <c r="D211" t="s">
        <v>3116</v>
      </c>
      <c r="E211" t="s">
        <v>3053</v>
      </c>
      <c r="F211" s="202">
        <v>43658.611134259256</v>
      </c>
      <c r="G211">
        <v>610304</v>
      </c>
      <c r="H211" t="s">
        <v>4700</v>
      </c>
    </row>
    <row r="212" spans="1:8">
      <c r="A212" t="s">
        <v>4338</v>
      </c>
      <c r="B212" t="s">
        <v>4362</v>
      </c>
      <c r="C212" t="s">
        <v>3052</v>
      </c>
      <c r="D212" t="s">
        <v>3116</v>
      </c>
      <c r="E212" t="s">
        <v>3053</v>
      </c>
      <c r="F212" s="202">
        <v>44379.660694444443</v>
      </c>
      <c r="G212">
        <v>49223</v>
      </c>
      <c r="H212" t="s">
        <v>3164</v>
      </c>
    </row>
    <row r="213" spans="1:8">
      <c r="A213" t="s">
        <v>4340</v>
      </c>
      <c r="B213" t="s">
        <v>4363</v>
      </c>
      <c r="C213" t="s">
        <v>3052</v>
      </c>
      <c r="D213" t="s">
        <v>3116</v>
      </c>
      <c r="E213" t="s">
        <v>3053</v>
      </c>
      <c r="F213" s="202">
        <v>44379.660694444443</v>
      </c>
      <c r="G213">
        <v>307200</v>
      </c>
      <c r="H213" t="s">
        <v>3166</v>
      </c>
    </row>
    <row r="214" spans="1:8">
      <c r="A214" t="s">
        <v>4386</v>
      </c>
      <c r="B214" t="s">
        <v>4387</v>
      </c>
      <c r="C214" t="s">
        <v>3052</v>
      </c>
      <c r="E214" t="s">
        <v>3053</v>
      </c>
      <c r="F214" s="202">
        <v>44379.661145833335</v>
      </c>
      <c r="G214">
        <v>24576</v>
      </c>
      <c r="H214" t="s">
        <v>3048</v>
      </c>
    </row>
    <row r="215" spans="1:8">
      <c r="A215" t="s">
        <v>4388</v>
      </c>
      <c r="B215" t="s">
        <v>4389</v>
      </c>
      <c r="C215" t="s">
        <v>3052</v>
      </c>
      <c r="E215" t="s">
        <v>3053</v>
      </c>
      <c r="F215" s="202">
        <v>44379.661145833335</v>
      </c>
      <c r="G215">
        <v>24576</v>
      </c>
      <c r="H215" t="s">
        <v>3048</v>
      </c>
    </row>
    <row r="216" spans="1:8">
      <c r="A216" t="s">
        <v>4390</v>
      </c>
      <c r="B216" t="s">
        <v>4391</v>
      </c>
      <c r="C216" t="s">
        <v>3052</v>
      </c>
      <c r="E216" t="s">
        <v>3053</v>
      </c>
      <c r="F216" s="202">
        <v>44379.661157407405</v>
      </c>
      <c r="G216">
        <v>24576</v>
      </c>
      <c r="H216" t="s">
        <v>3048</v>
      </c>
    </row>
    <row r="217" spans="1:8">
      <c r="A217" t="s">
        <v>4392</v>
      </c>
      <c r="B217" t="s">
        <v>4393</v>
      </c>
      <c r="C217" t="s">
        <v>3052</v>
      </c>
      <c r="E217" t="s">
        <v>3053</v>
      </c>
      <c r="F217" s="202">
        <v>44379.661157407405</v>
      </c>
      <c r="G217">
        <v>45056</v>
      </c>
      <c r="H217" t="s">
        <v>3048</v>
      </c>
    </row>
    <row r="218" spans="1:8">
      <c r="A218" t="s">
        <v>4394</v>
      </c>
      <c r="B218" t="s">
        <v>4395</v>
      </c>
      <c r="C218" t="s">
        <v>3052</v>
      </c>
      <c r="E218" t="s">
        <v>3053</v>
      </c>
      <c r="F218" s="202">
        <v>44379.661145833335</v>
      </c>
      <c r="G218">
        <v>24576</v>
      </c>
      <c r="H218" t="s">
        <v>3048</v>
      </c>
    </row>
    <row r="219" spans="1:8">
      <c r="A219" t="s">
        <v>4405</v>
      </c>
      <c r="B219" t="s">
        <v>4406</v>
      </c>
      <c r="C219" t="s">
        <v>3052</v>
      </c>
      <c r="E219" t="s">
        <v>3053</v>
      </c>
      <c r="F219" s="202">
        <v>44379.661145833335</v>
      </c>
      <c r="G219">
        <v>36864</v>
      </c>
      <c r="H219" t="s">
        <v>3054</v>
      </c>
    </row>
    <row r="220" spans="1:8">
      <c r="A220" t="s">
        <v>4410</v>
      </c>
      <c r="B220" t="s">
        <v>4411</v>
      </c>
      <c r="C220" t="s">
        <v>3052</v>
      </c>
      <c r="E220" t="s">
        <v>3053</v>
      </c>
      <c r="F220" s="202">
        <v>44379.661134259259</v>
      </c>
      <c r="G220">
        <v>77824</v>
      </c>
      <c r="H220" t="s">
        <v>3057</v>
      </c>
    </row>
    <row r="221" spans="1:8">
      <c r="A221" t="s">
        <v>4412</v>
      </c>
      <c r="B221" t="s">
        <v>4413</v>
      </c>
      <c r="C221" t="s">
        <v>3052</v>
      </c>
      <c r="E221" t="s">
        <v>3053</v>
      </c>
      <c r="F221" s="202">
        <v>44379.661134259259</v>
      </c>
      <c r="G221">
        <v>98304</v>
      </c>
      <c r="H221" t="s">
        <v>3060</v>
      </c>
    </row>
    <row r="222" spans="1:8">
      <c r="A222" t="s">
        <v>4414</v>
      </c>
      <c r="B222" t="s">
        <v>4415</v>
      </c>
      <c r="C222" t="s">
        <v>3052</v>
      </c>
      <c r="E222" t="s">
        <v>3053</v>
      </c>
      <c r="F222" s="202">
        <v>44379.661134259259</v>
      </c>
      <c r="G222">
        <v>131072</v>
      </c>
      <c r="H222" t="s">
        <v>3063</v>
      </c>
    </row>
    <row r="223" spans="1:8">
      <c r="A223" t="s">
        <v>4416</v>
      </c>
      <c r="B223" t="s">
        <v>4417</v>
      </c>
      <c r="C223" t="s">
        <v>3052</v>
      </c>
      <c r="E223" t="s">
        <v>3053</v>
      </c>
      <c r="F223" s="202">
        <v>44379.661134259259</v>
      </c>
      <c r="G223">
        <v>245760</v>
      </c>
      <c r="H223" t="s">
        <v>3066</v>
      </c>
    </row>
    <row r="224" spans="1:8">
      <c r="A224" t="s">
        <v>4418</v>
      </c>
      <c r="B224" t="s">
        <v>4419</v>
      </c>
      <c r="C224" t="s">
        <v>3052</v>
      </c>
      <c r="E224" t="s">
        <v>3053</v>
      </c>
      <c r="F224" s="202">
        <v>44379.661145833335</v>
      </c>
      <c r="G224">
        <v>28672</v>
      </c>
      <c r="H224" t="s">
        <v>3048</v>
      </c>
    </row>
    <row r="225" spans="1:8">
      <c r="A225" t="s">
        <v>4420</v>
      </c>
      <c r="B225" t="s">
        <v>4421</v>
      </c>
      <c r="C225" t="s">
        <v>3052</v>
      </c>
      <c r="E225" t="s">
        <v>3053</v>
      </c>
      <c r="F225" s="202">
        <v>44379.661145833335</v>
      </c>
      <c r="G225">
        <v>102400</v>
      </c>
      <c r="H225" t="s">
        <v>3225</v>
      </c>
    </row>
    <row r="226" spans="1:8">
      <c r="A226" t="s">
        <v>4422</v>
      </c>
      <c r="B226" t="s">
        <v>4423</v>
      </c>
      <c r="C226" t="s">
        <v>3052</v>
      </c>
      <c r="E226" t="s">
        <v>3053</v>
      </c>
      <c r="F226" s="202">
        <v>44379.661145833335</v>
      </c>
      <c r="G226">
        <v>28672</v>
      </c>
      <c r="H226" t="s">
        <v>3054</v>
      </c>
    </row>
    <row r="227" spans="1:8">
      <c r="A227" t="s">
        <v>4424</v>
      </c>
      <c r="B227" t="s">
        <v>4425</v>
      </c>
      <c r="C227" t="s">
        <v>3052</v>
      </c>
      <c r="E227" t="s">
        <v>3053</v>
      </c>
      <c r="F227" s="202">
        <v>36896.471898148149</v>
      </c>
      <c r="G227">
        <v>98304</v>
      </c>
      <c r="H227" t="s">
        <v>3230</v>
      </c>
    </row>
    <row r="228" spans="1:8">
      <c r="A228" t="s">
        <v>4426</v>
      </c>
      <c r="B228" t="s">
        <v>4427</v>
      </c>
      <c r="C228" t="s">
        <v>3052</v>
      </c>
      <c r="E228" t="s">
        <v>3053</v>
      </c>
      <c r="F228" s="202">
        <v>44379.661145833335</v>
      </c>
      <c r="G228">
        <v>36864</v>
      </c>
      <c r="H228" t="s">
        <v>3232</v>
      </c>
    </row>
    <row r="229" spans="1:8">
      <c r="A229" t="s">
        <v>4428</v>
      </c>
      <c r="B229" t="s">
        <v>4429</v>
      </c>
      <c r="C229" t="s">
        <v>3052</v>
      </c>
      <c r="E229" t="s">
        <v>3053</v>
      </c>
      <c r="F229" s="202">
        <v>44379.661145833335</v>
      </c>
      <c r="G229">
        <v>28672</v>
      </c>
      <c r="H229" t="s">
        <v>3234</v>
      </c>
    </row>
    <row r="230" spans="1:8">
      <c r="A230" t="s">
        <v>4430</v>
      </c>
      <c r="B230" t="s">
        <v>4431</v>
      </c>
      <c r="C230" t="s">
        <v>3052</v>
      </c>
      <c r="E230" t="s">
        <v>3053</v>
      </c>
      <c r="F230" s="202">
        <v>44379.661134259259</v>
      </c>
      <c r="G230">
        <v>270336</v>
      </c>
      <c r="H230" t="s">
        <v>3236</v>
      </c>
    </row>
    <row r="231" spans="1:8">
      <c r="A231" t="s">
        <v>4432</v>
      </c>
      <c r="B231" t="s">
        <v>4433</v>
      </c>
      <c r="C231" t="s">
        <v>3052</v>
      </c>
      <c r="E231" t="s">
        <v>3053</v>
      </c>
      <c r="F231" s="202">
        <v>44379.661134259259</v>
      </c>
      <c r="G231">
        <v>200755</v>
      </c>
      <c r="H231" t="s">
        <v>3238</v>
      </c>
    </row>
    <row r="232" spans="1:8">
      <c r="A232" t="s">
        <v>4434</v>
      </c>
      <c r="B232" t="s">
        <v>4435</v>
      </c>
      <c r="C232" t="s">
        <v>3052</v>
      </c>
      <c r="E232" t="s">
        <v>3053</v>
      </c>
      <c r="F232" t="s">
        <v>3241</v>
      </c>
      <c r="G232">
        <v>18944</v>
      </c>
      <c r="H232" t="s">
        <v>3242</v>
      </c>
    </row>
    <row r="233" spans="1:8">
      <c r="A233" t="s">
        <v>4436</v>
      </c>
      <c r="B233" t="s">
        <v>4437</v>
      </c>
      <c r="C233" t="s">
        <v>3052</v>
      </c>
      <c r="E233" t="s">
        <v>3053</v>
      </c>
      <c r="F233" t="s">
        <v>3245</v>
      </c>
      <c r="G233">
        <v>1163264</v>
      </c>
      <c r="H233" t="s">
        <v>3246</v>
      </c>
    </row>
    <row r="234" spans="1:8">
      <c r="A234" t="s">
        <v>4444</v>
      </c>
      <c r="B234" t="s">
        <v>4445</v>
      </c>
      <c r="C234" t="s">
        <v>3052</v>
      </c>
      <c r="E234" t="s">
        <v>3053</v>
      </c>
      <c r="F234" s="202">
        <v>44379.661157407405</v>
      </c>
      <c r="G234">
        <v>24576</v>
      </c>
      <c r="H234" t="s">
        <v>3258</v>
      </c>
    </row>
    <row r="235" spans="1:8">
      <c r="A235" t="s">
        <v>4446</v>
      </c>
      <c r="B235" t="s">
        <v>4447</v>
      </c>
      <c r="C235" t="s">
        <v>3052</v>
      </c>
      <c r="E235" t="s">
        <v>3053</v>
      </c>
      <c r="F235" t="s">
        <v>3260</v>
      </c>
      <c r="G235">
        <v>212992</v>
      </c>
      <c r="H235" t="s">
        <v>3261</v>
      </c>
    </row>
    <row r="236" spans="1:8">
      <c r="A236" t="s">
        <v>4448</v>
      </c>
      <c r="B236" t="s">
        <v>4449</v>
      </c>
      <c r="C236" t="s">
        <v>3052</v>
      </c>
      <c r="E236" t="s">
        <v>3053</v>
      </c>
      <c r="F236" s="202">
        <v>44379.661145833335</v>
      </c>
      <c r="G236">
        <v>106496</v>
      </c>
      <c r="H236" t="s">
        <v>3264</v>
      </c>
    </row>
    <row r="237" spans="1:8">
      <c r="A237" t="s">
        <v>4450</v>
      </c>
      <c r="B237" t="s">
        <v>4451</v>
      </c>
      <c r="C237" t="s">
        <v>3052</v>
      </c>
      <c r="E237" t="s">
        <v>3053</v>
      </c>
      <c r="F237" s="202">
        <v>44379.661145833335</v>
      </c>
      <c r="G237">
        <v>40960</v>
      </c>
      <c r="H237" t="s">
        <v>3267</v>
      </c>
    </row>
    <row r="238" spans="1:8">
      <c r="A238" t="s">
        <v>4452</v>
      </c>
      <c r="B238" t="s">
        <v>4453</v>
      </c>
      <c r="C238" t="s">
        <v>3052</v>
      </c>
      <c r="E238" t="s">
        <v>3053</v>
      </c>
      <c r="F238" s="202">
        <v>44379.661145833335</v>
      </c>
      <c r="G238">
        <v>36864</v>
      </c>
      <c r="H238" t="s">
        <v>3270</v>
      </c>
    </row>
    <row r="239" spans="1:8">
      <c r="A239" t="s">
        <v>4454</v>
      </c>
      <c r="B239" t="s">
        <v>4455</v>
      </c>
      <c r="C239" t="s">
        <v>3052</v>
      </c>
      <c r="E239" t="s">
        <v>3053</v>
      </c>
      <c r="F239" s="202">
        <v>44379.661145833335</v>
      </c>
      <c r="G239">
        <v>49152</v>
      </c>
      <c r="H239" t="s">
        <v>3273</v>
      </c>
    </row>
    <row r="240" spans="1:8">
      <c r="A240" t="s">
        <v>4456</v>
      </c>
      <c r="B240" t="s">
        <v>4457</v>
      </c>
      <c r="C240" t="s">
        <v>3052</v>
      </c>
      <c r="E240" t="s">
        <v>3053</v>
      </c>
      <c r="F240" s="202">
        <v>44379.661145833335</v>
      </c>
      <c r="G240">
        <v>45056</v>
      </c>
      <c r="H240" t="s">
        <v>3276</v>
      </c>
    </row>
    <row r="241" spans="1:8">
      <c r="A241" t="s">
        <v>4458</v>
      </c>
      <c r="B241" t="s">
        <v>4459</v>
      </c>
      <c r="C241" t="s">
        <v>3052</v>
      </c>
      <c r="E241" t="s">
        <v>3053</v>
      </c>
      <c r="F241" s="202">
        <v>44379.661145833335</v>
      </c>
      <c r="G241">
        <v>57344</v>
      </c>
      <c r="H241" t="s">
        <v>3048</v>
      </c>
    </row>
    <row r="242" spans="1:8">
      <c r="A242" t="s">
        <v>4460</v>
      </c>
      <c r="B242" t="s">
        <v>4461</v>
      </c>
      <c r="C242" t="s">
        <v>3052</v>
      </c>
      <c r="E242" t="s">
        <v>3053</v>
      </c>
      <c r="F242" s="202">
        <v>44379.661145833335</v>
      </c>
      <c r="G242">
        <v>53248</v>
      </c>
      <c r="H242" t="s">
        <v>3281</v>
      </c>
    </row>
    <row r="243" spans="1:8">
      <c r="A243" t="s">
        <v>4462</v>
      </c>
      <c r="B243" t="s">
        <v>4463</v>
      </c>
      <c r="C243" t="s">
        <v>3052</v>
      </c>
      <c r="E243" t="s">
        <v>3053</v>
      </c>
      <c r="F243" s="202">
        <v>44379.661145833335</v>
      </c>
      <c r="G243">
        <v>40960</v>
      </c>
      <c r="H243" t="s">
        <v>3048</v>
      </c>
    </row>
    <row r="244" spans="1:8">
      <c r="A244" t="s">
        <v>4464</v>
      </c>
      <c r="B244" t="s">
        <v>4465</v>
      </c>
      <c r="C244" t="s">
        <v>3052</v>
      </c>
      <c r="E244" t="s">
        <v>3053</v>
      </c>
      <c r="F244" s="202">
        <v>44379.661134259259</v>
      </c>
      <c r="G244">
        <v>204800</v>
      </c>
      <c r="H244" t="s">
        <v>3286</v>
      </c>
    </row>
    <row r="245" spans="1:8">
      <c r="A245" t="s">
        <v>4466</v>
      </c>
      <c r="B245" t="s">
        <v>4467</v>
      </c>
      <c r="C245" t="s">
        <v>3052</v>
      </c>
      <c r="E245" t="s">
        <v>3053</v>
      </c>
      <c r="F245" s="202">
        <v>44379.661134259259</v>
      </c>
      <c r="G245">
        <v>159744</v>
      </c>
      <c r="H245" t="s">
        <v>3289</v>
      </c>
    </row>
    <row r="246" spans="1:8">
      <c r="A246" t="s">
        <v>4468</v>
      </c>
      <c r="B246" t="s">
        <v>4469</v>
      </c>
      <c r="C246" t="s">
        <v>3052</v>
      </c>
      <c r="E246" t="s">
        <v>3053</v>
      </c>
      <c r="F246" s="202">
        <v>44379.661134259259</v>
      </c>
      <c r="G246">
        <v>167936</v>
      </c>
      <c r="H246" t="s">
        <v>3292</v>
      </c>
    </row>
    <row r="247" spans="1:8">
      <c r="A247" t="s">
        <v>4470</v>
      </c>
      <c r="B247" t="s">
        <v>4471</v>
      </c>
      <c r="C247" t="s">
        <v>3052</v>
      </c>
      <c r="E247" t="s">
        <v>3053</v>
      </c>
      <c r="F247" t="s">
        <v>3295</v>
      </c>
      <c r="G247">
        <v>286720</v>
      </c>
      <c r="H247" t="s">
        <v>3296</v>
      </c>
    </row>
    <row r="248" spans="1:8">
      <c r="A248" t="s">
        <v>4472</v>
      </c>
      <c r="B248" t="s">
        <v>4473</v>
      </c>
      <c r="C248" t="s">
        <v>3052</v>
      </c>
      <c r="E248" t="s">
        <v>3053</v>
      </c>
      <c r="F248" s="202">
        <v>44379.661180555559</v>
      </c>
      <c r="G248">
        <v>163840</v>
      </c>
      <c r="H248" t="s">
        <v>3299</v>
      </c>
    </row>
    <row r="249" spans="1:8">
      <c r="A249" t="s">
        <v>4474</v>
      </c>
      <c r="B249" t="s">
        <v>4475</v>
      </c>
      <c r="C249" t="s">
        <v>3052</v>
      </c>
      <c r="E249" t="s">
        <v>3053</v>
      </c>
      <c r="F249" s="202">
        <v>44379.661134259259</v>
      </c>
      <c r="G249">
        <v>167936</v>
      </c>
      <c r="H249" t="s">
        <v>3063</v>
      </c>
    </row>
    <row r="250" spans="1:8">
      <c r="A250" t="s">
        <v>4476</v>
      </c>
      <c r="B250" t="s">
        <v>4477</v>
      </c>
      <c r="C250" t="s">
        <v>3052</v>
      </c>
      <c r="E250" t="s">
        <v>3053</v>
      </c>
      <c r="F250" s="202">
        <v>44379.661180555559</v>
      </c>
      <c r="G250">
        <v>65536</v>
      </c>
      <c r="H250" t="s">
        <v>3304</v>
      </c>
    </row>
    <row r="251" spans="1:8">
      <c r="A251" t="s">
        <v>4478</v>
      </c>
      <c r="B251" t="s">
        <v>4479</v>
      </c>
      <c r="C251" t="s">
        <v>3052</v>
      </c>
      <c r="E251" t="s">
        <v>3053</v>
      </c>
      <c r="F251" s="202">
        <v>44379.661180555559</v>
      </c>
      <c r="G251">
        <v>53248</v>
      </c>
      <c r="H251" t="s">
        <v>3304</v>
      </c>
    </row>
    <row r="252" spans="1:8">
      <c r="A252" t="s">
        <v>4480</v>
      </c>
      <c r="B252" t="s">
        <v>4481</v>
      </c>
      <c r="C252" t="s">
        <v>3052</v>
      </c>
      <c r="E252" t="s">
        <v>3053</v>
      </c>
      <c r="F252" t="s">
        <v>3309</v>
      </c>
      <c r="G252">
        <v>249856</v>
      </c>
      <c r="H252" t="s">
        <v>3310</v>
      </c>
    </row>
    <row r="253" spans="1:8">
      <c r="A253" t="s">
        <v>4482</v>
      </c>
      <c r="B253" t="s">
        <v>4483</v>
      </c>
      <c r="C253" t="s">
        <v>3052</v>
      </c>
      <c r="E253" t="s">
        <v>3053</v>
      </c>
      <c r="F253" s="202">
        <v>44379.661180555559</v>
      </c>
      <c r="G253">
        <v>94208</v>
      </c>
      <c r="H253" t="s">
        <v>3057</v>
      </c>
    </row>
    <row r="254" spans="1:8">
      <c r="A254" t="s">
        <v>4484</v>
      </c>
      <c r="B254" t="s">
        <v>4485</v>
      </c>
      <c r="C254" t="s">
        <v>3052</v>
      </c>
      <c r="E254" t="s">
        <v>3053</v>
      </c>
      <c r="F254" t="s">
        <v>3315</v>
      </c>
      <c r="G254">
        <v>77824</v>
      </c>
      <c r="H254" t="s">
        <v>3316</v>
      </c>
    </row>
    <row r="255" spans="1:8">
      <c r="A255" t="s">
        <v>4486</v>
      </c>
      <c r="B255" t="s">
        <v>4487</v>
      </c>
      <c r="C255" t="s">
        <v>3052</v>
      </c>
      <c r="E255" t="s">
        <v>3053</v>
      </c>
      <c r="F255" s="202">
        <v>44379.661134259259</v>
      </c>
      <c r="G255">
        <v>24576</v>
      </c>
      <c r="H255" t="s">
        <v>3048</v>
      </c>
    </row>
    <row r="256" spans="1:8">
      <c r="A256" t="s">
        <v>4488</v>
      </c>
      <c r="B256" t="s">
        <v>4489</v>
      </c>
      <c r="C256" t="s">
        <v>3052</v>
      </c>
      <c r="D256" t="s">
        <v>3116</v>
      </c>
      <c r="E256" t="s">
        <v>3053</v>
      </c>
      <c r="F256" s="202">
        <v>43658.610567129632</v>
      </c>
      <c r="G256">
        <v>1171456</v>
      </c>
      <c r="H256" t="s">
        <v>3320</v>
      </c>
    </row>
    <row r="257" spans="1:8">
      <c r="A257" t="s">
        <v>4490</v>
      </c>
      <c r="B257" t="s">
        <v>4491</v>
      </c>
      <c r="C257" t="s">
        <v>3052</v>
      </c>
      <c r="E257" t="s">
        <v>3053</v>
      </c>
      <c r="F257" s="202">
        <v>44379.661168981482</v>
      </c>
      <c r="G257">
        <v>618496</v>
      </c>
      <c r="H257" t="s">
        <v>3323</v>
      </c>
    </row>
    <row r="258" spans="1:8">
      <c r="A258" t="s">
        <v>4492</v>
      </c>
      <c r="B258" t="s">
        <v>4493</v>
      </c>
      <c r="C258" t="s">
        <v>3052</v>
      </c>
      <c r="E258" t="s">
        <v>3053</v>
      </c>
      <c r="F258" s="202">
        <v>44379.661134259259</v>
      </c>
      <c r="G258">
        <v>168000</v>
      </c>
      <c r="H258" t="s">
        <v>3063</v>
      </c>
    </row>
    <row r="259" spans="1:8">
      <c r="A259" t="s">
        <v>4494</v>
      </c>
      <c r="B259" t="s">
        <v>4495</v>
      </c>
      <c r="C259" t="s">
        <v>3052</v>
      </c>
      <c r="E259" t="s">
        <v>3053</v>
      </c>
      <c r="F259" s="202">
        <v>44379.661192129628</v>
      </c>
      <c r="G259">
        <v>4587577</v>
      </c>
      <c r="H259" t="s">
        <v>3326</v>
      </c>
    </row>
    <row r="260" spans="1:8">
      <c r="A260" t="s">
        <v>4496</v>
      </c>
      <c r="B260" t="s">
        <v>4497</v>
      </c>
      <c r="C260" t="s">
        <v>3052</v>
      </c>
      <c r="D260" t="s">
        <v>3116</v>
      </c>
      <c r="E260" t="s">
        <v>3053</v>
      </c>
      <c r="F260" s="202">
        <v>44379.661157407405</v>
      </c>
      <c r="G260">
        <v>442368</v>
      </c>
      <c r="H260" t="s">
        <v>3328</v>
      </c>
    </row>
    <row r="261" spans="1:8">
      <c r="A261" t="s">
        <v>4612</v>
      </c>
      <c r="B261" t="s">
        <v>4613</v>
      </c>
      <c r="C261" t="s">
        <v>3052</v>
      </c>
      <c r="E261" t="s">
        <v>3053</v>
      </c>
      <c r="F261" t="s">
        <v>3467</v>
      </c>
      <c r="G261">
        <v>34816</v>
      </c>
      <c r="H261" t="s">
        <v>3468</v>
      </c>
    </row>
    <row r="262" spans="1:8">
      <c r="A262" t="s">
        <v>4626</v>
      </c>
      <c r="B262" t="s">
        <v>4627</v>
      </c>
      <c r="C262" t="s">
        <v>3052</v>
      </c>
      <c r="D262" t="s">
        <v>3116</v>
      </c>
      <c r="E262" t="s">
        <v>3053</v>
      </c>
      <c r="F262" s="202">
        <v>39969.677083333336</v>
      </c>
      <c r="G262">
        <v>2225624</v>
      </c>
      <c r="H262" t="s">
        <v>3487</v>
      </c>
    </row>
    <row r="263" spans="1:8">
      <c r="A263" t="s">
        <v>4632</v>
      </c>
      <c r="B263" t="s">
        <v>4633</v>
      </c>
      <c r="C263" t="s">
        <v>3052</v>
      </c>
      <c r="D263" t="s">
        <v>3116</v>
      </c>
      <c r="E263" t="s">
        <v>3053</v>
      </c>
      <c r="F263" t="s">
        <v>4634</v>
      </c>
      <c r="G263">
        <v>337216</v>
      </c>
      <c r="H263" t="s">
        <v>3515</v>
      </c>
    </row>
    <row r="264" spans="1:8">
      <c r="A264" t="s">
        <v>4635</v>
      </c>
      <c r="B264" t="s">
        <v>4636</v>
      </c>
      <c r="C264" t="s">
        <v>3052</v>
      </c>
      <c r="D264" t="s">
        <v>3116</v>
      </c>
      <c r="E264" t="s">
        <v>3053</v>
      </c>
      <c r="F264" t="s">
        <v>4637</v>
      </c>
      <c r="G264">
        <v>349504</v>
      </c>
      <c r="H264" t="s">
        <v>3515</v>
      </c>
    </row>
    <row r="265" spans="1:8">
      <c r="A265" t="s">
        <v>4638</v>
      </c>
      <c r="B265" t="s">
        <v>4639</v>
      </c>
      <c r="C265" t="s">
        <v>3052</v>
      </c>
      <c r="D265" t="s">
        <v>3116</v>
      </c>
      <c r="E265" t="s">
        <v>3053</v>
      </c>
      <c r="F265" s="202">
        <v>38233.5625</v>
      </c>
      <c r="G265">
        <v>152848</v>
      </c>
      <c r="H265" t="s">
        <v>3459</v>
      </c>
    </row>
    <row r="266" spans="1:8">
      <c r="A266" t="s">
        <v>4640</v>
      </c>
      <c r="B266" t="s">
        <v>4641</v>
      </c>
      <c r="C266" t="s">
        <v>3052</v>
      </c>
      <c r="D266" t="s">
        <v>3116</v>
      </c>
      <c r="E266" t="s">
        <v>3053</v>
      </c>
      <c r="F266" t="s">
        <v>3483</v>
      </c>
      <c r="G266">
        <v>1070152</v>
      </c>
      <c r="H266" t="s">
        <v>3484</v>
      </c>
    </row>
    <row r="267" spans="1:8">
      <c r="A267" t="s">
        <v>4642</v>
      </c>
      <c r="B267" t="s">
        <v>4643</v>
      </c>
      <c r="C267" t="s">
        <v>3052</v>
      </c>
      <c r="D267" t="s">
        <v>3116</v>
      </c>
      <c r="E267" t="s">
        <v>3053</v>
      </c>
      <c r="F267" s="202">
        <v>39969.677083333336</v>
      </c>
      <c r="G267">
        <v>1660352</v>
      </c>
      <c r="H267" t="s">
        <v>3487</v>
      </c>
    </row>
    <row r="268" spans="1:8">
      <c r="A268" t="s">
        <v>4644</v>
      </c>
      <c r="B268" t="s">
        <v>4645</v>
      </c>
      <c r="C268" t="s">
        <v>3052</v>
      </c>
      <c r="D268" t="s">
        <v>3116</v>
      </c>
      <c r="E268" t="s">
        <v>3053</v>
      </c>
      <c r="F268" s="202">
        <v>38233</v>
      </c>
      <c r="G268">
        <v>167968</v>
      </c>
      <c r="H268" t="s">
        <v>3490</v>
      </c>
    </row>
    <row r="269" spans="1:8">
      <c r="A269" t="s">
        <v>4646</v>
      </c>
      <c r="B269" t="s">
        <v>4647</v>
      </c>
      <c r="C269" t="s">
        <v>3052</v>
      </c>
      <c r="D269" t="s">
        <v>3116</v>
      </c>
      <c r="E269" t="s">
        <v>3053</v>
      </c>
      <c r="F269" t="s">
        <v>4648</v>
      </c>
      <c r="G269">
        <v>1327456</v>
      </c>
      <c r="H269" t="s">
        <v>4649</v>
      </c>
    </row>
    <row r="270" spans="1:8">
      <c r="A270" t="s">
        <v>4650</v>
      </c>
      <c r="B270" t="s">
        <v>4651</v>
      </c>
      <c r="C270" t="s">
        <v>3052</v>
      </c>
      <c r="D270" t="s">
        <v>3116</v>
      </c>
      <c r="E270" t="s">
        <v>3053</v>
      </c>
      <c r="F270" s="202">
        <v>43288.021249999998</v>
      </c>
      <c r="G270">
        <v>104960</v>
      </c>
      <c r="H270" t="s">
        <v>3468</v>
      </c>
    </row>
    <row r="271" spans="1:8">
      <c r="A271" t="s">
        <v>4652</v>
      </c>
      <c r="B271" t="s">
        <v>4653</v>
      </c>
      <c r="C271" t="s">
        <v>3052</v>
      </c>
      <c r="D271" t="s">
        <v>3116</v>
      </c>
      <c r="E271" t="s">
        <v>3053</v>
      </c>
      <c r="F271" s="202">
        <v>38233.5625</v>
      </c>
      <c r="G271">
        <v>224016</v>
      </c>
      <c r="H271" t="s">
        <v>3459</v>
      </c>
    </row>
    <row r="272" spans="1:8">
      <c r="A272" t="s">
        <v>4654</v>
      </c>
      <c r="B272" t="s">
        <v>4655</v>
      </c>
      <c r="C272" t="s">
        <v>3052</v>
      </c>
      <c r="D272" t="s">
        <v>3116</v>
      </c>
      <c r="E272" t="s">
        <v>3053</v>
      </c>
      <c r="F272" s="202">
        <v>39305.346782407411</v>
      </c>
      <c r="G272">
        <v>129024</v>
      </c>
      <c r="H272" t="s">
        <v>3500</v>
      </c>
    </row>
    <row r="273" spans="1:8">
      <c r="A273" t="s">
        <v>4656</v>
      </c>
      <c r="B273" t="s">
        <v>4657</v>
      </c>
      <c r="C273" t="s">
        <v>3052</v>
      </c>
      <c r="D273" t="s">
        <v>3116</v>
      </c>
      <c r="E273" t="s">
        <v>3053</v>
      </c>
      <c r="F273" s="202">
        <v>38233</v>
      </c>
      <c r="G273">
        <v>275216</v>
      </c>
      <c r="H273" t="s">
        <v>3459</v>
      </c>
    </row>
    <row r="274" spans="1:8">
      <c r="A274" t="s">
        <v>4658</v>
      </c>
      <c r="B274" t="s">
        <v>4659</v>
      </c>
      <c r="C274" t="s">
        <v>3052</v>
      </c>
      <c r="D274" t="s">
        <v>3116</v>
      </c>
      <c r="E274" t="s">
        <v>3053</v>
      </c>
      <c r="F274" s="202">
        <v>43288.021134259259</v>
      </c>
      <c r="G274">
        <v>65536</v>
      </c>
      <c r="H274" t="s">
        <v>3468</v>
      </c>
    </row>
    <row r="275" spans="1:8">
      <c r="A275" t="s">
        <v>4660</v>
      </c>
      <c r="B275" t="s">
        <v>4661</v>
      </c>
      <c r="C275" t="s">
        <v>3052</v>
      </c>
      <c r="D275" t="s">
        <v>3116</v>
      </c>
      <c r="E275" t="s">
        <v>3053</v>
      </c>
      <c r="F275" t="s">
        <v>3507</v>
      </c>
      <c r="G275">
        <v>151552</v>
      </c>
      <c r="H275" t="s">
        <v>3078</v>
      </c>
    </row>
    <row r="276" spans="1:8">
      <c r="A276" t="s">
        <v>4662</v>
      </c>
      <c r="B276" t="s">
        <v>4663</v>
      </c>
      <c r="C276" t="s">
        <v>3052</v>
      </c>
      <c r="E276" t="s">
        <v>3053</v>
      </c>
      <c r="F276" t="s">
        <v>4664</v>
      </c>
      <c r="G276">
        <v>89360</v>
      </c>
      <c r="H276" t="s">
        <v>4665</v>
      </c>
    </row>
    <row r="277" spans="1:8">
      <c r="A277" t="s">
        <v>4701</v>
      </c>
      <c r="B277" t="s">
        <v>4702</v>
      </c>
      <c r="C277" t="s">
        <v>3052</v>
      </c>
      <c r="E277" t="s">
        <v>3053</v>
      </c>
      <c r="F277" s="202">
        <v>44420.41883101852</v>
      </c>
      <c r="G277">
        <v>441712</v>
      </c>
      <c r="H277" t="s">
        <v>3511</v>
      </c>
    </row>
    <row r="278" spans="1:8">
      <c r="A278" t="s">
        <v>4703</v>
      </c>
      <c r="B278" t="s">
        <v>4704</v>
      </c>
      <c r="C278" t="s">
        <v>3052</v>
      </c>
      <c r="D278" t="s">
        <v>3116</v>
      </c>
      <c r="E278" t="s">
        <v>3053</v>
      </c>
      <c r="F278" t="s">
        <v>3514</v>
      </c>
      <c r="G278">
        <v>374080</v>
      </c>
      <c r="H278" t="s">
        <v>3515</v>
      </c>
    </row>
    <row r="279" spans="1:8">
      <c r="A279" t="s">
        <v>4705</v>
      </c>
      <c r="B279" t="s">
        <v>4706</v>
      </c>
      <c r="C279" t="s">
        <v>3052</v>
      </c>
      <c r="D279" t="s">
        <v>3116</v>
      </c>
      <c r="E279" t="s">
        <v>3053</v>
      </c>
      <c r="F279" t="s">
        <v>3522</v>
      </c>
      <c r="G279">
        <v>349512</v>
      </c>
      <c r="H279" t="s">
        <v>3515</v>
      </c>
    </row>
    <row r="280" spans="1:8">
      <c r="A280" t="s">
        <v>4707</v>
      </c>
      <c r="B280" t="s">
        <v>4708</v>
      </c>
      <c r="C280" t="s">
        <v>3052</v>
      </c>
      <c r="D280" t="s">
        <v>3116</v>
      </c>
      <c r="E280" t="s">
        <v>3053</v>
      </c>
      <c r="F280" s="202">
        <v>36952.233310185184</v>
      </c>
      <c r="G280">
        <v>664576</v>
      </c>
      <c r="H280" t="s">
        <v>3326</v>
      </c>
    </row>
    <row r="281" spans="1:8">
      <c r="A281" t="s">
        <v>4709</v>
      </c>
      <c r="B281" t="s">
        <v>4710</v>
      </c>
      <c r="C281" t="s">
        <v>3052</v>
      </c>
      <c r="D281" t="s">
        <v>3116</v>
      </c>
      <c r="E281" t="s">
        <v>3053</v>
      </c>
      <c r="F281" s="202">
        <v>38658.958564814813</v>
      </c>
      <c r="G281">
        <v>5206077</v>
      </c>
      <c r="H281" t="s">
        <v>3527</v>
      </c>
    </row>
    <row r="282" spans="1:8">
      <c r="A282" t="s">
        <v>4711</v>
      </c>
      <c r="B282" t="s">
        <v>4712</v>
      </c>
      <c r="C282" t="s">
        <v>3052</v>
      </c>
      <c r="D282" t="s">
        <v>3116</v>
      </c>
      <c r="E282" t="s">
        <v>3053</v>
      </c>
      <c r="F282" s="202">
        <v>37136.970601851855</v>
      </c>
      <c r="G282">
        <v>8646715</v>
      </c>
      <c r="H282" t="s">
        <v>3326</v>
      </c>
    </row>
    <row r="283" spans="1:8">
      <c r="A283" t="s">
        <v>4713</v>
      </c>
      <c r="B283" t="s">
        <v>4714</v>
      </c>
      <c r="C283" t="s">
        <v>3052</v>
      </c>
      <c r="D283" t="s">
        <v>3116</v>
      </c>
      <c r="E283" t="s">
        <v>3053</v>
      </c>
      <c r="F283" t="s">
        <v>3531</v>
      </c>
      <c r="G283">
        <v>186368</v>
      </c>
      <c r="H283" t="s">
        <v>3532</v>
      </c>
    </row>
    <row r="284" spans="1:8">
      <c r="A284" t="s">
        <v>4715</v>
      </c>
      <c r="B284" t="s">
        <v>4716</v>
      </c>
      <c r="C284" t="s">
        <v>3052</v>
      </c>
      <c r="E284" t="s">
        <v>3053</v>
      </c>
      <c r="F284" s="202">
        <v>43658.611134259256</v>
      </c>
      <c r="G284">
        <v>70656</v>
      </c>
      <c r="H284" t="s">
        <v>3535</v>
      </c>
    </row>
    <row r="285" spans="1:8">
      <c r="A285" t="s">
        <v>4717</v>
      </c>
      <c r="B285" t="s">
        <v>4718</v>
      </c>
      <c r="C285" t="s">
        <v>3052</v>
      </c>
      <c r="D285" t="s">
        <v>3116</v>
      </c>
      <c r="E285" t="s">
        <v>3053</v>
      </c>
      <c r="F285" s="202">
        <v>43288.021111111113</v>
      </c>
      <c r="G285">
        <v>58880</v>
      </c>
      <c r="H285" t="s">
        <v>3468</v>
      </c>
    </row>
    <row r="286" spans="1:8">
      <c r="A286" t="s">
        <v>4719</v>
      </c>
      <c r="B286" t="s">
        <v>4720</v>
      </c>
      <c r="C286" t="s">
        <v>3052</v>
      </c>
      <c r="E286" t="s">
        <v>3053</v>
      </c>
      <c r="F286" t="s">
        <v>3136</v>
      </c>
      <c r="G286">
        <v>275808</v>
      </c>
      <c r="H286" t="s">
        <v>3540</v>
      </c>
    </row>
    <row r="287" spans="1:8">
      <c r="A287" t="s">
        <v>4438</v>
      </c>
      <c r="B287" t="s">
        <v>4439</v>
      </c>
      <c r="C287" t="s">
        <v>3115</v>
      </c>
      <c r="F287" t="s">
        <v>3249</v>
      </c>
      <c r="G287">
        <v>278581</v>
      </c>
      <c r="H287" t="s">
        <v>3250</v>
      </c>
    </row>
    <row r="288" spans="1:8">
      <c r="A288" t="s">
        <v>4624</v>
      </c>
      <c r="B288" t="s">
        <v>4625</v>
      </c>
      <c r="C288" t="s">
        <v>3115</v>
      </c>
      <c r="D288" t="s">
        <v>3116</v>
      </c>
      <c r="F288" s="202">
        <v>43658.610567129632</v>
      </c>
      <c r="G288">
        <v>1159168</v>
      </c>
      <c r="H288" t="s">
        <v>3320</v>
      </c>
    </row>
    <row r="289" spans="1:8">
      <c r="A289" t="s">
        <v>4628</v>
      </c>
      <c r="B289" t="s">
        <v>4629</v>
      </c>
      <c r="C289" t="s">
        <v>3115</v>
      </c>
      <c r="F289" t="s">
        <v>3514</v>
      </c>
      <c r="G289">
        <v>554312</v>
      </c>
      <c r="H289" t="s">
        <v>3515</v>
      </c>
    </row>
    <row r="290" spans="1:8">
      <c r="A290" t="s">
        <v>4630</v>
      </c>
      <c r="B290" t="s">
        <v>4631</v>
      </c>
      <c r="C290" t="s">
        <v>3115</v>
      </c>
      <c r="D290" t="s">
        <v>3116</v>
      </c>
      <c r="F290" t="s">
        <v>3514</v>
      </c>
      <c r="G290">
        <v>136512</v>
      </c>
      <c r="H290" t="s">
        <v>3515</v>
      </c>
    </row>
    <row r="291" spans="1:8">
      <c r="A291" t="s">
        <v>4666</v>
      </c>
      <c r="B291" t="s">
        <v>4667</v>
      </c>
      <c r="C291" t="s">
        <v>3115</v>
      </c>
      <c r="D291" t="s">
        <v>3116</v>
      </c>
      <c r="F291" s="202">
        <v>43658.611134259256</v>
      </c>
      <c r="G291">
        <v>290816</v>
      </c>
      <c r="H291" t="s">
        <v>4668</v>
      </c>
    </row>
    <row r="292" spans="1:8">
      <c r="A292" t="s">
        <v>4669</v>
      </c>
      <c r="B292" t="s">
        <v>4670</v>
      </c>
      <c r="C292" t="s">
        <v>3115</v>
      </c>
      <c r="F292" s="202">
        <v>43658.611134259256</v>
      </c>
      <c r="G292">
        <v>616448</v>
      </c>
      <c r="H292" t="s">
        <v>4668</v>
      </c>
    </row>
    <row r="293" spans="1:8">
      <c r="A293" t="s">
        <v>4671</v>
      </c>
      <c r="B293" t="s">
        <v>4672</v>
      </c>
      <c r="C293" t="s">
        <v>3115</v>
      </c>
      <c r="D293" t="s">
        <v>3116</v>
      </c>
      <c r="F293" t="s">
        <v>4673</v>
      </c>
      <c r="G293">
        <v>353792</v>
      </c>
      <c r="H293" t="s">
        <v>4674</v>
      </c>
    </row>
    <row r="294" spans="1:8">
      <c r="A294" t="s">
        <v>4675</v>
      </c>
      <c r="B294" t="s">
        <v>4676</v>
      </c>
      <c r="C294" t="s">
        <v>3115</v>
      </c>
      <c r="D294" t="s">
        <v>3116</v>
      </c>
      <c r="F294" s="202">
        <v>43658.611134259256</v>
      </c>
      <c r="G294">
        <v>313344</v>
      </c>
      <c r="H294" t="s">
        <v>4677</v>
      </c>
    </row>
    <row r="295" spans="1:8">
      <c r="A295" t="s">
        <v>4678</v>
      </c>
      <c r="B295" t="s">
        <v>4679</v>
      </c>
      <c r="C295" t="s">
        <v>3115</v>
      </c>
      <c r="F295" s="202">
        <v>43658.611134259256</v>
      </c>
      <c r="G295">
        <v>866816</v>
      </c>
      <c r="H295" t="s">
        <v>4668</v>
      </c>
    </row>
    <row r="296" spans="1:8">
      <c r="A296" t="s">
        <v>4680</v>
      </c>
      <c r="B296" t="s">
        <v>4681</v>
      </c>
      <c r="C296" t="s">
        <v>3115</v>
      </c>
      <c r="F296" s="202">
        <v>43658.611134259256</v>
      </c>
      <c r="G296">
        <v>640512</v>
      </c>
      <c r="H296" t="s">
        <v>4682</v>
      </c>
    </row>
    <row r="297" spans="1:8">
      <c r="A297" t="s">
        <v>4683</v>
      </c>
      <c r="B297" t="s">
        <v>4684</v>
      </c>
      <c r="C297" t="s">
        <v>3115</v>
      </c>
      <c r="F297" s="202">
        <v>43658.610752314817</v>
      </c>
      <c r="G297">
        <v>380957</v>
      </c>
      <c r="H297" t="s">
        <v>4685</v>
      </c>
    </row>
    <row r="298" spans="1:8">
      <c r="A298" t="s">
        <v>4686</v>
      </c>
      <c r="B298" t="s">
        <v>4687</v>
      </c>
      <c r="C298" t="s">
        <v>3115</v>
      </c>
      <c r="F298" s="202">
        <v>43658.610752314817</v>
      </c>
      <c r="G298">
        <v>30749</v>
      </c>
      <c r="H298" t="s">
        <v>4688</v>
      </c>
    </row>
    <row r="299" spans="1:8">
      <c r="A299" t="s">
        <v>4689</v>
      </c>
      <c r="B299" t="s">
        <v>4690</v>
      </c>
      <c r="C299" t="s">
        <v>3115</v>
      </c>
      <c r="F299" s="202">
        <v>43658.611134259256</v>
      </c>
      <c r="G299">
        <v>8704</v>
      </c>
      <c r="H299" t="s">
        <v>4682</v>
      </c>
    </row>
    <row r="300" spans="1:8">
      <c r="A300" t="s">
        <v>4691</v>
      </c>
      <c r="B300" t="s">
        <v>4692</v>
      </c>
      <c r="C300" t="s">
        <v>3115</v>
      </c>
      <c r="F300" s="202">
        <v>43658.611134259256</v>
      </c>
      <c r="G300">
        <v>83968</v>
      </c>
      <c r="H300" t="s">
        <v>4668</v>
      </c>
    </row>
    <row r="301" spans="1:8">
      <c r="A301" t="s">
        <v>4693</v>
      </c>
      <c r="B301" t="s">
        <v>4694</v>
      </c>
      <c r="C301" t="s">
        <v>3115</v>
      </c>
      <c r="D301" t="s">
        <v>3116</v>
      </c>
      <c r="F301" t="s">
        <v>4695</v>
      </c>
      <c r="G301">
        <v>1317376</v>
      </c>
      <c r="H301" t="s">
        <v>4696</v>
      </c>
    </row>
    <row r="302" spans="1:8">
      <c r="A302" t="s">
        <v>4400</v>
      </c>
      <c r="B302" t="s">
        <v>4401</v>
      </c>
      <c r="C302" t="s">
        <v>4402</v>
      </c>
      <c r="F302" s="202">
        <v>43197.017337962963</v>
      </c>
      <c r="G302">
        <v>44945</v>
      </c>
      <c r="H302" t="s">
        <v>3075</v>
      </c>
    </row>
    <row r="303" spans="1:8">
      <c r="A303" t="s">
        <v>4498</v>
      </c>
      <c r="B303" t="s">
        <v>4499</v>
      </c>
      <c r="C303" t="s">
        <v>4402</v>
      </c>
      <c r="F303" t="s">
        <v>3331</v>
      </c>
      <c r="G303">
        <v>31872</v>
      </c>
      <c r="H303" t="s">
        <v>3075</v>
      </c>
    </row>
    <row r="304" spans="1:8">
      <c r="A304" t="s">
        <v>4533</v>
      </c>
      <c r="B304" t="s">
        <v>4534</v>
      </c>
      <c r="C304" t="s">
        <v>4402</v>
      </c>
      <c r="F304" t="s">
        <v>3373</v>
      </c>
      <c r="G304">
        <v>1136</v>
      </c>
      <c r="H304" t="s">
        <v>3075</v>
      </c>
    </row>
    <row r="305" spans="1:8">
      <c r="A305" t="s">
        <v>4535</v>
      </c>
      <c r="B305" t="s">
        <v>4536</v>
      </c>
      <c r="C305" t="s">
        <v>4402</v>
      </c>
      <c r="F305" t="s">
        <v>3376</v>
      </c>
      <c r="G305">
        <v>822</v>
      </c>
      <c r="H305" t="s">
        <v>3075</v>
      </c>
    </row>
    <row r="306" spans="1:8">
      <c r="A306" t="s">
        <v>4537</v>
      </c>
      <c r="B306" t="s">
        <v>4538</v>
      </c>
      <c r="C306" t="s">
        <v>4402</v>
      </c>
      <c r="F306" t="s">
        <v>3379</v>
      </c>
      <c r="G306">
        <v>822</v>
      </c>
      <c r="H306" t="s">
        <v>3075</v>
      </c>
    </row>
    <row r="307" spans="1:8">
      <c r="A307" t="s">
        <v>4539</v>
      </c>
      <c r="B307" t="s">
        <v>4540</v>
      </c>
      <c r="C307" t="s">
        <v>4402</v>
      </c>
      <c r="F307" t="s">
        <v>3382</v>
      </c>
      <c r="G307">
        <v>822</v>
      </c>
      <c r="H307" t="s">
        <v>3075</v>
      </c>
    </row>
    <row r="308" spans="1:8">
      <c r="A308" t="s">
        <v>4541</v>
      </c>
      <c r="B308" t="s">
        <v>4542</v>
      </c>
      <c r="C308" t="s">
        <v>4402</v>
      </c>
      <c r="F308" s="202">
        <v>44384.636828703704</v>
      </c>
      <c r="G308">
        <v>822</v>
      </c>
      <c r="H308" t="s">
        <v>3075</v>
      </c>
    </row>
    <row r="309" spans="1:8">
      <c r="A309" t="s">
        <v>4543</v>
      </c>
      <c r="B309" t="s">
        <v>4544</v>
      </c>
      <c r="C309" t="s">
        <v>4402</v>
      </c>
      <c r="F309" t="s">
        <v>3387</v>
      </c>
      <c r="G309">
        <v>246</v>
      </c>
      <c r="H309" t="s">
        <v>3075</v>
      </c>
    </row>
    <row r="310" spans="1:8">
      <c r="A310" t="s">
        <v>4545</v>
      </c>
      <c r="B310" t="s">
        <v>4546</v>
      </c>
      <c r="C310" t="s">
        <v>4402</v>
      </c>
      <c r="F310" s="202">
        <v>35980.070324074077</v>
      </c>
      <c r="G310">
        <v>1458</v>
      </c>
      <c r="H310" t="s">
        <v>3075</v>
      </c>
    </row>
    <row r="311" spans="1:8">
      <c r="A311" t="s">
        <v>4547</v>
      </c>
      <c r="B311" t="s">
        <v>4548</v>
      </c>
      <c r="C311" t="s">
        <v>4402</v>
      </c>
      <c r="F311" t="s">
        <v>3392</v>
      </c>
      <c r="G311">
        <v>318</v>
      </c>
      <c r="H311" t="s">
        <v>3075</v>
      </c>
    </row>
    <row r="312" spans="1:8">
      <c r="A312" t="s">
        <v>4549</v>
      </c>
      <c r="B312" t="s">
        <v>4550</v>
      </c>
      <c r="C312" t="s">
        <v>4402</v>
      </c>
      <c r="F312" t="s">
        <v>3395</v>
      </c>
      <c r="G312">
        <v>1136</v>
      </c>
      <c r="H312" t="s">
        <v>3075</v>
      </c>
    </row>
    <row r="313" spans="1:8">
      <c r="A313" t="s">
        <v>4551</v>
      </c>
      <c r="B313" t="s">
        <v>4552</v>
      </c>
      <c r="C313" t="s">
        <v>4402</v>
      </c>
      <c r="F313" s="202">
        <v>36163.4375</v>
      </c>
      <c r="G313">
        <v>246</v>
      </c>
      <c r="H313" t="s">
        <v>3075</v>
      </c>
    </row>
    <row r="314" spans="1:8">
      <c r="A314" t="s">
        <v>4553</v>
      </c>
      <c r="B314" t="s">
        <v>4554</v>
      </c>
      <c r="C314" t="s">
        <v>4402</v>
      </c>
      <c r="F314" s="202">
        <v>39969.677083333336</v>
      </c>
      <c r="G314">
        <v>246</v>
      </c>
      <c r="H314" t="s">
        <v>3075</v>
      </c>
    </row>
    <row r="315" spans="1:8">
      <c r="A315" t="s">
        <v>4555</v>
      </c>
      <c r="B315" t="s">
        <v>4556</v>
      </c>
      <c r="C315" t="s">
        <v>4402</v>
      </c>
      <c r="F315" t="s">
        <v>3403</v>
      </c>
      <c r="G315">
        <v>1318</v>
      </c>
      <c r="H315" t="s">
        <v>3075</v>
      </c>
    </row>
    <row r="316" spans="1:8">
      <c r="A316" t="s">
        <v>4557</v>
      </c>
      <c r="B316" t="s">
        <v>4558</v>
      </c>
      <c r="C316" t="s">
        <v>4402</v>
      </c>
      <c r="F316" t="s">
        <v>3406</v>
      </c>
      <c r="G316">
        <v>822</v>
      </c>
      <c r="H316" t="s">
        <v>3075</v>
      </c>
    </row>
    <row r="317" spans="1:8">
      <c r="A317" t="s">
        <v>4559</v>
      </c>
      <c r="B317" t="s">
        <v>4560</v>
      </c>
      <c r="C317" t="s">
        <v>4402</v>
      </c>
      <c r="F317" t="s">
        <v>3387</v>
      </c>
      <c r="G317">
        <v>1318</v>
      </c>
      <c r="H317" t="s">
        <v>3075</v>
      </c>
    </row>
    <row r="318" spans="1:8">
      <c r="A318" t="s">
        <v>4561</v>
      </c>
      <c r="B318" t="s">
        <v>4562</v>
      </c>
      <c r="C318" t="s">
        <v>4402</v>
      </c>
      <c r="F318" s="202">
        <v>36163.4375</v>
      </c>
      <c r="G318">
        <v>246</v>
      </c>
      <c r="H318" t="s">
        <v>3075</v>
      </c>
    </row>
    <row r="319" spans="1:8">
      <c r="A319" t="s">
        <v>4563</v>
      </c>
      <c r="B319" t="s">
        <v>4564</v>
      </c>
      <c r="C319" t="s">
        <v>4402</v>
      </c>
      <c r="F319" t="s">
        <v>3387</v>
      </c>
      <c r="G319">
        <v>1318</v>
      </c>
      <c r="H319" t="s">
        <v>3075</v>
      </c>
    </row>
    <row r="320" spans="1:8">
      <c r="A320" t="s">
        <v>4565</v>
      </c>
      <c r="B320" t="s">
        <v>4566</v>
      </c>
      <c r="C320" t="s">
        <v>4402</v>
      </c>
      <c r="F320" s="202">
        <v>35309.043819444443</v>
      </c>
      <c r="G320">
        <v>246</v>
      </c>
      <c r="H320" t="s">
        <v>3075</v>
      </c>
    </row>
    <row r="321" spans="1:8">
      <c r="A321" t="s">
        <v>4567</v>
      </c>
      <c r="B321" t="s">
        <v>4568</v>
      </c>
      <c r="C321" t="s">
        <v>4402</v>
      </c>
      <c r="F321" s="202">
        <v>44262.106851851851</v>
      </c>
      <c r="G321">
        <v>2897</v>
      </c>
      <c r="H321" t="s">
        <v>3075</v>
      </c>
    </row>
    <row r="322" spans="1:8">
      <c r="A322" t="s">
        <v>4569</v>
      </c>
      <c r="B322" t="s">
        <v>4570</v>
      </c>
      <c r="C322" t="s">
        <v>4402</v>
      </c>
      <c r="F322" s="202">
        <v>36163.4375</v>
      </c>
      <c r="G322">
        <v>246</v>
      </c>
      <c r="H322" t="s">
        <v>3075</v>
      </c>
    </row>
    <row r="323" spans="1:8">
      <c r="A323" t="s">
        <v>4571</v>
      </c>
      <c r="B323" t="s">
        <v>4572</v>
      </c>
      <c r="C323" t="s">
        <v>4402</v>
      </c>
      <c r="F323" t="s">
        <v>3421</v>
      </c>
      <c r="G323">
        <v>34494</v>
      </c>
      <c r="H323" t="s">
        <v>3075</v>
      </c>
    </row>
    <row r="324" spans="1:8">
      <c r="A324" t="s">
        <v>4573</v>
      </c>
      <c r="B324" t="s">
        <v>4574</v>
      </c>
      <c r="C324" t="s">
        <v>4402</v>
      </c>
      <c r="F324" s="202">
        <v>44262.413263888891</v>
      </c>
      <c r="G324">
        <v>7084</v>
      </c>
      <c r="H324" t="s">
        <v>3075</v>
      </c>
    </row>
    <row r="325" spans="1:8">
      <c r="A325" t="s">
        <v>4575</v>
      </c>
      <c r="B325" t="s">
        <v>4576</v>
      </c>
      <c r="C325" t="s">
        <v>4402</v>
      </c>
      <c r="F325" s="202">
        <v>44262.424259259256</v>
      </c>
      <c r="G325">
        <v>78071</v>
      </c>
      <c r="H325" t="s">
        <v>3075</v>
      </c>
    </row>
    <row r="326" spans="1:8">
      <c r="A326" t="s">
        <v>4577</v>
      </c>
      <c r="B326" t="s">
        <v>4578</v>
      </c>
      <c r="C326" t="s">
        <v>4402</v>
      </c>
      <c r="F326" s="202">
        <v>44262.106851851851</v>
      </c>
      <c r="G326">
        <v>2897</v>
      </c>
      <c r="H326" t="s">
        <v>3075</v>
      </c>
    </row>
    <row r="327" spans="1:8">
      <c r="A327" t="s">
        <v>4579</v>
      </c>
      <c r="B327" t="s">
        <v>4580</v>
      </c>
      <c r="C327" t="s">
        <v>4402</v>
      </c>
      <c r="F327" t="s">
        <v>3430</v>
      </c>
      <c r="G327">
        <v>1136</v>
      </c>
      <c r="H327" t="s">
        <v>3075</v>
      </c>
    </row>
    <row r="328" spans="1:8">
      <c r="A328" t="s">
        <v>4581</v>
      </c>
      <c r="B328" t="s">
        <v>4582</v>
      </c>
      <c r="C328" t="s">
        <v>4402</v>
      </c>
      <c r="F328" s="202">
        <v>36163.4375</v>
      </c>
      <c r="G328">
        <v>246</v>
      </c>
      <c r="H328" t="s">
        <v>3075</v>
      </c>
    </row>
    <row r="329" spans="1:8">
      <c r="A329" t="s">
        <v>4583</v>
      </c>
      <c r="B329" t="s">
        <v>4584</v>
      </c>
      <c r="C329" t="s">
        <v>4402</v>
      </c>
      <c r="F329" s="202">
        <v>44384.627384259256</v>
      </c>
      <c r="G329">
        <v>822</v>
      </c>
      <c r="H329" t="s">
        <v>3075</v>
      </c>
    </row>
    <row r="330" spans="1:8">
      <c r="A330" t="s">
        <v>4585</v>
      </c>
      <c r="B330" t="s">
        <v>4586</v>
      </c>
      <c r="C330" t="s">
        <v>4402</v>
      </c>
      <c r="F330" s="202">
        <v>35980.216990740744</v>
      </c>
      <c r="G330">
        <v>1318</v>
      </c>
      <c r="H330" t="s">
        <v>3075</v>
      </c>
    </row>
    <row r="331" spans="1:8">
      <c r="A331" t="s">
        <v>4587</v>
      </c>
      <c r="B331" t="s">
        <v>4588</v>
      </c>
      <c r="C331" t="s">
        <v>4402</v>
      </c>
      <c r="F331" s="202">
        <v>36897.818981481483</v>
      </c>
      <c r="G331">
        <v>246</v>
      </c>
      <c r="H331" t="s">
        <v>3075</v>
      </c>
    </row>
    <row r="332" spans="1:8">
      <c r="A332" t="s">
        <v>4589</v>
      </c>
      <c r="B332" t="s">
        <v>4590</v>
      </c>
      <c r="C332" t="s">
        <v>4402</v>
      </c>
      <c r="F332" s="202">
        <v>43141.965092592596</v>
      </c>
      <c r="G332">
        <v>959</v>
      </c>
      <c r="H332" t="s">
        <v>3075</v>
      </c>
    </row>
    <row r="333" spans="1:8">
      <c r="A333" t="s">
        <v>4591</v>
      </c>
      <c r="B333" t="s">
        <v>4592</v>
      </c>
      <c r="C333" t="s">
        <v>4402</v>
      </c>
      <c r="F333" s="202">
        <v>43197.017337962963</v>
      </c>
      <c r="G333">
        <v>44945</v>
      </c>
      <c r="H333" t="s">
        <v>3075</v>
      </c>
    </row>
    <row r="334" spans="1:8">
      <c r="A334" t="s">
        <v>4593</v>
      </c>
      <c r="B334" t="s">
        <v>4594</v>
      </c>
      <c r="C334" t="s">
        <v>4402</v>
      </c>
      <c r="F334" t="s">
        <v>3400</v>
      </c>
      <c r="G334">
        <v>246</v>
      </c>
      <c r="H334" t="s">
        <v>3075</v>
      </c>
    </row>
    <row r="335" spans="1:8">
      <c r="A335" t="s">
        <v>4595</v>
      </c>
      <c r="B335" t="s">
        <v>4596</v>
      </c>
      <c r="C335" t="s">
        <v>4402</v>
      </c>
      <c r="F335" t="s">
        <v>3387</v>
      </c>
      <c r="G335">
        <v>1318</v>
      </c>
      <c r="H335" t="s">
        <v>3075</v>
      </c>
    </row>
    <row r="336" spans="1:8">
      <c r="A336" t="s">
        <v>4597</v>
      </c>
      <c r="B336" t="s">
        <v>4598</v>
      </c>
      <c r="C336" t="s">
        <v>4402</v>
      </c>
      <c r="F336" t="s">
        <v>3387</v>
      </c>
      <c r="G336">
        <v>246</v>
      </c>
      <c r="H336" t="s">
        <v>3075</v>
      </c>
    </row>
    <row r="337" spans="1:8">
      <c r="A337" t="s">
        <v>4500</v>
      </c>
      <c r="B337" t="s">
        <v>4501</v>
      </c>
      <c r="C337" t="s">
        <v>4502</v>
      </c>
      <c r="F337" t="s">
        <v>3334</v>
      </c>
      <c r="G337">
        <v>15573</v>
      </c>
      <c r="H337" t="s">
        <v>3075</v>
      </c>
    </row>
    <row r="338" spans="1:8">
      <c r="A338" t="s">
        <v>4503</v>
      </c>
      <c r="B338" t="s">
        <v>4504</v>
      </c>
      <c r="C338" t="s">
        <v>4502</v>
      </c>
      <c r="F338" t="s">
        <v>3336</v>
      </c>
      <c r="G338">
        <v>213303</v>
      </c>
      <c r="H338" t="s">
        <v>3075</v>
      </c>
    </row>
    <row r="339" spans="1:8">
      <c r="A339" t="s">
        <v>4505</v>
      </c>
      <c r="B339" t="s">
        <v>4506</v>
      </c>
      <c r="C339" t="s">
        <v>4502</v>
      </c>
      <c r="F339" t="s">
        <v>3339</v>
      </c>
      <c r="G339">
        <v>10305</v>
      </c>
      <c r="H339" t="s">
        <v>3075</v>
      </c>
    </row>
    <row r="340" spans="1:8">
      <c r="A340" t="s">
        <v>4507</v>
      </c>
      <c r="B340" t="s">
        <v>4508</v>
      </c>
      <c r="C340" t="s">
        <v>4502</v>
      </c>
      <c r="F340" s="202">
        <v>41278.186018518521</v>
      </c>
      <c r="G340">
        <v>10343</v>
      </c>
      <c r="H340" t="s">
        <v>3075</v>
      </c>
    </row>
    <row r="341" spans="1:8">
      <c r="A341" t="s">
        <v>4509</v>
      </c>
      <c r="B341" t="s">
        <v>4510</v>
      </c>
      <c r="C341" t="s">
        <v>4502</v>
      </c>
      <c r="F341" t="s">
        <v>3344</v>
      </c>
      <c r="G341">
        <v>13288</v>
      </c>
      <c r="H341" t="s">
        <v>3075</v>
      </c>
    </row>
    <row r="342" spans="1:8">
      <c r="A342" t="s">
        <v>4511</v>
      </c>
      <c r="B342" t="s">
        <v>4512</v>
      </c>
      <c r="C342" t="s">
        <v>4502</v>
      </c>
      <c r="F342" t="s">
        <v>3347</v>
      </c>
      <c r="G342">
        <v>9537</v>
      </c>
      <c r="H342" t="s">
        <v>3075</v>
      </c>
    </row>
    <row r="343" spans="1:8">
      <c r="A343" t="s">
        <v>4513</v>
      </c>
      <c r="B343" t="s">
        <v>4514</v>
      </c>
      <c r="C343" t="s">
        <v>4502</v>
      </c>
      <c r="F343" t="s">
        <v>3350</v>
      </c>
      <c r="G343">
        <v>59694</v>
      </c>
      <c r="H343" t="s">
        <v>3075</v>
      </c>
    </row>
    <row r="344" spans="1:8">
      <c r="A344" t="s">
        <v>4515</v>
      </c>
      <c r="B344" t="s">
        <v>4516</v>
      </c>
      <c r="C344" t="s">
        <v>4502</v>
      </c>
      <c r="F344" t="s">
        <v>3353</v>
      </c>
      <c r="G344">
        <v>10028</v>
      </c>
      <c r="H344" t="s">
        <v>3075</v>
      </c>
    </row>
    <row r="345" spans="1:8">
      <c r="A345" t="s">
        <v>4517</v>
      </c>
      <c r="B345" t="s">
        <v>4518</v>
      </c>
      <c r="C345" t="s">
        <v>4502</v>
      </c>
      <c r="F345" t="s">
        <v>3356</v>
      </c>
      <c r="G345">
        <v>9019</v>
      </c>
      <c r="H345" t="s">
        <v>3075</v>
      </c>
    </row>
    <row r="346" spans="1:8">
      <c r="A346" t="s">
        <v>4519</v>
      </c>
      <c r="B346" t="s">
        <v>4520</v>
      </c>
      <c r="C346" t="s">
        <v>4502</v>
      </c>
      <c r="F346" t="s">
        <v>4521</v>
      </c>
      <c r="G346">
        <v>114862</v>
      </c>
      <c r="H346" t="s">
        <v>3075</v>
      </c>
    </row>
    <row r="347" spans="1:8">
      <c r="A347" t="s">
        <v>4522</v>
      </c>
      <c r="B347" t="s">
        <v>4523</v>
      </c>
      <c r="C347" t="s">
        <v>4502</v>
      </c>
      <c r="F347" s="202">
        <v>44318.725069444445</v>
      </c>
      <c r="G347">
        <v>12654</v>
      </c>
      <c r="H347" t="s">
        <v>3075</v>
      </c>
    </row>
    <row r="348" spans="1:8">
      <c r="A348" t="s">
        <v>4524</v>
      </c>
      <c r="B348" t="s">
        <v>4525</v>
      </c>
      <c r="C348" t="s">
        <v>4502</v>
      </c>
      <c r="F348" t="s">
        <v>3363</v>
      </c>
      <c r="G348">
        <v>466127</v>
      </c>
      <c r="H348" t="s">
        <v>3075</v>
      </c>
    </row>
    <row r="349" spans="1:8">
      <c r="A349" t="s">
        <v>4526</v>
      </c>
      <c r="B349" t="s">
        <v>4527</v>
      </c>
      <c r="C349" t="s">
        <v>4502</v>
      </c>
      <c r="F349" t="s">
        <v>4528</v>
      </c>
      <c r="G349">
        <v>28988</v>
      </c>
      <c r="H349" t="s">
        <v>3075</v>
      </c>
    </row>
    <row r="350" spans="1:8">
      <c r="A350" t="s">
        <v>4529</v>
      </c>
      <c r="B350" t="s">
        <v>4530</v>
      </c>
      <c r="C350" t="s">
        <v>4502</v>
      </c>
      <c r="F350" s="202">
        <v>41064.97252314815</v>
      </c>
      <c r="G350">
        <v>23552</v>
      </c>
      <c r="H350" t="s">
        <v>3075</v>
      </c>
    </row>
    <row r="351" spans="1:8">
      <c r="A351" t="s">
        <v>4531</v>
      </c>
      <c r="B351" t="s">
        <v>4532</v>
      </c>
      <c r="C351" t="s">
        <v>4502</v>
      </c>
      <c r="F351" s="202">
        <v>41039.954953703702</v>
      </c>
      <c r="G351">
        <v>20992</v>
      </c>
      <c r="H351" t="s">
        <v>3075</v>
      </c>
    </row>
    <row r="353" spans="1:1">
      <c r="A353" t="s">
        <v>3545</v>
      </c>
    </row>
    <row r="354" spans="1:1">
      <c r="A354" t="s">
        <v>3546</v>
      </c>
    </row>
    <row r="355" spans="1:1">
      <c r="A355" t="s">
        <v>3547</v>
      </c>
    </row>
    <row r="356" spans="1:1">
      <c r="A356" t="s">
        <v>3548</v>
      </c>
    </row>
    <row r="357" spans="1:1">
      <c r="A357" t="s">
        <v>3548</v>
      </c>
    </row>
    <row r="358" spans="1:1">
      <c r="A358" t="s">
        <v>3548</v>
      </c>
    </row>
    <row r="359" spans="1:1">
      <c r="A359" t="s">
        <v>3548</v>
      </c>
    </row>
    <row r="360" spans="1:1">
      <c r="A360" t="s">
        <v>3548</v>
      </c>
    </row>
    <row r="361" spans="1:1">
      <c r="A361" t="s">
        <v>3548</v>
      </c>
    </row>
    <row r="362" spans="1:1">
      <c r="A362" t="s">
        <v>3548</v>
      </c>
    </row>
    <row r="363" spans="1:1">
      <c r="A363" t="s">
        <v>3548</v>
      </c>
    </row>
    <row r="364" spans="1:1">
      <c r="A364" t="s">
        <v>3548</v>
      </c>
    </row>
    <row r="365" spans="1:1">
      <c r="A365" t="s">
        <v>3548</v>
      </c>
    </row>
    <row r="366" spans="1:1">
      <c r="A366" t="s">
        <v>3548</v>
      </c>
    </row>
    <row r="367" spans="1:1">
      <c r="A367" t="s">
        <v>3548</v>
      </c>
    </row>
    <row r="368" spans="1:1">
      <c r="A368" t="s">
        <v>3548</v>
      </c>
    </row>
    <row r="369" spans="1:1">
      <c r="A369" t="s">
        <v>3548</v>
      </c>
    </row>
    <row r="370" spans="1:1">
      <c r="A370" t="s">
        <v>3548</v>
      </c>
    </row>
    <row r="371" spans="1:1">
      <c r="A371" t="s">
        <v>3548</v>
      </c>
    </row>
    <row r="372" spans="1:1">
      <c r="A372" t="s">
        <v>3548</v>
      </c>
    </row>
    <row r="373" spans="1:1">
      <c r="A373" t="s">
        <v>3548</v>
      </c>
    </row>
    <row r="374" spans="1:1">
      <c r="A374" t="s">
        <v>3548</v>
      </c>
    </row>
    <row r="375" spans="1:1">
      <c r="A375" t="s">
        <v>3548</v>
      </c>
    </row>
    <row r="376" spans="1:1">
      <c r="A376" t="s">
        <v>3548</v>
      </c>
    </row>
    <row r="377" spans="1:1">
      <c r="A377" t="s">
        <v>3548</v>
      </c>
    </row>
    <row r="378" spans="1:1">
      <c r="A378" t="s">
        <v>3548</v>
      </c>
    </row>
    <row r="379" spans="1:1">
      <c r="A379" t="s">
        <v>3548</v>
      </c>
    </row>
    <row r="380" spans="1:1">
      <c r="A380" t="s">
        <v>3548</v>
      </c>
    </row>
    <row r="381" spans="1:1">
      <c r="A381" t="s">
        <v>3548</v>
      </c>
    </row>
    <row r="382" spans="1:1">
      <c r="A382" t="s">
        <v>3548</v>
      </c>
    </row>
    <row r="383" spans="1:1">
      <c r="A383" t="s">
        <v>3548</v>
      </c>
    </row>
    <row r="384" spans="1:1">
      <c r="A384" t="s">
        <v>3548</v>
      </c>
    </row>
    <row r="385" spans="1:5">
      <c r="A385" t="s">
        <v>3548</v>
      </c>
    </row>
    <row r="386" spans="1:5">
      <c r="A386" t="s">
        <v>3548</v>
      </c>
    </row>
    <row r="387" spans="1:5">
      <c r="A387" t="s">
        <v>3548</v>
      </c>
    </row>
    <row r="388" spans="1:5">
      <c r="A388" t="s">
        <v>3548</v>
      </c>
    </row>
    <row r="389" spans="1:5">
      <c r="A389" t="s">
        <v>3548</v>
      </c>
    </row>
    <row r="390" spans="1:5">
      <c r="A390" t="s">
        <v>3548</v>
      </c>
    </row>
    <row r="391" spans="1:5">
      <c r="A391" t="s">
        <v>4400</v>
      </c>
      <c r="B391" t="s">
        <v>4401</v>
      </c>
      <c r="C391" t="s">
        <v>4402</v>
      </c>
      <c r="D391" t="s">
        <v>4725</v>
      </c>
      <c r="E391" t="s">
        <v>4726</v>
      </c>
    </row>
    <row r="392" spans="1:5">
      <c r="A392" t="s">
        <v>4498</v>
      </c>
      <c r="B392" t="s">
        <v>4499</v>
      </c>
      <c r="C392" t="s">
        <v>4402</v>
      </c>
      <c r="D392" t="s">
        <v>4727</v>
      </c>
      <c r="E392" t="s">
        <v>4728</v>
      </c>
    </row>
    <row r="393" spans="1:5">
      <c r="A393" t="s">
        <v>4533</v>
      </c>
      <c r="B393" t="s">
        <v>4534</v>
      </c>
      <c r="C393" t="s">
        <v>4402</v>
      </c>
      <c r="D393" t="s">
        <v>4729</v>
      </c>
      <c r="E393" t="s">
        <v>4730</v>
      </c>
    </row>
    <row r="394" spans="1:5">
      <c r="A394" t="s">
        <v>4535</v>
      </c>
      <c r="B394" t="s">
        <v>4536</v>
      </c>
      <c r="C394" t="s">
        <v>4402</v>
      </c>
      <c r="D394" t="s">
        <v>4731</v>
      </c>
      <c r="E394" t="s">
        <v>4730</v>
      </c>
    </row>
    <row r="395" spans="1:5">
      <c r="A395" t="s">
        <v>4537</v>
      </c>
      <c r="B395" t="s">
        <v>4538</v>
      </c>
      <c r="C395" t="s">
        <v>4402</v>
      </c>
      <c r="D395" t="s">
        <v>4732</v>
      </c>
      <c r="E395" t="s">
        <v>4730</v>
      </c>
    </row>
    <row r="396" spans="1:5">
      <c r="A396" t="s">
        <v>4539</v>
      </c>
      <c r="B396" t="s">
        <v>4540</v>
      </c>
      <c r="C396" t="s">
        <v>4402</v>
      </c>
      <c r="D396" t="s">
        <v>4733</v>
      </c>
      <c r="E396" t="s">
        <v>4730</v>
      </c>
    </row>
    <row r="397" spans="1:5">
      <c r="A397" t="s">
        <v>4541</v>
      </c>
      <c r="B397" t="s">
        <v>4542</v>
      </c>
      <c r="C397" t="s">
        <v>4402</v>
      </c>
      <c r="D397" t="s">
        <v>4734</v>
      </c>
      <c r="E397" t="s">
        <v>4730</v>
      </c>
    </row>
    <row r="398" spans="1:5">
      <c r="A398" t="s">
        <v>4543</v>
      </c>
      <c r="B398" t="s">
        <v>4544</v>
      </c>
      <c r="C398" t="s">
        <v>4402</v>
      </c>
      <c r="D398" t="s">
        <v>4735</v>
      </c>
      <c r="E398" t="s">
        <v>4730</v>
      </c>
    </row>
    <row r="399" spans="1:5">
      <c r="A399" t="s">
        <v>4545</v>
      </c>
      <c r="B399" t="s">
        <v>4546</v>
      </c>
      <c r="C399" t="s">
        <v>4402</v>
      </c>
      <c r="D399" t="s">
        <v>4736</v>
      </c>
      <c r="E399" t="s">
        <v>4730</v>
      </c>
    </row>
    <row r="400" spans="1:5">
      <c r="A400" t="s">
        <v>4547</v>
      </c>
      <c r="B400" t="s">
        <v>4548</v>
      </c>
      <c r="C400" t="s">
        <v>4402</v>
      </c>
      <c r="D400" t="s">
        <v>4737</v>
      </c>
      <c r="E400" t="s">
        <v>4738</v>
      </c>
    </row>
    <row r="401" spans="1:5">
      <c r="A401" t="s">
        <v>4549</v>
      </c>
      <c r="B401" t="s">
        <v>4550</v>
      </c>
      <c r="C401" t="s">
        <v>4402</v>
      </c>
      <c r="D401" t="s">
        <v>4739</v>
      </c>
      <c r="E401" t="s">
        <v>4730</v>
      </c>
    </row>
    <row r="402" spans="1:5">
      <c r="A402" t="s">
        <v>4551</v>
      </c>
      <c r="B402" t="s">
        <v>4552</v>
      </c>
      <c r="C402" t="s">
        <v>4402</v>
      </c>
      <c r="D402" t="s">
        <v>4740</v>
      </c>
      <c r="E402" t="s">
        <v>4730</v>
      </c>
    </row>
    <row r="403" spans="1:5">
      <c r="A403" t="s">
        <v>4553</v>
      </c>
      <c r="B403" t="s">
        <v>4554</v>
      </c>
      <c r="C403" t="s">
        <v>4402</v>
      </c>
      <c r="D403" t="s">
        <v>4741</v>
      </c>
      <c r="E403" t="s">
        <v>4730</v>
      </c>
    </row>
    <row r="404" spans="1:5">
      <c r="A404" t="s">
        <v>4555</v>
      </c>
      <c r="B404" t="s">
        <v>4556</v>
      </c>
      <c r="C404" t="s">
        <v>4402</v>
      </c>
      <c r="D404" t="s">
        <v>4742</v>
      </c>
      <c r="E404" t="s">
        <v>4730</v>
      </c>
    </row>
    <row r="405" spans="1:5">
      <c r="A405" t="s">
        <v>4557</v>
      </c>
      <c r="B405" t="s">
        <v>4558</v>
      </c>
      <c r="C405" t="s">
        <v>4402</v>
      </c>
      <c r="D405" t="s">
        <v>4743</v>
      </c>
      <c r="E405" t="s">
        <v>4730</v>
      </c>
    </row>
    <row r="406" spans="1:5">
      <c r="A406" t="s">
        <v>4559</v>
      </c>
      <c r="B406" t="s">
        <v>4560</v>
      </c>
      <c r="C406" t="s">
        <v>4402</v>
      </c>
      <c r="D406" t="s">
        <v>4744</v>
      </c>
      <c r="E406" t="s">
        <v>4730</v>
      </c>
    </row>
    <row r="407" spans="1:5">
      <c r="A407" t="s">
        <v>4561</v>
      </c>
      <c r="B407" t="s">
        <v>4562</v>
      </c>
      <c r="C407" t="s">
        <v>4402</v>
      </c>
      <c r="D407" t="s">
        <v>4745</v>
      </c>
      <c r="E407" t="s">
        <v>4730</v>
      </c>
    </row>
    <row r="408" spans="1:5">
      <c r="A408" t="s">
        <v>4563</v>
      </c>
      <c r="B408" t="s">
        <v>4564</v>
      </c>
      <c r="C408" t="s">
        <v>4402</v>
      </c>
      <c r="D408" t="s">
        <v>4746</v>
      </c>
      <c r="E408" t="s">
        <v>4730</v>
      </c>
    </row>
    <row r="409" spans="1:5">
      <c r="A409" t="s">
        <v>4565</v>
      </c>
      <c r="B409" t="s">
        <v>4566</v>
      </c>
      <c r="C409" t="s">
        <v>4402</v>
      </c>
      <c r="D409" t="s">
        <v>4747</v>
      </c>
      <c r="E409" t="s">
        <v>4730</v>
      </c>
    </row>
    <row r="410" spans="1:5">
      <c r="A410" t="s">
        <v>4567</v>
      </c>
      <c r="B410" t="s">
        <v>4568</v>
      </c>
      <c r="C410" t="s">
        <v>4402</v>
      </c>
      <c r="D410" t="s">
        <v>4748</v>
      </c>
      <c r="E410" t="s">
        <v>4728</v>
      </c>
    </row>
    <row r="411" spans="1:5">
      <c r="A411" t="s">
        <v>4569</v>
      </c>
      <c r="B411" t="s">
        <v>4570</v>
      </c>
      <c r="C411" t="s">
        <v>4402</v>
      </c>
      <c r="D411" t="s">
        <v>4749</v>
      </c>
      <c r="E411" t="s">
        <v>4730</v>
      </c>
    </row>
    <row r="412" spans="1:5">
      <c r="A412" t="s">
        <v>4571</v>
      </c>
      <c r="B412" t="s">
        <v>4572</v>
      </c>
      <c r="C412" t="s">
        <v>4402</v>
      </c>
      <c r="D412" t="s">
        <v>4750</v>
      </c>
      <c r="E412" t="s">
        <v>4738</v>
      </c>
    </row>
    <row r="413" spans="1:5">
      <c r="A413" t="s">
        <v>4573</v>
      </c>
      <c r="B413" t="s">
        <v>4574</v>
      </c>
      <c r="C413" t="s">
        <v>4402</v>
      </c>
      <c r="D413" t="s">
        <v>4751</v>
      </c>
      <c r="E413" t="s">
        <v>4752</v>
      </c>
    </row>
    <row r="414" spans="1:5">
      <c r="A414" t="s">
        <v>4575</v>
      </c>
      <c r="B414" t="s">
        <v>4576</v>
      </c>
      <c r="C414" t="s">
        <v>4402</v>
      </c>
      <c r="D414" t="s">
        <v>4751</v>
      </c>
      <c r="E414" t="s">
        <v>4738</v>
      </c>
    </row>
    <row r="415" spans="1:5">
      <c r="A415" t="s">
        <v>4577</v>
      </c>
      <c r="B415" t="s">
        <v>4578</v>
      </c>
      <c r="C415" t="s">
        <v>4402</v>
      </c>
      <c r="D415" t="s">
        <v>4751</v>
      </c>
      <c r="E415" t="s">
        <v>4730</v>
      </c>
    </row>
    <row r="416" spans="1:5">
      <c r="A416" t="s">
        <v>4579</v>
      </c>
      <c r="B416" t="s">
        <v>4580</v>
      </c>
      <c r="C416" t="s">
        <v>4402</v>
      </c>
      <c r="D416" t="s">
        <v>4753</v>
      </c>
      <c r="E416" t="s">
        <v>4730</v>
      </c>
    </row>
    <row r="417" spans="1:5">
      <c r="A417" t="s">
        <v>4581</v>
      </c>
      <c r="B417" t="s">
        <v>4582</v>
      </c>
      <c r="C417" t="s">
        <v>4402</v>
      </c>
      <c r="D417" t="s">
        <v>4754</v>
      </c>
      <c r="E417" t="s">
        <v>4730</v>
      </c>
    </row>
    <row r="418" spans="1:5">
      <c r="A418" t="s">
        <v>4583</v>
      </c>
      <c r="B418" t="s">
        <v>4584</v>
      </c>
      <c r="C418" t="s">
        <v>4402</v>
      </c>
      <c r="D418" t="s">
        <v>4755</v>
      </c>
      <c r="E418" t="s">
        <v>4730</v>
      </c>
    </row>
    <row r="419" spans="1:5">
      <c r="A419" t="s">
        <v>4585</v>
      </c>
      <c r="B419" t="s">
        <v>4586</v>
      </c>
      <c r="C419" t="s">
        <v>4402</v>
      </c>
      <c r="D419" t="s">
        <v>4756</v>
      </c>
      <c r="E419" t="s">
        <v>4730</v>
      </c>
    </row>
    <row r="420" spans="1:5">
      <c r="A420" t="s">
        <v>4587</v>
      </c>
      <c r="B420" t="s">
        <v>4588</v>
      </c>
      <c r="C420" t="s">
        <v>4402</v>
      </c>
      <c r="D420" t="s">
        <v>4757</v>
      </c>
      <c r="E420" t="s">
        <v>4730</v>
      </c>
    </row>
    <row r="421" spans="1:5">
      <c r="A421" t="s">
        <v>4589</v>
      </c>
      <c r="B421" t="s">
        <v>4590</v>
      </c>
      <c r="C421" t="s">
        <v>4402</v>
      </c>
      <c r="D421" t="s">
        <v>4758</v>
      </c>
      <c r="E421" t="s">
        <v>4728</v>
      </c>
    </row>
    <row r="422" spans="1:5">
      <c r="A422" t="s">
        <v>4591</v>
      </c>
      <c r="B422" t="s">
        <v>4592</v>
      </c>
      <c r="C422" t="s">
        <v>4402</v>
      </c>
      <c r="D422" t="s">
        <v>4759</v>
      </c>
      <c r="E422" t="s">
        <v>4726</v>
      </c>
    </row>
    <row r="423" spans="1:5">
      <c r="A423" t="s">
        <v>4593</v>
      </c>
      <c r="B423" t="s">
        <v>4594</v>
      </c>
      <c r="C423" t="s">
        <v>4402</v>
      </c>
      <c r="D423" t="s">
        <v>4760</v>
      </c>
      <c r="E423" t="s">
        <v>4730</v>
      </c>
    </row>
    <row r="424" spans="1:5">
      <c r="A424" t="s">
        <v>4595</v>
      </c>
      <c r="B424" t="s">
        <v>4596</v>
      </c>
      <c r="C424" t="s">
        <v>4402</v>
      </c>
      <c r="D424" t="s">
        <v>4761</v>
      </c>
      <c r="E424" t="s">
        <v>4730</v>
      </c>
    </row>
    <row r="425" spans="1:5">
      <c r="A425" t="s">
        <v>4597</v>
      </c>
      <c r="B425" t="s">
        <v>4598</v>
      </c>
      <c r="C425" t="s">
        <v>4402</v>
      </c>
      <c r="D425" t="s">
        <v>4762</v>
      </c>
      <c r="E425" t="s">
        <v>4730</v>
      </c>
    </row>
    <row r="426" spans="1:5">
      <c r="A426" t="s">
        <v>4500</v>
      </c>
      <c r="B426" t="s">
        <v>4501</v>
      </c>
      <c r="C426" t="s">
        <v>4502</v>
      </c>
      <c r="D426" t="s">
        <v>4763</v>
      </c>
      <c r="E426" t="s">
        <v>4764</v>
      </c>
    </row>
    <row r="427" spans="1:5">
      <c r="A427" t="s">
        <v>4503</v>
      </c>
      <c r="B427" t="s">
        <v>4504</v>
      </c>
      <c r="C427" t="s">
        <v>4502</v>
      </c>
      <c r="D427" t="s">
        <v>4765</v>
      </c>
      <c r="E427" t="s">
        <v>4764</v>
      </c>
    </row>
    <row r="428" spans="1:5">
      <c r="A428" t="s">
        <v>4505</v>
      </c>
      <c r="B428" t="s">
        <v>4506</v>
      </c>
      <c r="C428" t="s">
        <v>4502</v>
      </c>
      <c r="D428" t="s">
        <v>4766</v>
      </c>
      <c r="E428" t="s">
        <v>4764</v>
      </c>
    </row>
    <row r="429" spans="1:5">
      <c r="A429" t="s">
        <v>4507</v>
      </c>
      <c r="B429" t="s">
        <v>4508</v>
      </c>
      <c r="C429" t="s">
        <v>4502</v>
      </c>
      <c r="D429" t="s">
        <v>4767</v>
      </c>
      <c r="E429" t="s">
        <v>4764</v>
      </c>
    </row>
    <row r="430" spans="1:5">
      <c r="A430" t="s">
        <v>4509</v>
      </c>
      <c r="B430" t="s">
        <v>4510</v>
      </c>
      <c r="C430" t="s">
        <v>4502</v>
      </c>
      <c r="D430" t="s">
        <v>4768</v>
      </c>
      <c r="E430" t="s">
        <v>4764</v>
      </c>
    </row>
    <row r="431" spans="1:5">
      <c r="A431" t="s">
        <v>4511</v>
      </c>
      <c r="B431" t="s">
        <v>4512</v>
      </c>
      <c r="C431" t="s">
        <v>4502</v>
      </c>
      <c r="D431" t="s">
        <v>4769</v>
      </c>
      <c r="E431" t="s">
        <v>4764</v>
      </c>
    </row>
    <row r="432" spans="1:5">
      <c r="A432" t="s">
        <v>4513</v>
      </c>
      <c r="B432" t="s">
        <v>4514</v>
      </c>
      <c r="C432" t="s">
        <v>4502</v>
      </c>
      <c r="D432" t="s">
        <v>4770</v>
      </c>
      <c r="E432" t="s">
        <v>4764</v>
      </c>
    </row>
    <row r="433" spans="1:5">
      <c r="A433" t="s">
        <v>4515</v>
      </c>
      <c r="B433" t="s">
        <v>4516</v>
      </c>
      <c r="C433" t="s">
        <v>4502</v>
      </c>
      <c r="D433" t="s">
        <v>4771</v>
      </c>
      <c r="E433" t="s">
        <v>4764</v>
      </c>
    </row>
    <row r="434" spans="1:5">
      <c r="A434" t="s">
        <v>4517</v>
      </c>
      <c r="B434" t="s">
        <v>4518</v>
      </c>
      <c r="C434" t="s">
        <v>4502</v>
      </c>
      <c r="D434" t="s">
        <v>4772</v>
      </c>
      <c r="E434" t="s">
        <v>4764</v>
      </c>
    </row>
    <row r="435" spans="1:5">
      <c r="A435" t="s">
        <v>4519</v>
      </c>
      <c r="B435" t="s">
        <v>4520</v>
      </c>
      <c r="C435" t="s">
        <v>4502</v>
      </c>
      <c r="D435" t="s">
        <v>4773</v>
      </c>
      <c r="E435" t="s">
        <v>4774</v>
      </c>
    </row>
    <row r="436" spans="1:5">
      <c r="A436" t="s">
        <v>4522</v>
      </c>
      <c r="B436" t="s">
        <v>4523</v>
      </c>
      <c r="C436" t="s">
        <v>4502</v>
      </c>
      <c r="D436" t="s">
        <v>4775</v>
      </c>
      <c r="E436" t="s">
        <v>4764</v>
      </c>
    </row>
    <row r="437" spans="1:5">
      <c r="A437" t="s">
        <v>4524</v>
      </c>
      <c r="B437" t="s">
        <v>4525</v>
      </c>
      <c r="C437" t="s">
        <v>4502</v>
      </c>
      <c r="D437" t="s">
        <v>4776</v>
      </c>
      <c r="E437" t="s">
        <v>4774</v>
      </c>
    </row>
    <row r="438" spans="1:5">
      <c r="A438" t="s">
        <v>4526</v>
      </c>
      <c r="B438" t="s">
        <v>4527</v>
      </c>
      <c r="C438" t="s">
        <v>4502</v>
      </c>
      <c r="D438" t="s">
        <v>4777</v>
      </c>
      <c r="E438" t="s">
        <v>4774</v>
      </c>
    </row>
    <row r="439" spans="1:5">
      <c r="A439" t="s">
        <v>4529</v>
      </c>
      <c r="B439" t="s">
        <v>4530</v>
      </c>
      <c r="C439" t="s">
        <v>4502</v>
      </c>
      <c r="D439" t="s">
        <v>4778</v>
      </c>
      <c r="E439" t="s">
        <v>4779</v>
      </c>
    </row>
    <row r="440" spans="1:5">
      <c r="A440" t="s">
        <v>4531</v>
      </c>
      <c r="B440" t="s">
        <v>4532</v>
      </c>
      <c r="C440" t="s">
        <v>4502</v>
      </c>
      <c r="D440" t="s">
        <v>4780</v>
      </c>
      <c r="E440" t="s">
        <v>4779</v>
      </c>
    </row>
  </sheetData>
  <autoFilter ref="A176:I351" xr:uid="{116D6170-B260-4F7F-9A77-D76026B43E95}">
    <sortState xmlns:xlrd2="http://schemas.microsoft.com/office/spreadsheetml/2017/richdata2" ref="A177:I351">
      <sortCondition ref="C176:C351"/>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9AB61-6B0B-4E41-8143-6FBD4DC35319}">
  <sheetPr codeName="Sheet31" filterMode="1"/>
  <dimension ref="A1:Q49"/>
  <sheetViews>
    <sheetView topLeftCell="B24" workbookViewId="0">
      <selection activeCell="E39" sqref="E39"/>
    </sheetView>
  </sheetViews>
  <sheetFormatPr defaultRowHeight="15"/>
  <cols>
    <col min="1" max="1" width="13.28515625" bestFit="1" customWidth="1"/>
    <col min="2" max="2" width="18.28515625" bestFit="1" customWidth="1"/>
    <col min="3" max="3" width="88.85546875" bestFit="1" customWidth="1"/>
    <col min="4" max="4" width="18" bestFit="1" customWidth="1"/>
    <col min="5" max="5" width="15.42578125" bestFit="1" customWidth="1"/>
    <col min="6" max="6" width="17" bestFit="1" customWidth="1"/>
    <col min="7" max="7" width="9.5703125" bestFit="1" customWidth="1"/>
    <col min="8" max="8" width="19.85546875" bestFit="1" customWidth="1"/>
    <col min="9" max="9" width="8" bestFit="1" customWidth="1"/>
    <col min="10" max="10" width="10.7109375" bestFit="1" customWidth="1"/>
    <col min="13" max="13" width="14.42578125" bestFit="1" customWidth="1"/>
    <col min="17" max="17" width="23.140625" bestFit="1" customWidth="1"/>
  </cols>
  <sheetData>
    <row r="1" spans="1:17">
      <c r="A1" t="s">
        <v>3040</v>
      </c>
      <c r="B1" t="s">
        <v>3041</v>
      </c>
      <c r="C1" t="s">
        <v>3042</v>
      </c>
    </row>
    <row r="2" spans="1:17" hidden="1">
      <c r="A2" s="429"/>
      <c r="B2" s="429" t="s">
        <v>3083</v>
      </c>
      <c r="C2" s="429" t="s">
        <v>3072</v>
      </c>
      <c r="D2" t="s">
        <v>3083</v>
      </c>
      <c r="F2" s="28"/>
      <c r="G2" s="28"/>
      <c r="H2" s="28" t="s">
        <v>3047</v>
      </c>
      <c r="I2" s="28">
        <v>65536</v>
      </c>
      <c r="J2" s="28" t="s">
        <v>3048</v>
      </c>
      <c r="M2" t="s">
        <v>3044</v>
      </c>
      <c r="Q2" t="s">
        <v>3049</v>
      </c>
    </row>
    <row r="3" spans="1:17" hidden="1">
      <c r="A3" s="429"/>
      <c r="B3" s="429" t="s">
        <v>3093</v>
      </c>
      <c r="C3" s="429" t="s">
        <v>3094</v>
      </c>
      <c r="D3" t="s">
        <v>3153</v>
      </c>
      <c r="F3" s="28"/>
      <c r="G3" s="28" t="s">
        <v>3053</v>
      </c>
      <c r="H3" s="428">
        <v>36952.483287037037</v>
      </c>
      <c r="I3" s="28">
        <v>36864</v>
      </c>
      <c r="J3" s="28" t="s">
        <v>3054</v>
      </c>
      <c r="M3" t="s">
        <v>3051</v>
      </c>
      <c r="Q3" t="s">
        <v>3049</v>
      </c>
    </row>
    <row r="4" spans="1:17" hidden="1">
      <c r="A4" s="429"/>
      <c r="B4" s="429" t="s">
        <v>3084</v>
      </c>
      <c r="C4" s="429" t="s">
        <v>3072</v>
      </c>
      <c r="D4" t="s">
        <v>3084</v>
      </c>
      <c r="F4" s="28"/>
      <c r="G4" s="28" t="s">
        <v>3053</v>
      </c>
      <c r="H4" s="428">
        <v>36952.289467592593</v>
      </c>
      <c r="I4" s="28">
        <v>77824</v>
      </c>
      <c r="J4" s="28" t="s">
        <v>3057</v>
      </c>
      <c r="M4" t="s">
        <v>3056</v>
      </c>
      <c r="Q4" t="s">
        <v>3049</v>
      </c>
    </row>
    <row r="5" spans="1:17" hidden="1">
      <c r="A5" s="429"/>
      <c r="B5" s="429" t="s">
        <v>3091</v>
      </c>
      <c r="C5" s="429" t="s">
        <v>3092</v>
      </c>
      <c r="D5" t="s">
        <v>3252</v>
      </c>
      <c r="F5" s="28"/>
      <c r="G5" s="28" t="s">
        <v>3053</v>
      </c>
      <c r="H5" s="428">
        <v>36952.289444444446</v>
      </c>
      <c r="I5" s="28">
        <v>98304</v>
      </c>
      <c r="J5" s="28" t="s">
        <v>3060</v>
      </c>
      <c r="M5" t="s">
        <v>3059</v>
      </c>
      <c r="Q5" t="s">
        <v>3049</v>
      </c>
    </row>
    <row r="6" spans="1:17" hidden="1">
      <c r="A6" s="429"/>
      <c r="B6" s="429" t="s">
        <v>3085</v>
      </c>
      <c r="C6" s="429" t="s">
        <v>3086</v>
      </c>
      <c r="D6" t="s">
        <v>3085</v>
      </c>
      <c r="F6" s="28"/>
      <c r="G6" s="28" t="s">
        <v>3053</v>
      </c>
      <c r="H6" s="428">
        <v>36952.289444444446</v>
      </c>
      <c r="I6" s="28">
        <v>131072</v>
      </c>
      <c r="J6" s="28" t="s">
        <v>3063</v>
      </c>
      <c r="M6" t="s">
        <v>3062</v>
      </c>
      <c r="Q6" t="s">
        <v>3049</v>
      </c>
    </row>
    <row r="7" spans="1:17" hidden="1">
      <c r="A7" s="429"/>
      <c r="B7" s="429" t="s">
        <v>3087</v>
      </c>
      <c r="C7" s="429" t="s">
        <v>3072</v>
      </c>
      <c r="D7" t="s">
        <v>3087</v>
      </c>
      <c r="F7" s="28"/>
      <c r="G7" s="28" t="s">
        <v>3053</v>
      </c>
      <c r="H7" s="428">
        <v>36749.802777777775</v>
      </c>
      <c r="I7" s="28">
        <v>245760</v>
      </c>
      <c r="J7" s="28" t="s">
        <v>3066</v>
      </c>
      <c r="M7" t="s">
        <v>3065</v>
      </c>
      <c r="Q7" t="s">
        <v>3049</v>
      </c>
    </row>
    <row r="8" spans="1:17" hidden="1">
      <c r="A8" s="201"/>
      <c r="B8" s="201" t="s">
        <v>3087</v>
      </c>
      <c r="C8" s="201" t="s">
        <v>3072</v>
      </c>
      <c r="D8" t="s">
        <v>3087</v>
      </c>
      <c r="F8" s="28"/>
      <c r="G8" s="28"/>
      <c r="H8" s="28" t="s">
        <v>3069</v>
      </c>
      <c r="I8" s="28">
        <v>8124720</v>
      </c>
      <c r="J8" s="28" t="s">
        <v>3070</v>
      </c>
      <c r="M8" t="s">
        <v>3071</v>
      </c>
      <c r="Q8" t="s">
        <v>3072</v>
      </c>
    </row>
    <row r="9" spans="1:17" hidden="1">
      <c r="A9" s="201"/>
      <c r="B9" s="201" t="s">
        <v>3096</v>
      </c>
      <c r="C9" s="201" t="s">
        <v>3097</v>
      </c>
      <c r="D9" t="s">
        <v>3163</v>
      </c>
      <c r="F9" s="28"/>
      <c r="G9" s="28"/>
      <c r="H9" s="28" t="s">
        <v>3074</v>
      </c>
      <c r="I9" s="28">
        <v>100352</v>
      </c>
      <c r="J9" s="28" t="s">
        <v>3075</v>
      </c>
    </row>
    <row r="10" spans="1:17" hidden="1">
      <c r="A10" s="429"/>
      <c r="B10" s="429" t="s">
        <v>3088</v>
      </c>
      <c r="C10" s="429" t="s">
        <v>3089</v>
      </c>
      <c r="D10" t="s">
        <v>3088</v>
      </c>
      <c r="F10" s="28"/>
      <c r="G10" s="28"/>
      <c r="H10" s="428">
        <v>40066.487511574072</v>
      </c>
      <c r="I10" s="28">
        <v>5595136</v>
      </c>
      <c r="J10" s="28" t="s">
        <v>3078</v>
      </c>
    </row>
    <row r="11" spans="1:17" hidden="1">
      <c r="A11" s="201"/>
      <c r="B11" s="201" t="s">
        <v>3099</v>
      </c>
      <c r="C11" s="201" t="s">
        <v>3097</v>
      </c>
      <c r="D11" t="s">
        <v>3165</v>
      </c>
    </row>
    <row r="12" spans="1:17">
      <c r="A12" s="429"/>
      <c r="B12" s="429" t="s">
        <v>3082</v>
      </c>
      <c r="C12" s="429" t="s">
        <v>3081</v>
      </c>
      <c r="D12" s="374" t="s">
        <v>3081</v>
      </c>
    </row>
    <row r="13" spans="1:17">
      <c r="A13" s="201"/>
      <c r="B13" s="201" t="s">
        <v>3098</v>
      </c>
      <c r="C13" s="201" t="s">
        <v>3081</v>
      </c>
      <c r="D13" s="374" t="s">
        <v>3081</v>
      </c>
    </row>
    <row r="14" spans="1:17">
      <c r="B14" t="s">
        <v>3579</v>
      </c>
      <c r="C14" t="s">
        <v>3580</v>
      </c>
      <c r="D14" s="374" t="s">
        <v>3045</v>
      </c>
      <c r="E14" s="28" t="s">
        <v>3046</v>
      </c>
    </row>
    <row r="15" spans="1:17">
      <c r="A15" s="28" t="s">
        <v>3067</v>
      </c>
      <c r="B15" s="28" t="s">
        <v>3068</v>
      </c>
      <c r="C15" s="28" t="e">
        <f>VLOOKUP(B15,$M$2:$Q$8,5,FALSE)</f>
        <v>#N/A</v>
      </c>
      <c r="D15" s="374" t="s">
        <v>3045</v>
      </c>
      <c r="E15" s="28" t="s">
        <v>3046</v>
      </c>
    </row>
    <row r="16" spans="1:17">
      <c r="A16" s="429"/>
      <c r="B16" s="429" t="s">
        <v>3080</v>
      </c>
      <c r="C16" s="429" t="s">
        <v>3081</v>
      </c>
      <c r="D16" s="374" t="s">
        <v>3081</v>
      </c>
    </row>
    <row r="17" spans="1:5">
      <c r="A17" s="201"/>
      <c r="B17" s="201" t="s">
        <v>3100</v>
      </c>
      <c r="C17" s="201" t="s">
        <v>3081</v>
      </c>
      <c r="D17" s="374" t="s">
        <v>3081</v>
      </c>
    </row>
    <row r="18" spans="1:5">
      <c r="A18" s="28" t="s">
        <v>3064</v>
      </c>
      <c r="B18" s="28" t="s">
        <v>3065</v>
      </c>
      <c r="C18" s="28" t="str">
        <f>VLOOKUP(B18,$M$2:$Q$8,5,FALSE)</f>
        <v>C:\Windows\Crystal</v>
      </c>
      <c r="D18" s="374" t="s">
        <v>3045</v>
      </c>
      <c r="E18" s="28" t="s">
        <v>3052</v>
      </c>
    </row>
    <row r="19" spans="1:5">
      <c r="A19" s="28" t="s">
        <v>3061</v>
      </c>
      <c r="B19" s="28" t="s">
        <v>3062</v>
      </c>
      <c r="C19" s="28" t="str">
        <f>VLOOKUP(B19,$M$2:$Q$8,5,FALSE)</f>
        <v>C:\Windows\Crystal</v>
      </c>
      <c r="D19" s="374" t="s">
        <v>3045</v>
      </c>
      <c r="E19" s="28" t="s">
        <v>3052</v>
      </c>
    </row>
    <row r="20" spans="1:5" hidden="1">
      <c r="A20" s="429"/>
      <c r="B20" s="429" t="s">
        <v>3079</v>
      </c>
      <c r="C20" s="429" t="s">
        <v>3049</v>
      </c>
      <c r="D20" t="s">
        <v>3079</v>
      </c>
      <c r="E20" s="429"/>
    </row>
    <row r="21" spans="1:5">
      <c r="A21" s="28" t="s">
        <v>3058</v>
      </c>
      <c r="B21" s="28" t="s">
        <v>3059</v>
      </c>
      <c r="C21" s="28" t="str">
        <f>VLOOKUP(B21,$M$2:$Q$8,5,FALSE)</f>
        <v>C:\Windows\Crystal</v>
      </c>
      <c r="D21" s="374" t="s">
        <v>3045</v>
      </c>
      <c r="E21" s="28" t="s">
        <v>3052</v>
      </c>
    </row>
    <row r="22" spans="1:5">
      <c r="A22" s="28" t="s">
        <v>3055</v>
      </c>
      <c r="B22" s="28" t="s">
        <v>3056</v>
      </c>
      <c r="C22" s="28" t="str">
        <f>VLOOKUP(B22,$M$2:$Q$8,5,FALSE)</f>
        <v>C:\Windows\Crystal</v>
      </c>
      <c r="D22" s="374" t="s">
        <v>3045</v>
      </c>
      <c r="E22" s="28" t="s">
        <v>3052</v>
      </c>
    </row>
    <row r="23" spans="1:5">
      <c r="A23" s="28" t="s">
        <v>3073</v>
      </c>
      <c r="B23" s="28" t="s">
        <v>3071</v>
      </c>
      <c r="C23" s="28" t="str">
        <f>VLOOKUP(B23,$M$2:$Q$8,5,FALSE)</f>
        <v>C:\Windows\SysWOW64</v>
      </c>
      <c r="D23" s="374" t="s">
        <v>3045</v>
      </c>
      <c r="E23" s="28" t="s">
        <v>3046</v>
      </c>
    </row>
    <row r="24" spans="1:5">
      <c r="A24" s="28" t="s">
        <v>3076</v>
      </c>
      <c r="B24" s="28" t="s">
        <v>3077</v>
      </c>
      <c r="C24" s="28" t="e">
        <f>VLOOKUP(B24,$M$2:$Q$8,5,FALSE)</f>
        <v>#N/A</v>
      </c>
      <c r="D24" s="374" t="s">
        <v>3045</v>
      </c>
      <c r="E24" s="28" t="s">
        <v>3046</v>
      </c>
    </row>
    <row r="25" spans="1:5">
      <c r="A25" s="201"/>
      <c r="B25" s="201" t="s">
        <v>3101</v>
      </c>
      <c r="C25" s="201" t="s">
        <v>3081</v>
      </c>
      <c r="D25" s="374" t="s">
        <v>3081</v>
      </c>
    </row>
    <row r="26" spans="1:5">
      <c r="A26" s="201"/>
      <c r="B26" s="201" t="s">
        <v>3102</v>
      </c>
      <c r="C26" s="201" t="s">
        <v>3081</v>
      </c>
      <c r="D26" s="374" t="s">
        <v>3081</v>
      </c>
    </row>
    <row r="27" spans="1:5">
      <c r="A27" s="28" t="s">
        <v>3050</v>
      </c>
      <c r="B27" s="28" t="s">
        <v>3051</v>
      </c>
      <c r="C27" s="28" t="str">
        <f>VLOOKUP(B27,$M$2:$Q$8,5,FALSE)</f>
        <v>C:\Windows\Crystal</v>
      </c>
      <c r="D27" s="374" t="s">
        <v>3045</v>
      </c>
      <c r="E27" s="28" t="s">
        <v>3052</v>
      </c>
    </row>
    <row r="28" spans="1:5">
      <c r="A28" s="28" t="s">
        <v>3043</v>
      </c>
      <c r="B28" s="28" t="s">
        <v>3044</v>
      </c>
      <c r="C28" s="28" t="str">
        <f>VLOOKUP(B28,$M$2:$Q$8,5,FALSE)</f>
        <v>C:\Windows\Crystal</v>
      </c>
      <c r="D28" s="374" t="s">
        <v>3045</v>
      </c>
      <c r="E28" s="28" t="s">
        <v>3046</v>
      </c>
    </row>
    <row r="29" spans="1:5">
      <c r="A29" s="201"/>
      <c r="B29" s="201" t="s">
        <v>3103</v>
      </c>
      <c r="C29" s="201" t="s">
        <v>3081</v>
      </c>
      <c r="D29" s="374" t="s">
        <v>3081</v>
      </c>
    </row>
    <row r="30" spans="1:5" hidden="1">
      <c r="A30" s="429"/>
      <c r="B30" s="429" t="s">
        <v>3090</v>
      </c>
      <c r="C30" s="429" t="s">
        <v>3086</v>
      </c>
      <c r="D30" t="s">
        <v>3090</v>
      </c>
    </row>
    <row r="31" spans="1:5">
      <c r="A31" s="429"/>
      <c r="B31" s="429" t="s">
        <v>3095</v>
      </c>
      <c r="C31" s="429" t="s">
        <v>3081</v>
      </c>
      <c r="D31" s="374" t="s">
        <v>3081</v>
      </c>
    </row>
    <row r="33" spans="1:8">
      <c r="A33" t="s">
        <v>4726</v>
      </c>
      <c r="B33" t="s">
        <v>4797</v>
      </c>
      <c r="C33" t="s">
        <v>4798</v>
      </c>
      <c r="D33" t="s">
        <v>1355</v>
      </c>
      <c r="E33" t="str">
        <f>CONCATENATE(D33&amp;A33&amp;B33)</f>
        <v>.jpeg,ICON,</v>
      </c>
      <c r="F33" s="28" t="str">
        <f t="shared" ref="F33:F40" si="0">CONCATENATE(D33&amp;A33&amp;C33)</f>
        <v>.jpeg,$(AppPath),</v>
      </c>
      <c r="H33" t="s">
        <v>4402</v>
      </c>
    </row>
    <row r="34" spans="1:8">
      <c r="A34" t="s">
        <v>4728</v>
      </c>
      <c r="B34" t="s">
        <v>4797</v>
      </c>
      <c r="C34" t="s">
        <v>4798</v>
      </c>
      <c r="D34" t="s">
        <v>1355</v>
      </c>
      <c r="E34" t="str">
        <f t="shared" ref="E34:E40" si="1">CONCATENATE(D34&amp;A34&amp;B34)</f>
        <v>.jpg,ICON,</v>
      </c>
      <c r="F34" s="28" t="str">
        <f t="shared" si="0"/>
        <v>.jpg,$(AppPath),</v>
      </c>
      <c r="H34" t="s">
        <v>4502</v>
      </c>
    </row>
    <row r="35" spans="1:8">
      <c r="A35" t="s">
        <v>4730</v>
      </c>
      <c r="B35" t="s">
        <v>4797</v>
      </c>
      <c r="C35" t="s">
        <v>4798</v>
      </c>
      <c r="D35" t="s">
        <v>1355</v>
      </c>
      <c r="E35" t="str">
        <f t="shared" si="1"/>
        <v>.bmp,ICON,</v>
      </c>
      <c r="F35" s="28" t="str">
        <f t="shared" si="0"/>
        <v>.bmp,$(AppPath),</v>
      </c>
    </row>
    <row r="36" spans="1:8">
      <c r="A36" t="s">
        <v>4738</v>
      </c>
      <c r="B36" t="s">
        <v>4797</v>
      </c>
      <c r="C36" t="s">
        <v>4798</v>
      </c>
      <c r="D36" t="s">
        <v>1355</v>
      </c>
      <c r="E36" t="str">
        <f t="shared" si="1"/>
        <v>.ico,ICON,</v>
      </c>
      <c r="F36" s="28" t="str">
        <f t="shared" si="0"/>
        <v>.ico,$(AppPath),</v>
      </c>
    </row>
    <row r="37" spans="1:8">
      <c r="A37" t="s">
        <v>4752</v>
      </c>
      <c r="B37" t="s">
        <v>4797</v>
      </c>
      <c r="C37" t="s">
        <v>4798</v>
      </c>
      <c r="D37" t="s">
        <v>1355</v>
      </c>
      <c r="E37" t="str">
        <f t="shared" si="1"/>
        <v>.png,ICON,</v>
      </c>
      <c r="F37" s="28" t="str">
        <f t="shared" si="0"/>
        <v>.png,$(AppPath),</v>
      </c>
    </row>
    <row r="38" spans="1:8">
      <c r="A38" t="s">
        <v>4764</v>
      </c>
      <c r="B38" t="s">
        <v>4799</v>
      </c>
      <c r="C38" t="s">
        <v>4798</v>
      </c>
      <c r="D38" t="s">
        <v>1355</v>
      </c>
      <c r="E38" t="str">
        <f t="shared" si="1"/>
        <v>.xlsx,Template,</v>
      </c>
      <c r="F38" s="28" t="str">
        <f t="shared" si="0"/>
        <v>.xlsx,$(AppPath),</v>
      </c>
    </row>
    <row r="39" spans="1:8">
      <c r="A39" t="s">
        <v>4774</v>
      </c>
      <c r="B39" t="s">
        <v>4799</v>
      </c>
      <c r="C39" t="s">
        <v>4798</v>
      </c>
      <c r="D39" t="s">
        <v>1355</v>
      </c>
      <c r="E39" t="str">
        <f t="shared" si="1"/>
        <v>.xlsm,Template,</v>
      </c>
      <c r="F39" s="28" t="str">
        <f t="shared" si="0"/>
        <v>.xlsm,$(AppPath),</v>
      </c>
    </row>
    <row r="40" spans="1:8">
      <c r="A40" t="s">
        <v>4779</v>
      </c>
      <c r="B40" t="s">
        <v>4799</v>
      </c>
      <c r="C40" t="s">
        <v>4798</v>
      </c>
      <c r="D40" t="s">
        <v>1355</v>
      </c>
      <c r="E40" t="str">
        <f t="shared" si="1"/>
        <v>.xls,Template,</v>
      </c>
      <c r="F40" s="28" t="str">
        <f t="shared" si="0"/>
        <v>.xls,$(AppPath),</v>
      </c>
    </row>
    <row r="41" spans="1:8">
      <c r="E41" t="s">
        <v>5692</v>
      </c>
    </row>
    <row r="42" spans="1:8">
      <c r="C42" t="s">
        <v>4151</v>
      </c>
      <c r="D42">
        <f>LEN(C42)</f>
        <v>65</v>
      </c>
    </row>
    <row r="43" spans="1:8">
      <c r="C43" t="s">
        <v>4152</v>
      </c>
      <c r="D43">
        <f>LEN(C43)</f>
        <v>49</v>
      </c>
    </row>
    <row r="49" spans="3:3">
      <c r="C49" t="s">
        <v>5691</v>
      </c>
    </row>
  </sheetData>
  <autoFilter ref="A1:E30" xr:uid="{39E4A318-A951-4346-98D8-34389888B73A}">
    <filterColumn colId="3">
      <filters>
        <filter val="Missing Files"/>
        <filter val="SARAL"/>
      </filters>
    </filterColumn>
    <sortState xmlns:xlrd2="http://schemas.microsoft.com/office/spreadsheetml/2017/richdata2" ref="A12:E31">
      <sortCondition ref="B1:B30"/>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E49C6-F984-4263-B189-7FF09933DAD0}">
  <sheetPr codeName="Sheet14"/>
  <dimension ref="A1:AB105"/>
  <sheetViews>
    <sheetView workbookViewId="0">
      <pane xSplit="2" ySplit="3" topLeftCell="AB84" activePane="bottomRight" state="frozen"/>
      <selection pane="topRight" activeCell="C1" sqref="C1"/>
      <selection pane="bottomLeft" activeCell="A2" sqref="A2"/>
      <selection pane="bottomRight" activeCell="AB102" sqref="AB102"/>
    </sheetView>
  </sheetViews>
  <sheetFormatPr defaultRowHeight="15" outlineLevelCol="1"/>
  <cols>
    <col min="1" max="1" width="7.85546875" style="228" bestFit="1" customWidth="1"/>
    <col min="2" max="2" width="10.85546875" bestFit="1" customWidth="1"/>
    <col min="3" max="3" width="58.7109375" bestFit="1" customWidth="1"/>
    <col min="4" max="4" width="54.85546875" bestFit="1" customWidth="1"/>
    <col min="5" max="5" width="51.5703125" bestFit="1" customWidth="1"/>
    <col min="6" max="6" width="54.85546875" bestFit="1" customWidth="1"/>
    <col min="7" max="7" width="50.5703125" bestFit="1" customWidth="1"/>
    <col min="8" max="8" width="52.85546875" bestFit="1" customWidth="1"/>
    <col min="9" max="9" width="35.42578125" bestFit="1" customWidth="1"/>
    <col min="10" max="10" width="10.42578125" bestFit="1" customWidth="1"/>
    <col min="11" max="11" width="8.42578125" bestFit="1" customWidth="1"/>
    <col min="12" max="12" width="27.7109375" bestFit="1" customWidth="1"/>
    <col min="13" max="13" width="10.42578125" hidden="1" customWidth="1" outlineLevel="1"/>
    <col min="14" max="27" width="9.140625" hidden="1" customWidth="1" outlineLevel="1"/>
    <col min="28" max="28" width="169.140625" customWidth="1" collapsed="1"/>
  </cols>
  <sheetData>
    <row r="1" spans="1:28">
      <c r="AB1" t="s">
        <v>3028</v>
      </c>
    </row>
    <row r="2" spans="1:28">
      <c r="AB2" t="s">
        <v>3033</v>
      </c>
    </row>
    <row r="3" spans="1:28">
      <c r="A3" s="228" t="s">
        <v>19</v>
      </c>
      <c r="B3" t="s">
        <v>1915</v>
      </c>
      <c r="C3" t="s">
        <v>2992</v>
      </c>
      <c r="D3" t="s">
        <v>2993</v>
      </c>
      <c r="E3" t="s">
        <v>2994</v>
      </c>
      <c r="F3" t="s">
        <v>2995</v>
      </c>
      <c r="G3" t="s">
        <v>2996</v>
      </c>
      <c r="H3" t="s">
        <v>2997</v>
      </c>
      <c r="I3" t="s">
        <v>2998</v>
      </c>
      <c r="J3" t="s">
        <v>1916</v>
      </c>
      <c r="K3" t="s">
        <v>1917</v>
      </c>
      <c r="L3" t="s">
        <v>2999</v>
      </c>
      <c r="M3" t="s">
        <v>1915</v>
      </c>
      <c r="AB3" s="373" t="s">
        <v>3032</v>
      </c>
    </row>
    <row r="4" spans="1:28">
      <c r="A4" s="228" t="s">
        <v>135</v>
      </c>
      <c r="B4" s="419" t="str">
        <f t="shared" ref="B4:B35" si="0">TEXT(M4,"00")</f>
        <v>01</v>
      </c>
      <c r="C4" s="419" t="s">
        <v>832</v>
      </c>
      <c r="D4" s="419" t="s">
        <v>833</v>
      </c>
      <c r="E4" s="419" t="s">
        <v>834</v>
      </c>
      <c r="F4" s="419" t="s">
        <v>835</v>
      </c>
      <c r="G4" s="419" t="s">
        <v>836</v>
      </c>
      <c r="H4" s="419" t="s">
        <v>3018</v>
      </c>
      <c r="I4" s="419"/>
      <c r="J4" s="24" t="s">
        <v>3601</v>
      </c>
      <c r="K4" t="s">
        <v>797</v>
      </c>
      <c r="L4" t="s">
        <v>64</v>
      </c>
      <c r="M4" s="419">
        <v>1</v>
      </c>
      <c r="AB4" s="10" t="str">
        <f>CONCATENATE(AB$1,AB$2,"'",A4,"' AND VchType='",B4,"') Print 'Exist' ELSE ",AB$3,"'",A4,"','",B4,"','",C4,"','",D4,"','",E4,"','",F4,"','",G4,"','",H4,"','",I4,"','",J4,"','",K4,"','",L4,"')")</f>
        <v xml:space="preserve">   cnDatabase.Execute "IF EXISTS (SELECT *FROM CompChild WHERE Code='000001' AND VchType='01') Print 'Exist' ELSE Insert Into CompChild VALUES ('000001','01','1. Please send two copies of invoice.','2. Please notify us immediately if ','you are unable to ship as specified.','3. Enter this order in accordance, with the price,terms, ','delivery method and specification Listed above.','4. All disputes are subject to Our Jurisdiction Only','','" &amp; CompAlias &amp; "'+'/Pur/','/20-21','Purchase')</v>
      </c>
    </row>
    <row r="5" spans="1:28">
      <c r="A5" s="228" t="s">
        <v>135</v>
      </c>
      <c r="B5" s="419" t="str">
        <f t="shared" si="0"/>
        <v>02</v>
      </c>
      <c r="C5" s="419" t="s">
        <v>832</v>
      </c>
      <c r="D5" s="419" t="s">
        <v>833</v>
      </c>
      <c r="E5" s="419" t="s">
        <v>834</v>
      </c>
      <c r="F5" s="419" t="s">
        <v>835</v>
      </c>
      <c r="G5" s="419" t="s">
        <v>836</v>
      </c>
      <c r="H5" s="419" t="s">
        <v>3018</v>
      </c>
      <c r="I5" s="419"/>
      <c r="J5" s="24" t="s">
        <v>3602</v>
      </c>
      <c r="K5" t="s">
        <v>797</v>
      </c>
      <c r="L5" t="s">
        <v>104</v>
      </c>
      <c r="M5" s="419">
        <v>2</v>
      </c>
      <c r="AB5" s="10" t="str">
        <f t="shared" ref="AB5:AB68" si="1">CONCATENATE(AB$1,AB$2,"'",A5,"' AND VchType='",B5,"') Print 'Exist' ELSE ",AB$3,"'",A5,"','",B5,"','",C5,"','",D5,"','",E5,"','",F5,"','",G5,"','",H5,"','",I5,"','",J5,"','",K5,"','",L5,"')")</f>
        <v xml:space="preserve">   cnDatabase.Execute "IF EXISTS (SELECT *FROM CompChild WHERE Code='000001' AND VchType='02') Print 'Exist' ELSE Insert Into CompChild VALUES ('000001','02','1. Please send two copies of invoice.','2. Please notify us immediately if ','you are unable to ship as specified.','3. Enter this order in accordance, with the price,terms, ','delivery method and specification Listed above.','4. All disputes are subject to Our Jurisdiction Only','','" &amp; CompAlias &amp; "'+'/PR/','/20-21','Purchase Return')</v>
      </c>
    </row>
    <row r="6" spans="1:28">
      <c r="A6" s="228" t="s">
        <v>135</v>
      </c>
      <c r="B6" s="419" t="str">
        <f t="shared" si="0"/>
        <v>03</v>
      </c>
      <c r="C6" s="419" t="s">
        <v>3019</v>
      </c>
      <c r="D6" s="419" t="s">
        <v>3000</v>
      </c>
      <c r="E6" s="419" t="s">
        <v>3001</v>
      </c>
      <c r="F6" s="419" t="s">
        <v>3002</v>
      </c>
      <c r="G6" s="419" t="s">
        <v>806</v>
      </c>
      <c r="H6" s="419"/>
      <c r="I6" s="419"/>
      <c r="J6" s="24" t="s">
        <v>3603</v>
      </c>
      <c r="K6" t="s">
        <v>797</v>
      </c>
      <c r="L6" t="s">
        <v>105</v>
      </c>
      <c r="M6" s="419">
        <v>3</v>
      </c>
      <c r="AB6" s="10" t="str">
        <f t="shared" si="1"/>
        <v xml:space="preserve">   cnDatabase.Execute "IF EXISTS (SELECT *FROM CompChild WHERE Code='000001' AND VchType='03') Print 'Exist' ELSE Insert Into CompChild VALUES ('000001','03','1. All disputes are subject to Our Jurisdiction Only','2. Rejection, if any shall be informed within one week from','the date of receipt in writing giving reason of rejection.','3. Please, Receive Following Goods in Good Condition.','after 7 days of the date of this Bill','','','" &amp; CompAlias &amp; "'+'/SR/','/20-21','Sale Return')</v>
      </c>
    </row>
    <row r="7" spans="1:28">
      <c r="A7" s="228" t="s">
        <v>135</v>
      </c>
      <c r="B7" s="419" t="str">
        <f t="shared" si="0"/>
        <v>04</v>
      </c>
      <c r="C7" s="419" t="s">
        <v>800</v>
      </c>
      <c r="D7" s="419" t="s">
        <v>801</v>
      </c>
      <c r="E7" s="419" t="s">
        <v>3020</v>
      </c>
      <c r="F7" s="419" t="s">
        <v>803</v>
      </c>
      <c r="G7" s="419" t="s">
        <v>804</v>
      </c>
      <c r="H7" s="419" t="s">
        <v>805</v>
      </c>
      <c r="I7" s="419" t="s">
        <v>806</v>
      </c>
      <c r="J7" s="24" t="s">
        <v>3604</v>
      </c>
      <c r="K7" t="s">
        <v>797</v>
      </c>
      <c r="L7" t="s">
        <v>65</v>
      </c>
      <c r="M7" s="419">
        <v>4</v>
      </c>
      <c r="AB7" s="10" t="str">
        <f t="shared" si="1"/>
        <v xml:space="preserve">   cnDatabase.Execute "IF EXISTS (SELECT *FROM CompChild WHERE Code='000001' AND VchType='04') Print 'Exist' ELSE Insert Into CompChild VALUES ('000001','04','1.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"'+'/Sale/','/20-21','Sale')</v>
      </c>
    </row>
    <row r="8" spans="1:28">
      <c r="A8" s="228" t="s">
        <v>135</v>
      </c>
      <c r="B8" s="419" t="str">
        <f t="shared" si="0"/>
        <v>05</v>
      </c>
      <c r="C8" s="419" t="s">
        <v>832</v>
      </c>
      <c r="D8" s="419" t="s">
        <v>833</v>
      </c>
      <c r="E8" s="419" t="s">
        <v>834</v>
      </c>
      <c r="F8" s="419" t="s">
        <v>835</v>
      </c>
      <c r="G8" s="419" t="s">
        <v>836</v>
      </c>
      <c r="H8" s="419" t="s">
        <v>3018</v>
      </c>
      <c r="I8" s="419"/>
      <c r="J8" s="24" t="s">
        <v>3605</v>
      </c>
      <c r="K8" t="s">
        <v>797</v>
      </c>
      <c r="L8" t="s">
        <v>106</v>
      </c>
      <c r="M8" s="419">
        <v>5</v>
      </c>
      <c r="AB8" s="10" t="str">
        <f t="shared" si="1"/>
        <v xml:space="preserve">   cnDatabase.Execute "IF EXISTS (SELECT *FROM CompChild WHERE Code='000001' AND VchType='05') Print 'Exist' ELSE Insert Into CompChild VALUES ('000001','05','1. Please send two copies of invoice.','2. Please notify us immediately if ','you are unable to ship as specified.','3. Enter this order in accordance, with the price,terms, ','delivery method and specification Listed above.','4. All disputes are subject to Our Jurisdiction Only','','" &amp; CompAlias &amp; "'+'/PC/','/20-21','Purchase Challan IN')</v>
      </c>
    </row>
    <row r="9" spans="1:28">
      <c r="A9" s="228" t="s">
        <v>135</v>
      </c>
      <c r="B9" s="419" t="str">
        <f t="shared" si="0"/>
        <v>06</v>
      </c>
      <c r="C9" s="419"/>
      <c r="D9" s="419"/>
      <c r="E9" s="419"/>
      <c r="F9" s="419"/>
      <c r="G9" s="419"/>
      <c r="H9" s="419"/>
      <c r="I9" s="419"/>
      <c r="J9" s="24" t="s">
        <v>3606</v>
      </c>
      <c r="K9" t="s">
        <v>797</v>
      </c>
      <c r="L9" t="s">
        <v>107</v>
      </c>
      <c r="M9" s="419">
        <v>6</v>
      </c>
      <c r="AB9" s="10" t="str">
        <f t="shared" si="1"/>
        <v xml:space="preserve">   cnDatabase.Execute "IF EXISTS (SELECT *FROM CompChild WHERE Code='000001' AND VchType='06') Print 'Exist' ELSE Insert Into CompChild VALUES ('000001','06','','','','','','','','" &amp; CompAlias &amp; "'+'/PRC/','/20-21','Purchase Challan Out')</v>
      </c>
    </row>
    <row r="10" spans="1:28">
      <c r="A10" s="228" t="s">
        <v>135</v>
      </c>
      <c r="B10" s="419" t="str">
        <f t="shared" si="0"/>
        <v>07</v>
      </c>
      <c r="C10" s="420" t="s">
        <v>800</v>
      </c>
      <c r="D10" s="420" t="s">
        <v>801</v>
      </c>
      <c r="E10" s="420" t="s">
        <v>3020</v>
      </c>
      <c r="F10" s="420" t="s">
        <v>803</v>
      </c>
      <c r="G10" s="420" t="s">
        <v>804</v>
      </c>
      <c r="H10" s="420" t="s">
        <v>805</v>
      </c>
      <c r="I10" s="420" t="s">
        <v>806</v>
      </c>
      <c r="J10" s="24" t="s">
        <v>3607</v>
      </c>
      <c r="K10" t="s">
        <v>797</v>
      </c>
      <c r="L10" t="s">
        <v>108</v>
      </c>
      <c r="M10" s="420">
        <v>7</v>
      </c>
      <c r="AB10" s="10" t="str">
        <f t="shared" si="1"/>
        <v xml:space="preserve">   cnDatabase.Execute "IF EXISTS (SELECT *FROM CompChild WHERE Code='000001' AND VchType='07') Print 'Exist' ELSE Insert Into CompChild VALUES ('000001','07','1.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"'+'/SRC/','/20-21','Sale Challan IN')</v>
      </c>
    </row>
    <row r="11" spans="1:28">
      <c r="A11" s="228" t="s">
        <v>135</v>
      </c>
      <c r="B11" s="419" t="str">
        <f t="shared" si="0"/>
        <v>08</v>
      </c>
      <c r="C11" s="419" t="s">
        <v>800</v>
      </c>
      <c r="D11" s="419" t="s">
        <v>801</v>
      </c>
      <c r="E11" s="419" t="s">
        <v>3020</v>
      </c>
      <c r="F11" s="419" t="s">
        <v>803</v>
      </c>
      <c r="G11" s="419" t="s">
        <v>804</v>
      </c>
      <c r="H11" s="419" t="s">
        <v>805</v>
      </c>
      <c r="I11" s="419" t="s">
        <v>806</v>
      </c>
      <c r="J11" s="24" t="s">
        <v>3608</v>
      </c>
      <c r="K11" t="s">
        <v>797</v>
      </c>
      <c r="L11" t="s">
        <v>109</v>
      </c>
      <c r="M11" s="419">
        <v>8</v>
      </c>
      <c r="AB11" s="10" t="str">
        <f t="shared" si="1"/>
        <v xml:space="preserve">   cnDatabase.Execute "IF EXISTS (SELECT *FROM CompChild WHERE Code='000001' AND VchType='08') Print 'Exist' ELSE Insert Into CompChild VALUES ('000001','08','1.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"'+'/SC/','/20-21','Sale Challan Out')</v>
      </c>
    </row>
    <row r="12" spans="1:28">
      <c r="A12" s="228" t="s">
        <v>135</v>
      </c>
      <c r="B12" s="419" t="str">
        <f t="shared" si="0"/>
        <v>09</v>
      </c>
      <c r="C12" s="419" t="s">
        <v>800</v>
      </c>
      <c r="D12" s="419" t="s">
        <v>801</v>
      </c>
      <c r="E12" s="419" t="s">
        <v>3020</v>
      </c>
      <c r="F12" s="419" t="s">
        <v>803</v>
      </c>
      <c r="G12" s="419" t="s">
        <v>804</v>
      </c>
      <c r="H12" s="419" t="s">
        <v>805</v>
      </c>
      <c r="I12" s="419" t="s">
        <v>806</v>
      </c>
      <c r="J12" s="24" t="s">
        <v>3609</v>
      </c>
      <c r="K12" t="s">
        <v>797</v>
      </c>
      <c r="L12" s="147" t="s">
        <v>1694</v>
      </c>
      <c r="M12" s="419">
        <v>9</v>
      </c>
      <c r="AB12" s="10" t="str">
        <f t="shared" si="1"/>
        <v xml:space="preserve">   cnDatabase.Execute "IF EXISTS (SELECT *FROM CompChild WHERE Code='000001' AND VchType='09') Print 'Exist' ELSE Insert Into CompChild VALUES ('000001','09','1.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"'+'/SJ/','/20-21','Sale Jobwork')</v>
      </c>
    </row>
    <row r="13" spans="1:28">
      <c r="A13" s="228" t="s">
        <v>135</v>
      </c>
      <c r="B13" s="419" t="str">
        <f t="shared" si="0"/>
        <v>10</v>
      </c>
      <c r="C13" s="419" t="s">
        <v>800</v>
      </c>
      <c r="D13" s="419" t="s">
        <v>801</v>
      </c>
      <c r="E13" s="419" t="s">
        <v>3020</v>
      </c>
      <c r="F13" s="419" t="s">
        <v>803</v>
      </c>
      <c r="G13" s="419" t="s">
        <v>804</v>
      </c>
      <c r="H13" s="419" t="s">
        <v>805</v>
      </c>
      <c r="I13" s="419" t="s">
        <v>806</v>
      </c>
      <c r="J13" s="24" t="s">
        <v>3608</v>
      </c>
      <c r="K13" t="s">
        <v>797</v>
      </c>
      <c r="L13" s="147" t="s">
        <v>1695</v>
      </c>
      <c r="M13" s="419">
        <v>10</v>
      </c>
      <c r="AB13" s="10" t="str">
        <f t="shared" si="1"/>
        <v xml:space="preserve">   cnDatabase.Execute "IF EXISTS (SELECT *FROM CompChild WHERE Code='000001' AND VchType='10') Print 'Exist' ELSE Insert Into CompChild VALUES ('000001','10','1.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"'+'/SC/','/20-21','Sale Jobwork Unit Cost')</v>
      </c>
    </row>
    <row r="14" spans="1:28">
      <c r="A14" s="228" t="s">
        <v>135</v>
      </c>
      <c r="B14" s="419" t="str">
        <f t="shared" si="0"/>
        <v>11</v>
      </c>
      <c r="C14" t="s">
        <v>800</v>
      </c>
      <c r="D14" t="s">
        <v>801</v>
      </c>
      <c r="E14" t="s">
        <v>3020</v>
      </c>
      <c r="F14" t="s">
        <v>803</v>
      </c>
      <c r="G14" t="s">
        <v>804</v>
      </c>
      <c r="H14" t="s">
        <v>805</v>
      </c>
      <c r="I14" t="s">
        <v>806</v>
      </c>
      <c r="J14" s="24" t="s">
        <v>3610</v>
      </c>
      <c r="K14" t="s">
        <v>797</v>
      </c>
      <c r="L14" t="s">
        <v>463</v>
      </c>
      <c r="M14">
        <v>11</v>
      </c>
      <c r="AB14" s="10" t="str">
        <f t="shared" si="1"/>
        <v xml:space="preserve">   cnDatabase.Execute "IF EXISTS (SELECT *FROM CompChild WHERE Code='000001' AND VchType='11') Print 'Exist' ELSE Insert Into CompChild VALUES ('000001','11','1.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"'+'/DN/','/20-21','Challan Revesal IN')</v>
      </c>
    </row>
    <row r="15" spans="1:28">
      <c r="A15" s="228" t="s">
        <v>135</v>
      </c>
      <c r="B15" s="419" t="str">
        <f t="shared" si="0"/>
        <v>12</v>
      </c>
      <c r="C15" t="s">
        <v>800</v>
      </c>
      <c r="D15" t="s">
        <v>801</v>
      </c>
      <c r="E15" t="s">
        <v>1697</v>
      </c>
      <c r="F15" t="s">
        <v>803</v>
      </c>
      <c r="G15" t="s">
        <v>804</v>
      </c>
      <c r="H15" t="s">
        <v>805</v>
      </c>
      <c r="I15" t="s">
        <v>806</v>
      </c>
      <c r="J15" s="24" t="s">
        <v>3622</v>
      </c>
      <c r="K15" t="s">
        <v>797</v>
      </c>
      <c r="L15" t="s">
        <v>464</v>
      </c>
      <c r="M15">
        <v>12</v>
      </c>
      <c r="AB15" s="10" t="str">
        <f t="shared" si="1"/>
        <v xml:space="preserve">   cnDatabase.Execute "IF EXISTS (SELECT *FROM CompChild WHERE Code='000001' AND VchType='12') Print 'Exist' ELSE Insert Into CompChild VALUES ('000001','12','1. Interest @24% p.a. will be charged if','the payment is not made in time.','2. All disputes are subject to Delhi Jurisdiction Only','3. Rejection, if any shall be informed within one week from','the date of receipt in writing giving reason of rejection','4. . Please, Receive Following Goods in Good Condition.','after 7 days of the date of this Bill','" &amp; CompAlias &amp; "'+'/PU/','/20-21','Challan Revesal Out')</v>
      </c>
    </row>
    <row r="16" spans="1:28">
      <c r="A16" s="228" t="s">
        <v>135</v>
      </c>
      <c r="B16" s="419" t="str">
        <f t="shared" si="0"/>
        <v>13</v>
      </c>
      <c r="C16" t="s">
        <v>800</v>
      </c>
      <c r="D16" t="s">
        <v>801</v>
      </c>
      <c r="E16" t="s">
        <v>3020</v>
      </c>
      <c r="F16" t="s">
        <v>803</v>
      </c>
      <c r="G16" t="s">
        <v>804</v>
      </c>
      <c r="H16" t="s">
        <v>805</v>
      </c>
      <c r="I16" t="s">
        <v>806</v>
      </c>
      <c r="J16" s="24" t="s">
        <v>3608</v>
      </c>
      <c r="K16" t="s">
        <v>797</v>
      </c>
      <c r="L16" t="s">
        <v>466</v>
      </c>
      <c r="M16">
        <v>13</v>
      </c>
      <c r="AB16" s="10" t="str">
        <f t="shared" si="1"/>
        <v xml:space="preserve">   cnDatabase.Execute "IF EXISTS (SELECT *FROM CompChild WHERE Code='000001' AND VchType='13') Print 'Exist' ELSE Insert Into CompChild VALUES ('000001','13','1.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TO Be Billed IN')</v>
      </c>
    </row>
    <row r="17" spans="1:28">
      <c r="A17" s="228" t="s">
        <v>135</v>
      </c>
      <c r="B17" s="419" t="str">
        <f t="shared" si="0"/>
        <v>14</v>
      </c>
      <c r="C17" t="s">
        <v>800</v>
      </c>
      <c r="D17" t="s">
        <v>801</v>
      </c>
      <c r="E17" t="s">
        <v>3020</v>
      </c>
      <c r="F17" t="s">
        <v>803</v>
      </c>
      <c r="G17" t="s">
        <v>804</v>
      </c>
      <c r="H17" t="s">
        <v>805</v>
      </c>
      <c r="I17" t="s">
        <v>806</v>
      </c>
      <c r="J17" s="24" t="s">
        <v>3608</v>
      </c>
      <c r="K17" t="s">
        <v>797</v>
      </c>
      <c r="L17" t="s">
        <v>468</v>
      </c>
      <c r="M17">
        <v>14</v>
      </c>
      <c r="AB17" s="10" t="str">
        <f t="shared" si="1"/>
        <v xml:space="preserve">   cnDatabase.Execute "IF EXISTS (SELECT *FROM CompChild WHERE Code='000001' AND VchType='14') Print 'Exist' ELSE Insert Into CompChild VALUES ('000001','14','1.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TO Be Billed OUT')</v>
      </c>
    </row>
    <row r="18" spans="1:28">
      <c r="A18" s="228" t="s">
        <v>135</v>
      </c>
      <c r="B18" s="419" t="str">
        <f t="shared" si="0"/>
        <v>15</v>
      </c>
      <c r="C18" t="s">
        <v>800</v>
      </c>
      <c r="D18" t="s">
        <v>801</v>
      </c>
      <c r="E18" t="s">
        <v>3020</v>
      </c>
      <c r="F18" t="s">
        <v>803</v>
      </c>
      <c r="G18" t="s">
        <v>804</v>
      </c>
      <c r="H18" t="s">
        <v>805</v>
      </c>
      <c r="I18" t="s">
        <v>806</v>
      </c>
      <c r="J18" s="24" t="s">
        <v>3608</v>
      </c>
      <c r="K18" t="s">
        <v>797</v>
      </c>
      <c r="L18" t="s">
        <v>467</v>
      </c>
      <c r="M18">
        <v>15</v>
      </c>
      <c r="AB18" s="10" t="str">
        <f t="shared" si="1"/>
        <v xml:space="preserve">   cnDatabase.Execute "IF EXISTS (SELECT *FROM CompChild WHERE Code='000001' AND VchType='15') Print 'Exist' ELSE Insert Into CompChild VALUES ('000001','15','1.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Not TO Be Billed IN')</v>
      </c>
    </row>
    <row r="19" spans="1:28">
      <c r="A19" s="228" t="s">
        <v>135</v>
      </c>
      <c r="B19" s="419" t="str">
        <f t="shared" si="0"/>
        <v>16</v>
      </c>
      <c r="C19" t="s">
        <v>800</v>
      </c>
      <c r="D19" t="s">
        <v>801</v>
      </c>
      <c r="E19" t="s">
        <v>3020</v>
      </c>
      <c r="F19" t="s">
        <v>803</v>
      </c>
      <c r="G19" t="s">
        <v>804</v>
      </c>
      <c r="H19" t="s">
        <v>805</v>
      </c>
      <c r="I19" t="s">
        <v>806</v>
      </c>
      <c r="J19" s="24" t="s">
        <v>3608</v>
      </c>
      <c r="K19" t="s">
        <v>797</v>
      </c>
      <c r="L19" t="s">
        <v>472</v>
      </c>
      <c r="M19">
        <v>16</v>
      </c>
      <c r="AB19" s="10" t="str">
        <f t="shared" si="1"/>
        <v xml:space="preserve">   cnDatabase.Execute "IF EXISTS (SELECT *FROM CompChild WHERE Code='000001' AND VchType='16') Print 'Exist' ELSE Insert Into CompChild VALUES ('000001','16','1.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Not TO Be Billed IOUT')</v>
      </c>
    </row>
    <row r="20" spans="1:28">
      <c r="A20" s="228" t="s">
        <v>135</v>
      </c>
      <c r="B20" s="419" t="str">
        <f t="shared" si="0"/>
        <v>17</v>
      </c>
      <c r="C20" s="419" t="s">
        <v>3014</v>
      </c>
      <c r="D20" s="419" t="s">
        <v>3015</v>
      </c>
      <c r="E20" s="421" t="s">
        <v>3003</v>
      </c>
      <c r="F20" s="421" t="s">
        <v>3004</v>
      </c>
      <c r="G20" s="421" t="s">
        <v>3005</v>
      </c>
      <c r="H20" s="419" t="s">
        <v>3006</v>
      </c>
      <c r="I20" s="419" t="s">
        <v>3007</v>
      </c>
      <c r="J20" s="24" t="s">
        <v>3611</v>
      </c>
      <c r="K20" t="s">
        <v>797</v>
      </c>
      <c r="L20" t="s">
        <v>474</v>
      </c>
      <c r="M20" s="419">
        <v>17</v>
      </c>
      <c r="AB20" s="10" t="str">
        <f t="shared" si="1"/>
        <v xml:space="preserve">   cnDatabase.Execute "IF EXISTS (SELECT *FROM CompChild WHERE Code='000001' AND VchType='17') Print 'Exist' ELSE Insert Into CompChild VALUES ('000001','17','1. The Deliverables shall be delivered or performed on the ','date and at the place specified in the Purchase Order.','2. Prices shall be as specified in the  Purchase  Order.','3. No increase in price shall be made or accepted unless ',' agreed in writing by Accenture.','4. The  Deliverables must conform in all respects with the','   Specifications and must be of sound.','" &amp; CompAlias &amp; "'+'/PO/','/20-21','Purchase Order')</v>
      </c>
    </row>
    <row r="21" spans="1:28">
      <c r="A21" s="228" t="s">
        <v>135</v>
      </c>
      <c r="B21" s="419" t="str">
        <f t="shared" si="0"/>
        <v>18</v>
      </c>
      <c r="C21" s="419" t="s">
        <v>800</v>
      </c>
      <c r="D21" s="419" t="s">
        <v>801</v>
      </c>
      <c r="E21" s="419" t="s">
        <v>3020</v>
      </c>
      <c r="F21" s="419" t="s">
        <v>803</v>
      </c>
      <c r="G21" s="419" t="s">
        <v>804</v>
      </c>
      <c r="H21" s="419" t="s">
        <v>805</v>
      </c>
      <c r="I21" s="419" t="s">
        <v>806</v>
      </c>
      <c r="J21" s="24" t="s">
        <v>3612</v>
      </c>
      <c r="K21" t="s">
        <v>797</v>
      </c>
      <c r="L21" t="s">
        <v>475</v>
      </c>
      <c r="M21" s="419">
        <v>18</v>
      </c>
      <c r="AB21" s="10" t="str">
        <f t="shared" si="1"/>
        <v xml:space="preserve">   cnDatabase.Execute "IF EXISTS (SELECT *FROM CompChild WHERE Code='000001' AND VchType='18') Print 'Exist' ELSE Insert Into CompChild VALUES ('000001','18','1.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"'+'/SO/','/20-21','Sale Order')</v>
      </c>
    </row>
    <row r="22" spans="1:28">
      <c r="A22" s="228" t="s">
        <v>135</v>
      </c>
      <c r="B22" s="419" t="str">
        <f t="shared" si="0"/>
        <v>19</v>
      </c>
      <c r="C22" t="s">
        <v>800</v>
      </c>
      <c r="D22" t="s">
        <v>801</v>
      </c>
      <c r="E22" t="s">
        <v>3020</v>
      </c>
      <c r="F22" t="s">
        <v>803</v>
      </c>
      <c r="G22" t="s">
        <v>804</v>
      </c>
      <c r="H22" t="s">
        <v>805</v>
      </c>
      <c r="I22" t="s">
        <v>806</v>
      </c>
      <c r="J22" s="24" t="s">
        <v>3613</v>
      </c>
      <c r="K22" t="s">
        <v>797</v>
      </c>
      <c r="L22" t="s">
        <v>501</v>
      </c>
      <c r="M22">
        <v>19</v>
      </c>
      <c r="AB22" s="10" t="str">
        <f t="shared" si="1"/>
        <v xml:space="preserve">   cnDatabase.Execute "IF EXISTS (SELECT *FROM CompChild WHERE Code='000001' AND VchType='19') Print 'Exist' ELSE Insert Into CompChild VALUES ('000001','19','1.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"'+'/ST/','/20-21','Stock Tranfer')</v>
      </c>
    </row>
    <row r="23" spans="1:28">
      <c r="A23" s="228" t="s">
        <v>135</v>
      </c>
      <c r="B23" s="419" t="str">
        <f t="shared" si="0"/>
        <v>20</v>
      </c>
      <c r="J23" s="24" t="s">
        <v>3614</v>
      </c>
      <c r="K23" t="s">
        <v>797</v>
      </c>
      <c r="L23" t="s">
        <v>503</v>
      </c>
      <c r="M23">
        <v>20</v>
      </c>
      <c r="AB23" s="10" t="str">
        <f t="shared" si="1"/>
        <v xml:space="preserve">   cnDatabase.Execute "IF EXISTS (SELECT *FROM CompChild WHERE Code='000001' AND VchType='20') Print 'Exist' ELSE Insert Into CompChild VALUES ('000001','20','','','','','','','','" &amp; CompAlias &amp; "'+'/RN/','/20-21','Stock Genral')</v>
      </c>
    </row>
    <row r="24" spans="1:28">
      <c r="A24" s="228" t="s">
        <v>135</v>
      </c>
      <c r="B24" s="419" t="str">
        <f t="shared" si="0"/>
        <v>21</v>
      </c>
      <c r="C24" s="419" t="s">
        <v>800</v>
      </c>
      <c r="D24" s="419" t="s">
        <v>801</v>
      </c>
      <c r="E24" s="419" t="s">
        <v>1697</v>
      </c>
      <c r="F24" s="419" t="s">
        <v>803</v>
      </c>
      <c r="G24" s="419" t="s">
        <v>804</v>
      </c>
      <c r="H24" s="419" t="s">
        <v>805</v>
      </c>
      <c r="I24" s="419" t="s">
        <v>806</v>
      </c>
      <c r="J24" s="24" t="s">
        <v>3623</v>
      </c>
      <c r="K24" t="s">
        <v>797</v>
      </c>
      <c r="L24" t="s">
        <v>1581</v>
      </c>
      <c r="M24" s="419">
        <v>21</v>
      </c>
      <c r="AB24" s="10" t="str">
        <f t="shared" si="1"/>
        <v xml:space="preserve">   cnDatabase.Execute "IF EXISTS (SELECT *FROM CompChild WHERE Code='000001' AND VchType='21') Print 'Exist' ELSE Insert Into CompChild VALUES ('000001','21','1. Interest @24% p.a. will be charged if','the payment is not made in time.','2. All disputes are subject to Delhi Jurisdiction Only','3. Rejection, if any shall be informed within one week from','the date of receipt in writing giving reason of rejection','4. . Please, Receive Following Goods in Good Condition.','after 7 days of the date of this Bill','" &amp; CompAlias &amp; "'+'/SU/','/20-21','Promotional Sale Challan Out')</v>
      </c>
    </row>
    <row r="25" spans="1:28">
      <c r="A25" s="228" t="s">
        <v>135</v>
      </c>
      <c r="B25" s="419" t="str">
        <f t="shared" si="0"/>
        <v>22</v>
      </c>
      <c r="C25" t="s">
        <v>800</v>
      </c>
      <c r="D25" t="s">
        <v>801</v>
      </c>
      <c r="E25" t="s">
        <v>3020</v>
      </c>
      <c r="F25" t="s">
        <v>803</v>
      </c>
      <c r="G25" t="s">
        <v>804</v>
      </c>
      <c r="H25" t="s">
        <v>805</v>
      </c>
      <c r="I25" t="s">
        <v>806</v>
      </c>
      <c r="J25" s="24" t="s">
        <v>3615</v>
      </c>
      <c r="K25" t="s">
        <v>797</v>
      </c>
      <c r="L25" s="24" t="s">
        <v>3008</v>
      </c>
      <c r="M25">
        <v>22</v>
      </c>
      <c r="AB25" s="10" t="str">
        <f t="shared" si="1"/>
        <v xml:space="preserve">   cnDatabase.Execute "IF EXISTS (SELECT *FROM CompChild WHERE Code='000001' AND VchType='22') Print 'Exist' ELSE Insert Into CompChild VALUES ('000001','22','1.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"'+'/SQ/','/20-21','--')</v>
      </c>
    </row>
    <row r="26" spans="1:28">
      <c r="A26" s="228" t="s">
        <v>135</v>
      </c>
      <c r="B26" s="419" t="str">
        <f t="shared" si="0"/>
        <v>23</v>
      </c>
      <c r="C26" s="422" t="s">
        <v>3016</v>
      </c>
      <c r="D26" s="419" t="s">
        <v>3017</v>
      </c>
      <c r="E26" s="419" t="s">
        <v>3009</v>
      </c>
      <c r="F26" s="419" t="s">
        <v>3010</v>
      </c>
      <c r="G26" s="421" t="s">
        <v>3011</v>
      </c>
      <c r="H26" s="419"/>
      <c r="I26" s="419"/>
      <c r="J26" s="24" t="s">
        <v>3616</v>
      </c>
      <c r="K26" t="s">
        <v>797</v>
      </c>
      <c r="L26" t="s">
        <v>3012</v>
      </c>
      <c r="M26">
        <v>23</v>
      </c>
      <c r="AB26" s="10" t="str">
        <f t="shared" si="1"/>
        <v xml:space="preserve">   cnDatabase.Execute "IF EXISTS (SELECT *FROM CompChild WHERE Code='000001' AND VchType='23') Print 'Exist' ELSE Insert Into CompChild VALUES ('000001','23','1. The price set for in Supplier’s Quotation (“Price”) are',' in  INDIA INR.','2. All Taxes shall be paid by Customer in addition to the ',' Price.','3.  Quotation (“Prices”) are valid for 30 days only.','','','" &amp; CompAlias &amp; "'+'/QP/','/20-21','Purchase Quotation')</v>
      </c>
    </row>
    <row r="27" spans="1:28">
      <c r="A27" s="228" t="s">
        <v>135</v>
      </c>
      <c r="B27" s="419" t="str">
        <f t="shared" si="0"/>
        <v>24</v>
      </c>
      <c r="C27" s="422" t="s">
        <v>3016</v>
      </c>
      <c r="D27" s="419" t="s">
        <v>3017</v>
      </c>
      <c r="E27" s="419" t="s">
        <v>3009</v>
      </c>
      <c r="F27" s="419" t="s">
        <v>3010</v>
      </c>
      <c r="G27" s="421" t="s">
        <v>3011</v>
      </c>
      <c r="H27" s="419"/>
      <c r="I27" s="419"/>
      <c r="J27" s="24" t="s">
        <v>3617</v>
      </c>
      <c r="K27" t="s">
        <v>797</v>
      </c>
      <c r="L27" t="s">
        <v>3013</v>
      </c>
      <c r="M27">
        <v>24</v>
      </c>
      <c r="AB27" s="10" t="str">
        <f t="shared" si="1"/>
        <v xml:space="preserve">   cnDatabase.Execute "IF EXISTS (SELECT *FROM CompChild WHERE Code='000001' AND VchType='24') Print 'Exist' ELSE Insert Into CompChild VALUES ('000001','24','1. The price set for in Supplier’s Quotation (“Price”) are',' in  INDIA INR.','2. All Taxes shall be paid by Customer in addition to the ',' Price.','3.  Quotation (“Prices”) are valid for 30 days only.','','','" &amp; CompAlias &amp; "'+'/QS/','/20-21','Sales Quotation')</v>
      </c>
    </row>
    <row r="28" spans="1:28">
      <c r="A28" s="228" t="s">
        <v>135</v>
      </c>
      <c r="B28" s="419" t="str">
        <f t="shared" si="0"/>
        <v>25</v>
      </c>
      <c r="C28" s="422"/>
      <c r="D28" s="419"/>
      <c r="E28" s="419"/>
      <c r="F28" s="419"/>
      <c r="G28" s="421"/>
      <c r="H28" s="419"/>
      <c r="I28" s="419"/>
      <c r="M28">
        <v>25</v>
      </c>
      <c r="AB28" s="10" t="str">
        <f t="shared" si="1"/>
        <v xml:space="preserve">   cnDatabase.Execute "IF EXISTS (SELECT *FROM CompChild WHERE Code='000001' AND VchType='25') Print 'Exist' ELSE Insert Into CompChild VALUES ('000001','25','','','','','','','','','','')</v>
      </c>
    </row>
    <row r="29" spans="1:28">
      <c r="A29" s="228" t="s">
        <v>135</v>
      </c>
      <c r="B29" s="419" t="str">
        <f t="shared" si="0"/>
        <v>26</v>
      </c>
      <c r="C29" s="422"/>
      <c r="D29" s="419"/>
      <c r="E29" s="419"/>
      <c r="F29" s="419"/>
      <c r="G29" s="421"/>
      <c r="H29" s="419"/>
      <c r="I29" s="419"/>
      <c r="M29">
        <v>26</v>
      </c>
      <c r="AB29" s="10" t="str">
        <f t="shared" si="1"/>
        <v xml:space="preserve">   cnDatabase.Execute "IF EXISTS (SELECT *FROM CompChild WHERE Code='000001' AND VchType='26') Print 'Exist' ELSE Insert Into CompChild VALUES ('000001','26','','','','','','','','','','')</v>
      </c>
    </row>
    <row r="30" spans="1:28">
      <c r="A30" s="228" t="s">
        <v>135</v>
      </c>
      <c r="B30" s="419" t="str">
        <f t="shared" si="0"/>
        <v>27</v>
      </c>
      <c r="C30" s="422"/>
      <c r="D30" s="419"/>
      <c r="E30" s="419"/>
      <c r="F30" s="419"/>
      <c r="G30" s="421"/>
      <c r="H30" s="419"/>
      <c r="I30" s="419"/>
      <c r="M30">
        <v>27</v>
      </c>
      <c r="AB30" s="10" t="str">
        <f t="shared" si="1"/>
        <v xml:space="preserve">   cnDatabase.Execute "IF EXISTS (SELECT *FROM CompChild WHERE Code='000001' AND VchType='27') Print 'Exist' ELSE Insert Into CompChild VALUES ('000001','27','','','','','','','','','','')</v>
      </c>
    </row>
    <row r="31" spans="1:28">
      <c r="A31" s="228" t="s">
        <v>135</v>
      </c>
      <c r="B31" s="419" t="str">
        <f t="shared" si="0"/>
        <v>28</v>
      </c>
      <c r="C31" s="422"/>
      <c r="D31" s="419"/>
      <c r="E31" s="419"/>
      <c r="F31" s="419"/>
      <c r="G31" s="421"/>
      <c r="H31" s="419"/>
      <c r="I31" s="419"/>
      <c r="M31">
        <v>28</v>
      </c>
      <c r="AB31" s="10" t="str">
        <f t="shared" si="1"/>
        <v xml:space="preserve">   cnDatabase.Execute "IF EXISTS (SELECT *FROM CompChild WHERE Code='000001' AND VchType='28') Print 'Exist' ELSE Insert Into CompChild VALUES ('000001','28','','','','','','','','','','')</v>
      </c>
    </row>
    <row r="32" spans="1:28">
      <c r="A32" s="228" t="s">
        <v>135</v>
      </c>
      <c r="B32" s="419" t="str">
        <f t="shared" si="0"/>
        <v>29</v>
      </c>
      <c r="C32" s="422"/>
      <c r="D32" s="419"/>
      <c r="E32" s="419"/>
      <c r="F32" s="419"/>
      <c r="G32" s="421"/>
      <c r="H32" s="419"/>
      <c r="I32" s="419"/>
      <c r="M32">
        <v>29</v>
      </c>
      <c r="AB32" s="10" t="str">
        <f t="shared" si="1"/>
        <v xml:space="preserve">   cnDatabase.Execute "IF EXISTS (SELECT *FROM CompChild WHERE Code='000001' AND VchType='29') Print 'Exist' ELSE Insert Into CompChild VALUES ('000001','29','','','','','','','','','','')</v>
      </c>
    </row>
    <row r="33" spans="1:28">
      <c r="A33" s="228" t="s">
        <v>135</v>
      </c>
      <c r="B33" s="419" t="str">
        <f t="shared" si="0"/>
        <v>30</v>
      </c>
      <c r="C33" s="422"/>
      <c r="D33" s="419"/>
      <c r="E33" s="419"/>
      <c r="F33" s="419"/>
      <c r="G33" s="421"/>
      <c r="H33" s="419"/>
      <c r="I33" s="419"/>
      <c r="M33">
        <v>30</v>
      </c>
      <c r="AB33" s="10" t="str">
        <f t="shared" si="1"/>
        <v xml:space="preserve">   cnDatabase.Execute "IF EXISTS (SELECT *FROM CompChild WHERE Code='000001' AND VchType='30') Print 'Exist' ELSE Insert Into CompChild VALUES ('000001','30','','','','','','','','','','')</v>
      </c>
    </row>
    <row r="34" spans="1:28">
      <c r="A34" s="228" t="s">
        <v>135</v>
      </c>
      <c r="B34" s="419" t="str">
        <f t="shared" si="0"/>
        <v>31</v>
      </c>
      <c r="C34" s="422"/>
      <c r="D34" s="419"/>
      <c r="E34" s="419"/>
      <c r="F34" s="419"/>
      <c r="G34" s="421"/>
      <c r="H34" s="419"/>
      <c r="I34" s="419"/>
      <c r="M34">
        <v>31</v>
      </c>
      <c r="AB34" s="10" t="str">
        <f t="shared" si="1"/>
        <v xml:space="preserve">   cnDatabase.Execute "IF EXISTS (SELECT *FROM CompChild WHERE Code='000001' AND VchType='31') Print 'Exist' ELSE Insert Into CompChild VALUES ('000001','31','','','','','','','','','','')</v>
      </c>
    </row>
    <row r="35" spans="1:28">
      <c r="A35" s="228" t="s">
        <v>135</v>
      </c>
      <c r="B35" s="419" t="str">
        <f t="shared" si="0"/>
        <v>32</v>
      </c>
      <c r="C35" s="422"/>
      <c r="D35" s="419"/>
      <c r="E35" s="419"/>
      <c r="F35" s="419"/>
      <c r="G35" s="421"/>
      <c r="H35" s="419"/>
      <c r="I35" s="419"/>
      <c r="M35">
        <v>32</v>
      </c>
      <c r="AB35" s="10" t="str">
        <f t="shared" si="1"/>
        <v xml:space="preserve">   cnDatabase.Execute "IF EXISTS (SELECT *FROM CompChild WHERE Code='000001' AND VchType='32') Print 'Exist' ELSE Insert Into CompChild VALUES ('000001','32','','','','','','','','','','')</v>
      </c>
    </row>
    <row r="36" spans="1:28">
      <c r="A36" s="228" t="s">
        <v>135</v>
      </c>
      <c r="B36" s="419" t="str">
        <f t="shared" ref="B36:B67" si="2">TEXT(M36,"00")</f>
        <v>33</v>
      </c>
      <c r="C36" s="422"/>
      <c r="D36" s="419"/>
      <c r="E36" s="419"/>
      <c r="F36" s="419"/>
      <c r="G36" s="421"/>
      <c r="H36" s="419"/>
      <c r="I36" s="419"/>
      <c r="M36">
        <v>33</v>
      </c>
      <c r="AB36" s="10" t="str">
        <f t="shared" si="1"/>
        <v xml:space="preserve">   cnDatabase.Execute "IF EXISTS (SELECT *FROM CompChild WHERE Code='000001' AND VchType='33') Print 'Exist' ELSE Insert Into CompChild VALUES ('000001','33','','','','','','','','','','')</v>
      </c>
    </row>
    <row r="37" spans="1:28">
      <c r="A37" s="228" t="s">
        <v>135</v>
      </c>
      <c r="B37" s="419" t="str">
        <f t="shared" si="2"/>
        <v>34</v>
      </c>
      <c r="C37" s="422"/>
      <c r="D37" s="419"/>
      <c r="E37" s="419"/>
      <c r="F37" s="419"/>
      <c r="G37" s="421"/>
      <c r="H37" s="419"/>
      <c r="I37" s="419"/>
      <c r="M37">
        <v>34</v>
      </c>
      <c r="AB37" s="10" t="str">
        <f t="shared" si="1"/>
        <v xml:space="preserve">   cnDatabase.Execute "IF EXISTS (SELECT *FROM CompChild WHERE Code='000001' AND VchType='34') Print 'Exist' ELSE Insert Into CompChild VALUES ('000001','34','','','','','','','','','','')</v>
      </c>
    </row>
    <row r="38" spans="1:28">
      <c r="A38" s="228" t="s">
        <v>135</v>
      </c>
      <c r="B38" s="419" t="str">
        <f t="shared" si="2"/>
        <v>35</v>
      </c>
      <c r="C38" s="422"/>
      <c r="D38" s="419"/>
      <c r="E38" s="419"/>
      <c r="F38" s="419"/>
      <c r="G38" s="421"/>
      <c r="H38" s="419"/>
      <c r="I38" s="419"/>
      <c r="M38">
        <v>35</v>
      </c>
      <c r="AB38" s="10" t="str">
        <f t="shared" si="1"/>
        <v xml:space="preserve">   cnDatabase.Execute "IF EXISTS (SELECT *FROM CompChild WHERE Code='000001' AND VchType='35') Print 'Exist' ELSE Insert Into CompChild VALUES ('000001','35','','','','','','','','','','')</v>
      </c>
    </row>
    <row r="39" spans="1:28">
      <c r="A39" s="228" t="s">
        <v>135</v>
      </c>
      <c r="B39" s="419" t="str">
        <f t="shared" si="2"/>
        <v>36</v>
      </c>
      <c r="C39" s="422"/>
      <c r="D39" s="419"/>
      <c r="E39" s="419"/>
      <c r="F39" s="419"/>
      <c r="G39" s="421"/>
      <c r="H39" s="419"/>
      <c r="I39" s="419"/>
      <c r="M39">
        <v>36</v>
      </c>
      <c r="AB39" s="10" t="str">
        <f t="shared" si="1"/>
        <v xml:space="preserve">   cnDatabase.Execute "IF EXISTS (SELECT *FROM CompChild WHERE Code='000001' AND VchType='36') Print 'Exist' ELSE Insert Into CompChild VALUES ('000001','36','','','','','','','','','','')</v>
      </c>
    </row>
    <row r="40" spans="1:28">
      <c r="A40" s="228" t="s">
        <v>135</v>
      </c>
      <c r="B40" s="419" t="str">
        <f t="shared" si="2"/>
        <v>37</v>
      </c>
      <c r="C40" s="422"/>
      <c r="D40" s="419"/>
      <c r="E40" s="419"/>
      <c r="F40" s="419"/>
      <c r="G40" s="421"/>
      <c r="H40" s="419"/>
      <c r="I40" s="419"/>
      <c r="M40">
        <v>37</v>
      </c>
      <c r="AB40" s="10" t="str">
        <f t="shared" si="1"/>
        <v xml:space="preserve">   cnDatabase.Execute "IF EXISTS (SELECT *FROM CompChild WHERE Code='000001' AND VchType='37') Print 'Exist' ELSE Insert Into CompChild VALUES ('000001','37','','','','','','','','','','')</v>
      </c>
    </row>
    <row r="41" spans="1:28">
      <c r="A41" s="228" t="s">
        <v>135</v>
      </c>
      <c r="B41" s="419" t="str">
        <f t="shared" si="2"/>
        <v>38</v>
      </c>
      <c r="C41" s="422"/>
      <c r="D41" s="419"/>
      <c r="E41" s="419"/>
      <c r="F41" s="419"/>
      <c r="G41" s="421"/>
      <c r="H41" s="419"/>
      <c r="I41" s="419"/>
      <c r="M41">
        <v>38</v>
      </c>
      <c r="AB41" s="10" t="str">
        <f t="shared" si="1"/>
        <v xml:space="preserve">   cnDatabase.Execute "IF EXISTS (SELECT *FROM CompChild WHERE Code='000001' AND VchType='38') Print 'Exist' ELSE Insert Into CompChild VALUES ('000001','38','','','','','','','','','','')</v>
      </c>
    </row>
    <row r="42" spans="1:28">
      <c r="A42" s="228" t="s">
        <v>135</v>
      </c>
      <c r="B42" s="419" t="str">
        <f t="shared" si="2"/>
        <v>39</v>
      </c>
      <c r="C42" s="422"/>
      <c r="D42" s="419"/>
      <c r="E42" s="419"/>
      <c r="F42" s="419"/>
      <c r="G42" s="421"/>
      <c r="H42" s="419"/>
      <c r="I42" s="419"/>
      <c r="M42">
        <v>39</v>
      </c>
      <c r="AB42" s="10" t="str">
        <f t="shared" si="1"/>
        <v xml:space="preserve">   cnDatabase.Execute "IF EXISTS (SELECT *FROM CompChild WHERE Code='000001' AND VchType='39') Print 'Exist' ELSE Insert Into CompChild VALUES ('000001','39','','','','','','','','','','')</v>
      </c>
    </row>
    <row r="43" spans="1:28">
      <c r="A43" s="228" t="s">
        <v>135</v>
      </c>
      <c r="B43" s="419" t="str">
        <f t="shared" si="2"/>
        <v>40</v>
      </c>
      <c r="C43" s="422"/>
      <c r="D43" s="419"/>
      <c r="E43" s="419"/>
      <c r="F43" s="419"/>
      <c r="G43" s="421"/>
      <c r="H43" s="419"/>
      <c r="I43" s="419"/>
      <c r="M43">
        <v>40</v>
      </c>
      <c r="AB43" s="10" t="str">
        <f t="shared" si="1"/>
        <v xml:space="preserve">   cnDatabase.Execute "IF EXISTS (SELECT *FROM CompChild WHERE Code='000001' AND VchType='40') Print 'Exist' ELSE Insert Into CompChild VALUES ('000001','40','','','','','','','','','','')</v>
      </c>
    </row>
    <row r="44" spans="1:28">
      <c r="A44" s="228" t="s">
        <v>135</v>
      </c>
      <c r="B44" s="419" t="str">
        <f t="shared" si="2"/>
        <v>41</v>
      </c>
      <c r="C44" s="422"/>
      <c r="D44" s="419"/>
      <c r="E44" s="419"/>
      <c r="F44" s="419"/>
      <c r="G44" s="421"/>
      <c r="H44" s="419"/>
      <c r="I44" s="419"/>
      <c r="M44">
        <v>41</v>
      </c>
      <c r="AB44" s="10" t="str">
        <f t="shared" si="1"/>
        <v xml:space="preserve">   cnDatabase.Execute "IF EXISTS (SELECT *FROM CompChild WHERE Code='000001' AND VchType='41') Print 'Exist' ELSE Insert Into CompChild VALUES ('000001','41','','','','','','','','','','')</v>
      </c>
    </row>
    <row r="45" spans="1:28">
      <c r="A45" s="228" t="s">
        <v>135</v>
      </c>
      <c r="B45" s="419" t="str">
        <f t="shared" si="2"/>
        <v>42</v>
      </c>
      <c r="C45" s="422"/>
      <c r="D45" s="419"/>
      <c r="E45" s="419"/>
      <c r="F45" s="419"/>
      <c r="G45" s="421"/>
      <c r="H45" s="419"/>
      <c r="I45" s="419"/>
      <c r="M45">
        <v>42</v>
      </c>
      <c r="AB45" s="10" t="str">
        <f t="shared" si="1"/>
        <v xml:space="preserve">   cnDatabase.Execute "IF EXISTS (SELECT *FROM CompChild WHERE Code='000001' AND VchType='42') Print 'Exist' ELSE Insert Into CompChild VALUES ('000001','42','','','','','','','','','','')</v>
      </c>
    </row>
    <row r="46" spans="1:28">
      <c r="A46" s="228" t="s">
        <v>135</v>
      </c>
      <c r="B46" s="419" t="str">
        <f t="shared" si="2"/>
        <v>43</v>
      </c>
      <c r="C46" s="422"/>
      <c r="D46" s="419"/>
      <c r="E46" s="419"/>
      <c r="F46" s="419"/>
      <c r="G46" s="421"/>
      <c r="H46" s="419"/>
      <c r="I46" s="419"/>
      <c r="M46">
        <v>43</v>
      </c>
      <c r="AB46" s="10" t="str">
        <f t="shared" si="1"/>
        <v xml:space="preserve">   cnDatabase.Execute "IF EXISTS (SELECT *FROM CompChild WHERE Code='000001' AND VchType='43') Print 'Exist' ELSE Insert Into CompChild VALUES ('000001','43','','','','','','','','','','')</v>
      </c>
    </row>
    <row r="47" spans="1:28">
      <c r="A47" s="228" t="s">
        <v>135</v>
      </c>
      <c r="B47" s="419" t="str">
        <f t="shared" si="2"/>
        <v>44</v>
      </c>
      <c r="C47" s="422"/>
      <c r="D47" s="419"/>
      <c r="E47" s="419"/>
      <c r="F47" s="419"/>
      <c r="G47" s="421"/>
      <c r="H47" s="419"/>
      <c r="I47" s="419"/>
      <c r="M47">
        <v>44</v>
      </c>
      <c r="AB47" s="10" t="str">
        <f t="shared" si="1"/>
        <v xml:space="preserve">   cnDatabase.Execute "IF EXISTS (SELECT *FROM CompChild WHERE Code='000001' AND VchType='44') Print 'Exist' ELSE Insert Into CompChild VALUES ('000001','44','','','','','','','','','','')</v>
      </c>
    </row>
    <row r="48" spans="1:28">
      <c r="A48" s="228" t="s">
        <v>135</v>
      </c>
      <c r="B48" s="419" t="str">
        <f t="shared" si="2"/>
        <v>45</v>
      </c>
      <c r="C48" s="422"/>
      <c r="D48" s="419"/>
      <c r="E48" s="419"/>
      <c r="F48" s="419"/>
      <c r="G48" s="421"/>
      <c r="H48" s="419"/>
      <c r="I48" s="419"/>
      <c r="M48">
        <v>45</v>
      </c>
      <c r="AB48" s="10" t="str">
        <f t="shared" si="1"/>
        <v xml:space="preserve">   cnDatabase.Execute "IF EXISTS (SELECT *FROM CompChild WHERE Code='000001' AND VchType='45') Print 'Exist' ELSE Insert Into CompChild VALUES ('000001','45','','','','','','','','','','')</v>
      </c>
    </row>
    <row r="49" spans="1:28">
      <c r="A49" s="228" t="s">
        <v>135</v>
      </c>
      <c r="B49" s="419" t="str">
        <f t="shared" si="2"/>
        <v>46</v>
      </c>
      <c r="C49" s="422"/>
      <c r="D49" s="419"/>
      <c r="E49" s="419"/>
      <c r="F49" s="419"/>
      <c r="G49" s="421"/>
      <c r="H49" s="419"/>
      <c r="I49" s="419"/>
      <c r="M49">
        <v>46</v>
      </c>
      <c r="AB49" s="10" t="str">
        <f t="shared" si="1"/>
        <v xml:space="preserve">   cnDatabase.Execute "IF EXISTS (SELECT *FROM CompChild WHERE Code='000001' AND VchType='46') Print 'Exist' ELSE Insert Into CompChild VALUES ('000001','46','','','','','','','','','','')</v>
      </c>
    </row>
    <row r="50" spans="1:28">
      <c r="A50" s="228" t="s">
        <v>135</v>
      </c>
      <c r="B50" s="419" t="str">
        <f t="shared" si="2"/>
        <v>47</v>
      </c>
      <c r="C50" s="422"/>
      <c r="D50" s="419"/>
      <c r="E50" s="419"/>
      <c r="F50" s="419"/>
      <c r="G50" s="421"/>
      <c r="H50" s="419"/>
      <c r="I50" s="419"/>
      <c r="M50">
        <v>47</v>
      </c>
      <c r="AB50" s="10" t="str">
        <f t="shared" si="1"/>
        <v xml:space="preserve">   cnDatabase.Execute "IF EXISTS (SELECT *FROM CompChild WHERE Code='000001' AND VchType='47') Print 'Exist' ELSE Insert Into CompChild VALUES ('000001','47','','','','','','','','','','')</v>
      </c>
    </row>
    <row r="51" spans="1:28">
      <c r="A51" s="228" t="s">
        <v>135</v>
      </c>
      <c r="B51" s="419" t="str">
        <f t="shared" si="2"/>
        <v>48</v>
      </c>
      <c r="C51" s="422"/>
      <c r="D51" s="419"/>
      <c r="E51" s="419"/>
      <c r="F51" s="419"/>
      <c r="G51" s="421"/>
      <c r="H51" s="419"/>
      <c r="I51" s="419"/>
      <c r="M51">
        <v>48</v>
      </c>
      <c r="AB51" s="10" t="str">
        <f t="shared" si="1"/>
        <v xml:space="preserve">   cnDatabase.Execute "IF EXISTS (SELECT *FROM CompChild WHERE Code='000001' AND VchType='48') Print 'Exist' ELSE Insert Into CompChild VALUES ('000001','48','','','','','','','','','','')</v>
      </c>
    </row>
    <row r="52" spans="1:28">
      <c r="A52" s="228" t="s">
        <v>135</v>
      </c>
      <c r="B52" s="419" t="str">
        <f t="shared" si="2"/>
        <v>49</v>
      </c>
      <c r="C52" s="422"/>
      <c r="D52" s="419"/>
      <c r="E52" s="419"/>
      <c r="F52" s="419"/>
      <c r="G52" s="421"/>
      <c r="H52" s="419"/>
      <c r="I52" s="419"/>
      <c r="M52">
        <v>49</v>
      </c>
      <c r="AB52" s="10" t="str">
        <f t="shared" si="1"/>
        <v xml:space="preserve">   cnDatabase.Execute "IF EXISTS (SELECT *FROM CompChild WHERE Code='000001' AND VchType='49') Print 'Exist' ELSE Insert Into CompChild VALUES ('000001','49','','','','','','','','','','')</v>
      </c>
    </row>
    <row r="53" spans="1:28">
      <c r="A53" s="228" t="s">
        <v>135</v>
      </c>
      <c r="B53" s="419" t="str">
        <f t="shared" si="2"/>
        <v>50</v>
      </c>
      <c r="C53" s="422"/>
      <c r="D53" s="419"/>
      <c r="E53" s="419"/>
      <c r="F53" s="419"/>
      <c r="G53" s="421"/>
      <c r="H53" s="419"/>
      <c r="I53" s="419"/>
      <c r="M53">
        <v>50</v>
      </c>
      <c r="AB53" s="10" t="str">
        <f t="shared" si="1"/>
        <v xml:space="preserve">   cnDatabase.Execute "IF EXISTS (SELECT *FROM CompChild WHERE Code='000001' AND VchType='50') Print 'Exist' ELSE Insert Into CompChild VALUES ('000001','50','','','','','','','','','','')</v>
      </c>
    </row>
    <row r="54" spans="1:28">
      <c r="A54" s="228" t="s">
        <v>135</v>
      </c>
      <c r="B54" s="419" t="str">
        <f t="shared" si="2"/>
        <v>51</v>
      </c>
      <c r="J54" s="24" t="s">
        <v>3618</v>
      </c>
      <c r="K54" t="s">
        <v>797</v>
      </c>
      <c r="L54" t="s">
        <v>1708</v>
      </c>
      <c r="M54">
        <v>51</v>
      </c>
      <c r="AB54" s="10" t="str">
        <f t="shared" si="1"/>
        <v xml:space="preserve">   cnDatabase.Execute "IF EXISTS (SELECT *FROM CompChild WHERE Code='000001' AND VchType='51') Print 'Exist' ELSE Insert Into CompChild VALUES ('000001','51','','','','','','','','" &amp; CompAlias &amp; "'+'/PI/','/20-21','Payment')</v>
      </c>
    </row>
    <row r="55" spans="1:28">
      <c r="A55" s="228" t="s">
        <v>135</v>
      </c>
      <c r="B55" s="419" t="str">
        <f t="shared" si="2"/>
        <v>52</v>
      </c>
      <c r="J55" s="24" t="s">
        <v>3602</v>
      </c>
      <c r="K55" t="s">
        <v>797</v>
      </c>
      <c r="L55" t="s">
        <v>533</v>
      </c>
      <c r="M55">
        <v>52</v>
      </c>
      <c r="AB55" s="10" t="str">
        <f t="shared" si="1"/>
        <v xml:space="preserve">   cnDatabase.Execute "IF EXISTS (SELECT *FROM CompChild WHERE Code='000001' AND VchType='52') Print 'Exist' ELSE Insert Into CompChild VALUES ('000001','52','','','','','','','','" &amp; CompAlias &amp; "'+'/PR/','/20-21','Receipt')</v>
      </c>
    </row>
    <row r="56" spans="1:28">
      <c r="A56" s="228" t="s">
        <v>135</v>
      </c>
      <c r="B56" s="419" t="str">
        <f t="shared" si="2"/>
        <v>53</v>
      </c>
      <c r="J56" s="24" t="s">
        <v>3619</v>
      </c>
      <c r="K56" t="s">
        <v>797</v>
      </c>
      <c r="L56" t="s">
        <v>1709</v>
      </c>
      <c r="M56">
        <v>53</v>
      </c>
      <c r="AB56" s="10" t="str">
        <f t="shared" si="1"/>
        <v xml:space="preserve">   cnDatabase.Execute "IF EXISTS (SELECT *FROM CompChild WHERE Code='000001' AND VchType='53') Print 'Exist' ELSE Insert Into CompChild VALUES ('000001','53','','','','','','','','" &amp; CompAlias &amp; "'+'/JE/','/20-21','Journal')</v>
      </c>
    </row>
    <row r="57" spans="1:28">
      <c r="A57" s="228" t="s">
        <v>135</v>
      </c>
      <c r="B57" s="419" t="str">
        <f t="shared" si="2"/>
        <v>54</v>
      </c>
      <c r="J57" s="24" t="s">
        <v>3620</v>
      </c>
      <c r="K57" t="s">
        <v>797</v>
      </c>
      <c r="L57" t="s">
        <v>1710</v>
      </c>
      <c r="M57">
        <v>54</v>
      </c>
      <c r="AB57" s="10" t="str">
        <f t="shared" si="1"/>
        <v xml:space="preserve">   cnDatabase.Execute "IF EXISTS (SELECT *FROM CompChild WHERE Code='000001' AND VchType='54') Print 'Exist' ELSE Insert Into CompChild VALUES ('000001','54','','','','','','','','" &amp; CompAlias &amp; "'+'/CE/','/20-21','Contra')</v>
      </c>
    </row>
    <row r="58" spans="1:28">
      <c r="A58" s="228" t="s">
        <v>135</v>
      </c>
      <c r="B58" s="419" t="str">
        <f t="shared" si="2"/>
        <v>55</v>
      </c>
      <c r="J58" s="24" t="s">
        <v>3610</v>
      </c>
      <c r="K58" t="s">
        <v>797</v>
      </c>
      <c r="L58" t="s">
        <v>1701</v>
      </c>
      <c r="M58">
        <v>55</v>
      </c>
      <c r="AB58" s="10" t="str">
        <f t="shared" si="1"/>
        <v xml:space="preserve">   cnDatabase.Execute "IF EXISTS (SELECT *FROM CompChild WHERE Code='000001' AND VchType='55') Print 'Exist' ELSE Insert Into CompChild VALUES ('000001','55','','','','','','','','" &amp; CompAlias &amp; "'+'/DN/','/20-21','Debit Note')</v>
      </c>
    </row>
    <row r="59" spans="1:28">
      <c r="A59" s="228" t="s">
        <v>135</v>
      </c>
      <c r="B59" s="419" t="str">
        <f t="shared" si="2"/>
        <v>56</v>
      </c>
      <c r="J59" s="24" t="s">
        <v>3621</v>
      </c>
      <c r="K59" t="s">
        <v>797</v>
      </c>
      <c r="L59" t="s">
        <v>1711</v>
      </c>
      <c r="M59">
        <v>56</v>
      </c>
      <c r="AB59" s="10" t="str">
        <f t="shared" si="1"/>
        <v xml:space="preserve">   cnDatabase.Execute "IF EXISTS (SELECT *FROM CompChild WHERE Code='000001' AND VchType='56') Print 'Exist' ELSE Insert Into CompChild VALUES ('000001','56','','','','','','','','" &amp; CompAlias &amp; "'+'/CN/','/20-21','Credit Note')</v>
      </c>
    </row>
    <row r="60" spans="1:28">
      <c r="A60" s="228" t="s">
        <v>135</v>
      </c>
      <c r="B60" s="419" t="str">
        <f t="shared" si="2"/>
        <v>57</v>
      </c>
      <c r="M60">
        <v>57</v>
      </c>
      <c r="AB60" s="10" t="str">
        <f t="shared" si="1"/>
        <v xml:space="preserve">   cnDatabase.Execute "IF EXISTS (SELECT *FROM CompChild WHERE Code='000001' AND VchType='57') Print 'Exist' ELSE Insert Into CompChild VALUES ('000001','57','','','','','','','','','','')</v>
      </c>
    </row>
    <row r="61" spans="1:28">
      <c r="A61" s="228" t="s">
        <v>135</v>
      </c>
      <c r="B61" s="419" t="str">
        <f t="shared" si="2"/>
        <v>58</v>
      </c>
      <c r="M61">
        <v>58</v>
      </c>
      <c r="AB61" s="10" t="str">
        <f t="shared" si="1"/>
        <v xml:space="preserve">   cnDatabase.Execute "IF EXISTS (SELECT *FROM CompChild WHERE Code='000001' AND VchType='58') Print 'Exist' ELSE Insert Into CompChild VALUES ('000001','58','','','','','','','','','','')</v>
      </c>
    </row>
    <row r="62" spans="1:28">
      <c r="A62" s="228" t="s">
        <v>135</v>
      </c>
      <c r="B62" s="419" t="str">
        <f t="shared" si="2"/>
        <v>59</v>
      </c>
      <c r="M62">
        <v>59</v>
      </c>
      <c r="AB62" s="10" t="str">
        <f t="shared" si="1"/>
        <v xml:space="preserve">   cnDatabase.Execute "IF EXISTS (SELECT *FROM CompChild WHERE Code='000001' AND VchType='59') Print 'Exist' ELSE Insert Into CompChild VALUES ('000001','59','','','','','','','','','','')</v>
      </c>
    </row>
    <row r="63" spans="1:28">
      <c r="A63" s="228" t="s">
        <v>135</v>
      </c>
      <c r="B63" s="419" t="str">
        <f t="shared" si="2"/>
        <v>60</v>
      </c>
      <c r="M63">
        <v>60</v>
      </c>
      <c r="AB63" s="10" t="str">
        <f t="shared" si="1"/>
        <v xml:space="preserve">   cnDatabase.Execute "IF EXISTS (SELECT *FROM CompChild WHERE Code='000001' AND VchType='60') Print 'Exist' ELSE Insert Into CompChild VALUES ('000001','60','','','','','','','','','','')</v>
      </c>
    </row>
    <row r="64" spans="1:28">
      <c r="A64" s="228" t="s">
        <v>135</v>
      </c>
      <c r="B64" s="419" t="str">
        <f t="shared" si="2"/>
        <v>61</v>
      </c>
      <c r="M64">
        <v>61</v>
      </c>
      <c r="AB64" s="10" t="str">
        <f t="shared" si="1"/>
        <v xml:space="preserve">   cnDatabase.Execute "IF EXISTS (SELECT *FROM CompChild WHERE Code='000001' AND VchType='61') Print 'Exist' ELSE Insert Into CompChild VALUES ('000001','61','','','','','','','','','','')</v>
      </c>
    </row>
    <row r="65" spans="1:28">
      <c r="A65" s="228" t="s">
        <v>135</v>
      </c>
      <c r="B65" s="419" t="str">
        <f t="shared" si="2"/>
        <v>62</v>
      </c>
      <c r="M65">
        <v>62</v>
      </c>
      <c r="AB65" s="10" t="str">
        <f t="shared" si="1"/>
        <v xml:space="preserve">   cnDatabase.Execute "IF EXISTS (SELECT *FROM CompChild WHERE Code='000001' AND VchType='62') Print 'Exist' ELSE Insert Into CompChild VALUES ('000001','62','','','','','','','','','','')</v>
      </c>
    </row>
    <row r="66" spans="1:28">
      <c r="A66" s="228" t="s">
        <v>135</v>
      </c>
      <c r="B66" s="419" t="str">
        <f t="shared" si="2"/>
        <v>63</v>
      </c>
      <c r="M66">
        <v>63</v>
      </c>
      <c r="AB66" s="10" t="str">
        <f t="shared" si="1"/>
        <v xml:space="preserve">   cnDatabase.Execute "IF EXISTS (SELECT *FROM CompChild WHERE Code='000001' AND VchType='63') Print 'Exist' ELSE Insert Into CompChild VALUES ('000001','63','','','','','','','','','','')</v>
      </c>
    </row>
    <row r="67" spans="1:28">
      <c r="A67" s="228" t="s">
        <v>135</v>
      </c>
      <c r="B67" s="419" t="str">
        <f t="shared" si="2"/>
        <v>64</v>
      </c>
      <c r="M67">
        <v>64</v>
      </c>
      <c r="AB67" s="10" t="str">
        <f t="shared" si="1"/>
        <v xml:space="preserve">   cnDatabase.Execute "IF EXISTS (SELECT *FROM CompChild WHERE Code='000001' AND VchType='64') Print 'Exist' ELSE Insert Into CompChild VALUES ('000001','64','','','','','','','','','','')</v>
      </c>
    </row>
    <row r="68" spans="1:28">
      <c r="A68" s="228" t="s">
        <v>135</v>
      </c>
      <c r="B68" s="419" t="str">
        <f t="shared" ref="B68:B102" si="3">TEXT(M68,"00")</f>
        <v>65</v>
      </c>
      <c r="M68">
        <v>65</v>
      </c>
      <c r="AB68" s="10" t="str">
        <f t="shared" si="1"/>
        <v xml:space="preserve">   cnDatabase.Execute "IF EXISTS (SELECT *FROM CompChild WHERE Code='000001' AND VchType='65') Print 'Exist' ELSE Insert Into CompChild VALUES ('000001','65','','','','','','','','','','')</v>
      </c>
    </row>
    <row r="69" spans="1:28">
      <c r="A69" s="228" t="s">
        <v>135</v>
      </c>
      <c r="B69" s="419" t="str">
        <f t="shared" si="3"/>
        <v>66</v>
      </c>
      <c r="M69">
        <v>66</v>
      </c>
      <c r="AB69" s="10" t="str">
        <f t="shared" ref="AB69:AB102" si="4">CONCATENATE(AB$1,AB$2,"'",A69,"' AND VchType='",B69,"') Print 'Exist' ELSE ",AB$3,"'",A69,"','",B69,"','",C69,"','",D69,"','",E69,"','",F69,"','",G69,"','",H69,"','",I69,"','",J69,"','",K69,"','",L69,"')")</f>
        <v xml:space="preserve">   cnDatabase.Execute "IF EXISTS (SELECT *FROM CompChild WHERE Code='000001' AND VchType='66') Print 'Exist' ELSE Insert Into CompChild VALUES ('000001','66','','','','','','','','','','')</v>
      </c>
    </row>
    <row r="70" spans="1:28">
      <c r="A70" s="228" t="s">
        <v>135</v>
      </c>
      <c r="B70" s="419" t="str">
        <f t="shared" si="3"/>
        <v>67</v>
      </c>
      <c r="M70">
        <v>67</v>
      </c>
      <c r="AB70" s="10" t="str">
        <f t="shared" si="4"/>
        <v xml:space="preserve">   cnDatabase.Execute "IF EXISTS (SELECT *FROM CompChild WHERE Code='000001' AND VchType='67') Print 'Exist' ELSE Insert Into CompChild VALUES ('000001','67','','','','','','','','','','')</v>
      </c>
    </row>
    <row r="71" spans="1:28">
      <c r="A71" s="228" t="s">
        <v>135</v>
      </c>
      <c r="B71" s="419" t="str">
        <f t="shared" si="3"/>
        <v>68</v>
      </c>
      <c r="M71">
        <v>68</v>
      </c>
      <c r="AB71" s="10" t="str">
        <f t="shared" si="4"/>
        <v xml:space="preserve">   cnDatabase.Execute "IF EXISTS (SELECT *FROM CompChild WHERE Code='000001' AND VchType='68') Print 'Exist' ELSE Insert Into CompChild VALUES ('000001','68','','','','','','','','','','')</v>
      </c>
    </row>
    <row r="72" spans="1:28">
      <c r="A72" s="228" t="s">
        <v>135</v>
      </c>
      <c r="B72" s="419" t="str">
        <f t="shared" si="3"/>
        <v>69</v>
      </c>
      <c r="M72">
        <v>69</v>
      </c>
      <c r="AB72" s="10" t="str">
        <f t="shared" si="4"/>
        <v xml:space="preserve">   cnDatabase.Execute "IF EXISTS (SELECT *FROM CompChild WHERE Code='000001' AND VchType='69') Print 'Exist' ELSE Insert Into CompChild VALUES ('000001','69','','','','','','','','','','')</v>
      </c>
    </row>
    <row r="73" spans="1:28">
      <c r="A73" s="228" t="s">
        <v>135</v>
      </c>
      <c r="B73" s="419" t="str">
        <f t="shared" si="3"/>
        <v>70</v>
      </c>
      <c r="M73">
        <v>70</v>
      </c>
      <c r="AB73" s="10" t="str">
        <f t="shared" si="4"/>
        <v xml:space="preserve">   cnDatabase.Execute "IF EXISTS (SELECT *FROM CompChild WHERE Code='000001' AND VchType='70') Print 'Exist' ELSE Insert Into CompChild VALUES ('000001','70','','','','','','','','','','')</v>
      </c>
    </row>
    <row r="74" spans="1:28">
      <c r="A74" s="228" t="s">
        <v>135</v>
      </c>
      <c r="B74" s="419" t="str">
        <f t="shared" si="3"/>
        <v>71</v>
      </c>
      <c r="M74">
        <v>71</v>
      </c>
      <c r="AB74" s="10" t="str">
        <f t="shared" si="4"/>
        <v xml:space="preserve">   cnDatabase.Execute "IF EXISTS (SELECT *FROM CompChild WHERE Code='000001' AND VchType='71') Print 'Exist' ELSE Insert Into CompChild VALUES ('000001','71','','','','','','','','','','')</v>
      </c>
    </row>
    <row r="75" spans="1:28">
      <c r="A75" s="228" t="s">
        <v>135</v>
      </c>
      <c r="B75" s="419" t="str">
        <f t="shared" si="3"/>
        <v>72</v>
      </c>
      <c r="M75">
        <v>72</v>
      </c>
      <c r="AB75" s="10" t="str">
        <f t="shared" si="4"/>
        <v xml:space="preserve">   cnDatabase.Execute "IF EXISTS (SELECT *FROM CompChild WHERE Code='000001' AND VchType='72') Print 'Exist' ELSE Insert Into CompChild VALUES ('000001','72','','','','','','','','','','')</v>
      </c>
    </row>
    <row r="76" spans="1:28">
      <c r="A76" s="228" t="s">
        <v>135</v>
      </c>
      <c r="B76" s="419" t="str">
        <f t="shared" si="3"/>
        <v>73</v>
      </c>
      <c r="M76">
        <v>73</v>
      </c>
      <c r="AB76" s="10" t="str">
        <f t="shared" si="4"/>
        <v xml:space="preserve">   cnDatabase.Execute "IF EXISTS (SELECT *FROM CompChild WHERE Code='000001' AND VchType='73') Print 'Exist' ELSE Insert Into CompChild VALUES ('000001','73','','','','','','','','','','')</v>
      </c>
    </row>
    <row r="77" spans="1:28">
      <c r="A77" s="228" t="s">
        <v>135</v>
      </c>
      <c r="B77" s="419" t="str">
        <f t="shared" si="3"/>
        <v>74</v>
      </c>
      <c r="M77">
        <v>74</v>
      </c>
      <c r="AB77" s="10" t="str">
        <f t="shared" si="4"/>
        <v xml:space="preserve">   cnDatabase.Execute "IF EXISTS (SELECT *FROM CompChild WHERE Code='000001' AND VchType='74') Print 'Exist' ELSE Insert Into CompChild VALUES ('000001','74','','','','','','','','','','')</v>
      </c>
    </row>
    <row r="78" spans="1:28">
      <c r="A78" s="228" t="s">
        <v>135</v>
      </c>
      <c r="B78" s="419" t="str">
        <f t="shared" si="3"/>
        <v>75</v>
      </c>
      <c r="M78">
        <v>75</v>
      </c>
      <c r="AB78" s="10" t="str">
        <f t="shared" si="4"/>
        <v xml:space="preserve">   cnDatabase.Execute "IF EXISTS (SELECT *FROM CompChild WHERE Code='000001' AND VchType='75') Print 'Exist' ELSE Insert Into CompChild VALUES ('000001','75','','','','','','','','','','')</v>
      </c>
    </row>
    <row r="79" spans="1:28">
      <c r="A79" s="228" t="s">
        <v>135</v>
      </c>
      <c r="B79" s="419" t="str">
        <f t="shared" si="3"/>
        <v>76</v>
      </c>
      <c r="M79">
        <v>76</v>
      </c>
      <c r="AB79" s="10" t="str">
        <f t="shared" si="4"/>
        <v xml:space="preserve">   cnDatabase.Execute "IF EXISTS (SELECT *FROM CompChild WHERE Code='000001' AND VchType='76') Print 'Exist' ELSE Insert Into CompChild VALUES ('000001','76','','','','','','','','','','')</v>
      </c>
    </row>
    <row r="80" spans="1:28">
      <c r="A80" s="228" t="s">
        <v>135</v>
      </c>
      <c r="B80" s="419" t="str">
        <f t="shared" si="3"/>
        <v>77</v>
      </c>
      <c r="M80">
        <v>77</v>
      </c>
      <c r="AB80" s="10" t="str">
        <f t="shared" si="4"/>
        <v xml:space="preserve">   cnDatabase.Execute "IF EXISTS (SELECT *FROM CompChild WHERE Code='000001' AND VchType='77') Print 'Exist' ELSE Insert Into CompChild VALUES ('000001','77','','','','','','','','','','')</v>
      </c>
    </row>
    <row r="81" spans="1:28">
      <c r="A81" s="228" t="s">
        <v>135</v>
      </c>
      <c r="B81" s="419" t="str">
        <f t="shared" si="3"/>
        <v>78</v>
      </c>
      <c r="M81">
        <v>78</v>
      </c>
      <c r="AB81" s="10" t="str">
        <f t="shared" si="4"/>
        <v xml:space="preserve">   cnDatabase.Execute "IF EXISTS (SELECT *FROM CompChild WHERE Code='000001' AND VchType='78') Print 'Exist' ELSE Insert Into CompChild VALUES ('000001','78','','','','','','','','','','')</v>
      </c>
    </row>
    <row r="82" spans="1:28">
      <c r="A82" s="228" t="s">
        <v>135</v>
      </c>
      <c r="B82" s="419" t="str">
        <f t="shared" si="3"/>
        <v>79</v>
      </c>
      <c r="M82">
        <v>79</v>
      </c>
      <c r="AB82" s="10" t="str">
        <f t="shared" si="4"/>
        <v xml:space="preserve">   cnDatabase.Execute "IF EXISTS (SELECT *FROM CompChild WHERE Code='000001' AND VchType='79') Print 'Exist' ELSE Insert Into CompChild VALUES ('000001','79','','','','','','','','','','')</v>
      </c>
    </row>
    <row r="83" spans="1:28">
      <c r="A83" s="228" t="s">
        <v>135</v>
      </c>
      <c r="B83" s="419" t="str">
        <f t="shared" si="3"/>
        <v>80</v>
      </c>
      <c r="M83">
        <v>80</v>
      </c>
      <c r="AB83" s="10" t="str">
        <f t="shared" si="4"/>
        <v xml:space="preserve">   cnDatabase.Execute "IF EXISTS (SELECT *FROM CompChild WHERE Code='000001' AND VchType='80') Print 'Exist' ELSE Insert Into CompChild VALUES ('000001','80','','','','','','','','','','')</v>
      </c>
    </row>
    <row r="84" spans="1:28">
      <c r="A84" s="228" t="s">
        <v>135</v>
      </c>
      <c r="B84" s="419" t="str">
        <f t="shared" si="3"/>
        <v>81</v>
      </c>
      <c r="M84">
        <v>81</v>
      </c>
      <c r="AB84" s="10" t="str">
        <f t="shared" si="4"/>
        <v xml:space="preserve">   cnDatabase.Execute "IF EXISTS (SELECT *FROM CompChild WHERE Code='000001' AND VchType='81') Print 'Exist' ELSE Insert Into CompChild VALUES ('000001','81','','','','','','','','','','')</v>
      </c>
    </row>
    <row r="85" spans="1:28">
      <c r="A85" s="228" t="s">
        <v>135</v>
      </c>
      <c r="B85" s="419" t="str">
        <f t="shared" si="3"/>
        <v>82</v>
      </c>
      <c r="M85">
        <v>82</v>
      </c>
      <c r="AB85" s="10" t="str">
        <f t="shared" si="4"/>
        <v xml:space="preserve">   cnDatabase.Execute "IF EXISTS (SELECT *FROM CompChild WHERE Code='000001' AND VchType='82') Print 'Exist' ELSE Insert Into CompChild VALUES ('000001','82','','','','','','','','','','')</v>
      </c>
    </row>
    <row r="86" spans="1:28">
      <c r="A86" s="228" t="s">
        <v>135</v>
      </c>
      <c r="B86" s="419" t="str">
        <f t="shared" si="3"/>
        <v>83</v>
      </c>
      <c r="M86">
        <v>83</v>
      </c>
      <c r="AB86" s="10" t="str">
        <f t="shared" si="4"/>
        <v xml:space="preserve">   cnDatabase.Execute "IF EXISTS (SELECT *FROM CompChild WHERE Code='000001' AND VchType='83') Print 'Exist' ELSE Insert Into CompChild VALUES ('000001','83','','','','','','','','','','')</v>
      </c>
    </row>
    <row r="87" spans="1:28">
      <c r="A87" s="228" t="s">
        <v>135</v>
      </c>
      <c r="B87" s="419" t="str">
        <f t="shared" si="3"/>
        <v>84</v>
      </c>
      <c r="M87">
        <v>84</v>
      </c>
      <c r="AB87" s="10" t="str">
        <f t="shared" si="4"/>
        <v xml:space="preserve">   cnDatabase.Execute "IF EXISTS (SELECT *FROM CompChild WHERE Code='000001' AND VchType='84') Print 'Exist' ELSE Insert Into CompChild VALUES ('000001','84','','','','','','','','','','')</v>
      </c>
    </row>
    <row r="88" spans="1:28">
      <c r="A88" s="228" t="s">
        <v>135</v>
      </c>
      <c r="B88" s="419" t="str">
        <f t="shared" si="3"/>
        <v>85</v>
      </c>
      <c r="M88">
        <v>85</v>
      </c>
      <c r="AB88" s="10" t="str">
        <f t="shared" si="4"/>
        <v xml:space="preserve">   cnDatabase.Execute "IF EXISTS (SELECT *FROM CompChild WHERE Code='000001' AND VchType='85') Print 'Exist' ELSE Insert Into CompChild VALUES ('000001','85','','','','','','','','','','')</v>
      </c>
    </row>
    <row r="89" spans="1:28">
      <c r="A89" s="228" t="s">
        <v>135</v>
      </c>
      <c r="B89" s="419" t="str">
        <f t="shared" si="3"/>
        <v>86</v>
      </c>
      <c r="M89">
        <v>86</v>
      </c>
      <c r="AB89" s="10" t="str">
        <f t="shared" si="4"/>
        <v xml:space="preserve">   cnDatabase.Execute "IF EXISTS (SELECT *FROM CompChild WHERE Code='000001' AND VchType='86') Print 'Exist' ELSE Insert Into CompChild VALUES ('000001','86','','','','','','','','','','')</v>
      </c>
    </row>
    <row r="90" spans="1:28">
      <c r="A90" s="228" t="s">
        <v>135</v>
      </c>
      <c r="B90" s="419" t="str">
        <f t="shared" si="3"/>
        <v>87</v>
      </c>
      <c r="M90">
        <v>87</v>
      </c>
      <c r="AB90" s="10" t="str">
        <f t="shared" si="4"/>
        <v xml:space="preserve">   cnDatabase.Execute "IF EXISTS (SELECT *FROM CompChild WHERE Code='000001' AND VchType='87') Print 'Exist' ELSE Insert Into CompChild VALUES ('000001','87','','','','','','','','','','')</v>
      </c>
    </row>
    <row r="91" spans="1:28">
      <c r="A91" s="228" t="s">
        <v>135</v>
      </c>
      <c r="B91" s="419" t="str">
        <f t="shared" si="3"/>
        <v>88</v>
      </c>
      <c r="M91">
        <v>88</v>
      </c>
      <c r="AB91" s="10" t="str">
        <f t="shared" si="4"/>
        <v xml:space="preserve">   cnDatabase.Execute "IF EXISTS (SELECT *FROM CompChild WHERE Code='000001' AND VchType='88') Print 'Exist' ELSE Insert Into CompChild VALUES ('000001','88','','','','','','','','','','')</v>
      </c>
    </row>
    <row r="92" spans="1:28">
      <c r="A92" s="228" t="s">
        <v>135</v>
      </c>
      <c r="B92" s="419" t="str">
        <f t="shared" si="3"/>
        <v>89</v>
      </c>
      <c r="M92">
        <v>89</v>
      </c>
      <c r="AB92" s="10" t="str">
        <f t="shared" si="4"/>
        <v xml:space="preserve">   cnDatabase.Execute "IF EXISTS (SELECT *FROM CompChild WHERE Code='000001' AND VchType='89') Print 'Exist' ELSE Insert Into CompChild VALUES ('000001','89','','','','','','','','','','')</v>
      </c>
    </row>
    <row r="93" spans="1:28">
      <c r="A93" s="228" t="s">
        <v>135</v>
      </c>
      <c r="B93" s="419" t="str">
        <f t="shared" si="3"/>
        <v>90</v>
      </c>
      <c r="M93">
        <v>90</v>
      </c>
      <c r="AB93" s="10" t="str">
        <f t="shared" si="4"/>
        <v xml:space="preserve">   cnDatabase.Execute "IF EXISTS (SELECT *FROM CompChild WHERE Code='000001' AND VchType='90') Print 'Exist' ELSE Insert Into CompChild VALUES ('000001','90','','','','','','','','','','')</v>
      </c>
    </row>
    <row r="94" spans="1:28">
      <c r="A94" s="228" t="s">
        <v>135</v>
      </c>
      <c r="B94" s="419" t="str">
        <f t="shared" si="3"/>
        <v>91</v>
      </c>
      <c r="M94">
        <v>91</v>
      </c>
      <c r="AB94" s="10" t="str">
        <f t="shared" si="4"/>
        <v xml:space="preserve">   cnDatabase.Execute "IF EXISTS (SELECT *FROM CompChild WHERE Code='000001' AND VchType='91') Print 'Exist' ELSE Insert Into CompChild VALUES ('000001','91','','','','','','','','','','')</v>
      </c>
    </row>
    <row r="95" spans="1:28">
      <c r="A95" s="228" t="s">
        <v>135</v>
      </c>
      <c r="B95" s="419" t="str">
        <f t="shared" si="3"/>
        <v>92</v>
      </c>
      <c r="M95">
        <v>92</v>
      </c>
      <c r="AB95" s="10" t="str">
        <f t="shared" si="4"/>
        <v xml:space="preserve">   cnDatabase.Execute "IF EXISTS (SELECT *FROM CompChild WHERE Code='000001' AND VchType='92') Print 'Exist' ELSE Insert Into CompChild VALUES ('000001','92','','','','','','','','','','')</v>
      </c>
    </row>
    <row r="96" spans="1:28">
      <c r="A96" s="228" t="s">
        <v>135</v>
      </c>
      <c r="B96" s="419" t="str">
        <f t="shared" si="3"/>
        <v>93</v>
      </c>
      <c r="M96">
        <v>93</v>
      </c>
      <c r="AB96" s="10" t="str">
        <f t="shared" si="4"/>
        <v xml:space="preserve">   cnDatabase.Execute "IF EXISTS (SELECT *FROM CompChild WHERE Code='000001' AND VchType='93') Print 'Exist' ELSE Insert Into CompChild VALUES ('000001','93','','','','','','','','','','')</v>
      </c>
    </row>
    <row r="97" spans="1:28">
      <c r="A97" s="228" t="s">
        <v>135</v>
      </c>
      <c r="B97" s="419" t="str">
        <f t="shared" si="3"/>
        <v>94</v>
      </c>
      <c r="M97">
        <v>94</v>
      </c>
      <c r="AB97" s="10" t="str">
        <f t="shared" si="4"/>
        <v xml:space="preserve">   cnDatabase.Execute "IF EXISTS (SELECT *FROM CompChild WHERE Code='000001' AND VchType='94') Print 'Exist' ELSE Insert Into CompChild VALUES ('000001','94','','','','','','','','','','')</v>
      </c>
    </row>
    <row r="98" spans="1:28">
      <c r="A98" s="228" t="s">
        <v>135</v>
      </c>
      <c r="B98" s="419" t="str">
        <f t="shared" si="3"/>
        <v>95</v>
      </c>
      <c r="M98">
        <v>95</v>
      </c>
      <c r="AB98" s="10" t="str">
        <f t="shared" si="4"/>
        <v xml:space="preserve">   cnDatabase.Execute "IF EXISTS (SELECT *FROM CompChild WHERE Code='000001' AND VchType='95') Print 'Exist' ELSE Insert Into CompChild VALUES ('000001','95','','','','','','','','','','')</v>
      </c>
    </row>
    <row r="99" spans="1:28">
      <c r="A99" s="228" t="s">
        <v>135</v>
      </c>
      <c r="B99" s="419" t="str">
        <f t="shared" si="3"/>
        <v>96</v>
      </c>
      <c r="M99">
        <v>96</v>
      </c>
      <c r="AB99" s="10" t="str">
        <f t="shared" si="4"/>
        <v xml:space="preserve">   cnDatabase.Execute "IF EXISTS (SELECT *FROM CompChild WHERE Code='000001' AND VchType='96') Print 'Exist' ELSE Insert Into CompChild VALUES ('000001','96','','','','','','','','','','')</v>
      </c>
    </row>
    <row r="100" spans="1:28">
      <c r="A100" s="228" t="s">
        <v>135</v>
      </c>
      <c r="B100" s="419" t="str">
        <f t="shared" si="3"/>
        <v>97</v>
      </c>
      <c r="M100">
        <v>97</v>
      </c>
      <c r="AB100" s="10" t="str">
        <f t="shared" si="4"/>
        <v xml:space="preserve">   cnDatabase.Execute "IF EXISTS (SELECT *FROM CompChild WHERE Code='000001' AND VchType='97') Print 'Exist' ELSE Insert Into CompChild VALUES ('000001','97','','','','','','','','','','')</v>
      </c>
    </row>
    <row r="101" spans="1:28">
      <c r="A101" s="228" t="s">
        <v>135</v>
      </c>
      <c r="B101" s="419" t="str">
        <f t="shared" si="3"/>
        <v>98</v>
      </c>
      <c r="M101">
        <v>98</v>
      </c>
      <c r="AB101" s="10" t="str">
        <f t="shared" si="4"/>
        <v xml:space="preserve">   cnDatabase.Execute "IF EXISTS (SELECT *FROM CompChild WHERE Code='000001' AND VchType='98') Print 'Exist' ELSE Insert Into CompChild VALUES ('000001','98','','','','','','','','','','')</v>
      </c>
    </row>
    <row r="102" spans="1:28">
      <c r="A102" s="228" t="s">
        <v>135</v>
      </c>
      <c r="B102" s="419" t="str">
        <f t="shared" si="3"/>
        <v>99</v>
      </c>
      <c r="M102">
        <v>99</v>
      </c>
      <c r="AB102" s="10" t="str">
        <f t="shared" si="4"/>
        <v xml:space="preserve">   cnDatabase.Execute "IF EXISTS (SELECT *FROM CompChild WHERE Code='000001' AND VchType='99') Print 'Exist' ELSE Insert Into CompChild VALUES ('000001','99','','','','','','','','','','')</v>
      </c>
    </row>
    <row r="104" spans="1:28">
      <c r="A104" s="228" t="s">
        <v>135</v>
      </c>
      <c r="B104" s="419" t="s">
        <v>394</v>
      </c>
      <c r="C104" s="419" t="s">
        <v>800</v>
      </c>
      <c r="D104" s="419" t="s">
        <v>801</v>
      </c>
      <c r="E104" s="419" t="s">
        <v>1697</v>
      </c>
      <c r="F104" s="419" t="s">
        <v>803</v>
      </c>
      <c r="G104" s="419" t="s">
        <v>804</v>
      </c>
      <c r="H104" s="419" t="s">
        <v>805</v>
      </c>
      <c r="I104" s="419" t="s">
        <v>806</v>
      </c>
      <c r="J104" s="24" t="s">
        <v>3623</v>
      </c>
      <c r="K104" t="s">
        <v>797</v>
      </c>
      <c r="L104" t="s">
        <v>1581</v>
      </c>
    </row>
    <row r="105" spans="1:28">
      <c r="B105">
        <f>LEN(B104)</f>
        <v>2</v>
      </c>
      <c r="C105">
        <f>LEN(C104)</f>
        <v>40</v>
      </c>
      <c r="D105">
        <f t="shared" ref="D105:L105" si="5">LEN(D104)</f>
        <v>32</v>
      </c>
      <c r="E105">
        <f t="shared" si="5"/>
        <v>54</v>
      </c>
      <c r="F105">
        <f t="shared" si="5"/>
        <v>59</v>
      </c>
      <c r="G105">
        <f t="shared" si="5"/>
        <v>57</v>
      </c>
      <c r="H105">
        <f t="shared" si="5"/>
        <v>55</v>
      </c>
      <c r="I105">
        <f t="shared" si="5"/>
        <v>37</v>
      </c>
      <c r="J105">
        <f t="shared" si="5"/>
        <v>24</v>
      </c>
      <c r="K105">
        <f t="shared" si="5"/>
        <v>6</v>
      </c>
      <c r="L105">
        <f t="shared" si="5"/>
        <v>28</v>
      </c>
    </row>
  </sheetData>
  <autoFilter ref="A3:AB3" xr:uid="{86DE49C6-F984-4263-B189-7FF09933DAD0}"/>
  <dataValidations count="1">
    <dataValidation type="textLength" allowBlank="1" showInputMessage="1" showErrorMessage="1" sqref="B105:L105 C106:I1048576 C2:I104" xr:uid="{E92F66FD-63C1-49C8-A52F-1416F83FCC86}">
      <formula1>0</formula1>
      <formula2>60</formula2>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5E703-16BD-49C2-A91A-2035A75B5096}">
  <sheetPr codeName="Sheet15"/>
  <dimension ref="A1:AC91"/>
  <sheetViews>
    <sheetView topLeftCell="A70" workbookViewId="0">
      <selection activeCell="B76" sqref="B76"/>
    </sheetView>
  </sheetViews>
  <sheetFormatPr defaultRowHeight="15"/>
  <cols>
    <col min="1" max="1" width="7" style="228" bestFit="1" customWidth="1"/>
    <col min="2" max="2" width="61.28515625" style="228" customWidth="1"/>
    <col min="3" max="3" width="61.7109375" style="228" customWidth="1"/>
    <col min="4" max="4" width="5.5703125" style="228" customWidth="1"/>
    <col min="5" max="5" width="5.28515625" style="228" customWidth="1"/>
    <col min="6" max="6" width="9" customWidth="1"/>
    <col min="7" max="7" width="9.5703125" customWidth="1"/>
    <col min="8" max="8" width="8.140625" bestFit="1" customWidth="1"/>
    <col min="9" max="9" width="8.7109375" bestFit="1" customWidth="1"/>
    <col min="10" max="10" width="7" bestFit="1" customWidth="1"/>
    <col min="11" max="11" width="5" bestFit="1" customWidth="1"/>
    <col min="12" max="12" width="9.28515625" bestFit="1" customWidth="1"/>
    <col min="13" max="13" width="11.42578125" bestFit="1" customWidth="1"/>
    <col min="14" max="14" width="12" customWidth="1"/>
    <col min="15" max="15" width="12.7109375" customWidth="1"/>
    <col min="16" max="16" width="8" bestFit="1" customWidth="1"/>
    <col min="17" max="17" width="7.42578125" bestFit="1" customWidth="1"/>
    <col min="18" max="18" width="5" bestFit="1" customWidth="1"/>
    <col min="19" max="19" width="6.28515625" bestFit="1" customWidth="1"/>
    <col min="20" max="20" width="10.140625" customWidth="1"/>
    <col min="21" max="21" width="10.5703125" customWidth="1"/>
    <col min="22" max="22" width="11.28515625" customWidth="1"/>
    <col min="23" max="23" width="11.7109375" customWidth="1"/>
    <col min="24" max="24" width="12.42578125" customWidth="1"/>
    <col min="25" max="25" width="10.5703125" customWidth="1"/>
    <col min="26" max="26" width="11.28515625" bestFit="1" customWidth="1"/>
    <col min="27" max="27" width="12.42578125" bestFit="1" customWidth="1"/>
  </cols>
  <sheetData>
    <row r="1" spans="1:29">
      <c r="V1" t="str">
        <f>IF(AC1="Yes",U1,"")</f>
        <v/>
      </c>
      <c r="AA1" t="s">
        <v>3641</v>
      </c>
      <c r="AB1" t="str">
        <f>IF(AC1="Yes",AA1,"")</f>
        <v/>
      </c>
      <c r="AC1" s="475" t="s">
        <v>5429</v>
      </c>
    </row>
    <row r="2" spans="1:29">
      <c r="AB2" t="s">
        <v>5464</v>
      </c>
    </row>
    <row r="3" spans="1:29">
      <c r="A3" s="228" t="s">
        <v>19</v>
      </c>
      <c r="B3" s="228" t="s">
        <v>275</v>
      </c>
      <c r="C3" s="228" t="s">
        <v>276</v>
      </c>
      <c r="D3" s="228" t="s">
        <v>738</v>
      </c>
      <c r="E3" s="228" t="s">
        <v>201</v>
      </c>
      <c r="F3" t="s">
        <v>2986</v>
      </c>
      <c r="G3" t="s">
        <v>2987</v>
      </c>
      <c r="H3" t="s">
        <v>2988</v>
      </c>
      <c r="I3" t="s">
        <v>2989</v>
      </c>
      <c r="J3" t="s">
        <v>838</v>
      </c>
      <c r="K3" t="s">
        <v>839</v>
      </c>
      <c r="L3" t="s">
        <v>840</v>
      </c>
      <c r="M3" t="s">
        <v>841</v>
      </c>
      <c r="N3" t="s">
        <v>842</v>
      </c>
      <c r="O3" t="s">
        <v>843</v>
      </c>
      <c r="P3" t="s">
        <v>844</v>
      </c>
      <c r="Q3" t="s">
        <v>845</v>
      </c>
      <c r="R3" t="s">
        <v>846</v>
      </c>
      <c r="S3" t="s">
        <v>847</v>
      </c>
      <c r="T3" t="s">
        <v>300</v>
      </c>
      <c r="U3" t="s">
        <v>301</v>
      </c>
      <c r="V3" t="s">
        <v>302</v>
      </c>
      <c r="W3" s="228" t="s">
        <v>303</v>
      </c>
      <c r="X3" s="228" t="s">
        <v>2950</v>
      </c>
      <c r="Y3" s="228" t="s">
        <v>2951</v>
      </c>
      <c r="Z3" s="394" t="s">
        <v>19</v>
      </c>
      <c r="AA3" s="147" t="s">
        <v>845</v>
      </c>
      <c r="AB3" s="373" t="s">
        <v>3034</v>
      </c>
    </row>
    <row r="4" spans="1:29">
      <c r="A4" s="349" t="s">
        <v>307</v>
      </c>
      <c r="B4" s="410" t="str">
        <f t="shared" ref="B4:B45" si="0">CONCATENATE(L4,"-",K4,"gsm-",TEXT(H4,"00.00"),"X",TEXT(I4,"00.00"),"in²-(",TEXT(F4,"00.00"),"X",TEXT(G4,"00.00"),"cm²)-",N4,"kg-",M4)</f>
        <v>Art Card-200gsm-20.00X30.00in²-(50.80X76.20cm²)-7.742kg-Gloss</v>
      </c>
      <c r="C4" s="410" t="str">
        <f t="shared" ref="C4:C45" si="1">CONCATENATE(L4,"-",K4,"gsm-",TEXT(H4,"00.00"),"X",TEXT(I4,"00.00"),"in²-(",TEXT(F4,"00.00"),"X",TEXT(G4,"00.00"),"cm²)-",N4,"kg-",M4)</f>
        <v>Art Card-200gsm-20.00X30.00in²-(50.80X76.20cm²)-7.742kg-Gloss</v>
      </c>
      <c r="D4" s="411" t="s">
        <v>2990</v>
      </c>
      <c r="E4" s="410" t="str">
        <f t="shared" ref="E4:E45" si="2">IF(K4&gt;170,"B","P")</f>
        <v>B</v>
      </c>
      <c r="F4" s="410">
        <f t="shared" ref="F4:F45" si="3">ROUND(H4*2.54,2)</f>
        <v>50.8</v>
      </c>
      <c r="G4" s="410">
        <f t="shared" ref="G4:G45" si="4">ROUND(I4*2.54,2)</f>
        <v>76.2</v>
      </c>
      <c r="H4" s="351">
        <v>20</v>
      </c>
      <c r="I4" s="351">
        <v>30</v>
      </c>
      <c r="J4" s="410" t="str">
        <f t="shared" ref="J4:J45" si="5">IF(K4&gt;170,"*15002","*15004")</f>
        <v>*15002</v>
      </c>
      <c r="K4" s="351">
        <v>200</v>
      </c>
      <c r="L4" s="351" t="s">
        <v>1029</v>
      </c>
      <c r="M4" s="351" t="s">
        <v>973</v>
      </c>
      <c r="N4" s="410">
        <f>ROUND(IF(J4="*15002",ROUND(H4*I4*K4/3100,3)/5,ROUND(H4*I4*K4/3100,3)),3)</f>
        <v>7.742</v>
      </c>
      <c r="O4" s="410">
        <f t="shared" ref="O4:O45" si="6">ROUND(50/N4,0)</f>
        <v>6</v>
      </c>
      <c r="P4" s="351">
        <v>64</v>
      </c>
      <c r="Q4" s="410" t="s">
        <v>2720</v>
      </c>
      <c r="R4" s="410">
        <v>0.9</v>
      </c>
      <c r="S4" s="351" t="s">
        <v>851</v>
      </c>
      <c r="T4" s="349" t="s">
        <v>135</v>
      </c>
      <c r="U4" s="352" t="s">
        <v>2070</v>
      </c>
      <c r="V4" s="351" t="s">
        <v>795</v>
      </c>
      <c r="W4" s="351" t="s">
        <v>795</v>
      </c>
      <c r="X4" s="351" t="s">
        <v>304</v>
      </c>
      <c r="Y4" s="351" t="s">
        <v>304</v>
      </c>
      <c r="Z4" t="str">
        <f>VLOOKUP(J4,GM!$A$4:$B$1195,2,FALSE)</f>
        <v>Packet(100)</v>
      </c>
      <c r="AA4" t="str">
        <f>VLOOKUP(Q4,GM!$A$4:$B$1195,2,FALSE)</f>
        <v>Coated Gloss</v>
      </c>
      <c r="AB4" s="426" t="str">
        <f t="shared" ref="AB4:AB51" si="7">CONCATENATE(AB$1,AB$2,"'",A4,"') Print 'Code Exist' IF EXISTS (SELECT *FROM PaperMaster WHERE NAME='",B4,"') Print 'Paper Master Exist' ELSE IF EXISTS (SELECT *FROM GeneralMaster WHERE Code='",J4,"') IF EXISTS (SELECT *FROM GeneralMaster WHERE Code='",Q4,"') ",AB$3,"'",A4,"','",B4,"','",C4,"','",D4,"','",E4,"','",F4,"','",G4,"','",H4,"','",I4,"','",J4,"','",K4,"','",L4,"','",M4,"','",N4,"','",O4,"','",P4,"','",Q4,"','",R4,"','",S4,"','",T4,"',",U4,",'",V4,"',",W4,",'",X4,"','",Y4,"') ELSE Print 'Quality Code NOT Exist' ELSE Print 'UOM Code NOT Exist'")</f>
        <v>IF EXISTS (SELECT *FROM PaperMaster WHERE Code='*00001') Print 'Code Exist' IF EXISTS (SELECT *FROM PaperMaster WHERE NAME='Art Card-200gsm-20.00X30.00in²-(50.80X76.20cm²)-7.742kg-Gloss') Print 'Paper Master Exist' ELSE IF EXISTS (SELECT *FROM GeneralMaster WHERE Code='*15002') IF EXISTS (SELECT *FROM GeneralMaster WHERE Code='*16002') Insert Into PaperMaster VALUES ('*00001','Art Card-200gsm-20.00X30.00in²-(50.80X76.20cm²)-7.742kg-Gloss','Art Card-200gsm-20.00X30.00in²-(50.80X76.20cm²)-7.742kg-Gloss','S','B','50.8','76.2','20','30','*15002','200','Art Card','Gloss','7.742','6','64','*16002','0.9','A','000001',GetDate(),'NULL',NULL,'N','N') ELSE Print 'Quality Code NOT Exist' ELSE Print 'UOM Code NOT Exist'</v>
      </c>
    </row>
    <row r="5" spans="1:29">
      <c r="A5" s="349" t="s">
        <v>310</v>
      </c>
      <c r="B5" s="410" t="str">
        <f t="shared" si="0"/>
        <v>Art Card-210gsm-20.00X30.00in²-(50.80X76.20cm²)-8.129kg-Gloss</v>
      </c>
      <c r="C5" s="410" t="str">
        <f t="shared" si="1"/>
        <v>Art Card-210gsm-20.00X30.00in²-(50.80X76.20cm²)-8.129kg-Gloss</v>
      </c>
      <c r="D5" s="411" t="s">
        <v>2990</v>
      </c>
      <c r="E5" s="410" t="str">
        <f t="shared" si="2"/>
        <v>B</v>
      </c>
      <c r="F5" s="410">
        <f t="shared" si="3"/>
        <v>50.8</v>
      </c>
      <c r="G5" s="410">
        <f t="shared" si="4"/>
        <v>76.2</v>
      </c>
      <c r="H5" s="351">
        <v>20</v>
      </c>
      <c r="I5" s="351">
        <v>30</v>
      </c>
      <c r="J5" s="410" t="str">
        <f t="shared" si="5"/>
        <v>*15002</v>
      </c>
      <c r="K5" s="351">
        <v>210</v>
      </c>
      <c r="L5" s="351" t="s">
        <v>1029</v>
      </c>
      <c r="M5" s="351" t="s">
        <v>973</v>
      </c>
      <c r="N5" s="410">
        <f t="shared" ref="N5:N45" si="8">ROUND(IF(J5="*15002",ROUND(H5*I5*K5/3100,3)/5,ROUND(H5*I5*K5/3100,3)),3)</f>
        <v>8.1289999999999996</v>
      </c>
      <c r="O5" s="410">
        <f t="shared" si="6"/>
        <v>6</v>
      </c>
      <c r="P5" s="351">
        <v>64</v>
      </c>
      <c r="Q5" s="410" t="s">
        <v>2720</v>
      </c>
      <c r="R5" s="410">
        <v>0.9</v>
      </c>
      <c r="S5" s="351" t="s">
        <v>851</v>
      </c>
      <c r="T5" s="349" t="s">
        <v>135</v>
      </c>
      <c r="U5" s="352" t="s">
        <v>2070</v>
      </c>
      <c r="V5" s="351" t="s">
        <v>795</v>
      </c>
      <c r="W5" s="351" t="s">
        <v>795</v>
      </c>
      <c r="X5" s="351" t="s">
        <v>304</v>
      </c>
      <c r="Y5" s="351" t="s">
        <v>304</v>
      </c>
      <c r="Z5" t="str">
        <f>VLOOKUP(J5,GM!$A$4:$B$1195,2,FALSE)</f>
        <v>Packet(100)</v>
      </c>
      <c r="AA5" t="str">
        <f>VLOOKUP(Q5,GM!$A$4:$B$1195,2,FALSE)</f>
        <v>Coated Gloss</v>
      </c>
      <c r="AB5" s="426" t="str">
        <f t="shared" si="7"/>
        <v>IF EXISTS (SELECT *FROM PaperMaster WHERE Code='*00002') Print 'Code Exist' IF EXISTS (SELECT *FROM PaperMaster WHERE NAME='Art Card-210gsm-20.00X30.00in²-(50.80X76.20cm²)-8.129kg-Gloss') Print 'Paper Master Exist' ELSE IF EXISTS (SELECT *FROM GeneralMaster WHERE Code='*15002') IF EXISTS (SELECT *FROM GeneralMaster WHERE Code='*16002') Insert Into PaperMaster VALUES ('*00002','Art Card-210gsm-20.00X30.00in²-(50.80X76.20cm²)-8.129kg-Gloss','Art Card-210gsm-20.00X30.00in²-(50.80X76.20cm²)-8.129kg-Gloss','S','B','50.8','76.2','20','30','*15002','210','Art Card','Gloss','8.129','6','64','*16002','0.9','A','000001',GetDate(),'NULL',NULL,'N','N') ELSE Print 'Quality Code NOT Exist' ELSE Print 'UOM Code NOT Exist'</v>
      </c>
    </row>
    <row r="6" spans="1:29">
      <c r="A6" s="349" t="s">
        <v>312</v>
      </c>
      <c r="B6" s="410" t="str">
        <f t="shared" si="0"/>
        <v>Art Card-220gsm-20.00X30.00in²-(50.80X76.20cm²)-8.516kg-Gloss</v>
      </c>
      <c r="C6" s="410" t="str">
        <f t="shared" si="1"/>
        <v>Art Card-220gsm-20.00X30.00in²-(50.80X76.20cm²)-8.516kg-Gloss</v>
      </c>
      <c r="D6" s="411" t="s">
        <v>2990</v>
      </c>
      <c r="E6" s="410" t="str">
        <f t="shared" si="2"/>
        <v>B</v>
      </c>
      <c r="F6" s="410">
        <f t="shared" si="3"/>
        <v>50.8</v>
      </c>
      <c r="G6" s="410">
        <f t="shared" si="4"/>
        <v>76.2</v>
      </c>
      <c r="H6" s="351">
        <v>20</v>
      </c>
      <c r="I6" s="351">
        <v>30</v>
      </c>
      <c r="J6" s="410" t="str">
        <f t="shared" si="5"/>
        <v>*15002</v>
      </c>
      <c r="K6" s="351">
        <v>220</v>
      </c>
      <c r="L6" s="351" t="s">
        <v>1029</v>
      </c>
      <c r="M6" s="351" t="s">
        <v>973</v>
      </c>
      <c r="N6" s="410">
        <f t="shared" si="8"/>
        <v>8.516</v>
      </c>
      <c r="O6" s="410">
        <f t="shared" si="6"/>
        <v>6</v>
      </c>
      <c r="P6" s="351">
        <v>64</v>
      </c>
      <c r="Q6" s="410" t="s">
        <v>2720</v>
      </c>
      <c r="R6" s="410">
        <v>0.9</v>
      </c>
      <c r="S6" s="351" t="s">
        <v>851</v>
      </c>
      <c r="T6" s="349" t="s">
        <v>135</v>
      </c>
      <c r="U6" s="352" t="s">
        <v>2070</v>
      </c>
      <c r="V6" s="351" t="s">
        <v>795</v>
      </c>
      <c r="W6" s="351" t="s">
        <v>795</v>
      </c>
      <c r="X6" s="351" t="s">
        <v>304</v>
      </c>
      <c r="Y6" s="351" t="s">
        <v>304</v>
      </c>
      <c r="Z6" t="str">
        <f>VLOOKUP(J6,GM!$A$4:$B$1195,2,FALSE)</f>
        <v>Packet(100)</v>
      </c>
      <c r="AA6" t="str">
        <f>VLOOKUP(Q6,GM!$A$4:$B$1195,2,FALSE)</f>
        <v>Coated Gloss</v>
      </c>
      <c r="AB6" s="426" t="str">
        <f t="shared" si="7"/>
        <v>IF EXISTS (SELECT *FROM PaperMaster WHERE Code='*00003') Print 'Code Exist' IF EXISTS (SELECT *FROM PaperMaster WHERE NAME='Art Card-220gsm-20.00X30.00in²-(50.80X76.20cm²)-8.516kg-Gloss') Print 'Paper Master Exist' ELSE IF EXISTS (SELECT *FROM GeneralMaster WHERE Code='*15002') IF EXISTS (SELECT *FROM GeneralMaster WHERE Code='*16002') Insert Into PaperMaster VALUES ('*00003','Art Card-220gsm-20.00X30.00in²-(50.80X76.20cm²)-8.516kg-Gloss','Art Card-220gsm-20.00X30.00in²-(50.80X76.20cm²)-8.516kg-Gloss','S','B','50.8','76.2','20','30','*15002','220','Art Card','Gloss','8.516','6','64','*16002','0.9','A','000001',GetDate(),'NULL',NULL,'N','N') ELSE Print 'Quality Code NOT Exist' ELSE Print 'UOM Code NOT Exist'</v>
      </c>
    </row>
    <row r="7" spans="1:29">
      <c r="A7" s="349" t="s">
        <v>315</v>
      </c>
      <c r="B7" s="410" t="str">
        <f t="shared" si="0"/>
        <v>Art Card-250gsm-20.00X30.00in²-(50.80X76.20cm²)-9.677kg-Gloss</v>
      </c>
      <c r="C7" s="410" t="str">
        <f t="shared" si="1"/>
        <v>Art Card-250gsm-20.00X30.00in²-(50.80X76.20cm²)-9.677kg-Gloss</v>
      </c>
      <c r="D7" s="411" t="s">
        <v>2990</v>
      </c>
      <c r="E7" s="410" t="str">
        <f t="shared" si="2"/>
        <v>B</v>
      </c>
      <c r="F7" s="410">
        <f t="shared" si="3"/>
        <v>50.8</v>
      </c>
      <c r="G7" s="410">
        <f t="shared" si="4"/>
        <v>76.2</v>
      </c>
      <c r="H7" s="351">
        <v>20</v>
      </c>
      <c r="I7" s="351">
        <v>30</v>
      </c>
      <c r="J7" s="410" t="str">
        <f t="shared" si="5"/>
        <v>*15002</v>
      </c>
      <c r="K7" s="351">
        <v>250</v>
      </c>
      <c r="L7" s="351" t="s">
        <v>1029</v>
      </c>
      <c r="M7" s="351" t="s">
        <v>973</v>
      </c>
      <c r="N7" s="410">
        <f t="shared" si="8"/>
        <v>9.6769999999999996</v>
      </c>
      <c r="O7" s="410">
        <f t="shared" si="6"/>
        <v>5</v>
      </c>
      <c r="P7" s="351">
        <v>64</v>
      </c>
      <c r="Q7" s="410" t="s">
        <v>2720</v>
      </c>
      <c r="R7" s="410">
        <v>0.9</v>
      </c>
      <c r="S7" s="351" t="s">
        <v>851</v>
      </c>
      <c r="T7" s="349" t="s">
        <v>135</v>
      </c>
      <c r="U7" s="352" t="s">
        <v>2070</v>
      </c>
      <c r="V7" s="351" t="s">
        <v>795</v>
      </c>
      <c r="W7" s="351" t="s">
        <v>795</v>
      </c>
      <c r="X7" s="351" t="s">
        <v>304</v>
      </c>
      <c r="Y7" s="351" t="s">
        <v>304</v>
      </c>
      <c r="Z7" t="str">
        <f>VLOOKUP(J7,GM!$A$4:$B$1195,2,FALSE)</f>
        <v>Packet(100)</v>
      </c>
      <c r="AA7" t="str">
        <f>VLOOKUP(Q7,GM!$A$4:$B$1195,2,FALSE)</f>
        <v>Coated Gloss</v>
      </c>
      <c r="AB7" s="426" t="str">
        <f t="shared" si="7"/>
        <v>IF EXISTS (SELECT *FROM PaperMaster WHERE Code='*00004') Print 'Code Exist' IF EXISTS (SELECT *FROM PaperMaster WHERE NAME='Art Card-250gsm-20.00X30.00in²-(50.80X76.20cm²)-9.677kg-Gloss') Print 'Paper Master Exist' ELSE IF EXISTS (SELECT *FROM GeneralMaster WHERE Code='*15002') IF EXISTS (SELECT *FROM GeneralMaster WHERE Code='*16002') Insert Into PaperMaster VALUES ('*00004','Art Card-250gsm-20.00X30.00in²-(50.80X76.20cm²)-9.677kg-Gloss','Art Card-250gsm-20.00X30.00in²-(50.80X76.20cm²)-9.677kg-Gloss','S','B','50.8','76.2','20','30','*15002','250','Art Card','Gloss','9.677','5','64','*16002','0.9','A','000001',GetDate(),'NULL',NULL,'N','N') ELSE Print 'Quality Code NOT Exist' ELSE Print 'UOM Code NOT Exist'</v>
      </c>
    </row>
    <row r="8" spans="1:29">
      <c r="A8" s="349" t="s">
        <v>139</v>
      </c>
      <c r="B8" s="417" t="str">
        <f t="shared" si="0"/>
        <v>Art Card-200gsm-23.00X36.00in²-(58.42X91.44cm²)-10.684kg-Gloss</v>
      </c>
      <c r="C8" s="417" t="str">
        <f t="shared" si="1"/>
        <v>Art Card-200gsm-23.00X36.00in²-(58.42X91.44cm²)-10.684kg-Gloss</v>
      </c>
      <c r="D8" s="418" t="s">
        <v>2990</v>
      </c>
      <c r="E8" s="417" t="str">
        <f t="shared" si="2"/>
        <v>B</v>
      </c>
      <c r="F8" s="417">
        <f t="shared" si="3"/>
        <v>58.42</v>
      </c>
      <c r="G8" s="417">
        <f t="shared" si="4"/>
        <v>91.44</v>
      </c>
      <c r="H8" s="367">
        <v>23</v>
      </c>
      <c r="I8" s="367">
        <v>36</v>
      </c>
      <c r="J8" s="417" t="str">
        <f t="shared" si="5"/>
        <v>*15002</v>
      </c>
      <c r="K8" s="367">
        <v>200</v>
      </c>
      <c r="L8" s="367" t="s">
        <v>1029</v>
      </c>
      <c r="M8" s="367" t="s">
        <v>973</v>
      </c>
      <c r="N8" s="417">
        <f t="shared" si="8"/>
        <v>10.683999999999999</v>
      </c>
      <c r="O8" s="417">
        <f t="shared" si="6"/>
        <v>5</v>
      </c>
      <c r="P8" s="367">
        <v>64</v>
      </c>
      <c r="Q8" s="417" t="s">
        <v>2720</v>
      </c>
      <c r="R8" s="417">
        <v>0.9</v>
      </c>
      <c r="S8" s="367" t="s">
        <v>851</v>
      </c>
      <c r="T8" s="365" t="s">
        <v>135</v>
      </c>
      <c r="U8" s="368" t="s">
        <v>2070</v>
      </c>
      <c r="V8" s="367" t="s">
        <v>795</v>
      </c>
      <c r="W8" s="367" t="s">
        <v>795</v>
      </c>
      <c r="X8" s="367" t="s">
        <v>304</v>
      </c>
      <c r="Y8" s="367" t="s">
        <v>304</v>
      </c>
      <c r="Z8" t="str">
        <f>VLOOKUP(J8,GM!$A$4:$B$1195,2,FALSE)</f>
        <v>Packet(100)</v>
      </c>
      <c r="AA8" t="str">
        <f>VLOOKUP(Q8,GM!$A$4:$B$1195,2,FALSE)</f>
        <v>Coated Gloss</v>
      </c>
      <c r="AB8" s="426" t="str">
        <f t="shared" si="7"/>
        <v>IF EXISTS (SELECT *FROM PaperMaster WHERE Code='*00005') Print 'Code Exist' IF EXISTS (SELECT *FROM PaperMaster WHERE NAME='Art Card-200gsm-23.00X36.00in²-(58.42X91.44cm²)-10.684kg-Gloss') Print 'Paper Master Exist' ELSE IF EXISTS (SELECT *FROM GeneralMaster WHERE Code='*15002') IF EXISTS (SELECT *FROM GeneralMaster WHERE Code='*16002') Insert Into PaperMaster VALUES ('*00005','Art Card-200gsm-23.00X36.00in²-(58.42X91.44cm²)-10.684kg-Gloss','Art Card-200gsm-23.00X36.00in²-(58.42X91.44cm²)-10.684kg-Gloss','S','B','58.42','91.44','23','36','*15002','200','Art Card','Gloss','10.684','5','64','*16002','0.9','A','000001',GetDate(),'NULL',NULL,'N','N') ELSE Print 'Quality Code NOT Exist' ELSE Print 'UOM Code NOT Exist'</v>
      </c>
    </row>
    <row r="9" spans="1:29">
      <c r="A9" s="349" t="s">
        <v>320</v>
      </c>
      <c r="B9" s="417" t="str">
        <f t="shared" si="0"/>
        <v>Art Card-210gsm-23.00X36.00in²-(58.42X91.44cm²)-11.218kg-Gloss</v>
      </c>
      <c r="C9" s="417" t="str">
        <f t="shared" si="1"/>
        <v>Art Card-210gsm-23.00X36.00in²-(58.42X91.44cm²)-11.218kg-Gloss</v>
      </c>
      <c r="D9" s="418" t="s">
        <v>2990</v>
      </c>
      <c r="E9" s="417" t="str">
        <f t="shared" si="2"/>
        <v>B</v>
      </c>
      <c r="F9" s="417">
        <f t="shared" si="3"/>
        <v>58.42</v>
      </c>
      <c r="G9" s="417">
        <f t="shared" si="4"/>
        <v>91.44</v>
      </c>
      <c r="H9" s="367">
        <v>23</v>
      </c>
      <c r="I9" s="367">
        <v>36</v>
      </c>
      <c r="J9" s="417" t="str">
        <f t="shared" si="5"/>
        <v>*15002</v>
      </c>
      <c r="K9" s="367">
        <v>210</v>
      </c>
      <c r="L9" s="367" t="s">
        <v>1029</v>
      </c>
      <c r="M9" s="367" t="s">
        <v>973</v>
      </c>
      <c r="N9" s="417">
        <f t="shared" si="8"/>
        <v>11.218</v>
      </c>
      <c r="O9" s="417">
        <f t="shared" si="6"/>
        <v>4</v>
      </c>
      <c r="P9" s="367">
        <v>64</v>
      </c>
      <c r="Q9" s="417" t="s">
        <v>2720</v>
      </c>
      <c r="R9" s="417">
        <v>0.9</v>
      </c>
      <c r="S9" s="367" t="s">
        <v>851</v>
      </c>
      <c r="T9" s="365" t="s">
        <v>135</v>
      </c>
      <c r="U9" s="368" t="s">
        <v>2070</v>
      </c>
      <c r="V9" s="367" t="s">
        <v>795</v>
      </c>
      <c r="W9" s="367" t="s">
        <v>795</v>
      </c>
      <c r="X9" s="367" t="s">
        <v>304</v>
      </c>
      <c r="Y9" s="367" t="s">
        <v>304</v>
      </c>
      <c r="Z9" t="str">
        <f>VLOOKUP(J9,GM!$A$4:$B$1195,2,FALSE)</f>
        <v>Packet(100)</v>
      </c>
      <c r="AA9" t="str">
        <f>VLOOKUP(Q9,GM!$A$4:$B$1195,2,FALSE)</f>
        <v>Coated Gloss</v>
      </c>
      <c r="AB9" s="426" t="str">
        <f t="shared" si="7"/>
        <v>IF EXISTS (SELECT *FROM PaperMaster WHERE Code='*00006') Print 'Code Exist' IF EXISTS (SELECT *FROM PaperMaster WHERE NAME='Art Card-210gsm-23.00X36.00in²-(58.42X91.44cm²)-11.218kg-Gloss') Print 'Paper Master Exist' ELSE IF EXISTS (SELECT *FROM GeneralMaster WHERE Code='*15002') IF EXISTS (SELECT *FROM GeneralMaster WHERE Code='*16002') Insert Into PaperMaster VALUES ('*00006','Art Card-210gsm-23.00X36.00in²-(58.42X91.44cm²)-11.218kg-Gloss','Art Card-210gsm-23.00X36.00in²-(58.42X91.44cm²)-11.218kg-Gloss','S','B','58.42','91.44','23','36','*15002','210','Art Card','Gloss','11.218','4','64','*16002','0.9','A','000001',GetDate(),'NULL',NULL,'N','N') ELSE Print 'Quality Code NOT Exist' ELSE Print 'UOM Code NOT Exist'</v>
      </c>
    </row>
    <row r="10" spans="1:29">
      <c r="A10" s="349" t="s">
        <v>323</v>
      </c>
      <c r="B10" s="417" t="str">
        <f t="shared" si="0"/>
        <v>Art Card-220gsm-23.00X36.00in²-(58.42X91.44cm²)-11.752kg-Gloss</v>
      </c>
      <c r="C10" s="417" t="str">
        <f t="shared" si="1"/>
        <v>Art Card-220gsm-23.00X36.00in²-(58.42X91.44cm²)-11.752kg-Gloss</v>
      </c>
      <c r="D10" s="418" t="s">
        <v>2990</v>
      </c>
      <c r="E10" s="417" t="str">
        <f t="shared" si="2"/>
        <v>B</v>
      </c>
      <c r="F10" s="417">
        <f t="shared" si="3"/>
        <v>58.42</v>
      </c>
      <c r="G10" s="417">
        <f t="shared" si="4"/>
        <v>91.44</v>
      </c>
      <c r="H10" s="367">
        <v>23</v>
      </c>
      <c r="I10" s="367">
        <v>36</v>
      </c>
      <c r="J10" s="417" t="str">
        <f t="shared" si="5"/>
        <v>*15002</v>
      </c>
      <c r="K10" s="367">
        <v>220</v>
      </c>
      <c r="L10" s="367" t="s">
        <v>1029</v>
      </c>
      <c r="M10" s="367" t="s">
        <v>973</v>
      </c>
      <c r="N10" s="417">
        <f t="shared" si="8"/>
        <v>11.752000000000001</v>
      </c>
      <c r="O10" s="417">
        <f t="shared" si="6"/>
        <v>4</v>
      </c>
      <c r="P10" s="367">
        <v>64</v>
      </c>
      <c r="Q10" s="417" t="s">
        <v>2720</v>
      </c>
      <c r="R10" s="417">
        <v>0.9</v>
      </c>
      <c r="S10" s="367" t="s">
        <v>851</v>
      </c>
      <c r="T10" s="365" t="s">
        <v>135</v>
      </c>
      <c r="U10" s="368" t="s">
        <v>2070</v>
      </c>
      <c r="V10" s="367" t="s">
        <v>795</v>
      </c>
      <c r="W10" s="367" t="s">
        <v>795</v>
      </c>
      <c r="X10" s="367" t="s">
        <v>304</v>
      </c>
      <c r="Y10" s="367" t="s">
        <v>304</v>
      </c>
      <c r="Z10" t="str">
        <f>VLOOKUP(J10,GM!$A$4:$B$1195,2,FALSE)</f>
        <v>Packet(100)</v>
      </c>
      <c r="AA10" t="str">
        <f>VLOOKUP(Q10,GM!$A$4:$B$1195,2,FALSE)</f>
        <v>Coated Gloss</v>
      </c>
      <c r="AB10" s="426" t="str">
        <f t="shared" si="7"/>
        <v>IF EXISTS (SELECT *FROM PaperMaster WHERE Code='*00007') Print 'Code Exist' IF EXISTS (SELECT *FROM PaperMaster WHERE NAME='Art Card-220gsm-23.00X36.00in²-(58.42X91.44cm²)-11.752kg-Gloss') Print 'Paper Master Exist' ELSE IF EXISTS (SELECT *FROM GeneralMaster WHERE Code='*15002') IF EXISTS (SELECT *FROM GeneralMaster WHERE Code='*16002') Insert Into PaperMaster VALUES ('*00007','Art Card-220gsm-23.00X36.00in²-(58.42X91.44cm²)-11.752kg-Gloss','Art Card-220gsm-23.00X36.00in²-(58.42X91.44cm²)-11.752kg-Gloss','S','B','58.42','91.44','23','36','*15002','220','Art Card','Gloss','11.752','4','64','*16002','0.9','A','000001',GetDate(),'NULL',NULL,'N','N') ELSE Print 'Quality Code NOT Exist' ELSE Print 'UOM Code NOT Exist'</v>
      </c>
    </row>
    <row r="11" spans="1:29">
      <c r="A11" s="349" t="s">
        <v>326</v>
      </c>
      <c r="B11" s="417" t="str">
        <f t="shared" si="0"/>
        <v>Art Card-250gsm-23.00X36.00in²-(58.42X91.44cm²)-13.355kg-Gloss</v>
      </c>
      <c r="C11" s="417" t="str">
        <f t="shared" si="1"/>
        <v>Art Card-250gsm-23.00X36.00in²-(58.42X91.44cm²)-13.355kg-Gloss</v>
      </c>
      <c r="D11" s="418" t="s">
        <v>2990</v>
      </c>
      <c r="E11" s="417" t="str">
        <f t="shared" si="2"/>
        <v>B</v>
      </c>
      <c r="F11" s="417">
        <f t="shared" si="3"/>
        <v>58.42</v>
      </c>
      <c r="G11" s="417">
        <f t="shared" si="4"/>
        <v>91.44</v>
      </c>
      <c r="H11" s="367">
        <v>23</v>
      </c>
      <c r="I11" s="367">
        <v>36</v>
      </c>
      <c r="J11" s="417" t="str">
        <f t="shared" si="5"/>
        <v>*15002</v>
      </c>
      <c r="K11" s="367">
        <v>250</v>
      </c>
      <c r="L11" s="367" t="s">
        <v>1029</v>
      </c>
      <c r="M11" s="367" t="s">
        <v>973</v>
      </c>
      <c r="N11" s="417">
        <f t="shared" si="8"/>
        <v>13.355</v>
      </c>
      <c r="O11" s="417">
        <f t="shared" si="6"/>
        <v>4</v>
      </c>
      <c r="P11" s="367">
        <v>64</v>
      </c>
      <c r="Q11" s="417" t="s">
        <v>2720</v>
      </c>
      <c r="R11" s="417">
        <v>0.9</v>
      </c>
      <c r="S11" s="367" t="s">
        <v>851</v>
      </c>
      <c r="T11" s="365" t="s">
        <v>135</v>
      </c>
      <c r="U11" s="368" t="s">
        <v>2070</v>
      </c>
      <c r="V11" s="367" t="s">
        <v>795</v>
      </c>
      <c r="W11" s="367" t="s">
        <v>795</v>
      </c>
      <c r="X11" s="367" t="s">
        <v>304</v>
      </c>
      <c r="Y11" s="367" t="s">
        <v>304</v>
      </c>
      <c r="Z11" t="str">
        <f>VLOOKUP(J11,GM!$A$4:$B$1195,2,FALSE)</f>
        <v>Packet(100)</v>
      </c>
      <c r="AA11" t="str">
        <f>VLOOKUP(Q11,GM!$A$4:$B$1195,2,FALSE)</f>
        <v>Coated Gloss</v>
      </c>
      <c r="AB11" s="426" t="str">
        <f t="shared" si="7"/>
        <v>IF EXISTS (SELECT *FROM PaperMaster WHERE Code='*00008') Print 'Code Exist' IF EXISTS (SELECT *FROM PaperMaster WHERE NAME='Art Card-250gsm-23.00X36.00in²-(58.42X91.44cm²)-13.355kg-Gloss') Print 'Paper Master Exist' ELSE IF EXISTS (SELECT *FROM GeneralMaster WHERE Code='*15002') IF EXISTS (SELECT *FROM GeneralMaster WHERE Code='*16002') Insert Into PaperMaster VALUES ('*00008','Art Card-250gsm-23.00X36.00in²-(58.42X91.44cm²)-13.355kg-Gloss','Art Card-250gsm-23.00X36.00in²-(58.42X91.44cm²)-13.355kg-Gloss','S','B','58.42','91.44','23','36','*15002','250','Art Card','Gloss','13.355','4','64','*16002','0.9','A','000001',GetDate(),'NULL',NULL,'N','N') ELSE Print 'Quality Code NOT Exist' ELSE Print 'UOM Code NOT Exist'</v>
      </c>
    </row>
    <row r="12" spans="1:29">
      <c r="A12" s="349" t="s">
        <v>329</v>
      </c>
      <c r="B12" s="406" t="str">
        <f t="shared" si="0"/>
        <v>Art Paper-70gsm-20.00X30.00in²-(50.80X76.20cm²)-13.548kg-Gloss</v>
      </c>
      <c r="C12" s="406" t="str">
        <f t="shared" si="1"/>
        <v>Art Paper-70gsm-20.00X30.00in²-(50.80X76.20cm²)-13.548kg-Gloss</v>
      </c>
      <c r="D12" s="407" t="s">
        <v>2990</v>
      </c>
      <c r="E12" s="406" t="str">
        <f t="shared" si="2"/>
        <v>P</v>
      </c>
      <c r="F12" s="406">
        <f t="shared" si="3"/>
        <v>50.8</v>
      </c>
      <c r="G12" s="406">
        <f t="shared" si="4"/>
        <v>76.2</v>
      </c>
      <c r="H12" s="408">
        <v>20</v>
      </c>
      <c r="I12" s="408">
        <v>30</v>
      </c>
      <c r="J12" s="406" t="str">
        <f t="shared" si="5"/>
        <v>*15004</v>
      </c>
      <c r="K12" s="408">
        <v>70</v>
      </c>
      <c r="L12" s="408" t="s">
        <v>1039</v>
      </c>
      <c r="M12" s="408" t="s">
        <v>973</v>
      </c>
      <c r="N12" s="406">
        <f t="shared" si="8"/>
        <v>13.548</v>
      </c>
      <c r="O12" s="406">
        <f t="shared" si="6"/>
        <v>4</v>
      </c>
      <c r="P12" s="408">
        <v>64</v>
      </c>
      <c r="Q12" s="406" t="s">
        <v>2720</v>
      </c>
      <c r="R12" s="406">
        <v>0.9</v>
      </c>
      <c r="S12" s="408" t="s">
        <v>851</v>
      </c>
      <c r="T12" s="405" t="s">
        <v>135</v>
      </c>
      <c r="U12" s="409" t="s">
        <v>2070</v>
      </c>
      <c r="V12" s="408" t="s">
        <v>795</v>
      </c>
      <c r="W12" s="408" t="s">
        <v>795</v>
      </c>
      <c r="X12" s="408" t="s">
        <v>304</v>
      </c>
      <c r="Y12" s="408" t="s">
        <v>304</v>
      </c>
      <c r="Z12" t="str">
        <f>VLOOKUP(J12,GM!$A$4:$B$1195,2,FALSE)</f>
        <v>Ream</v>
      </c>
      <c r="AA12" t="str">
        <f>VLOOKUP(Q12,GM!$A$4:$B$1195,2,FALSE)</f>
        <v>Coated Gloss</v>
      </c>
      <c r="AB12" s="426" t="str">
        <f t="shared" si="7"/>
        <v>IF EXISTS (SELECT *FROM PaperMaster WHERE Code='*00009') Print 'Code Exist' IF EXISTS (SELECT *FROM PaperMaster WHERE NAME='Art Paper-70gsm-20.00X30.00in²-(50.80X76.20cm²)-13.548kg-Gloss') Print 'Paper Master Exist' ELSE IF EXISTS (SELECT *FROM GeneralMaster WHERE Code='*15004') IF EXISTS (SELECT *FROM GeneralMaster WHERE Code='*16002') Insert Into PaperMaster VALUES ('*00009','Art Paper-70gsm-20.00X30.00in²-(50.80X76.20cm²)-13.548kg-Gloss','Art Paper-70gsm-20.00X30.00in²-(50.80X76.20cm²)-13.548kg-Gloss','S','P','50.8','76.2','20','30','*15004','70','Art Paper','Gloss','13.548','4','64','*16002','0.9','A','000001',GetDate(),'NULL',NULL,'N','N') ELSE Print 'Quality Code NOT Exist' ELSE Print 'UOM Code NOT Exist'</v>
      </c>
    </row>
    <row r="13" spans="1:29">
      <c r="A13" s="349" t="s">
        <v>332</v>
      </c>
      <c r="B13" s="406" t="str">
        <f t="shared" si="0"/>
        <v>Art Paper-80gsm-20.00X30.00in²-(50.80X76.20cm²)-15.484kg-Gloss</v>
      </c>
      <c r="C13" s="406" t="str">
        <f t="shared" si="1"/>
        <v>Art Paper-80gsm-20.00X30.00in²-(50.80X76.20cm²)-15.484kg-Gloss</v>
      </c>
      <c r="D13" s="407" t="s">
        <v>2990</v>
      </c>
      <c r="E13" s="406" t="str">
        <f t="shared" si="2"/>
        <v>P</v>
      </c>
      <c r="F13" s="406">
        <f t="shared" si="3"/>
        <v>50.8</v>
      </c>
      <c r="G13" s="406">
        <f t="shared" si="4"/>
        <v>76.2</v>
      </c>
      <c r="H13" s="408">
        <v>20</v>
      </c>
      <c r="I13" s="408">
        <v>30</v>
      </c>
      <c r="J13" s="406" t="str">
        <f t="shared" si="5"/>
        <v>*15004</v>
      </c>
      <c r="K13" s="408">
        <v>80</v>
      </c>
      <c r="L13" s="408" t="s">
        <v>1039</v>
      </c>
      <c r="M13" s="408" t="s">
        <v>973</v>
      </c>
      <c r="N13" s="406">
        <f t="shared" si="8"/>
        <v>15.484</v>
      </c>
      <c r="O13" s="406">
        <f t="shared" si="6"/>
        <v>3</v>
      </c>
      <c r="P13" s="408">
        <v>64</v>
      </c>
      <c r="Q13" s="406" t="s">
        <v>2720</v>
      </c>
      <c r="R13" s="406">
        <v>0.9</v>
      </c>
      <c r="S13" s="408" t="s">
        <v>851</v>
      </c>
      <c r="T13" s="405" t="s">
        <v>135</v>
      </c>
      <c r="U13" s="409" t="s">
        <v>2070</v>
      </c>
      <c r="V13" s="408" t="s">
        <v>795</v>
      </c>
      <c r="W13" s="408" t="s">
        <v>795</v>
      </c>
      <c r="X13" s="408" t="s">
        <v>304</v>
      </c>
      <c r="Y13" s="408" t="s">
        <v>304</v>
      </c>
      <c r="Z13" t="str">
        <f>VLOOKUP(J13,GM!$A$4:$B$1195,2,FALSE)</f>
        <v>Ream</v>
      </c>
      <c r="AA13" t="str">
        <f>VLOOKUP(Q13,GM!$A$4:$B$1195,2,FALSE)</f>
        <v>Coated Gloss</v>
      </c>
      <c r="AB13" s="426" t="str">
        <f t="shared" si="7"/>
        <v>IF EXISTS (SELECT *FROM PaperMaster WHERE Code='*00010') Print 'Code Exist' IF EXISTS (SELECT *FROM PaperMaster WHERE NAME='Art Paper-80gsm-20.00X30.00in²-(50.80X76.20cm²)-15.484kg-Gloss') Print 'Paper Master Exist' ELSE IF EXISTS (SELECT *FROM GeneralMaster WHERE Code='*15004') IF EXISTS (SELECT *FROM GeneralMaster WHERE Code='*16002') Insert Into PaperMaster VALUES ('*00010','Art Paper-80gsm-20.00X30.00in²-(50.80X76.20cm²)-15.484kg-Gloss','Art Paper-80gsm-20.00X30.00in²-(50.80X76.20cm²)-15.484kg-Gloss','S','P','50.8','76.2','20','30','*15004','80','Art Paper','Gloss','15.484','3','64','*16002','0.9','A','000001',GetDate(),'NULL',NULL,'N','N') ELSE Print 'Quality Code NOT Exist' ELSE Print 'UOM Code NOT Exist'</v>
      </c>
    </row>
    <row r="14" spans="1:29">
      <c r="A14" s="349" t="s">
        <v>335</v>
      </c>
      <c r="B14" s="406" t="str">
        <f t="shared" si="0"/>
        <v>Art Paper-90gsm-20.00X30.00in²-(50.80X76.20cm²)-17.419kg-Gloss</v>
      </c>
      <c r="C14" s="406" t="str">
        <f t="shared" si="1"/>
        <v>Art Paper-90gsm-20.00X30.00in²-(50.80X76.20cm²)-17.419kg-Gloss</v>
      </c>
      <c r="D14" s="407" t="s">
        <v>2990</v>
      </c>
      <c r="E14" s="406" t="str">
        <f t="shared" si="2"/>
        <v>P</v>
      </c>
      <c r="F14" s="406">
        <f t="shared" si="3"/>
        <v>50.8</v>
      </c>
      <c r="G14" s="406">
        <f t="shared" si="4"/>
        <v>76.2</v>
      </c>
      <c r="H14" s="408">
        <v>20</v>
      </c>
      <c r="I14" s="408">
        <v>30</v>
      </c>
      <c r="J14" s="406" t="str">
        <f t="shared" si="5"/>
        <v>*15004</v>
      </c>
      <c r="K14" s="408">
        <v>90</v>
      </c>
      <c r="L14" s="408" t="s">
        <v>1039</v>
      </c>
      <c r="M14" s="408" t="s">
        <v>973</v>
      </c>
      <c r="N14" s="406">
        <f t="shared" si="8"/>
        <v>17.419</v>
      </c>
      <c r="O14" s="406">
        <f t="shared" si="6"/>
        <v>3</v>
      </c>
      <c r="P14" s="408">
        <v>64</v>
      </c>
      <c r="Q14" s="406" t="s">
        <v>2720</v>
      </c>
      <c r="R14" s="406">
        <v>0.9</v>
      </c>
      <c r="S14" s="408" t="s">
        <v>851</v>
      </c>
      <c r="T14" s="405" t="s">
        <v>135</v>
      </c>
      <c r="U14" s="409" t="s">
        <v>2070</v>
      </c>
      <c r="V14" s="408" t="s">
        <v>795</v>
      </c>
      <c r="W14" s="408" t="s">
        <v>795</v>
      </c>
      <c r="X14" s="408" t="s">
        <v>304</v>
      </c>
      <c r="Y14" s="408" t="s">
        <v>304</v>
      </c>
      <c r="Z14" t="str">
        <f>VLOOKUP(J14,GM!$A$4:$B$1195,2,FALSE)</f>
        <v>Ream</v>
      </c>
      <c r="AA14" t="str">
        <f>VLOOKUP(Q14,GM!$A$4:$B$1195,2,FALSE)</f>
        <v>Coated Gloss</v>
      </c>
      <c r="AB14" s="426" t="str">
        <f t="shared" si="7"/>
        <v>IF EXISTS (SELECT *FROM PaperMaster WHERE Code='*00011') Print 'Code Exist' IF EXISTS (SELECT *FROM PaperMaster WHERE NAME='Art Paper-90gsm-20.00X30.00in²-(50.80X76.20cm²)-17.419kg-Gloss') Print 'Paper Master Exist' ELSE IF EXISTS (SELECT *FROM GeneralMaster WHERE Code='*15004') IF EXISTS (SELECT *FROM GeneralMaster WHERE Code='*16002') Insert Into PaperMaster VALUES ('*00011','Art Paper-90gsm-20.00X30.00in²-(50.80X76.20cm²)-17.419kg-Gloss','Art Paper-90gsm-20.00X30.00in²-(50.80X76.20cm²)-17.419kg-Gloss','S','P','50.8','76.2','20','30','*15004','90','Art Paper','Gloss','17.419','3','64','*16002','0.9','A','000001',GetDate(),'NULL',NULL,'N','N') ELSE Print 'Quality Code NOT Exist' ELSE Print 'UOM Code NOT Exist'</v>
      </c>
    </row>
    <row r="15" spans="1:29">
      <c r="A15" s="349" t="s">
        <v>338</v>
      </c>
      <c r="B15" s="406" t="str">
        <f t="shared" si="0"/>
        <v>Art Paper-100gsm-20.00X30.00in²-(50.80X76.20cm²)-19.355kg-Gloss</v>
      </c>
      <c r="C15" s="406" t="str">
        <f t="shared" si="1"/>
        <v>Art Paper-100gsm-20.00X30.00in²-(50.80X76.20cm²)-19.355kg-Gloss</v>
      </c>
      <c r="D15" s="407" t="s">
        <v>2990</v>
      </c>
      <c r="E15" s="406" t="str">
        <f t="shared" si="2"/>
        <v>P</v>
      </c>
      <c r="F15" s="406">
        <f t="shared" si="3"/>
        <v>50.8</v>
      </c>
      <c r="G15" s="406">
        <f t="shared" si="4"/>
        <v>76.2</v>
      </c>
      <c r="H15" s="408">
        <v>20</v>
      </c>
      <c r="I15" s="408">
        <v>30</v>
      </c>
      <c r="J15" s="406" t="str">
        <f t="shared" si="5"/>
        <v>*15004</v>
      </c>
      <c r="K15" s="408">
        <v>100</v>
      </c>
      <c r="L15" s="408" t="s">
        <v>1039</v>
      </c>
      <c r="M15" s="408" t="s">
        <v>973</v>
      </c>
      <c r="N15" s="406">
        <f t="shared" si="8"/>
        <v>19.355</v>
      </c>
      <c r="O15" s="406">
        <f t="shared" si="6"/>
        <v>3</v>
      </c>
      <c r="P15" s="408">
        <v>64</v>
      </c>
      <c r="Q15" s="406" t="s">
        <v>2720</v>
      </c>
      <c r="R15" s="406">
        <v>0.9</v>
      </c>
      <c r="S15" s="408" t="s">
        <v>851</v>
      </c>
      <c r="T15" s="405" t="s">
        <v>135</v>
      </c>
      <c r="U15" s="409" t="s">
        <v>2070</v>
      </c>
      <c r="V15" s="408" t="s">
        <v>795</v>
      </c>
      <c r="W15" s="408" t="s">
        <v>795</v>
      </c>
      <c r="X15" s="408" t="s">
        <v>304</v>
      </c>
      <c r="Y15" s="408" t="s">
        <v>304</v>
      </c>
      <c r="Z15" t="str">
        <f>VLOOKUP(J15,GM!$A$4:$B$1195,2,FALSE)</f>
        <v>Ream</v>
      </c>
      <c r="AA15" t="str">
        <f>VLOOKUP(Q15,GM!$A$4:$B$1195,2,FALSE)</f>
        <v>Coated Gloss</v>
      </c>
      <c r="AB15" s="426" t="str">
        <f t="shared" si="7"/>
        <v>IF EXISTS (SELECT *FROM PaperMaster WHERE Code='*00012') Print 'Code Exist' IF EXISTS (SELECT *FROM PaperMaster WHERE NAME='Art Paper-100gsm-20.00X30.00in²-(50.80X76.20cm²)-19.355kg-Gloss') Print 'Paper Master Exist' ELSE IF EXISTS (SELECT *FROM GeneralMaster WHERE Code='*15004') IF EXISTS (SELECT *FROM GeneralMaster WHERE Code='*16002') Insert Into PaperMaster VALUES ('*00012','Art Paper-100gsm-20.00X30.00in²-(50.80X76.20cm²)-19.355kg-Gloss','Art Paper-100gsm-20.00X30.00in²-(50.80X76.20cm²)-19.355kg-Gloss','S','P','50.8','76.2','20','30','*15004','100','Art Paper','Gloss','19.355','3','64','*16002','0.9','A','000001',GetDate(),'NULL',NULL,'N','N') ELSE Print 'Quality Code NOT Exist' ELSE Print 'UOM Code NOT Exist'</v>
      </c>
    </row>
    <row r="16" spans="1:29">
      <c r="A16" s="349" t="s">
        <v>340</v>
      </c>
      <c r="B16" s="406" t="str">
        <f t="shared" si="0"/>
        <v>Art Paper-130gsm-20.00X30.00in²-(50.80X76.20cm²)-25.161kg-Gloss</v>
      </c>
      <c r="C16" s="406" t="str">
        <f t="shared" si="1"/>
        <v>Art Paper-130gsm-20.00X30.00in²-(50.80X76.20cm²)-25.161kg-Gloss</v>
      </c>
      <c r="D16" s="407" t="s">
        <v>2990</v>
      </c>
      <c r="E16" s="406" t="str">
        <f t="shared" si="2"/>
        <v>P</v>
      </c>
      <c r="F16" s="406">
        <f t="shared" si="3"/>
        <v>50.8</v>
      </c>
      <c r="G16" s="406">
        <f t="shared" si="4"/>
        <v>76.2</v>
      </c>
      <c r="H16" s="408">
        <v>20</v>
      </c>
      <c r="I16" s="408">
        <v>30</v>
      </c>
      <c r="J16" s="406" t="str">
        <f t="shared" si="5"/>
        <v>*15004</v>
      </c>
      <c r="K16" s="408">
        <v>130</v>
      </c>
      <c r="L16" s="408" t="s">
        <v>1039</v>
      </c>
      <c r="M16" s="408" t="s">
        <v>973</v>
      </c>
      <c r="N16" s="406">
        <f t="shared" si="8"/>
        <v>25.161000000000001</v>
      </c>
      <c r="O16" s="406">
        <f t="shared" si="6"/>
        <v>2</v>
      </c>
      <c r="P16" s="408">
        <v>64</v>
      </c>
      <c r="Q16" s="406" t="s">
        <v>2720</v>
      </c>
      <c r="R16" s="406">
        <v>0.9</v>
      </c>
      <c r="S16" s="408" t="s">
        <v>851</v>
      </c>
      <c r="T16" s="405" t="s">
        <v>135</v>
      </c>
      <c r="U16" s="409" t="s">
        <v>2070</v>
      </c>
      <c r="V16" s="408" t="s">
        <v>795</v>
      </c>
      <c r="W16" s="408" t="s">
        <v>795</v>
      </c>
      <c r="X16" s="408" t="s">
        <v>304</v>
      </c>
      <c r="Y16" s="408" t="s">
        <v>304</v>
      </c>
      <c r="Z16" t="str">
        <f>VLOOKUP(J16,GM!$A$4:$B$1195,2,FALSE)</f>
        <v>Ream</v>
      </c>
      <c r="AA16" t="str">
        <f>VLOOKUP(Q16,GM!$A$4:$B$1195,2,FALSE)</f>
        <v>Coated Gloss</v>
      </c>
      <c r="AB16" s="426" t="str">
        <f t="shared" si="7"/>
        <v>IF EXISTS (SELECT *FROM PaperMaster WHERE Code='*00013') Print 'Code Exist' IF EXISTS (SELECT *FROM PaperMaster WHERE NAME='Art Paper-130gsm-20.00X30.00in²-(50.80X76.20cm²)-25.161kg-Gloss') Print 'Paper Master Exist' ELSE IF EXISTS (SELECT *FROM GeneralMaster WHERE Code='*15004') IF EXISTS (SELECT *FROM GeneralMaster WHERE Code='*16002') Insert Into PaperMaster VALUES ('*00013','Art Paper-130gsm-20.00X30.00in²-(50.80X76.20cm²)-25.161kg-Gloss','Art Paper-130gsm-20.00X30.00in²-(50.80X76.20cm²)-25.161kg-Gloss','S','P','50.8','76.2','20','30','*15004','130','Art Paper','Gloss','25.161','2','64','*16002','0.9','A','000001',GetDate(),'NULL',NULL,'N','N') ELSE Print 'Quality Code NOT Exist' ELSE Print 'UOM Code NOT Exist'</v>
      </c>
    </row>
    <row r="17" spans="1:28">
      <c r="A17" s="349" t="s">
        <v>342</v>
      </c>
      <c r="B17" s="406" t="str">
        <f t="shared" si="0"/>
        <v>Art Paper-170gsm-20.00X30.00in²-(50.80X76.20cm²)-32.903kg-Gloss</v>
      </c>
      <c r="C17" s="406" t="str">
        <f t="shared" si="1"/>
        <v>Art Paper-170gsm-20.00X30.00in²-(50.80X76.20cm²)-32.903kg-Gloss</v>
      </c>
      <c r="D17" s="407" t="s">
        <v>2990</v>
      </c>
      <c r="E17" s="406" t="str">
        <f t="shared" si="2"/>
        <v>P</v>
      </c>
      <c r="F17" s="406">
        <f t="shared" si="3"/>
        <v>50.8</v>
      </c>
      <c r="G17" s="406">
        <f t="shared" si="4"/>
        <v>76.2</v>
      </c>
      <c r="H17" s="408">
        <v>20</v>
      </c>
      <c r="I17" s="408">
        <v>30</v>
      </c>
      <c r="J17" s="406" t="str">
        <f t="shared" si="5"/>
        <v>*15004</v>
      </c>
      <c r="K17" s="408">
        <v>170</v>
      </c>
      <c r="L17" s="408" t="s">
        <v>1039</v>
      </c>
      <c r="M17" s="408" t="s">
        <v>973</v>
      </c>
      <c r="N17" s="406">
        <f t="shared" si="8"/>
        <v>32.902999999999999</v>
      </c>
      <c r="O17" s="406">
        <f t="shared" si="6"/>
        <v>2</v>
      </c>
      <c r="P17" s="408">
        <v>64</v>
      </c>
      <c r="Q17" s="406" t="s">
        <v>2720</v>
      </c>
      <c r="R17" s="406">
        <v>0.9</v>
      </c>
      <c r="S17" s="408" t="s">
        <v>851</v>
      </c>
      <c r="T17" s="405" t="s">
        <v>135</v>
      </c>
      <c r="U17" s="409" t="s">
        <v>2070</v>
      </c>
      <c r="V17" s="408" t="s">
        <v>795</v>
      </c>
      <c r="W17" s="408" t="s">
        <v>795</v>
      </c>
      <c r="X17" s="408" t="s">
        <v>304</v>
      </c>
      <c r="Y17" s="408" t="s">
        <v>304</v>
      </c>
      <c r="Z17" t="str">
        <f>VLOOKUP(J17,GM!$A$4:$B$1195,2,FALSE)</f>
        <v>Ream</v>
      </c>
      <c r="AA17" t="str">
        <f>VLOOKUP(Q17,GM!$A$4:$B$1195,2,FALSE)</f>
        <v>Coated Gloss</v>
      </c>
      <c r="AB17" s="426" t="str">
        <f t="shared" si="7"/>
        <v>IF EXISTS (SELECT *FROM PaperMaster WHERE Code='*00014') Print 'Code Exist' IF EXISTS (SELECT *FROM PaperMaster WHERE NAME='Art Paper-170gsm-20.00X30.00in²-(50.80X76.20cm²)-32.903kg-Gloss') Print 'Paper Master Exist' ELSE IF EXISTS (SELECT *FROM GeneralMaster WHERE Code='*15004') IF EXISTS (SELECT *FROM GeneralMaster WHERE Code='*16002') Insert Into PaperMaster VALUES ('*00014','Art Paper-170gsm-20.00X30.00in²-(50.80X76.20cm²)-32.903kg-Gloss','Art Paper-170gsm-20.00X30.00in²-(50.80X76.20cm²)-32.903kg-Gloss','S','P','50.8','76.2','20','30','*15004','170','Art Paper','Gloss','32.903','2','64','*16002','0.9','A','000001',GetDate(),'NULL',NULL,'N','N') ELSE Print 'Quality Code NOT Exist' ELSE Print 'UOM Code NOT Exist'</v>
      </c>
    </row>
    <row r="18" spans="1:28">
      <c r="A18" s="349" t="s">
        <v>344</v>
      </c>
      <c r="B18" s="396" t="str">
        <f t="shared" si="0"/>
        <v>Art Paper-70gsm-23.00X36.00in²-(58.42X91.44cm²)-18.697kg-Gloss</v>
      </c>
      <c r="C18" s="396" t="str">
        <f t="shared" si="1"/>
        <v>Art Paper-70gsm-23.00X36.00in²-(58.42X91.44cm²)-18.697kg-Gloss</v>
      </c>
      <c r="D18" s="397" t="s">
        <v>2990</v>
      </c>
      <c r="E18" s="396" t="str">
        <f t="shared" si="2"/>
        <v>P</v>
      </c>
      <c r="F18" s="396">
        <f t="shared" si="3"/>
        <v>58.42</v>
      </c>
      <c r="G18" s="396">
        <f t="shared" si="4"/>
        <v>91.44</v>
      </c>
      <c r="H18" s="398">
        <v>23</v>
      </c>
      <c r="I18" s="398">
        <v>36</v>
      </c>
      <c r="J18" s="396" t="str">
        <f t="shared" si="5"/>
        <v>*15004</v>
      </c>
      <c r="K18" s="398">
        <v>70</v>
      </c>
      <c r="L18" s="398" t="s">
        <v>1039</v>
      </c>
      <c r="M18" s="398" t="s">
        <v>973</v>
      </c>
      <c r="N18" s="396">
        <f t="shared" si="8"/>
        <v>18.696999999999999</v>
      </c>
      <c r="O18" s="396">
        <f t="shared" si="6"/>
        <v>3</v>
      </c>
      <c r="P18" s="398">
        <v>64</v>
      </c>
      <c r="Q18" s="396" t="s">
        <v>2720</v>
      </c>
      <c r="R18" s="396">
        <v>0.9</v>
      </c>
      <c r="S18" s="398" t="s">
        <v>851</v>
      </c>
      <c r="T18" s="395" t="s">
        <v>135</v>
      </c>
      <c r="U18" s="399" t="s">
        <v>2070</v>
      </c>
      <c r="V18" s="398" t="s">
        <v>795</v>
      </c>
      <c r="W18" s="398" t="s">
        <v>795</v>
      </c>
      <c r="X18" s="398" t="s">
        <v>304</v>
      </c>
      <c r="Y18" s="398" t="s">
        <v>304</v>
      </c>
      <c r="Z18" t="str">
        <f>VLOOKUP(J18,GM!$A$4:$B$1195,2,FALSE)</f>
        <v>Ream</v>
      </c>
      <c r="AA18" t="str">
        <f>VLOOKUP(Q18,GM!$A$4:$B$1195,2,FALSE)</f>
        <v>Coated Gloss</v>
      </c>
      <c r="AB18" s="426" t="str">
        <f t="shared" si="7"/>
        <v>IF EXISTS (SELECT *FROM PaperMaster WHERE Code='*00015') Print 'Code Exist' IF EXISTS (SELECT *FROM PaperMaster WHERE NAME='Art Paper-70gsm-23.00X36.00in²-(58.42X91.44cm²)-18.697kg-Gloss') Print 'Paper Master Exist' ELSE IF EXISTS (SELECT *FROM GeneralMaster WHERE Code='*15004') IF EXISTS (SELECT *FROM GeneralMaster WHERE Code='*16002') Insert Into PaperMaster VALUES ('*00015','Art Paper-70gsm-23.00X36.00in²-(58.42X91.44cm²)-18.697kg-Gloss','Art Paper-70gsm-23.00X36.00in²-(58.42X91.44cm²)-18.697kg-Gloss','S','P','58.42','91.44','23','36','*15004','70','Art Paper','Gloss','18.697','3','64','*16002','0.9','A','000001',GetDate(),'NULL',NULL,'N','N') ELSE Print 'Quality Code NOT Exist' ELSE Print 'UOM Code NOT Exist'</v>
      </c>
    </row>
    <row r="19" spans="1:28">
      <c r="A19" s="349" t="s">
        <v>346</v>
      </c>
      <c r="B19" s="396" t="str">
        <f t="shared" si="0"/>
        <v>Art Paper-80gsm-23.00X36.00in²-(58.42X91.44cm²)-21.368kg-Gloss</v>
      </c>
      <c r="C19" s="396" t="str">
        <f t="shared" si="1"/>
        <v>Art Paper-80gsm-23.00X36.00in²-(58.42X91.44cm²)-21.368kg-Gloss</v>
      </c>
      <c r="D19" s="397" t="s">
        <v>2990</v>
      </c>
      <c r="E19" s="396" t="str">
        <f t="shared" si="2"/>
        <v>P</v>
      </c>
      <c r="F19" s="396">
        <f t="shared" si="3"/>
        <v>58.42</v>
      </c>
      <c r="G19" s="396">
        <f t="shared" si="4"/>
        <v>91.44</v>
      </c>
      <c r="H19" s="398">
        <v>23</v>
      </c>
      <c r="I19" s="398">
        <v>36</v>
      </c>
      <c r="J19" s="396" t="str">
        <f t="shared" si="5"/>
        <v>*15004</v>
      </c>
      <c r="K19" s="398">
        <v>80</v>
      </c>
      <c r="L19" s="398" t="s">
        <v>1039</v>
      </c>
      <c r="M19" s="398" t="s">
        <v>973</v>
      </c>
      <c r="N19" s="396">
        <f t="shared" si="8"/>
        <v>21.367999999999999</v>
      </c>
      <c r="O19" s="396">
        <f t="shared" si="6"/>
        <v>2</v>
      </c>
      <c r="P19" s="398">
        <v>64</v>
      </c>
      <c r="Q19" s="396" t="s">
        <v>2720</v>
      </c>
      <c r="R19" s="396">
        <v>0.9</v>
      </c>
      <c r="S19" s="398" t="s">
        <v>851</v>
      </c>
      <c r="T19" s="395" t="s">
        <v>135</v>
      </c>
      <c r="U19" s="399" t="s">
        <v>2070</v>
      </c>
      <c r="V19" s="398" t="s">
        <v>795</v>
      </c>
      <c r="W19" s="398" t="s">
        <v>795</v>
      </c>
      <c r="X19" s="398" t="s">
        <v>304</v>
      </c>
      <c r="Y19" s="398" t="s">
        <v>304</v>
      </c>
      <c r="Z19" t="str">
        <f>VLOOKUP(J19,GM!$A$4:$B$1195,2,FALSE)</f>
        <v>Ream</v>
      </c>
      <c r="AA19" t="str">
        <f>VLOOKUP(Q19,GM!$A$4:$B$1195,2,FALSE)</f>
        <v>Coated Gloss</v>
      </c>
      <c r="AB19" s="426" t="str">
        <f t="shared" si="7"/>
        <v>IF EXISTS (SELECT *FROM PaperMaster WHERE Code='*00016') Print 'Code Exist' IF EXISTS (SELECT *FROM PaperMaster WHERE NAME='Art Paper-80gsm-23.00X36.00in²-(58.42X91.44cm²)-21.368kg-Gloss') Print 'Paper Master Exist' ELSE IF EXISTS (SELECT *FROM GeneralMaster WHERE Code='*15004') IF EXISTS (SELECT *FROM GeneralMaster WHERE Code='*16002') Insert Into PaperMaster VALUES ('*00016','Art Paper-80gsm-23.00X36.00in²-(58.42X91.44cm²)-21.368kg-Gloss','Art Paper-80gsm-23.00X36.00in²-(58.42X91.44cm²)-21.368kg-Gloss','S','P','58.42','91.44','23','36','*15004','80','Art Paper','Gloss','21.368','2','64','*16002','0.9','A','000001',GetDate(),'NULL',NULL,'N','N') ELSE Print 'Quality Code NOT Exist' ELSE Print 'UOM Code NOT Exist'</v>
      </c>
    </row>
    <row r="20" spans="1:28">
      <c r="A20" s="349" t="s">
        <v>347</v>
      </c>
      <c r="B20" s="396" t="str">
        <f t="shared" si="0"/>
        <v>Art Paper-90gsm-23.00X36.00in²-(58.42X91.44cm²)-24.039kg-Gloss</v>
      </c>
      <c r="C20" s="396" t="str">
        <f t="shared" si="1"/>
        <v>Art Paper-90gsm-23.00X36.00in²-(58.42X91.44cm²)-24.039kg-Gloss</v>
      </c>
      <c r="D20" s="397" t="s">
        <v>2990</v>
      </c>
      <c r="E20" s="396" t="str">
        <f t="shared" si="2"/>
        <v>P</v>
      </c>
      <c r="F20" s="396">
        <f t="shared" si="3"/>
        <v>58.42</v>
      </c>
      <c r="G20" s="396">
        <f t="shared" si="4"/>
        <v>91.44</v>
      </c>
      <c r="H20" s="398">
        <v>23</v>
      </c>
      <c r="I20" s="398">
        <v>36</v>
      </c>
      <c r="J20" s="396" t="str">
        <f t="shared" si="5"/>
        <v>*15004</v>
      </c>
      <c r="K20" s="398">
        <v>90</v>
      </c>
      <c r="L20" s="398" t="s">
        <v>1039</v>
      </c>
      <c r="M20" s="398" t="s">
        <v>973</v>
      </c>
      <c r="N20" s="396">
        <f t="shared" si="8"/>
        <v>24.039000000000001</v>
      </c>
      <c r="O20" s="396">
        <f t="shared" si="6"/>
        <v>2</v>
      </c>
      <c r="P20" s="398">
        <v>64</v>
      </c>
      <c r="Q20" s="396" t="s">
        <v>2720</v>
      </c>
      <c r="R20" s="396">
        <v>0.9</v>
      </c>
      <c r="S20" s="398" t="s">
        <v>851</v>
      </c>
      <c r="T20" s="395" t="s">
        <v>135</v>
      </c>
      <c r="U20" s="399" t="s">
        <v>2070</v>
      </c>
      <c r="V20" s="398" t="s">
        <v>795</v>
      </c>
      <c r="W20" s="398" t="s">
        <v>795</v>
      </c>
      <c r="X20" s="398" t="s">
        <v>304</v>
      </c>
      <c r="Y20" s="398" t="s">
        <v>304</v>
      </c>
      <c r="Z20" t="str">
        <f>VLOOKUP(J20,GM!$A$4:$B$1195,2,FALSE)</f>
        <v>Ream</v>
      </c>
      <c r="AA20" t="str">
        <f>VLOOKUP(Q20,GM!$A$4:$B$1195,2,FALSE)</f>
        <v>Coated Gloss</v>
      </c>
      <c r="AB20" s="426" t="str">
        <f t="shared" si="7"/>
        <v>IF EXISTS (SELECT *FROM PaperMaster WHERE Code='*00017') Print 'Code Exist' IF EXISTS (SELECT *FROM PaperMaster WHERE NAME='Art Paper-90gsm-23.00X36.00in²-(58.42X91.44cm²)-24.039kg-Gloss') Print 'Paper Master Exist' ELSE IF EXISTS (SELECT *FROM GeneralMaster WHERE Code='*15004') IF EXISTS (SELECT *FROM GeneralMaster WHERE Code='*16002') Insert Into PaperMaster VALUES ('*00017','Art Paper-90gsm-23.00X36.00in²-(58.42X91.44cm²)-24.039kg-Gloss','Art Paper-90gsm-23.00X36.00in²-(58.42X91.44cm²)-24.039kg-Gloss','S','P','58.42','91.44','23','36','*15004','90','Art Paper','Gloss','24.039','2','64','*16002','0.9','A','000001',GetDate(),'NULL',NULL,'N','N') ELSE Print 'Quality Code NOT Exist' ELSE Print 'UOM Code NOT Exist'</v>
      </c>
    </row>
    <row r="21" spans="1:28">
      <c r="A21" s="349" t="s">
        <v>349</v>
      </c>
      <c r="B21" s="396" t="str">
        <f t="shared" si="0"/>
        <v>Art Paper-100gsm-23.00X36.00in²-(58.42X91.44cm²)-26.71kg-Gloss</v>
      </c>
      <c r="C21" s="396" t="str">
        <f t="shared" si="1"/>
        <v>Art Paper-100gsm-23.00X36.00in²-(58.42X91.44cm²)-26.71kg-Gloss</v>
      </c>
      <c r="D21" s="397" t="s">
        <v>2990</v>
      </c>
      <c r="E21" s="396" t="str">
        <f t="shared" si="2"/>
        <v>P</v>
      </c>
      <c r="F21" s="396">
        <f t="shared" si="3"/>
        <v>58.42</v>
      </c>
      <c r="G21" s="396">
        <f t="shared" si="4"/>
        <v>91.44</v>
      </c>
      <c r="H21" s="398">
        <v>23</v>
      </c>
      <c r="I21" s="398">
        <v>36</v>
      </c>
      <c r="J21" s="396" t="str">
        <f t="shared" si="5"/>
        <v>*15004</v>
      </c>
      <c r="K21" s="398">
        <v>100</v>
      </c>
      <c r="L21" s="398" t="s">
        <v>1039</v>
      </c>
      <c r="M21" s="398" t="s">
        <v>973</v>
      </c>
      <c r="N21" s="396">
        <f t="shared" si="8"/>
        <v>26.71</v>
      </c>
      <c r="O21" s="396">
        <f t="shared" si="6"/>
        <v>2</v>
      </c>
      <c r="P21" s="398">
        <v>64</v>
      </c>
      <c r="Q21" s="396" t="s">
        <v>2720</v>
      </c>
      <c r="R21" s="396">
        <v>0.9</v>
      </c>
      <c r="S21" s="398" t="s">
        <v>851</v>
      </c>
      <c r="T21" s="395" t="s">
        <v>135</v>
      </c>
      <c r="U21" s="399" t="s">
        <v>2070</v>
      </c>
      <c r="V21" s="398" t="s">
        <v>795</v>
      </c>
      <c r="W21" s="398" t="s">
        <v>795</v>
      </c>
      <c r="X21" s="398" t="s">
        <v>304</v>
      </c>
      <c r="Y21" s="398" t="s">
        <v>304</v>
      </c>
      <c r="Z21" t="str">
        <f>VLOOKUP(J21,GM!$A$4:$B$1195,2,FALSE)</f>
        <v>Ream</v>
      </c>
      <c r="AA21" t="str">
        <f>VLOOKUP(Q21,GM!$A$4:$B$1195,2,FALSE)</f>
        <v>Coated Gloss</v>
      </c>
      <c r="AB21" s="426" t="str">
        <f t="shared" si="7"/>
        <v>IF EXISTS (SELECT *FROM PaperMaster WHERE Code='*00018') Print 'Code Exist' IF EXISTS (SELECT *FROM PaperMaster WHERE NAME='Art Paper-100gsm-23.00X36.00in²-(58.42X91.44cm²)-26.71kg-Gloss') Print 'Paper Master Exist' ELSE IF EXISTS (SELECT *FROM GeneralMaster WHERE Code='*15004') IF EXISTS (SELECT *FROM GeneralMaster WHERE Code='*16002') Insert Into PaperMaster VALUES ('*00018','Art Paper-100gsm-23.00X36.00in²-(58.42X91.44cm²)-26.71kg-Gloss','Art Paper-100gsm-23.00X36.00in²-(58.42X91.44cm²)-26.71kg-Gloss','S','P','58.42','91.44','23','36','*15004','100','Art Paper','Gloss','26.71','2','64','*16002','0.9','A','000001',GetDate(),'NULL',NULL,'N','N') ELSE Print 'Quality Code NOT Exist' ELSE Print 'UOM Code NOT Exist'</v>
      </c>
    </row>
    <row r="22" spans="1:28">
      <c r="A22" s="349" t="s">
        <v>351</v>
      </c>
      <c r="B22" s="396" t="str">
        <f t="shared" si="0"/>
        <v>Art Paper-130gsm-23.00X36.00in²-(58.42X91.44cm²)-34.723kg-Gloss</v>
      </c>
      <c r="C22" s="396" t="str">
        <f t="shared" si="1"/>
        <v>Art Paper-130gsm-23.00X36.00in²-(58.42X91.44cm²)-34.723kg-Gloss</v>
      </c>
      <c r="D22" s="397" t="s">
        <v>2990</v>
      </c>
      <c r="E22" s="396" t="str">
        <f t="shared" si="2"/>
        <v>P</v>
      </c>
      <c r="F22" s="396">
        <f t="shared" si="3"/>
        <v>58.42</v>
      </c>
      <c r="G22" s="396">
        <f t="shared" si="4"/>
        <v>91.44</v>
      </c>
      <c r="H22" s="398">
        <v>23</v>
      </c>
      <c r="I22" s="398">
        <v>36</v>
      </c>
      <c r="J22" s="396" t="str">
        <f t="shared" si="5"/>
        <v>*15004</v>
      </c>
      <c r="K22" s="398">
        <v>130</v>
      </c>
      <c r="L22" s="398" t="s">
        <v>1039</v>
      </c>
      <c r="M22" s="398" t="s">
        <v>973</v>
      </c>
      <c r="N22" s="396">
        <f t="shared" si="8"/>
        <v>34.722999999999999</v>
      </c>
      <c r="O22" s="396">
        <f t="shared" si="6"/>
        <v>1</v>
      </c>
      <c r="P22" s="398">
        <v>64</v>
      </c>
      <c r="Q22" s="396" t="s">
        <v>2720</v>
      </c>
      <c r="R22" s="396">
        <v>0.9</v>
      </c>
      <c r="S22" s="398" t="s">
        <v>851</v>
      </c>
      <c r="T22" s="395" t="s">
        <v>135</v>
      </c>
      <c r="U22" s="399" t="s">
        <v>2070</v>
      </c>
      <c r="V22" s="398" t="s">
        <v>795</v>
      </c>
      <c r="W22" s="398" t="s">
        <v>795</v>
      </c>
      <c r="X22" s="398" t="s">
        <v>304</v>
      </c>
      <c r="Y22" s="398" t="s">
        <v>304</v>
      </c>
      <c r="Z22" t="str">
        <f>VLOOKUP(J22,GM!$A$4:$B$1195,2,FALSE)</f>
        <v>Ream</v>
      </c>
      <c r="AA22" t="str">
        <f>VLOOKUP(Q22,GM!$A$4:$B$1195,2,FALSE)</f>
        <v>Coated Gloss</v>
      </c>
      <c r="AB22" s="426" t="str">
        <f t="shared" si="7"/>
        <v>IF EXISTS (SELECT *FROM PaperMaster WHERE Code='*00019') Print 'Code Exist' IF EXISTS (SELECT *FROM PaperMaster WHERE NAME='Art Paper-130gsm-23.00X36.00in²-(58.42X91.44cm²)-34.723kg-Gloss') Print 'Paper Master Exist' ELSE IF EXISTS (SELECT *FROM GeneralMaster WHERE Code='*15004') IF EXISTS (SELECT *FROM GeneralMaster WHERE Code='*16002') Insert Into PaperMaster VALUES ('*00019','Art Paper-130gsm-23.00X36.00in²-(58.42X91.44cm²)-34.723kg-Gloss','Art Paper-130gsm-23.00X36.00in²-(58.42X91.44cm²)-34.723kg-Gloss','S','P','58.42','91.44','23','36','*15004','130','Art Paper','Gloss','34.723','1','64','*16002','0.9','A','000001',GetDate(),'NULL',NULL,'N','N') ELSE Print 'Quality Code NOT Exist' ELSE Print 'UOM Code NOT Exist'</v>
      </c>
    </row>
    <row r="23" spans="1:28">
      <c r="A23" s="349" t="s">
        <v>353</v>
      </c>
      <c r="B23" s="396" t="str">
        <f t="shared" si="0"/>
        <v>Art Paper-170gsm-23.00X36.00in²-(58.42X91.44cm²)-45.406kg-Gloss</v>
      </c>
      <c r="C23" s="396" t="str">
        <f t="shared" si="1"/>
        <v>Art Paper-170gsm-23.00X36.00in²-(58.42X91.44cm²)-45.406kg-Gloss</v>
      </c>
      <c r="D23" s="397" t="s">
        <v>2990</v>
      </c>
      <c r="E23" s="396" t="str">
        <f t="shared" si="2"/>
        <v>P</v>
      </c>
      <c r="F23" s="396">
        <f t="shared" si="3"/>
        <v>58.42</v>
      </c>
      <c r="G23" s="396">
        <f t="shared" si="4"/>
        <v>91.44</v>
      </c>
      <c r="H23" s="398">
        <v>23</v>
      </c>
      <c r="I23" s="398">
        <v>36</v>
      </c>
      <c r="J23" s="396" t="str">
        <f t="shared" si="5"/>
        <v>*15004</v>
      </c>
      <c r="K23" s="398">
        <v>170</v>
      </c>
      <c r="L23" s="398" t="s">
        <v>1039</v>
      </c>
      <c r="M23" s="398" t="s">
        <v>973</v>
      </c>
      <c r="N23" s="396">
        <f t="shared" si="8"/>
        <v>45.405999999999999</v>
      </c>
      <c r="O23" s="396">
        <f t="shared" si="6"/>
        <v>1</v>
      </c>
      <c r="P23" s="398">
        <v>64</v>
      </c>
      <c r="Q23" s="396" t="s">
        <v>2720</v>
      </c>
      <c r="R23" s="396">
        <v>0.9</v>
      </c>
      <c r="S23" s="398" t="s">
        <v>851</v>
      </c>
      <c r="T23" s="395" t="s">
        <v>135</v>
      </c>
      <c r="U23" s="399" t="s">
        <v>2070</v>
      </c>
      <c r="V23" s="398" t="s">
        <v>795</v>
      </c>
      <c r="W23" s="398" t="s">
        <v>795</v>
      </c>
      <c r="X23" s="398" t="s">
        <v>304</v>
      </c>
      <c r="Y23" s="398" t="s">
        <v>304</v>
      </c>
      <c r="Z23" t="str">
        <f>VLOOKUP(J23,GM!$A$4:$B$1195,2,FALSE)</f>
        <v>Ream</v>
      </c>
      <c r="AA23" t="str">
        <f>VLOOKUP(Q23,GM!$A$4:$B$1195,2,FALSE)</f>
        <v>Coated Gloss</v>
      </c>
      <c r="AB23" s="426" t="str">
        <f t="shared" si="7"/>
        <v>IF EXISTS (SELECT *FROM PaperMaster WHERE Code='*00020') Print 'Code Exist' IF EXISTS (SELECT *FROM PaperMaster WHERE NAME='Art Paper-170gsm-23.00X36.00in²-(58.42X91.44cm²)-45.406kg-Gloss') Print 'Paper Master Exist' ELSE IF EXISTS (SELECT *FROM GeneralMaster WHERE Code='*15004') IF EXISTS (SELECT *FROM GeneralMaster WHERE Code='*16002') Insert Into PaperMaster VALUES ('*00020','Art Paper-170gsm-23.00X36.00in²-(58.42X91.44cm²)-45.406kg-Gloss','Art Paper-170gsm-23.00X36.00in²-(58.42X91.44cm²)-45.406kg-Gloss','S','P','58.42','91.44','23','36','*15004','170','Art Paper','Gloss','45.406','1','64','*16002','0.9','A','000001',GetDate(),'NULL',NULL,'N','N') ELSE Print 'Quality Code NOT Exist' ELSE Print 'UOM Code NOT Exist'</v>
      </c>
    </row>
    <row r="24" spans="1:28">
      <c r="A24" s="349" t="s">
        <v>355</v>
      </c>
      <c r="B24" s="401" t="str">
        <f t="shared" si="0"/>
        <v>Paper-60gsm-20.00X30.00in²-(50.80X76.20cm²)-11.613kg-Maplitho</v>
      </c>
      <c r="C24" s="401" t="str">
        <f t="shared" si="1"/>
        <v>Paper-60gsm-20.00X30.00in²-(50.80X76.20cm²)-11.613kg-Maplitho</v>
      </c>
      <c r="D24" s="402" t="s">
        <v>2990</v>
      </c>
      <c r="E24" s="401" t="str">
        <f t="shared" si="2"/>
        <v>P</v>
      </c>
      <c r="F24" s="401">
        <f t="shared" si="3"/>
        <v>50.8</v>
      </c>
      <c r="G24" s="401">
        <f t="shared" si="4"/>
        <v>76.2</v>
      </c>
      <c r="H24" s="403">
        <v>20</v>
      </c>
      <c r="I24" s="403">
        <v>30</v>
      </c>
      <c r="J24" s="401" t="str">
        <f t="shared" si="5"/>
        <v>*15004</v>
      </c>
      <c r="K24" s="403">
        <v>60</v>
      </c>
      <c r="L24" s="403" t="s">
        <v>856</v>
      </c>
      <c r="M24" s="403" t="s">
        <v>956</v>
      </c>
      <c r="N24" s="401">
        <f t="shared" si="8"/>
        <v>11.613</v>
      </c>
      <c r="O24" s="401">
        <f t="shared" si="6"/>
        <v>4</v>
      </c>
      <c r="P24" s="403">
        <v>64</v>
      </c>
      <c r="Q24" s="401" t="s">
        <v>2721</v>
      </c>
      <c r="R24" s="401">
        <v>1.35</v>
      </c>
      <c r="S24" s="403" t="s">
        <v>851</v>
      </c>
      <c r="T24" s="400" t="s">
        <v>135</v>
      </c>
      <c r="U24" s="404" t="s">
        <v>2070</v>
      </c>
      <c r="V24" s="403" t="s">
        <v>795</v>
      </c>
      <c r="W24" s="403" t="s">
        <v>795</v>
      </c>
      <c r="X24" s="403" t="s">
        <v>304</v>
      </c>
      <c r="Y24" s="403" t="s">
        <v>304</v>
      </c>
      <c r="Z24" t="str">
        <f>VLOOKUP(J24,GM!$A$4:$B$1195,2,FALSE)</f>
        <v>Ream</v>
      </c>
      <c r="AA24" t="str">
        <f>VLOOKUP(Q24,GM!$A$4:$B$1195,2,FALSE)</f>
        <v>Uncoated</v>
      </c>
      <c r="AB24" s="426" t="str">
        <f t="shared" si="7"/>
        <v>IF EXISTS (SELECT *FROM PaperMaster WHERE Code='*00021') Print 'Code Exist' IF EXISTS (SELECT *FROM PaperMaster WHERE NAME='Paper-60gsm-20.00X30.00in²-(50.80X76.20cm²)-11.613kg-Maplitho') Print 'Paper Master Exist' ELSE IF EXISTS (SELECT *FROM GeneralMaster WHERE Code='*15004') IF EXISTS (SELECT *FROM GeneralMaster WHERE Code='*16003') Insert Into PaperMaster VALUES ('*00021','Paper-60gsm-20.00X30.00in²-(50.80X76.20cm²)-11.613kg-Maplitho','Paper-60gsm-20.00X30.00in²-(50.80X76.20cm²)-11.613kg-Maplitho','S','P','50.8','76.2','20','30','*15004','60','Paper','Maplitho','11.613','4','64','*16003','1.35','A','000001',GetDate(),'NULL',NULL,'N','N') ELSE Print 'Quality Code NOT Exist' ELSE Print 'UOM Code NOT Exist'</v>
      </c>
    </row>
    <row r="25" spans="1:28">
      <c r="A25" s="349" t="s">
        <v>358</v>
      </c>
      <c r="B25" s="401" t="str">
        <f t="shared" si="0"/>
        <v>Paper-64gsm-20.00X30.00in²-(50.80X76.20cm²)-12.387kg-Maplitho</v>
      </c>
      <c r="C25" s="401" t="str">
        <f t="shared" si="1"/>
        <v>Paper-64gsm-20.00X30.00in²-(50.80X76.20cm²)-12.387kg-Maplitho</v>
      </c>
      <c r="D25" s="402" t="s">
        <v>2990</v>
      </c>
      <c r="E25" s="401" t="str">
        <f t="shared" si="2"/>
        <v>P</v>
      </c>
      <c r="F25" s="401">
        <f t="shared" si="3"/>
        <v>50.8</v>
      </c>
      <c r="G25" s="401">
        <f t="shared" si="4"/>
        <v>76.2</v>
      </c>
      <c r="H25" s="403">
        <v>20</v>
      </c>
      <c r="I25" s="403">
        <v>30</v>
      </c>
      <c r="J25" s="401" t="str">
        <f t="shared" si="5"/>
        <v>*15004</v>
      </c>
      <c r="K25" s="403">
        <v>64</v>
      </c>
      <c r="L25" s="403" t="s">
        <v>856</v>
      </c>
      <c r="M25" s="403" t="s">
        <v>956</v>
      </c>
      <c r="N25" s="401">
        <f t="shared" si="8"/>
        <v>12.387</v>
      </c>
      <c r="O25" s="401">
        <f t="shared" si="6"/>
        <v>4</v>
      </c>
      <c r="P25" s="403">
        <v>64</v>
      </c>
      <c r="Q25" s="401" t="s">
        <v>2721</v>
      </c>
      <c r="R25" s="401">
        <v>1.35</v>
      </c>
      <c r="S25" s="403" t="s">
        <v>851</v>
      </c>
      <c r="T25" s="400" t="s">
        <v>135</v>
      </c>
      <c r="U25" s="404" t="s">
        <v>2070</v>
      </c>
      <c r="V25" s="403" t="s">
        <v>795</v>
      </c>
      <c r="W25" s="403" t="s">
        <v>795</v>
      </c>
      <c r="X25" s="403" t="s">
        <v>304</v>
      </c>
      <c r="Y25" s="403" t="s">
        <v>304</v>
      </c>
      <c r="Z25" t="str">
        <f>VLOOKUP(J25,GM!$A$4:$B$1195,2,FALSE)</f>
        <v>Ream</v>
      </c>
      <c r="AA25" t="str">
        <f>VLOOKUP(Q25,GM!$A$4:$B$1195,2,FALSE)</f>
        <v>Uncoated</v>
      </c>
      <c r="AB25" s="426" t="str">
        <f t="shared" si="7"/>
        <v>IF EXISTS (SELECT *FROM PaperMaster WHERE Code='*00022') Print 'Code Exist' IF EXISTS (SELECT *FROM PaperMaster WHERE NAME='Paper-64gsm-20.00X30.00in²-(50.80X76.20cm²)-12.387kg-Maplitho') Print 'Paper Master Exist' ELSE IF EXISTS (SELECT *FROM GeneralMaster WHERE Code='*15004') IF EXISTS (SELECT *FROM GeneralMaster WHERE Code='*16003') Insert Into PaperMaster VALUES ('*00022','Paper-64gsm-20.00X30.00in²-(50.80X76.20cm²)-12.387kg-Maplitho','Paper-64gsm-20.00X30.00in²-(50.80X76.20cm²)-12.387kg-Maplitho','S','P','50.8','76.2','20','30','*15004','64','Paper','Maplitho','12.387','4','64','*16003','1.35','A','000001',GetDate(),'NULL',NULL,'N','N') ELSE Print 'Quality Code NOT Exist' ELSE Print 'UOM Code NOT Exist'</v>
      </c>
    </row>
    <row r="26" spans="1:28">
      <c r="A26" s="349" t="s">
        <v>360</v>
      </c>
      <c r="B26" s="401" t="str">
        <f t="shared" si="0"/>
        <v>Paper-70gsm-20.00X30.00in²-(50.80X76.20cm²)-13.548kg-Maplitho</v>
      </c>
      <c r="C26" s="401" t="str">
        <f t="shared" si="1"/>
        <v>Paper-70gsm-20.00X30.00in²-(50.80X76.20cm²)-13.548kg-Maplitho</v>
      </c>
      <c r="D26" s="402" t="s">
        <v>2990</v>
      </c>
      <c r="E26" s="401" t="str">
        <f t="shared" si="2"/>
        <v>P</v>
      </c>
      <c r="F26" s="401">
        <f t="shared" si="3"/>
        <v>50.8</v>
      </c>
      <c r="G26" s="401">
        <f t="shared" si="4"/>
        <v>76.2</v>
      </c>
      <c r="H26" s="403">
        <v>20</v>
      </c>
      <c r="I26" s="403">
        <v>30</v>
      </c>
      <c r="J26" s="401" t="str">
        <f t="shared" si="5"/>
        <v>*15004</v>
      </c>
      <c r="K26" s="403">
        <v>70</v>
      </c>
      <c r="L26" s="403" t="s">
        <v>856</v>
      </c>
      <c r="M26" s="403" t="s">
        <v>956</v>
      </c>
      <c r="N26" s="401">
        <f t="shared" si="8"/>
        <v>13.548</v>
      </c>
      <c r="O26" s="401">
        <f t="shared" si="6"/>
        <v>4</v>
      </c>
      <c r="P26" s="403">
        <v>64</v>
      </c>
      <c r="Q26" s="401" t="s">
        <v>2721</v>
      </c>
      <c r="R26" s="401">
        <v>1.35</v>
      </c>
      <c r="S26" s="403" t="s">
        <v>851</v>
      </c>
      <c r="T26" s="400" t="s">
        <v>135</v>
      </c>
      <c r="U26" s="404" t="s">
        <v>2070</v>
      </c>
      <c r="V26" s="403" t="s">
        <v>795</v>
      </c>
      <c r="W26" s="403" t="s">
        <v>795</v>
      </c>
      <c r="X26" s="403" t="s">
        <v>304</v>
      </c>
      <c r="Y26" s="403" t="s">
        <v>304</v>
      </c>
      <c r="Z26" t="str">
        <f>VLOOKUP(J26,GM!$A$4:$B$1195,2,FALSE)</f>
        <v>Ream</v>
      </c>
      <c r="AA26" t="str">
        <f>VLOOKUP(Q26,GM!$A$4:$B$1195,2,FALSE)</f>
        <v>Uncoated</v>
      </c>
      <c r="AB26" s="426" t="str">
        <f t="shared" si="7"/>
        <v>IF EXISTS (SELECT *FROM PaperMaster WHERE Code='*00023') Print 'Code Exist' IF EXISTS (SELECT *FROM PaperMaster WHERE NAME='Paper-70gsm-20.00X30.00in²-(50.80X76.20cm²)-13.548kg-Maplitho') Print 'Paper Master Exist' ELSE IF EXISTS (SELECT *FROM GeneralMaster WHERE Code='*15004') IF EXISTS (SELECT *FROM GeneralMaster WHERE Code='*16003') Insert Into PaperMaster VALUES ('*00023','Paper-70gsm-20.00X30.00in²-(50.80X76.20cm²)-13.548kg-Maplitho','Paper-70gsm-20.00X30.00in²-(50.80X76.20cm²)-13.548kg-Maplitho','S','P','50.8','76.2','20','30','*15004','70','Paper','Maplitho','13.548','4','64','*16003','1.35','A','000001',GetDate(),'NULL',NULL,'N','N') ELSE Print 'Quality Code NOT Exist' ELSE Print 'UOM Code NOT Exist'</v>
      </c>
    </row>
    <row r="27" spans="1:28">
      <c r="A27" s="349" t="s">
        <v>362</v>
      </c>
      <c r="B27" s="401" t="str">
        <f t="shared" si="0"/>
        <v>Paper-80gsm-20.00X30.00in²-(50.80X76.20cm²)-15.484kg-Maplitho</v>
      </c>
      <c r="C27" s="401" t="str">
        <f t="shared" si="1"/>
        <v>Paper-80gsm-20.00X30.00in²-(50.80X76.20cm²)-15.484kg-Maplitho</v>
      </c>
      <c r="D27" s="402" t="s">
        <v>2990</v>
      </c>
      <c r="E27" s="401" t="str">
        <f t="shared" si="2"/>
        <v>P</v>
      </c>
      <c r="F27" s="401">
        <f t="shared" si="3"/>
        <v>50.8</v>
      </c>
      <c r="G27" s="401">
        <f t="shared" si="4"/>
        <v>76.2</v>
      </c>
      <c r="H27" s="403">
        <v>20</v>
      </c>
      <c r="I27" s="403">
        <v>30</v>
      </c>
      <c r="J27" s="401" t="str">
        <f t="shared" si="5"/>
        <v>*15004</v>
      </c>
      <c r="K27" s="403">
        <v>80</v>
      </c>
      <c r="L27" s="403" t="s">
        <v>856</v>
      </c>
      <c r="M27" s="403" t="s">
        <v>956</v>
      </c>
      <c r="N27" s="401">
        <f t="shared" si="8"/>
        <v>15.484</v>
      </c>
      <c r="O27" s="401">
        <f t="shared" si="6"/>
        <v>3</v>
      </c>
      <c r="P27" s="403">
        <v>64</v>
      </c>
      <c r="Q27" s="401" t="s">
        <v>2721</v>
      </c>
      <c r="R27" s="401">
        <v>1.35</v>
      </c>
      <c r="S27" s="403" t="s">
        <v>851</v>
      </c>
      <c r="T27" s="400" t="s">
        <v>135</v>
      </c>
      <c r="U27" s="404" t="s">
        <v>2070</v>
      </c>
      <c r="V27" s="403" t="s">
        <v>795</v>
      </c>
      <c r="W27" s="403" t="s">
        <v>795</v>
      </c>
      <c r="X27" s="403" t="s">
        <v>304</v>
      </c>
      <c r="Y27" s="403" t="s">
        <v>304</v>
      </c>
      <c r="Z27" t="str">
        <f>VLOOKUP(J27,GM!$A$4:$B$1195,2,FALSE)</f>
        <v>Ream</v>
      </c>
      <c r="AA27" t="str">
        <f>VLOOKUP(Q27,GM!$A$4:$B$1195,2,FALSE)</f>
        <v>Uncoated</v>
      </c>
      <c r="AB27" s="426" t="str">
        <f t="shared" si="7"/>
        <v>IF EXISTS (SELECT *FROM PaperMaster WHERE Code='*00024') Print 'Code Exist' IF EXISTS (SELECT *FROM PaperMaster WHERE NAME='Paper-80gsm-20.00X30.00in²-(50.80X76.20cm²)-15.484kg-Maplitho') Print 'Paper Master Exist' ELSE IF EXISTS (SELECT *FROM GeneralMaster WHERE Code='*15004') IF EXISTS (SELECT *FROM GeneralMaster WHERE Code='*16003') Insert Into PaperMaster VALUES ('*00024','Paper-80gsm-20.00X30.00in²-(50.80X76.20cm²)-15.484kg-Maplitho','Paper-80gsm-20.00X30.00in²-(50.80X76.20cm²)-15.484kg-Maplitho','S','P','50.8','76.2','20','30','*15004','80','Paper','Maplitho','15.484','3','64','*16003','1.35','A','000001',GetDate(),'NULL',NULL,'N','N') ELSE Print 'Quality Code NOT Exist' ELSE Print 'UOM Code NOT Exist'</v>
      </c>
    </row>
    <row r="28" spans="1:28">
      <c r="A28" s="349" t="s">
        <v>364</v>
      </c>
      <c r="B28" s="401" t="str">
        <f t="shared" si="0"/>
        <v>Paper-90gsm-20.00X30.00in²-(50.80X76.20cm²)-17.419kg-Maplitho</v>
      </c>
      <c r="C28" s="401" t="str">
        <f t="shared" si="1"/>
        <v>Paper-90gsm-20.00X30.00in²-(50.80X76.20cm²)-17.419kg-Maplitho</v>
      </c>
      <c r="D28" s="402" t="s">
        <v>2990</v>
      </c>
      <c r="E28" s="401" t="str">
        <f t="shared" si="2"/>
        <v>P</v>
      </c>
      <c r="F28" s="401">
        <f t="shared" si="3"/>
        <v>50.8</v>
      </c>
      <c r="G28" s="401">
        <f t="shared" si="4"/>
        <v>76.2</v>
      </c>
      <c r="H28" s="403">
        <v>20</v>
      </c>
      <c r="I28" s="403">
        <v>30</v>
      </c>
      <c r="J28" s="401" t="str">
        <f t="shared" si="5"/>
        <v>*15004</v>
      </c>
      <c r="K28" s="403">
        <v>90</v>
      </c>
      <c r="L28" s="403" t="s">
        <v>856</v>
      </c>
      <c r="M28" s="403" t="s">
        <v>956</v>
      </c>
      <c r="N28" s="401">
        <f t="shared" si="8"/>
        <v>17.419</v>
      </c>
      <c r="O28" s="401">
        <f t="shared" si="6"/>
        <v>3</v>
      </c>
      <c r="P28" s="403">
        <v>64</v>
      </c>
      <c r="Q28" s="401" t="s">
        <v>2721</v>
      </c>
      <c r="R28" s="401">
        <v>1.35</v>
      </c>
      <c r="S28" s="403" t="s">
        <v>851</v>
      </c>
      <c r="T28" s="400" t="s">
        <v>135</v>
      </c>
      <c r="U28" s="404" t="s">
        <v>2070</v>
      </c>
      <c r="V28" s="403" t="s">
        <v>795</v>
      </c>
      <c r="W28" s="403" t="s">
        <v>795</v>
      </c>
      <c r="X28" s="403" t="s">
        <v>304</v>
      </c>
      <c r="Y28" s="403" t="s">
        <v>304</v>
      </c>
      <c r="Z28" t="str">
        <f>VLOOKUP(J28,GM!$A$4:$B$1195,2,FALSE)</f>
        <v>Ream</v>
      </c>
      <c r="AA28" t="str">
        <f>VLOOKUP(Q28,GM!$A$4:$B$1195,2,FALSE)</f>
        <v>Uncoated</v>
      </c>
      <c r="AB28" s="426" t="str">
        <f t="shared" si="7"/>
        <v>IF EXISTS (SELECT *FROM PaperMaster WHERE Code='*00025') Print 'Code Exist' IF EXISTS (SELECT *FROM PaperMaster WHERE NAME='Paper-90gsm-20.00X30.00in²-(50.80X76.20cm²)-17.419kg-Maplitho') Print 'Paper Master Exist' ELSE IF EXISTS (SELECT *FROM GeneralMaster WHERE Code='*15004') IF EXISTS (SELECT *FROM GeneralMaster WHERE Code='*16003') Insert Into PaperMaster VALUES ('*00025','Paper-90gsm-20.00X30.00in²-(50.80X76.20cm²)-17.419kg-Maplitho','Paper-90gsm-20.00X30.00in²-(50.80X76.20cm²)-17.419kg-Maplitho','S','P','50.8','76.2','20','30','*15004','90','Paper','Maplitho','17.419','3','64','*16003','1.35','A','000001',GetDate(),'NULL',NULL,'N','N') ELSE Print 'Quality Code NOT Exist' ELSE Print 'UOM Code NOT Exist'</v>
      </c>
    </row>
    <row r="29" spans="1:28">
      <c r="A29" s="349" t="s">
        <v>366</v>
      </c>
      <c r="B29" s="401" t="str">
        <f t="shared" si="0"/>
        <v>Paper-100gsm-20.00X30.00in²-(50.80X76.20cm²)-19.355kg-Maplitho</v>
      </c>
      <c r="C29" s="401" t="str">
        <f t="shared" si="1"/>
        <v>Paper-100gsm-20.00X30.00in²-(50.80X76.20cm²)-19.355kg-Maplitho</v>
      </c>
      <c r="D29" s="402" t="s">
        <v>2990</v>
      </c>
      <c r="E29" s="401" t="str">
        <f t="shared" si="2"/>
        <v>P</v>
      </c>
      <c r="F29" s="401">
        <f t="shared" si="3"/>
        <v>50.8</v>
      </c>
      <c r="G29" s="401">
        <f t="shared" si="4"/>
        <v>76.2</v>
      </c>
      <c r="H29" s="403">
        <v>20</v>
      </c>
      <c r="I29" s="403">
        <v>30</v>
      </c>
      <c r="J29" s="401" t="str">
        <f t="shared" si="5"/>
        <v>*15004</v>
      </c>
      <c r="K29" s="403">
        <v>100</v>
      </c>
      <c r="L29" s="403" t="s">
        <v>856</v>
      </c>
      <c r="M29" s="403" t="s">
        <v>956</v>
      </c>
      <c r="N29" s="401">
        <f t="shared" si="8"/>
        <v>19.355</v>
      </c>
      <c r="O29" s="401">
        <f t="shared" si="6"/>
        <v>3</v>
      </c>
      <c r="P29" s="403">
        <v>64</v>
      </c>
      <c r="Q29" s="401" t="s">
        <v>2721</v>
      </c>
      <c r="R29" s="401">
        <v>1.35</v>
      </c>
      <c r="S29" s="403" t="s">
        <v>851</v>
      </c>
      <c r="T29" s="400" t="s">
        <v>135</v>
      </c>
      <c r="U29" s="404" t="s">
        <v>2070</v>
      </c>
      <c r="V29" s="403" t="s">
        <v>795</v>
      </c>
      <c r="W29" s="403" t="s">
        <v>795</v>
      </c>
      <c r="X29" s="403" t="s">
        <v>304</v>
      </c>
      <c r="Y29" s="403" t="s">
        <v>304</v>
      </c>
      <c r="Z29" t="str">
        <f>VLOOKUP(J29,GM!$A$4:$B$1195,2,FALSE)</f>
        <v>Ream</v>
      </c>
      <c r="AA29" t="str">
        <f>VLOOKUP(Q29,GM!$A$4:$B$1195,2,FALSE)</f>
        <v>Uncoated</v>
      </c>
      <c r="AB29" s="426" t="str">
        <f t="shared" si="7"/>
        <v>IF EXISTS (SELECT *FROM PaperMaster WHERE Code='*00026') Print 'Code Exist' IF EXISTS (SELECT *FROM PaperMaster WHERE NAME='Paper-100gsm-20.00X30.00in²-(50.80X76.20cm²)-19.355kg-Maplitho') Print 'Paper Master Exist' ELSE IF EXISTS (SELECT *FROM GeneralMaster WHERE Code='*15004') IF EXISTS (SELECT *FROM GeneralMaster WHERE Code='*16003') Insert Into PaperMaster VALUES ('*00026','Paper-100gsm-20.00X30.00in²-(50.80X76.20cm²)-19.355kg-Maplitho','Paper-100gsm-20.00X30.00in²-(50.80X76.20cm²)-19.355kg-Maplitho','S','P','50.8','76.2','20','30','*15004','100','Paper','Maplitho','19.355','3','64','*16003','1.35','A','000001',GetDate(),'NULL',NULL,'N','N') ELSE Print 'Quality Code NOT Exist' ELSE Print 'UOM Code NOT Exist'</v>
      </c>
    </row>
    <row r="30" spans="1:28">
      <c r="A30" s="349" t="s">
        <v>2957</v>
      </c>
      <c r="B30" s="401" t="str">
        <f t="shared" si="0"/>
        <v>Paper-120gsm-20.00X30.00in²-(50.80X76.20cm²)-23.226kg-Maplitho</v>
      </c>
      <c r="C30" s="401" t="str">
        <f t="shared" si="1"/>
        <v>Paper-120gsm-20.00X30.00in²-(50.80X76.20cm²)-23.226kg-Maplitho</v>
      </c>
      <c r="D30" s="402" t="s">
        <v>2990</v>
      </c>
      <c r="E30" s="401" t="str">
        <f t="shared" si="2"/>
        <v>P</v>
      </c>
      <c r="F30" s="401">
        <f t="shared" si="3"/>
        <v>50.8</v>
      </c>
      <c r="G30" s="401">
        <f t="shared" si="4"/>
        <v>76.2</v>
      </c>
      <c r="H30" s="403">
        <v>20</v>
      </c>
      <c r="I30" s="403">
        <v>30</v>
      </c>
      <c r="J30" s="401" t="str">
        <f t="shared" si="5"/>
        <v>*15004</v>
      </c>
      <c r="K30" s="403">
        <v>120</v>
      </c>
      <c r="L30" s="403" t="s">
        <v>856</v>
      </c>
      <c r="M30" s="403" t="s">
        <v>956</v>
      </c>
      <c r="N30" s="401">
        <f t="shared" si="8"/>
        <v>23.225999999999999</v>
      </c>
      <c r="O30" s="401">
        <f t="shared" si="6"/>
        <v>2</v>
      </c>
      <c r="P30" s="403">
        <v>64</v>
      </c>
      <c r="Q30" s="401" t="s">
        <v>2721</v>
      </c>
      <c r="R30" s="401">
        <v>1.35</v>
      </c>
      <c r="S30" s="403" t="s">
        <v>851</v>
      </c>
      <c r="T30" s="400" t="s">
        <v>135</v>
      </c>
      <c r="U30" s="404" t="s">
        <v>2070</v>
      </c>
      <c r="V30" s="403" t="s">
        <v>795</v>
      </c>
      <c r="W30" s="403" t="s">
        <v>795</v>
      </c>
      <c r="X30" s="403" t="s">
        <v>304</v>
      </c>
      <c r="Y30" s="403" t="s">
        <v>304</v>
      </c>
      <c r="Z30" t="str">
        <f>VLOOKUP(J30,GM!$A$4:$B$1195,2,FALSE)</f>
        <v>Ream</v>
      </c>
      <c r="AA30" t="str">
        <f>VLOOKUP(Q30,GM!$A$4:$B$1195,2,FALSE)</f>
        <v>Uncoated</v>
      </c>
      <c r="AB30" s="426" t="str">
        <f t="shared" si="7"/>
        <v>IF EXISTS (SELECT *FROM PaperMaster WHERE Code='*00027') Print 'Code Exist' IF EXISTS (SELECT *FROM PaperMaster WHERE NAME='Paper-120gsm-20.00X30.00in²-(50.80X76.20cm²)-23.226kg-Maplitho') Print 'Paper Master Exist' ELSE IF EXISTS (SELECT *FROM GeneralMaster WHERE Code='*15004') IF EXISTS (SELECT *FROM GeneralMaster WHERE Code='*16003') Insert Into PaperMaster VALUES ('*00027','Paper-120gsm-20.00X30.00in²-(50.80X76.20cm²)-23.226kg-Maplitho','Paper-120gsm-20.00X30.00in²-(50.80X76.20cm²)-23.226kg-Maplitho','S','P','50.8','76.2','20','30','*15004','120','Paper','Maplitho','23.226','2','64','*16003','1.35','A','000001',GetDate(),'NULL',NULL,'N','N') ELSE Print 'Quality Code NOT Exist' ELSE Print 'UOM Code NOT Exist'</v>
      </c>
    </row>
    <row r="31" spans="1:28">
      <c r="A31" s="349" t="s">
        <v>2958</v>
      </c>
      <c r="B31" s="413" t="str">
        <f t="shared" si="0"/>
        <v>Paper-60gsm-23.00X36.00in²-(58.42X91.44cm²)-16.026kg-Maplitho</v>
      </c>
      <c r="C31" s="413" t="str">
        <f t="shared" si="1"/>
        <v>Paper-60gsm-23.00X36.00in²-(58.42X91.44cm²)-16.026kg-Maplitho</v>
      </c>
      <c r="D31" s="414" t="s">
        <v>2990</v>
      </c>
      <c r="E31" s="413" t="str">
        <f t="shared" si="2"/>
        <v>P</v>
      </c>
      <c r="F31" s="413">
        <f t="shared" si="3"/>
        <v>58.42</v>
      </c>
      <c r="G31" s="413">
        <f t="shared" si="4"/>
        <v>91.44</v>
      </c>
      <c r="H31" s="415">
        <v>23</v>
      </c>
      <c r="I31" s="415">
        <v>36</v>
      </c>
      <c r="J31" s="413" t="str">
        <f t="shared" si="5"/>
        <v>*15004</v>
      </c>
      <c r="K31" s="415">
        <v>60</v>
      </c>
      <c r="L31" s="415" t="s">
        <v>856</v>
      </c>
      <c r="M31" s="415" t="s">
        <v>956</v>
      </c>
      <c r="N31" s="413">
        <f t="shared" si="8"/>
        <v>16.026</v>
      </c>
      <c r="O31" s="413">
        <f t="shared" si="6"/>
        <v>3</v>
      </c>
      <c r="P31" s="415">
        <v>64</v>
      </c>
      <c r="Q31" s="413" t="s">
        <v>2721</v>
      </c>
      <c r="R31" s="413">
        <v>1.35</v>
      </c>
      <c r="S31" s="415" t="s">
        <v>851</v>
      </c>
      <c r="T31" s="412" t="s">
        <v>135</v>
      </c>
      <c r="U31" s="416" t="s">
        <v>2070</v>
      </c>
      <c r="V31" s="415" t="s">
        <v>795</v>
      </c>
      <c r="W31" s="415" t="s">
        <v>795</v>
      </c>
      <c r="X31" s="415" t="s">
        <v>304</v>
      </c>
      <c r="Y31" s="415" t="s">
        <v>304</v>
      </c>
      <c r="Z31" t="str">
        <f>VLOOKUP(J31,GM!$A$4:$B$1195,2,FALSE)</f>
        <v>Ream</v>
      </c>
      <c r="AA31" t="str">
        <f>VLOOKUP(Q31,GM!$A$4:$B$1195,2,FALSE)</f>
        <v>Uncoated</v>
      </c>
      <c r="AB31" s="426" t="str">
        <f t="shared" si="7"/>
        <v>IF EXISTS (SELECT *FROM PaperMaster WHERE Code='*00028') Print 'Code Exist' IF EXISTS (SELECT *FROM PaperMaster WHERE NAME='Paper-60gsm-23.00X36.00in²-(58.42X91.44cm²)-16.026kg-Maplitho') Print 'Paper Master Exist' ELSE IF EXISTS (SELECT *FROM GeneralMaster WHERE Code='*15004') IF EXISTS (SELECT *FROM GeneralMaster WHERE Code='*16003') Insert Into PaperMaster VALUES ('*00028','Paper-60gsm-23.00X36.00in²-(58.42X91.44cm²)-16.026kg-Maplitho','Paper-60gsm-23.00X36.00in²-(58.42X91.44cm²)-16.026kg-Maplitho','S','P','58.42','91.44','23','36','*15004','60','Paper','Maplitho','16.026','3','64','*16003','1.35','A','000001',GetDate(),'NULL',NULL,'N','N') ELSE Print 'Quality Code NOT Exist' ELSE Print 'UOM Code NOT Exist'</v>
      </c>
    </row>
    <row r="32" spans="1:28">
      <c r="A32" s="349" t="s">
        <v>2960</v>
      </c>
      <c r="B32" s="413" t="str">
        <f t="shared" si="0"/>
        <v>Paper-64gsm-23.00X36.00in²-(58.42X91.44cm²)-17.094kg-Maplitho</v>
      </c>
      <c r="C32" s="413" t="str">
        <f t="shared" si="1"/>
        <v>Paper-64gsm-23.00X36.00in²-(58.42X91.44cm²)-17.094kg-Maplitho</v>
      </c>
      <c r="D32" s="414" t="s">
        <v>2990</v>
      </c>
      <c r="E32" s="413" t="str">
        <f t="shared" si="2"/>
        <v>P</v>
      </c>
      <c r="F32" s="413">
        <f t="shared" si="3"/>
        <v>58.42</v>
      </c>
      <c r="G32" s="413">
        <f t="shared" si="4"/>
        <v>91.44</v>
      </c>
      <c r="H32" s="415">
        <v>23</v>
      </c>
      <c r="I32" s="415">
        <v>36</v>
      </c>
      <c r="J32" s="413" t="str">
        <f t="shared" si="5"/>
        <v>*15004</v>
      </c>
      <c r="K32" s="415">
        <v>64</v>
      </c>
      <c r="L32" s="415" t="s">
        <v>856</v>
      </c>
      <c r="M32" s="415" t="s">
        <v>956</v>
      </c>
      <c r="N32" s="413">
        <f t="shared" si="8"/>
        <v>17.094000000000001</v>
      </c>
      <c r="O32" s="413">
        <f t="shared" si="6"/>
        <v>3</v>
      </c>
      <c r="P32" s="415">
        <v>64</v>
      </c>
      <c r="Q32" s="413" t="s">
        <v>2721</v>
      </c>
      <c r="R32" s="413">
        <v>1.35</v>
      </c>
      <c r="S32" s="415" t="s">
        <v>851</v>
      </c>
      <c r="T32" s="412" t="s">
        <v>135</v>
      </c>
      <c r="U32" s="416" t="s">
        <v>2070</v>
      </c>
      <c r="V32" s="415" t="s">
        <v>795</v>
      </c>
      <c r="W32" s="415" t="s">
        <v>795</v>
      </c>
      <c r="X32" s="415" t="s">
        <v>304</v>
      </c>
      <c r="Y32" s="415" t="s">
        <v>304</v>
      </c>
      <c r="Z32" t="str">
        <f>VLOOKUP(J32,GM!$A$4:$B$1195,2,FALSE)</f>
        <v>Ream</v>
      </c>
      <c r="AA32" t="str">
        <f>VLOOKUP(Q32,GM!$A$4:$B$1195,2,FALSE)</f>
        <v>Uncoated</v>
      </c>
      <c r="AB32" s="426" t="str">
        <f t="shared" si="7"/>
        <v>IF EXISTS (SELECT *FROM PaperMaster WHERE Code='*00029') Print 'Code Exist' IF EXISTS (SELECT *FROM PaperMaster WHERE NAME='Paper-64gsm-23.00X36.00in²-(58.42X91.44cm²)-17.094kg-Maplitho') Print 'Paper Master Exist' ELSE IF EXISTS (SELECT *FROM GeneralMaster WHERE Code='*15004') IF EXISTS (SELECT *FROM GeneralMaster WHERE Code='*16003') Insert Into PaperMaster VALUES ('*00029','Paper-64gsm-23.00X36.00in²-(58.42X91.44cm²)-17.094kg-Maplitho','Paper-64gsm-23.00X36.00in²-(58.42X91.44cm²)-17.094kg-Maplitho','S','P','58.42','91.44','23','36','*15004','64','Paper','Maplitho','17.094','3','64','*16003','1.35','A','000001',GetDate(),'NULL',NULL,'N','N') ELSE Print 'Quality Code NOT Exist' ELSE Print 'UOM Code NOT Exist'</v>
      </c>
    </row>
    <row r="33" spans="1:28">
      <c r="A33" s="349" t="s">
        <v>367</v>
      </c>
      <c r="B33" s="413" t="str">
        <f t="shared" si="0"/>
        <v>Paper-70gsm-23.00X36.00in²-(58.42X91.44cm²)-18.697kg-Maplitho</v>
      </c>
      <c r="C33" s="413" t="str">
        <f t="shared" si="1"/>
        <v>Paper-70gsm-23.00X36.00in²-(58.42X91.44cm²)-18.697kg-Maplitho</v>
      </c>
      <c r="D33" s="414" t="s">
        <v>2990</v>
      </c>
      <c r="E33" s="413" t="str">
        <f t="shared" si="2"/>
        <v>P</v>
      </c>
      <c r="F33" s="413">
        <f t="shared" si="3"/>
        <v>58.42</v>
      </c>
      <c r="G33" s="413">
        <f t="shared" si="4"/>
        <v>91.44</v>
      </c>
      <c r="H33" s="415">
        <v>23</v>
      </c>
      <c r="I33" s="415">
        <v>36</v>
      </c>
      <c r="J33" s="413" t="str">
        <f t="shared" si="5"/>
        <v>*15004</v>
      </c>
      <c r="K33" s="415">
        <v>70</v>
      </c>
      <c r="L33" s="415" t="s">
        <v>856</v>
      </c>
      <c r="M33" s="415" t="s">
        <v>956</v>
      </c>
      <c r="N33" s="413">
        <f t="shared" si="8"/>
        <v>18.696999999999999</v>
      </c>
      <c r="O33" s="413">
        <f t="shared" si="6"/>
        <v>3</v>
      </c>
      <c r="P33" s="415">
        <v>64</v>
      </c>
      <c r="Q33" s="413" t="s">
        <v>2721</v>
      </c>
      <c r="R33" s="413">
        <v>1.35</v>
      </c>
      <c r="S33" s="415" t="s">
        <v>851</v>
      </c>
      <c r="T33" s="412" t="s">
        <v>135</v>
      </c>
      <c r="U33" s="416" t="s">
        <v>2070</v>
      </c>
      <c r="V33" s="415" t="s">
        <v>795</v>
      </c>
      <c r="W33" s="415" t="s">
        <v>795</v>
      </c>
      <c r="X33" s="415" t="s">
        <v>304</v>
      </c>
      <c r="Y33" s="415" t="s">
        <v>304</v>
      </c>
      <c r="Z33" t="str">
        <f>VLOOKUP(J33,GM!$A$4:$B$1195,2,FALSE)</f>
        <v>Ream</v>
      </c>
      <c r="AA33" t="str">
        <f>VLOOKUP(Q33,GM!$A$4:$B$1195,2,FALSE)</f>
        <v>Uncoated</v>
      </c>
      <c r="AB33" s="426" t="str">
        <f t="shared" si="7"/>
        <v>IF EXISTS (SELECT *FROM PaperMaster WHERE Code='*00030') Print 'Code Exist' IF EXISTS (SELECT *FROM PaperMaster WHERE NAME='Paper-70gsm-23.00X36.00in²-(58.42X91.44cm²)-18.697kg-Maplitho') Print 'Paper Master Exist' ELSE IF EXISTS (SELECT *FROM GeneralMaster WHERE Code='*15004') IF EXISTS (SELECT *FROM GeneralMaster WHERE Code='*16003') Insert Into PaperMaster VALUES ('*00030','Paper-70gsm-23.00X36.00in²-(58.42X91.44cm²)-18.697kg-Maplitho','Paper-70gsm-23.00X36.00in²-(58.42X91.44cm²)-18.697kg-Maplitho','S','P','58.42','91.44','23','36','*15004','70','Paper','Maplitho','18.697','3','64','*16003','1.35','A','000001',GetDate(),'NULL',NULL,'N','N') ELSE Print 'Quality Code NOT Exist' ELSE Print 'UOM Code NOT Exist'</v>
      </c>
    </row>
    <row r="34" spans="1:28">
      <c r="A34" s="349" t="s">
        <v>369</v>
      </c>
      <c r="B34" s="413" t="str">
        <f t="shared" si="0"/>
        <v>Paper-80gsm-23.00X36.00in²-(58.42X91.44cm²)-21.368kg-Maplitho</v>
      </c>
      <c r="C34" s="413" t="str">
        <f t="shared" si="1"/>
        <v>Paper-80gsm-23.00X36.00in²-(58.42X91.44cm²)-21.368kg-Maplitho</v>
      </c>
      <c r="D34" s="414" t="s">
        <v>2990</v>
      </c>
      <c r="E34" s="413" t="str">
        <f t="shared" si="2"/>
        <v>P</v>
      </c>
      <c r="F34" s="413">
        <f t="shared" si="3"/>
        <v>58.42</v>
      </c>
      <c r="G34" s="413">
        <f t="shared" si="4"/>
        <v>91.44</v>
      </c>
      <c r="H34" s="415">
        <v>23</v>
      </c>
      <c r="I34" s="415">
        <v>36</v>
      </c>
      <c r="J34" s="413" t="str">
        <f t="shared" si="5"/>
        <v>*15004</v>
      </c>
      <c r="K34" s="415">
        <v>80</v>
      </c>
      <c r="L34" s="415" t="s">
        <v>856</v>
      </c>
      <c r="M34" s="415" t="s">
        <v>956</v>
      </c>
      <c r="N34" s="413">
        <f t="shared" si="8"/>
        <v>21.367999999999999</v>
      </c>
      <c r="O34" s="413">
        <f t="shared" si="6"/>
        <v>2</v>
      </c>
      <c r="P34" s="415">
        <v>64</v>
      </c>
      <c r="Q34" s="413" t="s">
        <v>2721</v>
      </c>
      <c r="R34" s="413">
        <v>1.35</v>
      </c>
      <c r="S34" s="415" t="s">
        <v>851</v>
      </c>
      <c r="T34" s="412" t="s">
        <v>135</v>
      </c>
      <c r="U34" s="416" t="s">
        <v>2070</v>
      </c>
      <c r="V34" s="415" t="s">
        <v>795</v>
      </c>
      <c r="W34" s="415" t="s">
        <v>795</v>
      </c>
      <c r="X34" s="415" t="s">
        <v>304</v>
      </c>
      <c r="Y34" s="415" t="s">
        <v>304</v>
      </c>
      <c r="Z34" t="str">
        <f>VLOOKUP(J34,GM!$A$4:$B$1195,2,FALSE)</f>
        <v>Ream</v>
      </c>
      <c r="AA34" t="str">
        <f>VLOOKUP(Q34,GM!$A$4:$B$1195,2,FALSE)</f>
        <v>Uncoated</v>
      </c>
      <c r="AB34" s="426" t="str">
        <f t="shared" si="7"/>
        <v>IF EXISTS (SELECT *FROM PaperMaster WHERE Code='*00031') Print 'Code Exist' IF EXISTS (SELECT *FROM PaperMaster WHERE NAME='Paper-80gsm-23.00X36.00in²-(58.42X91.44cm²)-21.368kg-Maplitho') Print 'Paper Master Exist' ELSE IF EXISTS (SELECT *FROM GeneralMaster WHERE Code='*15004') IF EXISTS (SELECT *FROM GeneralMaster WHERE Code='*16003') Insert Into PaperMaster VALUES ('*00031','Paper-80gsm-23.00X36.00in²-(58.42X91.44cm²)-21.368kg-Maplitho','Paper-80gsm-23.00X36.00in²-(58.42X91.44cm²)-21.368kg-Maplitho','S','P','58.42','91.44','23','36','*15004','80','Paper','Maplitho','21.368','2','64','*16003','1.35','A','000001',GetDate(),'NULL',NULL,'N','N') ELSE Print 'Quality Code NOT Exist' ELSE Print 'UOM Code NOT Exist'</v>
      </c>
    </row>
    <row r="35" spans="1:28">
      <c r="A35" s="349" t="s">
        <v>371</v>
      </c>
      <c r="B35" s="413" t="str">
        <f t="shared" si="0"/>
        <v>Paper-90gsm-23.00X36.00in²-(58.42X91.44cm²)-24.039kg-Maplitho</v>
      </c>
      <c r="C35" s="413" t="str">
        <f t="shared" si="1"/>
        <v>Paper-90gsm-23.00X36.00in²-(58.42X91.44cm²)-24.039kg-Maplitho</v>
      </c>
      <c r="D35" s="414" t="s">
        <v>2990</v>
      </c>
      <c r="E35" s="413" t="str">
        <f t="shared" si="2"/>
        <v>P</v>
      </c>
      <c r="F35" s="413">
        <f t="shared" si="3"/>
        <v>58.42</v>
      </c>
      <c r="G35" s="413">
        <f t="shared" si="4"/>
        <v>91.44</v>
      </c>
      <c r="H35" s="415">
        <v>23</v>
      </c>
      <c r="I35" s="415">
        <v>36</v>
      </c>
      <c r="J35" s="413" t="str">
        <f t="shared" si="5"/>
        <v>*15004</v>
      </c>
      <c r="K35" s="415">
        <v>90</v>
      </c>
      <c r="L35" s="415" t="s">
        <v>856</v>
      </c>
      <c r="M35" s="415" t="s">
        <v>956</v>
      </c>
      <c r="N35" s="413">
        <f t="shared" si="8"/>
        <v>24.039000000000001</v>
      </c>
      <c r="O35" s="413">
        <f t="shared" si="6"/>
        <v>2</v>
      </c>
      <c r="P35" s="415">
        <v>64</v>
      </c>
      <c r="Q35" s="413" t="s">
        <v>2721</v>
      </c>
      <c r="R35" s="413">
        <v>1.35</v>
      </c>
      <c r="S35" s="415" t="s">
        <v>851</v>
      </c>
      <c r="T35" s="412" t="s">
        <v>135</v>
      </c>
      <c r="U35" s="416" t="s">
        <v>2070</v>
      </c>
      <c r="V35" s="415" t="s">
        <v>795</v>
      </c>
      <c r="W35" s="415" t="s">
        <v>795</v>
      </c>
      <c r="X35" s="415" t="s">
        <v>304</v>
      </c>
      <c r="Y35" s="415" t="s">
        <v>304</v>
      </c>
      <c r="Z35" t="str">
        <f>VLOOKUP(J35,GM!$A$4:$B$1195,2,FALSE)</f>
        <v>Ream</v>
      </c>
      <c r="AA35" t="str">
        <f>VLOOKUP(Q35,GM!$A$4:$B$1195,2,FALSE)</f>
        <v>Uncoated</v>
      </c>
      <c r="AB35" s="426" t="str">
        <f t="shared" si="7"/>
        <v>IF EXISTS (SELECT *FROM PaperMaster WHERE Code='*00032') Print 'Code Exist' IF EXISTS (SELECT *FROM PaperMaster WHERE NAME='Paper-90gsm-23.00X36.00in²-(58.42X91.44cm²)-24.039kg-Maplitho') Print 'Paper Master Exist' ELSE IF EXISTS (SELECT *FROM GeneralMaster WHERE Code='*15004') IF EXISTS (SELECT *FROM GeneralMaster WHERE Code='*16003') Insert Into PaperMaster VALUES ('*00032','Paper-90gsm-23.00X36.00in²-(58.42X91.44cm²)-24.039kg-Maplitho','Paper-90gsm-23.00X36.00in²-(58.42X91.44cm²)-24.039kg-Maplitho','S','P','58.42','91.44','23','36','*15004','90','Paper','Maplitho','24.039','2','64','*16003','1.35','A','000001',GetDate(),'NULL',NULL,'N','N') ELSE Print 'Quality Code NOT Exist' ELSE Print 'UOM Code NOT Exist'</v>
      </c>
    </row>
    <row r="36" spans="1:28">
      <c r="A36" s="349" t="s">
        <v>373</v>
      </c>
      <c r="B36" s="413" t="str">
        <f t="shared" si="0"/>
        <v>Paper-100gsm-23.00X36.00in²-(58.42X91.44cm²)-26.71kg-Maplitho</v>
      </c>
      <c r="C36" s="413" t="str">
        <f t="shared" si="1"/>
        <v>Paper-100gsm-23.00X36.00in²-(58.42X91.44cm²)-26.71kg-Maplitho</v>
      </c>
      <c r="D36" s="414" t="s">
        <v>2990</v>
      </c>
      <c r="E36" s="413" t="str">
        <f t="shared" si="2"/>
        <v>P</v>
      </c>
      <c r="F36" s="413">
        <f t="shared" si="3"/>
        <v>58.42</v>
      </c>
      <c r="G36" s="413">
        <f t="shared" si="4"/>
        <v>91.44</v>
      </c>
      <c r="H36" s="415">
        <v>23</v>
      </c>
      <c r="I36" s="415">
        <v>36</v>
      </c>
      <c r="J36" s="413" t="str">
        <f t="shared" si="5"/>
        <v>*15004</v>
      </c>
      <c r="K36" s="415">
        <v>100</v>
      </c>
      <c r="L36" s="415" t="s">
        <v>856</v>
      </c>
      <c r="M36" s="415" t="s">
        <v>956</v>
      </c>
      <c r="N36" s="413">
        <f t="shared" si="8"/>
        <v>26.71</v>
      </c>
      <c r="O36" s="413">
        <f t="shared" si="6"/>
        <v>2</v>
      </c>
      <c r="P36" s="415">
        <v>64</v>
      </c>
      <c r="Q36" s="413" t="s">
        <v>2721</v>
      </c>
      <c r="R36" s="413">
        <v>1.35</v>
      </c>
      <c r="S36" s="415" t="s">
        <v>851</v>
      </c>
      <c r="T36" s="412" t="s">
        <v>135</v>
      </c>
      <c r="U36" s="416" t="s">
        <v>2070</v>
      </c>
      <c r="V36" s="415" t="s">
        <v>795</v>
      </c>
      <c r="W36" s="415" t="s">
        <v>795</v>
      </c>
      <c r="X36" s="415" t="s">
        <v>304</v>
      </c>
      <c r="Y36" s="415" t="s">
        <v>304</v>
      </c>
      <c r="Z36" t="str">
        <f>VLOOKUP(J36,GM!$A$4:$B$1195,2,FALSE)</f>
        <v>Ream</v>
      </c>
      <c r="AA36" t="str">
        <f>VLOOKUP(Q36,GM!$A$4:$B$1195,2,FALSE)</f>
        <v>Uncoated</v>
      </c>
      <c r="AB36" s="426" t="str">
        <f t="shared" si="7"/>
        <v>IF EXISTS (SELECT *FROM PaperMaster WHERE Code='*00033') Print 'Code Exist' IF EXISTS (SELECT *FROM PaperMaster WHERE NAME='Paper-100gsm-23.00X36.00in²-(58.42X91.44cm²)-26.71kg-Maplitho') Print 'Paper Master Exist' ELSE IF EXISTS (SELECT *FROM GeneralMaster WHERE Code='*15004') IF EXISTS (SELECT *FROM GeneralMaster WHERE Code='*16003') Insert Into PaperMaster VALUES ('*00033','Paper-100gsm-23.00X36.00in²-(58.42X91.44cm²)-26.71kg-Maplitho','Paper-100gsm-23.00X36.00in²-(58.42X91.44cm²)-26.71kg-Maplitho','S','P','58.42','91.44','23','36','*15004','100','Paper','Maplitho','26.71','2','64','*16003','1.35','A','000001',GetDate(),'NULL',NULL,'N','N') ELSE Print 'Quality Code NOT Exist' ELSE Print 'UOM Code NOT Exist'</v>
      </c>
    </row>
    <row r="37" spans="1:28">
      <c r="A37" s="349" t="s">
        <v>374</v>
      </c>
      <c r="B37" s="413" t="str">
        <f t="shared" si="0"/>
        <v>Paper-120gsm-23.00X36.00in²-(58.42X91.44cm²)-32.052kg-Maplitho</v>
      </c>
      <c r="C37" s="413" t="str">
        <f t="shared" si="1"/>
        <v>Paper-120gsm-23.00X36.00in²-(58.42X91.44cm²)-32.052kg-Maplitho</v>
      </c>
      <c r="D37" s="414" t="s">
        <v>2990</v>
      </c>
      <c r="E37" s="413" t="str">
        <f t="shared" si="2"/>
        <v>P</v>
      </c>
      <c r="F37" s="413">
        <f t="shared" si="3"/>
        <v>58.42</v>
      </c>
      <c r="G37" s="413">
        <f t="shared" si="4"/>
        <v>91.44</v>
      </c>
      <c r="H37" s="415">
        <v>23</v>
      </c>
      <c r="I37" s="415">
        <v>36</v>
      </c>
      <c r="J37" s="413" t="str">
        <f t="shared" si="5"/>
        <v>*15004</v>
      </c>
      <c r="K37" s="415">
        <v>120</v>
      </c>
      <c r="L37" s="415" t="s">
        <v>856</v>
      </c>
      <c r="M37" s="415" t="s">
        <v>956</v>
      </c>
      <c r="N37" s="413">
        <f t="shared" si="8"/>
        <v>32.052</v>
      </c>
      <c r="O37" s="413">
        <f t="shared" si="6"/>
        <v>2</v>
      </c>
      <c r="P37" s="415">
        <v>64</v>
      </c>
      <c r="Q37" s="413" t="s">
        <v>2721</v>
      </c>
      <c r="R37" s="413">
        <v>1.35</v>
      </c>
      <c r="S37" s="415" t="s">
        <v>851</v>
      </c>
      <c r="T37" s="412" t="s">
        <v>135</v>
      </c>
      <c r="U37" s="416" t="s">
        <v>2070</v>
      </c>
      <c r="V37" s="415" t="s">
        <v>795</v>
      </c>
      <c r="W37" s="415" t="s">
        <v>795</v>
      </c>
      <c r="X37" s="415" t="s">
        <v>304</v>
      </c>
      <c r="Y37" s="415" t="s">
        <v>304</v>
      </c>
      <c r="Z37" t="str">
        <f>VLOOKUP(J37,GM!$A$4:$B$1195,2,FALSE)</f>
        <v>Ream</v>
      </c>
      <c r="AA37" t="str">
        <f>VLOOKUP(Q37,GM!$A$4:$B$1195,2,FALSE)</f>
        <v>Uncoated</v>
      </c>
      <c r="AB37" s="426" t="str">
        <f t="shared" si="7"/>
        <v>IF EXISTS (SELECT *FROM PaperMaster WHERE Code='*00034') Print 'Code Exist' IF EXISTS (SELECT *FROM PaperMaster WHERE NAME='Paper-120gsm-23.00X36.00in²-(58.42X91.44cm²)-32.052kg-Maplitho') Print 'Paper Master Exist' ELSE IF EXISTS (SELECT *FROM GeneralMaster WHERE Code='*15004') IF EXISTS (SELECT *FROM GeneralMaster WHERE Code='*16003') Insert Into PaperMaster VALUES ('*00034','Paper-120gsm-23.00X36.00in²-(58.42X91.44cm²)-32.052kg-Maplitho','Paper-120gsm-23.00X36.00in²-(58.42X91.44cm²)-32.052kg-Maplitho','S','P','58.42','91.44','23','36','*15004','120','Paper','Maplitho','32.052','2','64','*16003','1.35','A','000001',GetDate(),'NULL',NULL,'N','N') ELSE Print 'Quality Code NOT Exist' ELSE Print 'UOM Code NOT Exist'</v>
      </c>
    </row>
    <row r="38" spans="1:28">
      <c r="A38" s="349" t="s">
        <v>375</v>
      </c>
      <c r="B38" s="410" t="str">
        <f t="shared" si="0"/>
        <v>SBS-200gsm-20.00X30.00in²-(50.80X76.20cm²)-7.742kg-C1S</v>
      </c>
      <c r="C38" s="410" t="str">
        <f t="shared" si="1"/>
        <v>SBS-200gsm-20.00X30.00in²-(50.80X76.20cm²)-7.742kg-C1S</v>
      </c>
      <c r="D38" s="411" t="s">
        <v>2990</v>
      </c>
      <c r="E38" s="410" t="str">
        <f t="shared" si="2"/>
        <v>B</v>
      </c>
      <c r="F38" s="410">
        <f t="shared" si="3"/>
        <v>50.8</v>
      </c>
      <c r="G38" s="410">
        <f t="shared" si="4"/>
        <v>76.2</v>
      </c>
      <c r="H38" s="351">
        <v>20</v>
      </c>
      <c r="I38" s="351">
        <v>30</v>
      </c>
      <c r="J38" s="410" t="str">
        <f t="shared" si="5"/>
        <v>*15002</v>
      </c>
      <c r="K38" s="351">
        <v>200</v>
      </c>
      <c r="L38" s="351" t="s">
        <v>962</v>
      </c>
      <c r="M38" s="351" t="s">
        <v>2991</v>
      </c>
      <c r="N38" s="410">
        <f t="shared" si="8"/>
        <v>7.742</v>
      </c>
      <c r="O38" s="410">
        <f t="shared" si="6"/>
        <v>6</v>
      </c>
      <c r="P38" s="351">
        <v>64</v>
      </c>
      <c r="Q38" s="410" t="s">
        <v>2721</v>
      </c>
      <c r="R38" s="410">
        <v>1.35</v>
      </c>
      <c r="S38" s="351" t="s">
        <v>851</v>
      </c>
      <c r="T38" s="349" t="s">
        <v>135</v>
      </c>
      <c r="U38" s="352" t="s">
        <v>2070</v>
      </c>
      <c r="V38" s="351" t="s">
        <v>795</v>
      </c>
      <c r="W38" s="351" t="s">
        <v>795</v>
      </c>
      <c r="X38" s="351" t="s">
        <v>304</v>
      </c>
      <c r="Y38" s="351" t="s">
        <v>304</v>
      </c>
      <c r="Z38" t="str">
        <f>VLOOKUP(J38,GM!$A$4:$B$1195,2,FALSE)</f>
        <v>Packet(100)</v>
      </c>
      <c r="AA38" t="str">
        <f>VLOOKUP(Q38,GM!$A$4:$B$1195,2,FALSE)</f>
        <v>Uncoated</v>
      </c>
      <c r="AB38" s="426" t="str">
        <f t="shared" si="7"/>
        <v>IF EXISTS (SELECT *FROM PaperMaster WHERE Code='*00035') Print 'Code Exist' IF EXISTS (SELECT *FROM PaperMaster WHERE NAME='SBS-200gsm-20.00X30.00in²-(50.80X76.20cm²)-7.742kg-C1S') Print 'Paper Master Exist' ELSE IF EXISTS (SELECT *FROM GeneralMaster WHERE Code='*15002') IF EXISTS (SELECT *FROM GeneralMaster WHERE Code='*16003') Insert Into PaperMaster VALUES ('*00035','SBS-200gsm-20.00X30.00in²-(50.80X76.20cm²)-7.742kg-C1S','SBS-200gsm-20.00X30.00in²-(50.80X76.20cm²)-7.742kg-C1S','S','B','50.8','76.2','20','30','*15002','200','SBS','C1S','7.742','6','64','*16003','1.35','A','000001',GetDate(),'NULL',NULL,'N','N') ELSE Print 'Quality Code NOT Exist' ELSE Print 'UOM Code NOT Exist'</v>
      </c>
    </row>
    <row r="39" spans="1:28">
      <c r="A39" s="349" t="s">
        <v>376</v>
      </c>
      <c r="B39" s="410" t="str">
        <f t="shared" si="0"/>
        <v>SBS-210gsm-20.00X30.00in²-(50.80X76.20cm²)-8.129kg-C1S</v>
      </c>
      <c r="C39" s="410" t="str">
        <f t="shared" si="1"/>
        <v>SBS-210gsm-20.00X30.00in²-(50.80X76.20cm²)-8.129kg-C1S</v>
      </c>
      <c r="D39" s="411" t="s">
        <v>2990</v>
      </c>
      <c r="E39" s="410" t="str">
        <f t="shared" si="2"/>
        <v>B</v>
      </c>
      <c r="F39" s="410">
        <f t="shared" si="3"/>
        <v>50.8</v>
      </c>
      <c r="G39" s="410">
        <f t="shared" si="4"/>
        <v>76.2</v>
      </c>
      <c r="H39" s="351">
        <v>20</v>
      </c>
      <c r="I39" s="351">
        <v>30</v>
      </c>
      <c r="J39" s="410" t="str">
        <f t="shared" si="5"/>
        <v>*15002</v>
      </c>
      <c r="K39" s="351">
        <v>210</v>
      </c>
      <c r="L39" s="351" t="s">
        <v>962</v>
      </c>
      <c r="M39" s="351" t="s">
        <v>2991</v>
      </c>
      <c r="N39" s="410">
        <f t="shared" si="8"/>
        <v>8.1289999999999996</v>
      </c>
      <c r="O39" s="410">
        <f t="shared" si="6"/>
        <v>6</v>
      </c>
      <c r="P39" s="351">
        <v>64</v>
      </c>
      <c r="Q39" s="410" t="s">
        <v>2721</v>
      </c>
      <c r="R39" s="410">
        <v>1.35</v>
      </c>
      <c r="S39" s="351" t="s">
        <v>851</v>
      </c>
      <c r="T39" s="349" t="s">
        <v>135</v>
      </c>
      <c r="U39" s="352" t="s">
        <v>2070</v>
      </c>
      <c r="V39" s="351" t="s">
        <v>795</v>
      </c>
      <c r="W39" s="351" t="s">
        <v>795</v>
      </c>
      <c r="X39" s="351" t="s">
        <v>304</v>
      </c>
      <c r="Y39" s="351" t="s">
        <v>304</v>
      </c>
      <c r="Z39" t="str">
        <f>VLOOKUP(J39,GM!$A$4:$B$1195,2,FALSE)</f>
        <v>Packet(100)</v>
      </c>
      <c r="AA39" t="str">
        <f>VLOOKUP(Q39,GM!$A$4:$B$1195,2,FALSE)</f>
        <v>Uncoated</v>
      </c>
      <c r="AB39" s="426" t="str">
        <f t="shared" si="7"/>
        <v>IF EXISTS (SELECT *FROM PaperMaster WHERE Code='*00036') Print 'Code Exist' IF EXISTS (SELECT *FROM PaperMaster WHERE NAME='SBS-210gsm-20.00X30.00in²-(50.80X76.20cm²)-8.129kg-C1S') Print 'Paper Master Exist' ELSE IF EXISTS (SELECT *FROM GeneralMaster WHERE Code='*15002') IF EXISTS (SELECT *FROM GeneralMaster WHERE Code='*16003') Insert Into PaperMaster VALUES ('*00036','SBS-210gsm-20.00X30.00in²-(50.80X76.20cm²)-8.129kg-C1S','SBS-210gsm-20.00X30.00in²-(50.80X76.20cm²)-8.129kg-C1S','S','B','50.8','76.2','20','30','*15002','210','SBS','C1S','8.129','6','64','*16003','1.35','A','000001',GetDate(),'NULL',NULL,'N','N') ELSE Print 'Quality Code NOT Exist' ELSE Print 'UOM Code NOT Exist'</v>
      </c>
    </row>
    <row r="40" spans="1:28">
      <c r="A40" s="349" t="s">
        <v>377</v>
      </c>
      <c r="B40" s="410" t="str">
        <f t="shared" si="0"/>
        <v>SBS-220gsm-20.00X30.00in²-(50.80X76.20cm²)-8.516kg-C1S</v>
      </c>
      <c r="C40" s="410" t="str">
        <f t="shared" si="1"/>
        <v>SBS-220gsm-20.00X30.00in²-(50.80X76.20cm²)-8.516kg-C1S</v>
      </c>
      <c r="D40" s="411" t="s">
        <v>2990</v>
      </c>
      <c r="E40" s="410" t="str">
        <f t="shared" si="2"/>
        <v>B</v>
      </c>
      <c r="F40" s="410">
        <f t="shared" si="3"/>
        <v>50.8</v>
      </c>
      <c r="G40" s="410">
        <f t="shared" si="4"/>
        <v>76.2</v>
      </c>
      <c r="H40" s="351">
        <v>20</v>
      </c>
      <c r="I40" s="351">
        <v>30</v>
      </c>
      <c r="J40" s="410" t="str">
        <f t="shared" si="5"/>
        <v>*15002</v>
      </c>
      <c r="K40" s="351">
        <v>220</v>
      </c>
      <c r="L40" s="351" t="s">
        <v>962</v>
      </c>
      <c r="M40" s="351" t="s">
        <v>2991</v>
      </c>
      <c r="N40" s="410">
        <f t="shared" si="8"/>
        <v>8.516</v>
      </c>
      <c r="O40" s="410">
        <f t="shared" si="6"/>
        <v>6</v>
      </c>
      <c r="P40" s="351">
        <v>64</v>
      </c>
      <c r="Q40" s="410" t="s">
        <v>2721</v>
      </c>
      <c r="R40" s="410">
        <v>1.35</v>
      </c>
      <c r="S40" s="351" t="s">
        <v>851</v>
      </c>
      <c r="T40" s="349" t="s">
        <v>135</v>
      </c>
      <c r="U40" s="352" t="s">
        <v>2070</v>
      </c>
      <c r="V40" s="351" t="s">
        <v>795</v>
      </c>
      <c r="W40" s="351" t="s">
        <v>795</v>
      </c>
      <c r="X40" s="351" t="s">
        <v>304</v>
      </c>
      <c r="Y40" s="351" t="s">
        <v>304</v>
      </c>
      <c r="Z40" t="str">
        <f>VLOOKUP(J40,GM!$A$4:$B$1195,2,FALSE)</f>
        <v>Packet(100)</v>
      </c>
      <c r="AA40" t="str">
        <f>VLOOKUP(Q40,GM!$A$4:$B$1195,2,FALSE)</f>
        <v>Uncoated</v>
      </c>
      <c r="AB40" s="426" t="str">
        <f t="shared" si="7"/>
        <v>IF EXISTS (SELECT *FROM PaperMaster WHERE Code='*00037') Print 'Code Exist' IF EXISTS (SELECT *FROM PaperMaster WHERE NAME='SBS-220gsm-20.00X30.00in²-(50.80X76.20cm²)-8.516kg-C1S') Print 'Paper Master Exist' ELSE IF EXISTS (SELECT *FROM GeneralMaster WHERE Code='*15002') IF EXISTS (SELECT *FROM GeneralMaster WHERE Code='*16003') Insert Into PaperMaster VALUES ('*00037','SBS-220gsm-20.00X30.00in²-(50.80X76.20cm²)-8.516kg-C1S','SBS-220gsm-20.00X30.00in²-(50.80X76.20cm²)-8.516kg-C1S','S','B','50.8','76.2','20','30','*15002','220','SBS','C1S','8.516','6','64','*16003','1.35','A','000001',GetDate(),'NULL',NULL,'N','N') ELSE Print 'Quality Code NOT Exist' ELSE Print 'UOM Code NOT Exist'</v>
      </c>
    </row>
    <row r="41" spans="1:28">
      <c r="A41" s="349" t="s">
        <v>378</v>
      </c>
      <c r="B41" s="410" t="str">
        <f t="shared" si="0"/>
        <v>SBS-250gsm-20.00X30.00in²-(50.80X76.20cm²)-9.677kg-C1S</v>
      </c>
      <c r="C41" s="410" t="str">
        <f t="shared" si="1"/>
        <v>SBS-250gsm-20.00X30.00in²-(50.80X76.20cm²)-9.677kg-C1S</v>
      </c>
      <c r="D41" s="411" t="s">
        <v>2990</v>
      </c>
      <c r="E41" s="410" t="str">
        <f t="shared" si="2"/>
        <v>B</v>
      </c>
      <c r="F41" s="410">
        <f t="shared" si="3"/>
        <v>50.8</v>
      </c>
      <c r="G41" s="410">
        <f t="shared" si="4"/>
        <v>76.2</v>
      </c>
      <c r="H41" s="351">
        <v>20</v>
      </c>
      <c r="I41" s="351">
        <v>30</v>
      </c>
      <c r="J41" s="410" t="str">
        <f t="shared" si="5"/>
        <v>*15002</v>
      </c>
      <c r="K41" s="351">
        <v>250</v>
      </c>
      <c r="L41" s="351" t="s">
        <v>962</v>
      </c>
      <c r="M41" s="351" t="s">
        <v>2991</v>
      </c>
      <c r="N41" s="410">
        <f t="shared" si="8"/>
        <v>9.6769999999999996</v>
      </c>
      <c r="O41" s="410">
        <f t="shared" si="6"/>
        <v>5</v>
      </c>
      <c r="P41" s="351">
        <v>64</v>
      </c>
      <c r="Q41" s="410" t="s">
        <v>2721</v>
      </c>
      <c r="R41" s="410">
        <v>1.35</v>
      </c>
      <c r="S41" s="351" t="s">
        <v>851</v>
      </c>
      <c r="T41" s="349" t="s">
        <v>135</v>
      </c>
      <c r="U41" s="352" t="s">
        <v>2070</v>
      </c>
      <c r="V41" s="351" t="s">
        <v>795</v>
      </c>
      <c r="W41" s="351" t="s">
        <v>795</v>
      </c>
      <c r="X41" s="351" t="s">
        <v>304</v>
      </c>
      <c r="Y41" s="351" t="s">
        <v>304</v>
      </c>
      <c r="Z41" t="str">
        <f>VLOOKUP(J41,GM!$A$4:$B$1195,2,FALSE)</f>
        <v>Packet(100)</v>
      </c>
      <c r="AA41" t="str">
        <f>VLOOKUP(Q41,GM!$A$4:$B$1195,2,FALSE)</f>
        <v>Uncoated</v>
      </c>
      <c r="AB41" s="426" t="str">
        <f t="shared" si="7"/>
        <v>IF EXISTS (SELECT *FROM PaperMaster WHERE Code='*00038') Print 'Code Exist' IF EXISTS (SELECT *FROM PaperMaster WHERE NAME='SBS-250gsm-20.00X30.00in²-(50.80X76.20cm²)-9.677kg-C1S') Print 'Paper Master Exist' ELSE IF EXISTS (SELECT *FROM GeneralMaster WHERE Code='*15002') IF EXISTS (SELECT *FROM GeneralMaster WHERE Code='*16003') Insert Into PaperMaster VALUES ('*00038','SBS-250gsm-20.00X30.00in²-(50.80X76.20cm²)-9.677kg-C1S','SBS-250gsm-20.00X30.00in²-(50.80X76.20cm²)-9.677kg-C1S','S','B','50.8','76.2','20','30','*15002','250','SBS','C1S','9.677','5','64','*16003','1.35','A','000001',GetDate(),'NULL',NULL,'N','N') ELSE Print 'Quality Code NOT Exist' ELSE Print 'UOM Code NOT Exist'</v>
      </c>
    </row>
    <row r="42" spans="1:28">
      <c r="A42" s="349" t="s">
        <v>379</v>
      </c>
      <c r="B42" s="410" t="str">
        <f t="shared" si="0"/>
        <v>SBS-200gsm-23.00X36.00in²-(58.42X91.44cm²)-10.684kg-C1S</v>
      </c>
      <c r="C42" s="410" t="str">
        <f t="shared" si="1"/>
        <v>SBS-200gsm-23.00X36.00in²-(58.42X91.44cm²)-10.684kg-C1S</v>
      </c>
      <c r="D42" s="411" t="s">
        <v>2990</v>
      </c>
      <c r="E42" s="410" t="str">
        <f t="shared" si="2"/>
        <v>B</v>
      </c>
      <c r="F42" s="410">
        <f t="shared" si="3"/>
        <v>58.42</v>
      </c>
      <c r="G42" s="410">
        <f t="shared" si="4"/>
        <v>91.44</v>
      </c>
      <c r="H42" s="351">
        <v>23</v>
      </c>
      <c r="I42" s="351">
        <v>36</v>
      </c>
      <c r="J42" s="410" t="str">
        <f t="shared" si="5"/>
        <v>*15002</v>
      </c>
      <c r="K42" s="351">
        <v>200</v>
      </c>
      <c r="L42" s="351" t="s">
        <v>962</v>
      </c>
      <c r="M42" s="351" t="s">
        <v>2991</v>
      </c>
      <c r="N42" s="410">
        <f t="shared" si="8"/>
        <v>10.683999999999999</v>
      </c>
      <c r="O42" s="410">
        <f t="shared" si="6"/>
        <v>5</v>
      </c>
      <c r="P42" s="351">
        <v>64</v>
      </c>
      <c r="Q42" s="410" t="s">
        <v>2721</v>
      </c>
      <c r="R42" s="410">
        <v>1.35</v>
      </c>
      <c r="S42" s="351" t="s">
        <v>851</v>
      </c>
      <c r="T42" s="349" t="s">
        <v>135</v>
      </c>
      <c r="U42" s="352" t="s">
        <v>2070</v>
      </c>
      <c r="V42" s="351" t="s">
        <v>795</v>
      </c>
      <c r="W42" s="351" t="s">
        <v>795</v>
      </c>
      <c r="X42" s="351" t="s">
        <v>304</v>
      </c>
      <c r="Y42" s="351" t="s">
        <v>304</v>
      </c>
      <c r="Z42" t="str">
        <f>VLOOKUP(J42,GM!$A$4:$B$1195,2,FALSE)</f>
        <v>Packet(100)</v>
      </c>
      <c r="AA42" t="str">
        <f>VLOOKUP(Q42,GM!$A$4:$B$1195,2,FALSE)</f>
        <v>Uncoated</v>
      </c>
      <c r="AB42" s="426" t="str">
        <f t="shared" si="7"/>
        <v>IF EXISTS (SELECT *FROM PaperMaster WHERE Code='*00039') Print 'Code Exist' IF EXISTS (SELECT *FROM PaperMaster WHERE NAME='SBS-200gsm-23.00X36.00in²-(58.42X91.44cm²)-10.684kg-C1S') Print 'Paper Master Exist' ELSE IF EXISTS (SELECT *FROM GeneralMaster WHERE Code='*15002') IF EXISTS (SELECT *FROM GeneralMaster WHERE Code='*16003') Insert Into PaperMaster VALUES ('*00039','SBS-200gsm-23.00X36.00in²-(58.42X91.44cm²)-10.684kg-C1S','SBS-200gsm-23.00X36.00in²-(58.42X91.44cm²)-10.684kg-C1S','S','B','58.42','91.44','23','36','*15002','200','SBS','C1S','10.684','5','64','*16003','1.35','A','000001',GetDate(),'NULL',NULL,'N','N') ELSE Print 'Quality Code NOT Exist' ELSE Print 'UOM Code NOT Exist'</v>
      </c>
    </row>
    <row r="43" spans="1:28">
      <c r="A43" s="349" t="s">
        <v>380</v>
      </c>
      <c r="B43" s="410" t="str">
        <f t="shared" si="0"/>
        <v>SBS-210gsm-23.00X36.00in²-(58.42X91.44cm²)-11.218kg-C1S</v>
      </c>
      <c r="C43" s="410" t="str">
        <f t="shared" si="1"/>
        <v>SBS-210gsm-23.00X36.00in²-(58.42X91.44cm²)-11.218kg-C1S</v>
      </c>
      <c r="D43" s="411" t="s">
        <v>2990</v>
      </c>
      <c r="E43" s="410" t="str">
        <f t="shared" si="2"/>
        <v>B</v>
      </c>
      <c r="F43" s="410">
        <f t="shared" si="3"/>
        <v>58.42</v>
      </c>
      <c r="G43" s="410">
        <f t="shared" si="4"/>
        <v>91.44</v>
      </c>
      <c r="H43" s="351">
        <v>23</v>
      </c>
      <c r="I43" s="351">
        <v>36</v>
      </c>
      <c r="J43" s="410" t="str">
        <f t="shared" si="5"/>
        <v>*15002</v>
      </c>
      <c r="K43" s="351">
        <v>210</v>
      </c>
      <c r="L43" s="351" t="s">
        <v>962</v>
      </c>
      <c r="M43" s="351" t="s">
        <v>2991</v>
      </c>
      <c r="N43" s="410">
        <f t="shared" si="8"/>
        <v>11.218</v>
      </c>
      <c r="O43" s="410">
        <f t="shared" si="6"/>
        <v>4</v>
      </c>
      <c r="P43" s="351">
        <v>64</v>
      </c>
      <c r="Q43" s="410" t="s">
        <v>2721</v>
      </c>
      <c r="R43" s="410">
        <v>1.35</v>
      </c>
      <c r="S43" s="351" t="s">
        <v>851</v>
      </c>
      <c r="T43" s="349" t="s">
        <v>135</v>
      </c>
      <c r="U43" s="352" t="s">
        <v>2070</v>
      </c>
      <c r="V43" s="351" t="s">
        <v>795</v>
      </c>
      <c r="W43" s="351" t="s">
        <v>795</v>
      </c>
      <c r="X43" s="351" t="s">
        <v>304</v>
      </c>
      <c r="Y43" s="351" t="s">
        <v>304</v>
      </c>
      <c r="Z43" t="str">
        <f>VLOOKUP(J43,GM!$A$4:$B$1195,2,FALSE)</f>
        <v>Packet(100)</v>
      </c>
      <c r="AA43" t="str">
        <f>VLOOKUP(Q43,GM!$A$4:$B$1195,2,FALSE)</f>
        <v>Uncoated</v>
      </c>
      <c r="AB43" s="426" t="str">
        <f t="shared" si="7"/>
        <v>IF EXISTS (SELECT *FROM PaperMaster WHERE Code='*00040') Print 'Code Exist' IF EXISTS (SELECT *FROM PaperMaster WHERE NAME='SBS-210gsm-23.00X36.00in²-(58.42X91.44cm²)-11.218kg-C1S') Print 'Paper Master Exist' ELSE IF EXISTS (SELECT *FROM GeneralMaster WHERE Code='*15002') IF EXISTS (SELECT *FROM GeneralMaster WHERE Code='*16003') Insert Into PaperMaster VALUES ('*00040','SBS-210gsm-23.00X36.00in²-(58.42X91.44cm²)-11.218kg-C1S','SBS-210gsm-23.00X36.00in²-(58.42X91.44cm²)-11.218kg-C1S','S','B','58.42','91.44','23','36','*15002','210','SBS','C1S','11.218','4','64','*16003','1.35','A','000001',GetDate(),'NULL',NULL,'N','N') ELSE Print 'Quality Code NOT Exist' ELSE Print 'UOM Code NOT Exist'</v>
      </c>
    </row>
    <row r="44" spans="1:28">
      <c r="A44" s="349" t="s">
        <v>381</v>
      </c>
      <c r="B44" s="410" t="str">
        <f t="shared" si="0"/>
        <v>SBS-220gsm-23.00X36.00in²-(58.42X91.44cm²)-11.752kg-C1S</v>
      </c>
      <c r="C44" s="410" t="str">
        <f t="shared" si="1"/>
        <v>SBS-220gsm-23.00X36.00in²-(58.42X91.44cm²)-11.752kg-C1S</v>
      </c>
      <c r="D44" s="411" t="s">
        <v>2990</v>
      </c>
      <c r="E44" s="410" t="str">
        <f t="shared" si="2"/>
        <v>B</v>
      </c>
      <c r="F44" s="410">
        <f t="shared" si="3"/>
        <v>58.42</v>
      </c>
      <c r="G44" s="410">
        <f t="shared" si="4"/>
        <v>91.44</v>
      </c>
      <c r="H44" s="351">
        <v>23</v>
      </c>
      <c r="I44" s="351">
        <v>36</v>
      </c>
      <c r="J44" s="410" t="str">
        <f t="shared" si="5"/>
        <v>*15002</v>
      </c>
      <c r="K44" s="351">
        <v>220</v>
      </c>
      <c r="L44" s="351" t="s">
        <v>962</v>
      </c>
      <c r="M44" s="351" t="s">
        <v>2991</v>
      </c>
      <c r="N44" s="410">
        <f t="shared" si="8"/>
        <v>11.752000000000001</v>
      </c>
      <c r="O44" s="410">
        <f t="shared" si="6"/>
        <v>4</v>
      </c>
      <c r="P44" s="351">
        <v>64</v>
      </c>
      <c r="Q44" s="410" t="s">
        <v>2721</v>
      </c>
      <c r="R44" s="410">
        <v>1.35</v>
      </c>
      <c r="S44" s="351" t="s">
        <v>851</v>
      </c>
      <c r="T44" s="349" t="s">
        <v>135</v>
      </c>
      <c r="U44" s="352" t="s">
        <v>2070</v>
      </c>
      <c r="V44" s="351" t="s">
        <v>795</v>
      </c>
      <c r="W44" s="351" t="s">
        <v>795</v>
      </c>
      <c r="X44" s="351" t="s">
        <v>304</v>
      </c>
      <c r="Y44" s="351" t="s">
        <v>304</v>
      </c>
      <c r="Z44" t="str">
        <f>VLOOKUP(J44,GM!$A$4:$B$1195,2,FALSE)</f>
        <v>Packet(100)</v>
      </c>
      <c r="AA44" t="str">
        <f>VLOOKUP(Q44,GM!$A$4:$B$1195,2,FALSE)</f>
        <v>Uncoated</v>
      </c>
      <c r="AB44" s="426" t="str">
        <f t="shared" si="7"/>
        <v>IF EXISTS (SELECT *FROM PaperMaster WHERE Code='*00041') Print 'Code Exist' IF EXISTS (SELECT *FROM PaperMaster WHERE NAME='SBS-220gsm-23.00X36.00in²-(58.42X91.44cm²)-11.752kg-C1S') Print 'Paper Master Exist' ELSE IF EXISTS (SELECT *FROM GeneralMaster WHERE Code='*15002') IF EXISTS (SELECT *FROM GeneralMaster WHERE Code='*16003') Insert Into PaperMaster VALUES ('*00041','SBS-220gsm-23.00X36.00in²-(58.42X91.44cm²)-11.752kg-C1S','SBS-220gsm-23.00X36.00in²-(58.42X91.44cm²)-11.752kg-C1S','S','B','58.42','91.44','23','36','*15002','220','SBS','C1S','11.752','4','64','*16003','1.35','A','000001',GetDate(),'NULL',NULL,'N','N') ELSE Print 'Quality Code NOT Exist' ELSE Print 'UOM Code NOT Exist'</v>
      </c>
    </row>
    <row r="45" spans="1:28">
      <c r="A45" s="349" t="s">
        <v>382</v>
      </c>
      <c r="B45" s="410" t="str">
        <f t="shared" si="0"/>
        <v>SBS-250gsm-23.00X36.00in²-(58.42X91.44cm²)-13.355kg-C1S</v>
      </c>
      <c r="C45" s="410" t="str">
        <f t="shared" si="1"/>
        <v>SBS-250gsm-23.00X36.00in²-(58.42X91.44cm²)-13.355kg-C1S</v>
      </c>
      <c r="D45" s="411" t="s">
        <v>2990</v>
      </c>
      <c r="E45" s="410" t="str">
        <f t="shared" si="2"/>
        <v>B</v>
      </c>
      <c r="F45" s="410">
        <f t="shared" si="3"/>
        <v>58.42</v>
      </c>
      <c r="G45" s="410">
        <f t="shared" si="4"/>
        <v>91.44</v>
      </c>
      <c r="H45" s="351">
        <v>23</v>
      </c>
      <c r="I45" s="351">
        <v>36</v>
      </c>
      <c r="J45" s="410" t="str">
        <f t="shared" si="5"/>
        <v>*15002</v>
      </c>
      <c r="K45" s="351">
        <v>250</v>
      </c>
      <c r="L45" s="351" t="s">
        <v>962</v>
      </c>
      <c r="M45" s="351" t="s">
        <v>2991</v>
      </c>
      <c r="N45" s="410">
        <f t="shared" si="8"/>
        <v>13.355</v>
      </c>
      <c r="O45" s="410">
        <f t="shared" si="6"/>
        <v>4</v>
      </c>
      <c r="P45" s="351">
        <v>64</v>
      </c>
      <c r="Q45" s="410" t="s">
        <v>2721</v>
      </c>
      <c r="R45" s="410">
        <v>1.35</v>
      </c>
      <c r="S45" s="351" t="s">
        <v>851</v>
      </c>
      <c r="T45" s="349" t="s">
        <v>135</v>
      </c>
      <c r="U45" s="352" t="s">
        <v>2070</v>
      </c>
      <c r="V45" s="351" t="s">
        <v>795</v>
      </c>
      <c r="W45" s="351" t="s">
        <v>795</v>
      </c>
      <c r="X45" s="351" t="s">
        <v>304</v>
      </c>
      <c r="Y45" s="351" t="s">
        <v>304</v>
      </c>
      <c r="Z45" t="str">
        <f>VLOOKUP(J45,GM!$A$4:$B$1195,2,FALSE)</f>
        <v>Packet(100)</v>
      </c>
      <c r="AA45" t="str">
        <f>VLOOKUP(Q45,GM!$A$4:$B$1195,2,FALSE)</f>
        <v>Uncoated</v>
      </c>
      <c r="AB45" s="426" t="str">
        <f t="shared" si="7"/>
        <v>IF EXISTS (SELECT *FROM PaperMaster WHERE Code='*00042') Print 'Code Exist' IF EXISTS (SELECT *FROM PaperMaster WHERE NAME='SBS-250gsm-23.00X36.00in²-(58.42X91.44cm²)-13.355kg-C1S') Print 'Paper Master Exist' ELSE IF EXISTS (SELECT *FROM GeneralMaster WHERE Code='*15002') IF EXISTS (SELECT *FROM GeneralMaster WHERE Code='*16003') Insert Into PaperMaster VALUES ('*00042','SBS-250gsm-23.00X36.00in²-(58.42X91.44cm²)-13.355kg-C1S','SBS-250gsm-23.00X36.00in²-(58.42X91.44cm²)-13.355kg-C1S','S','B','58.42','91.44','23','36','*15002','250','SBS','C1S','13.355','4','64','*16003','1.35','A','000001',GetDate(),'NULL',NULL,'N','N') ELSE Print 'Quality Code NOT Exist' ELSE Print 'UOM Code NOT Exist'</v>
      </c>
    </row>
    <row r="46" spans="1:28">
      <c r="A46" s="349" t="s">
        <v>386</v>
      </c>
      <c r="B46" s="410" t="str">
        <f t="shared" ref="B46:B51" si="9">CONCATENATE(L46,"-",K46,"gsm-",TEXT(H46,"00.00"),"X",TEXT(I46,"00.00"),"in²-(",TEXT(F46,"00.00"),"X",TEXT(G46,"00.00"),"cm²)-",N46,"kg-",M46)</f>
        <v>Paper-70gsm-12.00X18.00in²-(30.48X45.72cm²)-4.877kg-Digital</v>
      </c>
      <c r="C46" s="410" t="str">
        <f t="shared" ref="C46:C51" si="10">CONCATENATE(L46,"-",K46,"gsm-",TEXT(H46,"00.00"),"X",TEXT(I46,"00.00"),"in²-(",TEXT(F46,"00.00"),"X",TEXT(G46,"00.00"),"cm²)-",N46,"kg-",M46)</f>
        <v>Paper-70gsm-12.00X18.00in²-(30.48X45.72cm²)-4.877kg-Digital</v>
      </c>
      <c r="D46" s="411" t="s">
        <v>2990</v>
      </c>
      <c r="E46" s="410" t="str">
        <f t="shared" ref="E46:E51" si="11">IF(K46&gt;170,"B","P")</f>
        <v>P</v>
      </c>
      <c r="F46" s="410">
        <f t="shared" ref="F46:G51" si="12">ROUND(H46*2.54,2)</f>
        <v>30.48</v>
      </c>
      <c r="G46" s="410">
        <f t="shared" si="12"/>
        <v>45.72</v>
      </c>
      <c r="H46" s="351">
        <v>12</v>
      </c>
      <c r="I46" s="351">
        <v>18</v>
      </c>
      <c r="J46" s="410" t="str">
        <f t="shared" ref="J46:J51" si="13">IF(K46&gt;170,"*15002","*15004")</f>
        <v>*15004</v>
      </c>
      <c r="K46" s="351">
        <v>70</v>
      </c>
      <c r="L46" s="351" t="s">
        <v>856</v>
      </c>
      <c r="M46" s="351" t="s">
        <v>3719</v>
      </c>
      <c r="N46" s="410">
        <f t="shared" ref="N46:N51" si="14">ROUND(IF(J46="*15002",ROUND(H46*I46*K46/3100,3)/5,ROUND(H46*I46*K46/3100,3)),3)</f>
        <v>4.8769999999999998</v>
      </c>
      <c r="O46" s="410">
        <f t="shared" ref="O46:O51" si="15">ROUND(50/N46,0)</f>
        <v>10</v>
      </c>
      <c r="P46" s="351">
        <v>64</v>
      </c>
      <c r="Q46" s="410" t="s">
        <v>2721</v>
      </c>
      <c r="R46" s="410">
        <v>1.35</v>
      </c>
      <c r="S46" s="351" t="s">
        <v>851</v>
      </c>
      <c r="T46" s="349" t="s">
        <v>135</v>
      </c>
      <c r="U46" s="352" t="s">
        <v>2070</v>
      </c>
      <c r="V46" s="351" t="s">
        <v>795</v>
      </c>
      <c r="W46" s="351" t="s">
        <v>795</v>
      </c>
      <c r="X46" s="351" t="s">
        <v>304</v>
      </c>
      <c r="Y46" s="351" t="s">
        <v>304</v>
      </c>
      <c r="Z46" t="str">
        <f>VLOOKUP(J46,GM!$A$4:$B$1195,2,FALSE)</f>
        <v>Ream</v>
      </c>
      <c r="AA46" t="str">
        <f>VLOOKUP(Q46,GM!$A$4:$B$1195,2,FALSE)</f>
        <v>Uncoated</v>
      </c>
      <c r="AB46" s="426" t="str">
        <f t="shared" si="7"/>
        <v>IF EXISTS (SELECT *FROM PaperMaster WHERE Code='*00043') Print 'Code Exist' IF EXISTS (SELECT *FROM PaperMaster WHERE NAME='Paper-70gsm-12.00X18.00in²-(30.48X45.72cm²)-4.877kg-Digital') Print 'Paper Master Exist' ELSE IF EXISTS (SELECT *FROM GeneralMaster WHERE Code='*15004') IF EXISTS (SELECT *FROM GeneralMaster WHERE Code='*16003') Insert Into PaperMaster VALUES ('*00043','Paper-70gsm-12.00X18.00in²-(30.48X45.72cm²)-4.877kg-Digital','Paper-70gsm-12.00X18.00in²-(30.48X45.72cm²)-4.877kg-Digital','S','P','30.48','45.72','12','18','*15004','70','Paper','Digital','4.877','10','64','*16003','1.35','A','000001',GetDate(),'NULL',NULL,'N','N') ELSE Print 'Quality Code NOT Exist' ELSE Print 'UOM Code NOT Exist'</v>
      </c>
    </row>
    <row r="47" spans="1:28">
      <c r="A47" s="349" t="s">
        <v>388</v>
      </c>
      <c r="B47" s="410" t="str">
        <f t="shared" si="9"/>
        <v>Paper-70gsm-10.00X15.00in²-(25.40X38.10cm²)-3.387kg-Digital</v>
      </c>
      <c r="C47" s="410" t="str">
        <f t="shared" si="10"/>
        <v>Paper-70gsm-10.00X15.00in²-(25.40X38.10cm²)-3.387kg-Digital</v>
      </c>
      <c r="D47" s="411" t="s">
        <v>2990</v>
      </c>
      <c r="E47" s="410" t="str">
        <f t="shared" si="11"/>
        <v>P</v>
      </c>
      <c r="F47" s="410">
        <f t="shared" si="12"/>
        <v>25.4</v>
      </c>
      <c r="G47" s="410">
        <f t="shared" si="12"/>
        <v>38.1</v>
      </c>
      <c r="H47" s="351">
        <v>10</v>
      </c>
      <c r="I47" s="351">
        <v>15</v>
      </c>
      <c r="J47" s="410" t="str">
        <f t="shared" si="13"/>
        <v>*15004</v>
      </c>
      <c r="K47" s="351">
        <v>70</v>
      </c>
      <c r="L47" s="351" t="s">
        <v>856</v>
      </c>
      <c r="M47" s="351" t="s">
        <v>3719</v>
      </c>
      <c r="N47" s="410">
        <f t="shared" si="14"/>
        <v>3.387</v>
      </c>
      <c r="O47" s="410">
        <f t="shared" si="15"/>
        <v>15</v>
      </c>
      <c r="P47" s="351">
        <v>64</v>
      </c>
      <c r="Q47" s="410" t="s">
        <v>2721</v>
      </c>
      <c r="R47" s="410">
        <v>1.35</v>
      </c>
      <c r="S47" s="351" t="s">
        <v>851</v>
      </c>
      <c r="T47" s="349" t="s">
        <v>135</v>
      </c>
      <c r="U47" s="352" t="s">
        <v>2070</v>
      </c>
      <c r="V47" s="351" t="s">
        <v>795</v>
      </c>
      <c r="W47" s="351" t="s">
        <v>795</v>
      </c>
      <c r="X47" s="351" t="s">
        <v>304</v>
      </c>
      <c r="Y47" s="351" t="s">
        <v>304</v>
      </c>
      <c r="Z47" t="str">
        <f>VLOOKUP(J47,GM!$A$4:$B$1195,2,FALSE)</f>
        <v>Ream</v>
      </c>
      <c r="AA47" t="str">
        <f>VLOOKUP(Q47,GM!$A$4:$B$1195,2,FALSE)</f>
        <v>Uncoated</v>
      </c>
      <c r="AB47" s="426" t="str">
        <f t="shared" si="7"/>
        <v>IF EXISTS (SELECT *FROM PaperMaster WHERE Code='*00044') Print 'Code Exist' IF EXISTS (SELECT *FROM PaperMaster WHERE NAME='Paper-70gsm-10.00X15.00in²-(25.40X38.10cm²)-3.387kg-Digital') Print 'Paper Master Exist' ELSE IF EXISTS (SELECT *FROM GeneralMaster WHERE Code='*15004') IF EXISTS (SELECT *FROM GeneralMaster WHERE Code='*16003') Insert Into PaperMaster VALUES ('*00044','Paper-70gsm-10.00X15.00in²-(25.40X38.10cm²)-3.387kg-Digital','Paper-70gsm-10.00X15.00in²-(25.40X38.10cm²)-3.387kg-Digital','S','P','25.4','38.1','10','15','*15004','70','Paper','Digital','3.387','15','64','*16003','1.35','A','000001',GetDate(),'NULL',NULL,'N','N') ELSE Print 'Quality Code NOT Exist' ELSE Print 'UOM Code NOT Exist'</v>
      </c>
    </row>
    <row r="48" spans="1:28">
      <c r="A48" s="349" t="s">
        <v>390</v>
      </c>
      <c r="B48" s="410" t="str">
        <f t="shared" si="9"/>
        <v>Paper-70gsm-13.00X20.00in²-(33.02X50.80cm²)-5.871kg-Digital</v>
      </c>
      <c r="C48" s="410" t="str">
        <f t="shared" si="10"/>
        <v>Paper-70gsm-13.00X20.00in²-(33.02X50.80cm²)-5.871kg-Digital</v>
      </c>
      <c r="D48" s="411" t="s">
        <v>2990</v>
      </c>
      <c r="E48" s="410" t="str">
        <f t="shared" si="11"/>
        <v>P</v>
      </c>
      <c r="F48" s="410">
        <f t="shared" si="12"/>
        <v>33.020000000000003</v>
      </c>
      <c r="G48" s="410">
        <f t="shared" si="12"/>
        <v>50.8</v>
      </c>
      <c r="H48" s="351">
        <v>13</v>
      </c>
      <c r="I48" s="351">
        <v>20</v>
      </c>
      <c r="J48" s="410" t="str">
        <f t="shared" si="13"/>
        <v>*15004</v>
      </c>
      <c r="K48" s="351">
        <v>70</v>
      </c>
      <c r="L48" s="351" t="s">
        <v>856</v>
      </c>
      <c r="M48" s="351" t="s">
        <v>3719</v>
      </c>
      <c r="N48" s="410">
        <f t="shared" si="14"/>
        <v>5.8710000000000004</v>
      </c>
      <c r="O48" s="410">
        <f t="shared" si="15"/>
        <v>9</v>
      </c>
      <c r="P48" s="351">
        <v>64</v>
      </c>
      <c r="Q48" s="410" t="s">
        <v>2721</v>
      </c>
      <c r="R48" s="410">
        <v>1.35</v>
      </c>
      <c r="S48" s="351" t="s">
        <v>851</v>
      </c>
      <c r="T48" s="349" t="s">
        <v>135</v>
      </c>
      <c r="U48" s="352" t="s">
        <v>2070</v>
      </c>
      <c r="V48" s="351" t="s">
        <v>795</v>
      </c>
      <c r="W48" s="351" t="s">
        <v>795</v>
      </c>
      <c r="X48" s="351" t="s">
        <v>304</v>
      </c>
      <c r="Y48" s="351" t="s">
        <v>304</v>
      </c>
      <c r="Z48" t="str">
        <f>VLOOKUP(J48,GM!$A$4:$B$1195,2,FALSE)</f>
        <v>Ream</v>
      </c>
      <c r="AA48" t="str">
        <f>VLOOKUP(Q48,GM!$A$4:$B$1195,2,FALSE)</f>
        <v>Uncoated</v>
      </c>
      <c r="AB48" s="426" t="str">
        <f t="shared" si="7"/>
        <v>IF EXISTS (SELECT *FROM PaperMaster WHERE Code='*00045') Print 'Code Exist' IF EXISTS (SELECT *FROM PaperMaster WHERE NAME='Paper-70gsm-13.00X20.00in²-(33.02X50.80cm²)-5.871kg-Digital') Print 'Paper Master Exist' ELSE IF EXISTS (SELECT *FROM GeneralMaster WHERE Code='*15004') IF EXISTS (SELECT *FROM GeneralMaster WHERE Code='*16003') Insert Into PaperMaster VALUES ('*00045','Paper-70gsm-13.00X20.00in²-(33.02X50.80cm²)-5.871kg-Digital','Paper-70gsm-13.00X20.00in²-(33.02X50.80cm²)-5.871kg-Digital','S','P','33.02','50.8','13','20','*15004','70','Paper','Digital','5.871','9','64','*16003','1.35','A','000001',GetDate(),'NULL',NULL,'N','N') ELSE Print 'Quality Code NOT Exist' ELSE Print 'UOM Code NOT Exist'</v>
      </c>
    </row>
    <row r="49" spans="1:28">
      <c r="A49" s="349" t="s">
        <v>392</v>
      </c>
      <c r="B49" s="410" t="str">
        <f t="shared" si="9"/>
        <v>Card-250gsm-12.00X18.00in²-(30.48X45.72cm²)-3.484kg-Digital</v>
      </c>
      <c r="C49" s="410" t="str">
        <f t="shared" si="10"/>
        <v>Card-250gsm-12.00X18.00in²-(30.48X45.72cm²)-3.484kg-Digital</v>
      </c>
      <c r="D49" s="411" t="s">
        <v>2990</v>
      </c>
      <c r="E49" s="410" t="str">
        <f t="shared" si="11"/>
        <v>B</v>
      </c>
      <c r="F49" s="410">
        <f t="shared" si="12"/>
        <v>30.48</v>
      </c>
      <c r="G49" s="410">
        <f t="shared" si="12"/>
        <v>45.72</v>
      </c>
      <c r="H49" s="351">
        <v>12</v>
      </c>
      <c r="I49" s="351">
        <v>18</v>
      </c>
      <c r="J49" s="410" t="str">
        <f t="shared" si="13"/>
        <v>*15002</v>
      </c>
      <c r="K49" s="351">
        <v>250</v>
      </c>
      <c r="L49" s="351" t="s">
        <v>725</v>
      </c>
      <c r="M49" s="351" t="s">
        <v>3719</v>
      </c>
      <c r="N49" s="410">
        <f t="shared" si="14"/>
        <v>3.484</v>
      </c>
      <c r="O49" s="410">
        <f t="shared" si="15"/>
        <v>14</v>
      </c>
      <c r="P49" s="351">
        <v>70</v>
      </c>
      <c r="Q49" s="410" t="s">
        <v>2721</v>
      </c>
      <c r="R49" s="410">
        <v>1.35</v>
      </c>
      <c r="S49" s="351" t="s">
        <v>851</v>
      </c>
      <c r="T49" s="349" t="s">
        <v>135</v>
      </c>
      <c r="U49" s="352" t="s">
        <v>2070</v>
      </c>
      <c r="V49" s="351" t="s">
        <v>795</v>
      </c>
      <c r="W49" s="351" t="s">
        <v>795</v>
      </c>
      <c r="X49" s="351" t="s">
        <v>304</v>
      </c>
      <c r="Y49" s="351" t="s">
        <v>304</v>
      </c>
      <c r="Z49" t="str">
        <f>VLOOKUP(J49,GM!$A$4:$B$1195,2,FALSE)</f>
        <v>Packet(100)</v>
      </c>
      <c r="AA49" t="str">
        <f>VLOOKUP(Q49,GM!$A$4:$B$1195,2,FALSE)</f>
        <v>Uncoated</v>
      </c>
      <c r="AB49" s="426" t="str">
        <f t="shared" si="7"/>
        <v>IF EXISTS (SELECT *FROM PaperMaster WHERE Code='*00046') Print 'Code Exist' IF EXISTS (SELECT *FROM PaperMaster WHERE NAME='Card-250gsm-12.00X18.00in²-(30.48X45.72cm²)-3.484kg-Digital') Print 'Paper Master Exist' ELSE IF EXISTS (SELECT *FROM GeneralMaster WHERE Code='*15002') IF EXISTS (SELECT *FROM GeneralMaster WHERE Code='*16003') Insert Into PaperMaster VALUES ('*00046','Card-250gsm-12.00X18.00in²-(30.48X45.72cm²)-3.484kg-Digital','Card-250gsm-12.00X18.00in²-(30.48X45.72cm²)-3.484kg-Digital','S','B','30.48','45.72','12','18','*15002','250','Card','Digital','3.484','14','70','*16003','1.35','A','000001',GetDate(),'NULL',NULL,'N','N') ELSE Print 'Quality Code NOT Exist' ELSE Print 'UOM Code NOT Exist'</v>
      </c>
    </row>
    <row r="50" spans="1:28">
      <c r="A50" s="349" t="s">
        <v>444</v>
      </c>
      <c r="B50" s="410" t="str">
        <f t="shared" si="9"/>
        <v>Card-250gsm-10.00X15.00in²-(25.40X38.10cm²)-2.419kg-Digital</v>
      </c>
      <c r="C50" s="410" t="str">
        <f t="shared" si="10"/>
        <v>Card-250gsm-10.00X15.00in²-(25.40X38.10cm²)-2.419kg-Digital</v>
      </c>
      <c r="D50" s="411" t="s">
        <v>2990</v>
      </c>
      <c r="E50" s="410" t="str">
        <f t="shared" si="11"/>
        <v>B</v>
      </c>
      <c r="F50" s="410">
        <f t="shared" si="12"/>
        <v>25.4</v>
      </c>
      <c r="G50" s="410">
        <f t="shared" si="12"/>
        <v>38.1</v>
      </c>
      <c r="H50" s="351">
        <v>10</v>
      </c>
      <c r="I50" s="351">
        <v>15</v>
      </c>
      <c r="J50" s="410" t="str">
        <f t="shared" si="13"/>
        <v>*15002</v>
      </c>
      <c r="K50" s="351">
        <v>250</v>
      </c>
      <c r="L50" s="351" t="s">
        <v>725</v>
      </c>
      <c r="M50" s="351" t="s">
        <v>3719</v>
      </c>
      <c r="N50" s="410">
        <f t="shared" si="14"/>
        <v>2.419</v>
      </c>
      <c r="O50" s="410">
        <f t="shared" si="15"/>
        <v>21</v>
      </c>
      <c r="P50" s="351">
        <v>70</v>
      </c>
      <c r="Q50" s="410" t="s">
        <v>2721</v>
      </c>
      <c r="R50" s="410">
        <v>1.35</v>
      </c>
      <c r="S50" s="351" t="s">
        <v>851</v>
      </c>
      <c r="T50" s="349" t="s">
        <v>135</v>
      </c>
      <c r="U50" s="352" t="s">
        <v>2070</v>
      </c>
      <c r="V50" s="351" t="s">
        <v>795</v>
      </c>
      <c r="W50" s="351" t="s">
        <v>795</v>
      </c>
      <c r="X50" s="351" t="s">
        <v>304</v>
      </c>
      <c r="Y50" s="351" t="s">
        <v>304</v>
      </c>
      <c r="Z50" t="str">
        <f>VLOOKUP(J50,GM!$A$4:$B$1195,2,FALSE)</f>
        <v>Packet(100)</v>
      </c>
      <c r="AA50" t="str">
        <f>VLOOKUP(Q50,GM!$A$4:$B$1195,2,FALSE)</f>
        <v>Uncoated</v>
      </c>
      <c r="AB50" s="426" t="str">
        <f t="shared" si="7"/>
        <v>IF EXISTS (SELECT *FROM PaperMaster WHERE Code='*00047') Print 'Code Exist' IF EXISTS (SELECT *FROM PaperMaster WHERE NAME='Card-250gsm-10.00X15.00in²-(25.40X38.10cm²)-2.419kg-Digital') Print 'Paper Master Exist' ELSE IF EXISTS (SELECT *FROM GeneralMaster WHERE Code='*15002') IF EXISTS (SELECT *FROM GeneralMaster WHERE Code='*16003') Insert Into PaperMaster VALUES ('*00047','Card-250gsm-10.00X15.00in²-(25.40X38.10cm²)-2.419kg-Digital','Card-250gsm-10.00X15.00in²-(25.40X38.10cm²)-2.419kg-Digital','S','B','25.4','38.1','10','15','*15002','250','Card','Digital','2.419','21','70','*16003','1.35','A','000001',GetDate(),'NULL',NULL,'N','N') ELSE Print 'Quality Code NOT Exist' ELSE Print 'UOM Code NOT Exist'</v>
      </c>
    </row>
    <row r="51" spans="1:28">
      <c r="A51" s="349" t="s">
        <v>3720</v>
      </c>
      <c r="B51" s="410" t="str">
        <f t="shared" si="9"/>
        <v>Card-250gsm-13.00X20.00in²-(33.02X50.80cm²)-4.194kg-Digital</v>
      </c>
      <c r="C51" s="410" t="str">
        <f t="shared" si="10"/>
        <v>Card-250gsm-13.00X20.00in²-(33.02X50.80cm²)-4.194kg-Digital</v>
      </c>
      <c r="D51" s="411" t="s">
        <v>2990</v>
      </c>
      <c r="E51" s="410" t="str">
        <f t="shared" si="11"/>
        <v>B</v>
      </c>
      <c r="F51" s="410">
        <f t="shared" si="12"/>
        <v>33.020000000000003</v>
      </c>
      <c r="G51" s="410">
        <f t="shared" si="12"/>
        <v>50.8</v>
      </c>
      <c r="H51" s="351">
        <v>13</v>
      </c>
      <c r="I51" s="351">
        <v>20</v>
      </c>
      <c r="J51" s="410" t="str">
        <f t="shared" si="13"/>
        <v>*15002</v>
      </c>
      <c r="K51" s="351">
        <v>250</v>
      </c>
      <c r="L51" s="351" t="s">
        <v>725</v>
      </c>
      <c r="M51" s="351" t="s">
        <v>3719</v>
      </c>
      <c r="N51" s="410">
        <f t="shared" si="14"/>
        <v>4.194</v>
      </c>
      <c r="O51" s="410">
        <f t="shared" si="15"/>
        <v>12</v>
      </c>
      <c r="P51" s="351">
        <v>70</v>
      </c>
      <c r="Q51" s="410" t="s">
        <v>2721</v>
      </c>
      <c r="R51" s="410">
        <v>1.35</v>
      </c>
      <c r="S51" s="351" t="s">
        <v>851</v>
      </c>
      <c r="T51" s="349" t="s">
        <v>135</v>
      </c>
      <c r="U51" s="352" t="s">
        <v>2070</v>
      </c>
      <c r="V51" s="351" t="s">
        <v>795</v>
      </c>
      <c r="W51" s="351" t="s">
        <v>795</v>
      </c>
      <c r="X51" s="351" t="s">
        <v>304</v>
      </c>
      <c r="Y51" s="351" t="s">
        <v>304</v>
      </c>
      <c r="Z51" t="str">
        <f>VLOOKUP(J51,GM!$A$4:$B$1195,2,FALSE)</f>
        <v>Packet(100)</v>
      </c>
      <c r="AA51" t="str">
        <f>VLOOKUP(Q51,GM!$A$4:$B$1195,2,FALSE)</f>
        <v>Uncoated</v>
      </c>
      <c r="AB51" s="426" t="str">
        <f t="shared" si="7"/>
        <v>IF EXISTS (SELECT *FROM PaperMaster WHERE Code='*00048') Print 'Code Exist' IF EXISTS (SELECT *FROM PaperMaster WHERE NAME='Card-250gsm-13.00X20.00in²-(33.02X50.80cm²)-4.194kg-Digital') Print 'Paper Master Exist' ELSE IF EXISTS (SELECT *FROM GeneralMaster WHERE Code='*15002') IF EXISTS (SELECT *FROM GeneralMaster WHERE Code='*16003') Insert Into PaperMaster VALUES ('*00048','Card-250gsm-13.00X20.00in²-(33.02X50.80cm²)-4.194kg-Digital','Card-250gsm-13.00X20.00in²-(33.02X50.80cm²)-4.194kg-Digital','S','B','33.02','50.8','13','20','*15002','250','Card','Digital','4.194','12','70','*16003','1.35','A','000001',GetDate(),'NULL',NULL,'N','N') ELSE Print 'Quality Code NOT Exist' ELSE Print 'UOM Code NOT Exist'</v>
      </c>
    </row>
    <row r="53" spans="1:28">
      <c r="A53" s="131" t="s">
        <v>307</v>
      </c>
      <c r="B53" s="476" t="s">
        <v>5874</v>
      </c>
      <c r="C53" s="131" t="s">
        <v>5874</v>
      </c>
      <c r="D53" s="131" t="s">
        <v>2990</v>
      </c>
      <c r="E53" s="131" t="s">
        <v>892</v>
      </c>
      <c r="F53" s="131">
        <v>54</v>
      </c>
      <c r="G53" s="131">
        <v>87</v>
      </c>
      <c r="H53" s="131">
        <v>21.26</v>
      </c>
      <c r="I53" s="131">
        <v>34.25</v>
      </c>
      <c r="J53" s="131" t="s">
        <v>2698</v>
      </c>
      <c r="K53" s="131">
        <v>250</v>
      </c>
      <c r="L53" s="131" t="s">
        <v>859</v>
      </c>
      <c r="M53" s="131" t="s">
        <v>5893</v>
      </c>
      <c r="N53" s="131">
        <v>11.744</v>
      </c>
      <c r="O53" s="131">
        <v>4</v>
      </c>
      <c r="P53" s="131">
        <v>70</v>
      </c>
      <c r="Q53" s="131" t="s">
        <v>2721</v>
      </c>
      <c r="R53" s="131">
        <v>1.35</v>
      </c>
      <c r="S53" s="131" t="s">
        <v>1118</v>
      </c>
      <c r="T53" s="131" t="s">
        <v>135</v>
      </c>
      <c r="U53" s="131" t="s">
        <v>2070</v>
      </c>
      <c r="V53" s="131" t="s">
        <v>795</v>
      </c>
      <c r="W53" s="131" t="s">
        <v>795</v>
      </c>
      <c r="X53" s="131" t="s">
        <v>304</v>
      </c>
      <c r="Y53" s="131" t="s">
        <v>304</v>
      </c>
      <c r="Z53" s="131" t="s">
        <v>307</v>
      </c>
      <c r="AB53" s="426" t="str">
        <f t="shared" ref="AB53:AB91" si="16">CONCATENATE(AB$1,AB$2,"'",A53,"') Print 'Code Exist' IF EXISTS (SELECT *FROM PaperMaster WHERE NAME='",B53,"') Print 'Paper Master Exist' ELSE IF EXISTS (SELECT *FROM GeneralMaster WHERE Code='",J53,"') IF EXISTS (SELECT *FROM GeneralMaster WHERE Code='",Q53,"') ",AB$3,"'",A53,"','",B53,"','",C53,"','",D53,"','",E53,"','",F53,"','",G53,"','",H53,"','",I53,"','",J53,"','",K53,"','",L53,"','",M53,"','",N53,"','",O53,"','",P53,"','",Q53,"','",R53,"','",S53,"','",T53,"',",U53,",'",V53,"',",W53,",'",X53,"','",Y53,"') ELSE Print 'Quality Code NOT Exist' ELSE Print 'UOM Code NOT Exist'")</f>
        <v>IF EXISTS (SELECT *FROM PaperMaster WHERE Code='*00001') Print 'Code Exist' IF EXISTS (SELECT *FROM PaperMaster WHERE NAME='Board-250gsm-21.26X34.25in²-(54.00X87.00cm²)-11.744kg-GB') Print 'Paper Master Exist' ELSE IF EXISTS (SELECT *FROM GeneralMaster WHERE Code='*15002') IF EXISTS (SELECT *FROM GeneralMaster WHERE Code='*16003') Insert Into PaperMaster VALUES ('*00001','Board-250gsm-21.26X34.25in²-(54.00X87.00cm²)-11.744kg-GB','Board-250gsm-21.26X34.25in²-(54.00X87.00cm²)-11.744kg-GB','S','B','54','87','21.26','34.25','*15002','250','Board','GB','11.744','4','70','*16003','1.35','C','000001',GetDate(),'NULL',NULL,'N','N') ELSE Print 'Quality Code NOT Exist' ELSE Print 'UOM Code NOT Exist'</v>
      </c>
    </row>
    <row r="54" spans="1:28">
      <c r="A54" s="131" t="s">
        <v>310</v>
      </c>
      <c r="B54" s="476" t="s">
        <v>5875</v>
      </c>
      <c r="C54" s="131" t="s">
        <v>5875</v>
      </c>
      <c r="D54" s="131" t="s">
        <v>2990</v>
      </c>
      <c r="E54" s="131" t="s">
        <v>892</v>
      </c>
      <c r="F54" s="131">
        <v>58.5</v>
      </c>
      <c r="G54" s="131">
        <v>91</v>
      </c>
      <c r="H54" s="131">
        <v>23.03</v>
      </c>
      <c r="I54" s="131">
        <v>35.83</v>
      </c>
      <c r="J54" s="131" t="s">
        <v>2698</v>
      </c>
      <c r="K54" s="131">
        <v>250</v>
      </c>
      <c r="L54" s="131" t="s">
        <v>859</v>
      </c>
      <c r="M54" s="131" t="s">
        <v>5893</v>
      </c>
      <c r="N54" s="131">
        <v>13.308999999999999</v>
      </c>
      <c r="O54" s="131">
        <v>4</v>
      </c>
      <c r="P54" s="131">
        <v>70</v>
      </c>
      <c r="Q54" s="131" t="s">
        <v>2721</v>
      </c>
      <c r="R54" s="131">
        <v>1.35</v>
      </c>
      <c r="S54" s="131" t="s">
        <v>1118</v>
      </c>
      <c r="T54" s="131" t="s">
        <v>135</v>
      </c>
      <c r="U54" s="131" t="s">
        <v>2070</v>
      </c>
      <c r="V54" s="131" t="s">
        <v>795</v>
      </c>
      <c r="W54" s="131" t="s">
        <v>795</v>
      </c>
      <c r="X54" s="131" t="s">
        <v>304</v>
      </c>
      <c r="Y54" s="131" t="s">
        <v>304</v>
      </c>
      <c r="Z54" s="131" t="s">
        <v>310</v>
      </c>
      <c r="AB54" s="426" t="str">
        <f t="shared" si="16"/>
        <v>IF EXISTS (SELECT *FROM PaperMaster WHERE Code='*00002') Print 'Code Exist' IF EXISTS (SELECT *FROM PaperMaster WHERE NAME='Board-250gsm-23.03X35.83in²-(58.50X91.00cm²)-13.309kg-GB') Print 'Paper Master Exist' ELSE IF EXISTS (SELECT *FROM GeneralMaster WHERE Code='*15002') IF EXISTS (SELECT *FROM GeneralMaster WHERE Code='*16003') Insert Into PaperMaster VALUES ('*00002','Board-250gsm-23.03X35.83in²-(58.50X91.00cm²)-13.309kg-GB','Board-250gsm-23.03X35.83in²-(58.50X91.00cm²)-13.309kg-GB','S','B','58.5','91','23.03','35.83','*15002','250','Board','GB','13.309','4','70','*16003','1.35','C','000001',GetDate(),'NULL',NULL,'N','N') ELSE Print 'Quality Code NOT Exist' ELSE Print 'UOM Code NOT Exist'</v>
      </c>
    </row>
    <row r="55" spans="1:28">
      <c r="A55" s="131" t="s">
        <v>312</v>
      </c>
      <c r="B55" s="476" t="s">
        <v>5876</v>
      </c>
      <c r="C55" s="131" t="s">
        <v>5876</v>
      </c>
      <c r="D55" s="131" t="s">
        <v>2990</v>
      </c>
      <c r="E55" s="131" t="s">
        <v>892</v>
      </c>
      <c r="F55" s="131">
        <v>80.5</v>
      </c>
      <c r="G55" s="131">
        <v>70</v>
      </c>
      <c r="H55" s="131">
        <v>31.69</v>
      </c>
      <c r="I55" s="131">
        <v>27.56</v>
      </c>
      <c r="J55" s="131" t="s">
        <v>2698</v>
      </c>
      <c r="K55" s="131">
        <v>250</v>
      </c>
      <c r="L55" s="131" t="s">
        <v>859</v>
      </c>
      <c r="M55" s="131" t="s">
        <v>864</v>
      </c>
      <c r="N55" s="131">
        <v>14.087</v>
      </c>
      <c r="O55" s="131">
        <v>4</v>
      </c>
      <c r="P55" s="131">
        <v>70</v>
      </c>
      <c r="Q55" s="131" t="s">
        <v>2721</v>
      </c>
      <c r="R55" s="131">
        <v>1.35</v>
      </c>
      <c r="S55" s="131" t="s">
        <v>1118</v>
      </c>
      <c r="T55" s="131" t="s">
        <v>135</v>
      </c>
      <c r="U55" s="131" t="s">
        <v>2070</v>
      </c>
      <c r="V55" s="131" t="s">
        <v>795</v>
      </c>
      <c r="W55" s="131" t="s">
        <v>795</v>
      </c>
      <c r="X55" s="131" t="s">
        <v>304</v>
      </c>
      <c r="Y55" s="131" t="s">
        <v>304</v>
      </c>
      <c r="Z55" s="131" t="s">
        <v>312</v>
      </c>
      <c r="AB55" s="426" t="str">
        <f t="shared" si="16"/>
        <v>IF EXISTS (SELECT *FROM PaperMaster WHERE Code='*00003') Print 'Code Exist' IF EXISTS (SELECT *FROM PaperMaster WHERE NAME='Board-250gsm-31.69X27.56in²-(80.50X70.00cm²)-14.087kg-WB') Print 'Paper Master Exist' ELSE IF EXISTS (SELECT *FROM GeneralMaster WHERE Code='*15002') IF EXISTS (SELECT *FROM GeneralMaster WHERE Code='*16003') Insert Into PaperMaster VALUES ('*00003','Board-250gsm-31.69X27.56in²-(80.50X70.00cm²)-14.087kg-WB','Board-250gsm-31.69X27.56in²-(80.50X70.00cm²)-14.087kg-WB','S','B','80.5','70','31.69','27.56','*15002','250','Board','WB','14.087','4','70','*16003','1.35','C','000001',GetDate(),'NULL',NULL,'N','N') ELSE Print 'Quality Code NOT Exist' ELSE Print 'UOM Code NOT Exist'</v>
      </c>
    </row>
    <row r="56" spans="1:28">
      <c r="A56" s="131" t="s">
        <v>315</v>
      </c>
      <c r="B56" s="476" t="s">
        <v>5882</v>
      </c>
      <c r="C56" s="131" t="s">
        <v>5882</v>
      </c>
      <c r="D56" s="131" t="s">
        <v>2990</v>
      </c>
      <c r="E56" s="131" t="s">
        <v>892</v>
      </c>
      <c r="F56" s="131">
        <v>60</v>
      </c>
      <c r="G56" s="131">
        <v>86</v>
      </c>
      <c r="H56" s="131">
        <v>23.62</v>
      </c>
      <c r="I56" s="131">
        <v>33.86</v>
      </c>
      <c r="J56" s="131" t="s">
        <v>2698</v>
      </c>
      <c r="K56" s="131">
        <v>260</v>
      </c>
      <c r="L56" s="131" t="s">
        <v>859</v>
      </c>
      <c r="M56" s="131" t="s">
        <v>864</v>
      </c>
      <c r="N56" s="131">
        <v>13.416</v>
      </c>
      <c r="O56" s="131">
        <v>4</v>
      </c>
      <c r="P56" s="131">
        <v>70</v>
      </c>
      <c r="Q56" s="131" t="s">
        <v>2721</v>
      </c>
      <c r="R56" s="131">
        <v>1.35</v>
      </c>
      <c r="S56" s="131" t="s">
        <v>1118</v>
      </c>
      <c r="T56" s="131" t="s">
        <v>135</v>
      </c>
      <c r="U56" s="131" t="s">
        <v>2070</v>
      </c>
      <c r="V56" s="131" t="s">
        <v>795</v>
      </c>
      <c r="W56" s="131" t="s">
        <v>795</v>
      </c>
      <c r="X56" s="131" t="s">
        <v>304</v>
      </c>
      <c r="Y56" s="131" t="s">
        <v>304</v>
      </c>
      <c r="Z56" s="131" t="s">
        <v>315</v>
      </c>
      <c r="AB56" s="426" t="str">
        <f t="shared" si="16"/>
        <v>IF EXISTS (SELECT *FROM PaperMaster WHERE Code='*00004') Print 'Code Exist' IF EXISTS (SELECT *FROM PaperMaster WHERE NAME='Board-260gsm-23.62X33.86in²-(60.00X86.00cm²)-13.416kg-WB') Print 'Paper Master Exist' ELSE IF EXISTS (SELECT *FROM GeneralMaster WHERE Code='*15002') IF EXISTS (SELECT *FROM GeneralMaster WHERE Code='*16003') Insert Into PaperMaster VALUES ('*00004','Board-260gsm-23.62X33.86in²-(60.00X86.00cm²)-13.416kg-WB','Board-260gsm-23.62X33.86in²-(60.00X86.00cm²)-13.416kg-WB','S','B','60','86','23.62','33.86','*15002','260','Board','WB','13.416','4','70','*16003','1.35','C','000001',GetDate(),'NULL',NULL,'N','N') ELSE Print 'Quality Code NOT Exist' ELSE Print 'UOM Code NOT Exist'</v>
      </c>
    </row>
    <row r="57" spans="1:28">
      <c r="A57" s="131" t="s">
        <v>139</v>
      </c>
      <c r="B57" s="476" t="s">
        <v>5883</v>
      </c>
      <c r="C57" s="131" t="s">
        <v>5883</v>
      </c>
      <c r="D57" s="131" t="s">
        <v>2990</v>
      </c>
      <c r="E57" s="131" t="s">
        <v>892</v>
      </c>
      <c r="F57" s="131">
        <v>86.5</v>
      </c>
      <c r="G57" s="131">
        <v>85</v>
      </c>
      <c r="H57" s="131">
        <v>34.06</v>
      </c>
      <c r="I57" s="131">
        <v>33.46</v>
      </c>
      <c r="J57" s="131" t="s">
        <v>2698</v>
      </c>
      <c r="K57" s="131">
        <v>260</v>
      </c>
      <c r="L57" s="131" t="s">
        <v>859</v>
      </c>
      <c r="M57" s="131" t="s">
        <v>864</v>
      </c>
      <c r="N57" s="131">
        <v>19.117000000000001</v>
      </c>
      <c r="O57" s="131">
        <v>3</v>
      </c>
      <c r="P57" s="131">
        <v>70</v>
      </c>
      <c r="Q57" s="131" t="s">
        <v>2721</v>
      </c>
      <c r="R57" s="131">
        <v>1.35</v>
      </c>
      <c r="S57" s="131" t="s">
        <v>1118</v>
      </c>
      <c r="T57" s="131" t="s">
        <v>135</v>
      </c>
      <c r="U57" s="131" t="s">
        <v>2070</v>
      </c>
      <c r="V57" s="131" t="s">
        <v>795</v>
      </c>
      <c r="W57" s="131" t="s">
        <v>795</v>
      </c>
      <c r="X57" s="131" t="s">
        <v>304</v>
      </c>
      <c r="Y57" s="131" t="s">
        <v>304</v>
      </c>
      <c r="Z57" s="131" t="s">
        <v>139</v>
      </c>
      <c r="AB57" s="426" t="str">
        <f t="shared" si="16"/>
        <v>IF EXISTS (SELECT *FROM PaperMaster WHERE Code='*00005') Print 'Code Exist' IF EXISTS (SELECT *FROM PaperMaster WHERE NAME='Board-260gsm-34.06X33.46in²-(86.50X85.00cm²)-19.117kg-WB') Print 'Paper Master Exist' ELSE IF EXISTS (SELECT *FROM GeneralMaster WHERE Code='*15002') IF EXISTS (SELECT *FROM GeneralMaster WHERE Code='*16003') Insert Into PaperMaster VALUES ('*00005','Board-260gsm-34.06X33.46in²-(86.50X85.00cm²)-19.117kg-WB','Board-260gsm-34.06X33.46in²-(86.50X85.00cm²)-19.117kg-WB','S','B','86.5','85','34.06','33.46','*15002','260','Board','WB','19.117','3','70','*16003','1.35','C','000001',GetDate(),'NULL',NULL,'N','N') ELSE Print 'Quality Code NOT Exist' ELSE Print 'UOM Code NOT Exist'</v>
      </c>
    </row>
    <row r="58" spans="1:28">
      <c r="A58" s="131" t="s">
        <v>320</v>
      </c>
      <c r="B58" s="476" t="s">
        <v>5885</v>
      </c>
      <c r="C58" s="131" t="s">
        <v>5885</v>
      </c>
      <c r="D58" s="131" t="s">
        <v>2990</v>
      </c>
      <c r="E58" s="131" t="s">
        <v>892</v>
      </c>
      <c r="F58" s="131">
        <v>96</v>
      </c>
      <c r="G58" s="131">
        <v>73.5</v>
      </c>
      <c r="H58" s="131">
        <v>37.799999999999997</v>
      </c>
      <c r="I58" s="131">
        <v>28.94</v>
      </c>
      <c r="J58" s="131" t="s">
        <v>2698</v>
      </c>
      <c r="K58" s="131">
        <v>260</v>
      </c>
      <c r="L58" s="131" t="s">
        <v>859</v>
      </c>
      <c r="M58" s="131" t="s">
        <v>864</v>
      </c>
      <c r="N58" s="131">
        <v>18.350000000000001</v>
      </c>
      <c r="O58" s="131">
        <v>3</v>
      </c>
      <c r="P58" s="131">
        <v>70</v>
      </c>
      <c r="Q58" s="131" t="s">
        <v>2721</v>
      </c>
      <c r="R58" s="131">
        <v>1.35</v>
      </c>
      <c r="S58" s="131" t="s">
        <v>1118</v>
      </c>
      <c r="T58" s="131" t="s">
        <v>135</v>
      </c>
      <c r="U58" s="131" t="s">
        <v>2070</v>
      </c>
      <c r="V58" s="131" t="s">
        <v>795</v>
      </c>
      <c r="W58" s="131" t="s">
        <v>795</v>
      </c>
      <c r="X58" s="131" t="s">
        <v>304</v>
      </c>
      <c r="Y58" s="131" t="s">
        <v>304</v>
      </c>
      <c r="Z58" s="131" t="s">
        <v>320</v>
      </c>
      <c r="AB58" s="426" t="str">
        <f t="shared" si="16"/>
        <v>IF EXISTS (SELECT *FROM PaperMaster WHERE Code='*00006') Print 'Code Exist' IF EXISTS (SELECT *FROM PaperMaster WHERE NAME='Board-260gsm-37.80X28.94in²-(96.00X73.50cm²)-18.35kg-WB') Print 'Paper Master Exist' ELSE IF EXISTS (SELECT *FROM GeneralMaster WHERE Code='*15002') IF EXISTS (SELECT *FROM GeneralMaster WHERE Code='*16003') Insert Into PaperMaster VALUES ('*00006','Board-260gsm-37.80X28.94in²-(96.00X73.50cm²)-18.35kg-WB','Board-260gsm-37.80X28.94in²-(96.00X73.50cm²)-18.35kg-WB','S','B','96','73.5','37.8','28.94','*15002','260','Board','WB','18.35','3','70','*16003','1.35','C','000001',GetDate(),'NULL',NULL,'N','N') ELSE Print 'Quality Code NOT Exist' ELSE Print 'UOM Code NOT Exist'</v>
      </c>
    </row>
    <row r="59" spans="1:28">
      <c r="A59" s="131" t="s">
        <v>323</v>
      </c>
      <c r="B59" s="476" t="s">
        <v>5886</v>
      </c>
      <c r="C59" s="131" t="s">
        <v>5886</v>
      </c>
      <c r="D59" s="131" t="s">
        <v>2990</v>
      </c>
      <c r="E59" s="131" t="s">
        <v>892</v>
      </c>
      <c r="F59" s="131">
        <v>80.5</v>
      </c>
      <c r="G59" s="131">
        <v>70</v>
      </c>
      <c r="H59" s="131">
        <v>31.69</v>
      </c>
      <c r="I59" s="131">
        <v>27.56</v>
      </c>
      <c r="J59" s="131" t="s">
        <v>2698</v>
      </c>
      <c r="K59" s="131">
        <v>263</v>
      </c>
      <c r="L59" s="131" t="s">
        <v>859</v>
      </c>
      <c r="M59" s="131" t="s">
        <v>5893</v>
      </c>
      <c r="N59" s="131">
        <v>14.819000000000001</v>
      </c>
      <c r="O59" s="131">
        <v>3</v>
      </c>
      <c r="P59" s="131">
        <v>70</v>
      </c>
      <c r="Q59" s="131" t="s">
        <v>2721</v>
      </c>
      <c r="R59" s="131">
        <v>1.35</v>
      </c>
      <c r="S59" s="131" t="s">
        <v>1118</v>
      </c>
      <c r="T59" s="131" t="s">
        <v>135</v>
      </c>
      <c r="U59" s="131" t="s">
        <v>2070</v>
      </c>
      <c r="V59" s="131" t="s">
        <v>795</v>
      </c>
      <c r="W59" s="131" t="s">
        <v>795</v>
      </c>
      <c r="X59" s="131" t="s">
        <v>304</v>
      </c>
      <c r="Y59" s="131" t="s">
        <v>304</v>
      </c>
      <c r="Z59" s="131" t="s">
        <v>323</v>
      </c>
      <c r="AB59" s="426" t="str">
        <f t="shared" si="16"/>
        <v>IF EXISTS (SELECT *FROM PaperMaster WHERE Code='*00007') Print 'Code Exist' IF EXISTS (SELECT *FROM PaperMaster WHERE NAME='Board-263gsm-31.69X27.56in²-(80.50X70.00cm²)-14.819kg-GB') Print 'Paper Master Exist' ELSE IF EXISTS (SELECT *FROM GeneralMaster WHERE Code='*15002') IF EXISTS (SELECT *FROM GeneralMaster WHERE Code='*16003') Insert Into PaperMaster VALUES ('*00007','Board-263gsm-31.69X27.56in²-(80.50X70.00cm²)-14.819kg-GB','Board-263gsm-31.69X27.56in²-(80.50X70.00cm²)-14.819kg-GB','S','B','80.5','70','31.69','27.56','*15002','263','Board','GB','14.819','3','70','*16003','1.35','C','000001',GetDate(),'NULL',NULL,'N','N') ELSE Print 'Quality Code NOT Exist' ELSE Print 'UOM Code NOT Exist'</v>
      </c>
    </row>
    <row r="60" spans="1:28">
      <c r="A60" s="131" t="s">
        <v>326</v>
      </c>
      <c r="B60" s="476" t="s">
        <v>5887</v>
      </c>
      <c r="C60" s="131" t="s">
        <v>5887</v>
      </c>
      <c r="D60" s="131" t="s">
        <v>2990</v>
      </c>
      <c r="E60" s="131" t="s">
        <v>892</v>
      </c>
      <c r="F60" s="131">
        <v>86.5</v>
      </c>
      <c r="G60" s="131">
        <v>85</v>
      </c>
      <c r="H60" s="131">
        <v>34.06</v>
      </c>
      <c r="I60" s="131">
        <v>33.46</v>
      </c>
      <c r="J60" s="131" t="s">
        <v>2698</v>
      </c>
      <c r="K60" s="131">
        <v>263</v>
      </c>
      <c r="L60" s="131" t="s">
        <v>859</v>
      </c>
      <c r="M60" s="131" t="s">
        <v>5893</v>
      </c>
      <c r="N60" s="131">
        <v>19.337</v>
      </c>
      <c r="O60" s="131">
        <v>3</v>
      </c>
      <c r="P60" s="131">
        <v>70</v>
      </c>
      <c r="Q60" s="131" t="s">
        <v>2721</v>
      </c>
      <c r="R60" s="131">
        <v>1.35</v>
      </c>
      <c r="S60" s="131" t="s">
        <v>1118</v>
      </c>
      <c r="T60" s="131" t="s">
        <v>135</v>
      </c>
      <c r="U60" s="131" t="s">
        <v>2070</v>
      </c>
      <c r="V60" s="131" t="s">
        <v>795</v>
      </c>
      <c r="W60" s="131" t="s">
        <v>795</v>
      </c>
      <c r="X60" s="131" t="s">
        <v>304</v>
      </c>
      <c r="Y60" s="131" t="s">
        <v>304</v>
      </c>
      <c r="Z60" s="131" t="s">
        <v>326</v>
      </c>
      <c r="AB60" s="426" t="str">
        <f t="shared" si="16"/>
        <v>IF EXISTS (SELECT *FROM PaperMaster WHERE Code='*00008') Print 'Code Exist' IF EXISTS (SELECT *FROM PaperMaster WHERE NAME='Board-263gsm-34.06X33.46in²-(86.50X85.00cm²)-19.337kg-GB') Print 'Paper Master Exist' ELSE IF EXISTS (SELECT *FROM GeneralMaster WHERE Code='*15002') IF EXISTS (SELECT *FROM GeneralMaster WHERE Code='*16003') Insert Into PaperMaster VALUES ('*00008','Board-263gsm-34.06X33.46in²-(86.50X85.00cm²)-19.337kg-GB','Board-263gsm-34.06X33.46in²-(86.50X85.00cm²)-19.337kg-GB','S','B','86.5','85','34.06','33.46','*15002','263','Board','GB','19.337','3','70','*16003','1.35','C','000001',GetDate(),'NULL',NULL,'N','N') ELSE Print 'Quality Code NOT Exist' ELSE Print 'UOM Code NOT Exist'</v>
      </c>
    </row>
    <row r="61" spans="1:28">
      <c r="A61" s="131" t="s">
        <v>329</v>
      </c>
      <c r="B61" s="476" t="s">
        <v>5889</v>
      </c>
      <c r="C61" s="131" t="s">
        <v>5889</v>
      </c>
      <c r="D61" s="131" t="s">
        <v>2990</v>
      </c>
      <c r="E61" s="131" t="s">
        <v>892</v>
      </c>
      <c r="F61" s="131">
        <v>60</v>
      </c>
      <c r="G61" s="131">
        <v>90</v>
      </c>
      <c r="H61" s="131">
        <v>23.62</v>
      </c>
      <c r="I61" s="131">
        <v>35.43</v>
      </c>
      <c r="J61" s="131" t="s">
        <v>2698</v>
      </c>
      <c r="K61" s="131">
        <v>280</v>
      </c>
      <c r="L61" s="131" t="s">
        <v>859</v>
      </c>
      <c r="M61" s="131" t="s">
        <v>864</v>
      </c>
      <c r="N61" s="131">
        <v>15.117000000000001</v>
      </c>
      <c r="O61" s="131">
        <v>3</v>
      </c>
      <c r="P61" s="131">
        <v>70</v>
      </c>
      <c r="Q61" s="131" t="s">
        <v>2721</v>
      </c>
      <c r="R61" s="131">
        <v>1.35</v>
      </c>
      <c r="S61" s="131" t="s">
        <v>1118</v>
      </c>
      <c r="T61" s="131" t="s">
        <v>135</v>
      </c>
      <c r="U61" s="131" t="s">
        <v>2070</v>
      </c>
      <c r="V61" s="131" t="s">
        <v>795</v>
      </c>
      <c r="W61" s="131" t="s">
        <v>795</v>
      </c>
      <c r="X61" s="131" t="s">
        <v>304</v>
      </c>
      <c r="Y61" s="131" t="s">
        <v>304</v>
      </c>
      <c r="Z61" s="131" t="s">
        <v>329</v>
      </c>
      <c r="AB61" s="426" t="str">
        <f t="shared" si="16"/>
        <v>IF EXISTS (SELECT *FROM PaperMaster WHERE Code='*00009') Print 'Code Exist' IF EXISTS (SELECT *FROM PaperMaster WHERE NAME='Board-280gsm-23.62X35.43in²-(60.00X90.00cm²)-15.117kg-WB') Print 'Paper Master Exist' ELSE IF EXISTS (SELECT *FROM GeneralMaster WHERE Code='*15002') IF EXISTS (SELECT *FROM GeneralMaster WHERE Code='*16003') Insert Into PaperMaster VALUES ('*00009','Board-280gsm-23.62X35.43in²-(60.00X90.00cm²)-15.117kg-WB','Board-280gsm-23.62X35.43in²-(60.00X90.00cm²)-15.117kg-WB','S','B','60','90','23.62','35.43','*15002','280','Board','WB','15.117','3','70','*16003','1.35','C','000001',GetDate(),'NULL',NULL,'N','N') ELSE Print 'Quality Code NOT Exist' ELSE Print 'UOM Code NOT Exist'</v>
      </c>
    </row>
    <row r="62" spans="1:28">
      <c r="A62" s="131" t="s">
        <v>332</v>
      </c>
      <c r="B62" s="476" t="s">
        <v>5890</v>
      </c>
      <c r="C62" s="131" t="s">
        <v>5890</v>
      </c>
      <c r="D62" s="131" t="s">
        <v>2990</v>
      </c>
      <c r="E62" s="131" t="s">
        <v>892</v>
      </c>
      <c r="F62" s="131">
        <v>88</v>
      </c>
      <c r="G62" s="131">
        <v>86</v>
      </c>
      <c r="H62" s="131">
        <v>34.65</v>
      </c>
      <c r="I62" s="131">
        <v>33.86</v>
      </c>
      <c r="J62" s="131" t="s">
        <v>2698</v>
      </c>
      <c r="K62" s="131">
        <v>280</v>
      </c>
      <c r="L62" s="131" t="s">
        <v>859</v>
      </c>
      <c r="M62" s="131" t="s">
        <v>864</v>
      </c>
      <c r="N62" s="131">
        <v>21.193999999999999</v>
      </c>
      <c r="O62" s="131">
        <v>2</v>
      </c>
      <c r="P62" s="131">
        <v>70</v>
      </c>
      <c r="Q62" s="131" t="s">
        <v>2721</v>
      </c>
      <c r="R62" s="131">
        <v>1.35</v>
      </c>
      <c r="S62" s="131" t="s">
        <v>1118</v>
      </c>
      <c r="T62" s="131" t="s">
        <v>135</v>
      </c>
      <c r="U62" s="131" t="s">
        <v>2070</v>
      </c>
      <c r="V62" s="131" t="s">
        <v>795</v>
      </c>
      <c r="W62" s="131" t="s">
        <v>795</v>
      </c>
      <c r="X62" s="131" t="s">
        <v>304</v>
      </c>
      <c r="Y62" s="131" t="s">
        <v>304</v>
      </c>
      <c r="Z62" s="131" t="s">
        <v>332</v>
      </c>
      <c r="AB62" s="426" t="str">
        <f t="shared" si="16"/>
        <v>IF EXISTS (SELECT *FROM PaperMaster WHERE Code='*00010') Print 'Code Exist' IF EXISTS (SELECT *FROM PaperMaster WHERE NAME='Board-280gsm-34.65X33.86in²-(88.00X86.00cm²)-21.194kg-WB') Print 'Paper Master Exist' ELSE IF EXISTS (SELECT *FROM GeneralMaster WHERE Code='*15002') IF EXISTS (SELECT *FROM GeneralMaster WHERE Code='*16003') Insert Into PaperMaster VALUES ('*00010','Board-280gsm-34.65X33.86in²-(88.00X86.00cm²)-21.194kg-WB','Board-280gsm-34.65X33.86in²-(88.00X86.00cm²)-21.194kg-WB','S','B','88','86','34.65','33.86','*15002','280','Board','WB','21.194','2','70','*16003','1.35','C','000001',GetDate(),'NULL',NULL,'N','N') ELSE Print 'Quality Code NOT Exist' ELSE Print 'UOM Code NOT Exist'</v>
      </c>
    </row>
    <row r="63" spans="1:28">
      <c r="A63" s="131" t="s">
        <v>335</v>
      </c>
      <c r="B63" s="476" t="s">
        <v>5891</v>
      </c>
      <c r="C63" s="131" t="s">
        <v>5891</v>
      </c>
      <c r="D63" s="131" t="s">
        <v>2990</v>
      </c>
      <c r="E63" s="131" t="s">
        <v>892</v>
      </c>
      <c r="F63" s="131">
        <v>58.5</v>
      </c>
      <c r="G63" s="131">
        <v>91</v>
      </c>
      <c r="H63" s="131">
        <v>23.03</v>
      </c>
      <c r="I63" s="131">
        <v>35.83</v>
      </c>
      <c r="J63" s="131" t="s">
        <v>2698</v>
      </c>
      <c r="K63" s="131">
        <v>350</v>
      </c>
      <c r="L63" s="131" t="s">
        <v>859</v>
      </c>
      <c r="M63" s="131" t="s">
        <v>962</v>
      </c>
      <c r="N63" s="131">
        <v>18.632999999999999</v>
      </c>
      <c r="O63" s="131">
        <v>3</v>
      </c>
      <c r="P63" s="131">
        <v>70</v>
      </c>
      <c r="Q63" s="131" t="s">
        <v>2721</v>
      </c>
      <c r="R63" s="131">
        <v>1.35</v>
      </c>
      <c r="S63" s="131" t="s">
        <v>1118</v>
      </c>
      <c r="T63" s="131" t="s">
        <v>135</v>
      </c>
      <c r="U63" s="131" t="s">
        <v>2070</v>
      </c>
      <c r="V63" s="131" t="s">
        <v>795</v>
      </c>
      <c r="W63" s="131" t="s">
        <v>795</v>
      </c>
      <c r="X63" s="131" t="s">
        <v>304</v>
      </c>
      <c r="Y63" s="131" t="s">
        <v>304</v>
      </c>
      <c r="Z63" s="131" t="s">
        <v>335</v>
      </c>
      <c r="AB63" s="426" t="str">
        <f t="shared" si="16"/>
        <v>IF EXISTS (SELECT *FROM PaperMaster WHERE Code='*00011') Print 'Code Exist' IF EXISTS (SELECT *FROM PaperMaster WHERE NAME='Board-350gsm-23.03X35.83in²-(58.50X91.00cm²)-18.633kg-SBS') Print 'Paper Master Exist' ELSE IF EXISTS (SELECT *FROM GeneralMaster WHERE Code='*15002') IF EXISTS (SELECT *FROM GeneralMaster WHERE Code='*16003') Insert Into PaperMaster VALUES ('*00011','Board-350gsm-23.03X35.83in²-(58.50X91.00cm²)-18.633kg-SBS','Board-350gsm-23.03X35.83in²-(58.50X91.00cm²)-18.633kg-SBS','S','B','58.5','91','23.03','35.83','*15002','350','Board','SBS','18.633','3','70','*16003','1.35','C','000001',GetDate(),'NULL',NULL,'N','N') ELSE Print 'Quality Code NOT Exist' ELSE Print 'UOM Code NOT Exist'</v>
      </c>
    </row>
    <row r="64" spans="1:28">
      <c r="A64" s="131" t="s">
        <v>338</v>
      </c>
      <c r="B64" s="476" t="s">
        <v>5892</v>
      </c>
      <c r="C64" s="131" t="s">
        <v>5892</v>
      </c>
      <c r="D64" s="131" t="s">
        <v>2990</v>
      </c>
      <c r="E64" s="131" t="s">
        <v>5450</v>
      </c>
      <c r="F64" s="131">
        <v>48</v>
      </c>
      <c r="G64" s="131">
        <v>63</v>
      </c>
      <c r="H64" s="131">
        <v>18.899999999999999</v>
      </c>
      <c r="I64" s="131">
        <v>24.8</v>
      </c>
      <c r="J64" s="131" t="s">
        <v>2698</v>
      </c>
      <c r="K64" s="131">
        <v>90</v>
      </c>
      <c r="L64" s="131" t="s">
        <v>856</v>
      </c>
      <c r="M64" s="131" t="s">
        <v>5894</v>
      </c>
      <c r="N64" s="131">
        <v>2.722</v>
      </c>
      <c r="O64" s="131">
        <v>18</v>
      </c>
      <c r="P64" s="131">
        <v>70</v>
      </c>
      <c r="Q64" s="131" t="s">
        <v>2721</v>
      </c>
      <c r="R64" s="131">
        <v>1.35</v>
      </c>
      <c r="S64" s="131" t="s">
        <v>1118</v>
      </c>
      <c r="T64" s="131" t="s">
        <v>135</v>
      </c>
      <c r="U64" s="131" t="s">
        <v>2070</v>
      </c>
      <c r="V64" s="131" t="s">
        <v>795</v>
      </c>
      <c r="W64" s="131" t="s">
        <v>795</v>
      </c>
      <c r="X64" s="131" t="s">
        <v>304</v>
      </c>
      <c r="Y64" s="131" t="s">
        <v>304</v>
      </c>
      <c r="Z64" s="131" t="s">
        <v>338</v>
      </c>
      <c r="AB64" s="426" t="str">
        <f t="shared" si="16"/>
        <v>IF EXISTS (SELECT *FROM PaperMaster WHERE Code='*00012') Print 'Code Exist' IF EXISTS (SELECT *FROM PaperMaster WHERE NAME='Paper-90gsm-18.90X24.80in²-(48.00X63.00cm²)-2.722kg-Cromo') Print 'Paper Master Exist' ELSE IF EXISTS (SELECT *FROM GeneralMaster WHERE Code='*15002') IF EXISTS (SELECT *FROM GeneralMaster WHERE Code='*16003') Insert Into PaperMaster VALUES ('*00012','Paper-90gsm-18.90X24.80in²-(48.00X63.00cm²)-2.722kg-Cromo','Paper-90gsm-18.90X24.80in²-(48.00X63.00cm²)-2.722kg-Cromo','S','P','48','63','18.9','24.8','*15002','90','Paper','Cromo','2.722','18','70','*16003','1.35','C','000001',GetDate(),'NULL',NULL,'N','N') ELSE Print 'Quality Code NOT Exist' ELSE Print 'UOM Code NOT Exist'</v>
      </c>
    </row>
    <row r="65" spans="1:28">
      <c r="A65" s="131" t="s">
        <v>340</v>
      </c>
      <c r="B65" s="476" t="s">
        <v>5877</v>
      </c>
      <c r="C65" s="131" t="s">
        <v>5877</v>
      </c>
      <c r="D65" s="131" t="s">
        <v>2990</v>
      </c>
      <c r="E65" s="131" t="s">
        <v>892</v>
      </c>
      <c r="F65" s="131">
        <v>84.3</v>
      </c>
      <c r="G65" s="131">
        <v>68</v>
      </c>
      <c r="H65" s="131">
        <v>33.19</v>
      </c>
      <c r="I65" s="131">
        <v>26.77</v>
      </c>
      <c r="J65" s="131" t="s">
        <v>2698</v>
      </c>
      <c r="K65" s="131">
        <v>250</v>
      </c>
      <c r="L65" s="131" t="s">
        <v>859</v>
      </c>
      <c r="M65" s="131" t="s">
        <v>5893</v>
      </c>
      <c r="N65" s="131">
        <v>14.331</v>
      </c>
      <c r="O65" s="131">
        <v>3</v>
      </c>
      <c r="P65" s="131">
        <v>70</v>
      </c>
      <c r="Q65" s="131" t="s">
        <v>2721</v>
      </c>
      <c r="R65" s="131">
        <v>1.35</v>
      </c>
      <c r="S65" s="131" t="s">
        <v>1118</v>
      </c>
      <c r="T65" s="131" t="s">
        <v>135</v>
      </c>
      <c r="U65" s="131" t="s">
        <v>2070</v>
      </c>
      <c r="V65" s="131" t="s">
        <v>795</v>
      </c>
      <c r="W65" s="131" t="s">
        <v>795</v>
      </c>
      <c r="X65" s="131" t="s">
        <v>304</v>
      </c>
      <c r="Y65" s="131" t="s">
        <v>304</v>
      </c>
      <c r="Z65" s="131" t="s">
        <v>340</v>
      </c>
      <c r="AB65" s="426" t="str">
        <f t="shared" si="16"/>
        <v>IF EXISTS (SELECT *FROM PaperMaster WHERE Code='*00013') Print 'Code Exist' IF EXISTS (SELECT *FROM PaperMaster WHERE NAME='Board-250gsm-33.19X26.77in²-(84.30X68.00cm²)-14.331kg-GB') Print 'Paper Master Exist' ELSE IF EXISTS (SELECT *FROM GeneralMaster WHERE Code='*15002') IF EXISTS (SELECT *FROM GeneralMaster WHERE Code='*16003') Insert Into PaperMaster VALUES ('*00013','Board-250gsm-33.19X26.77in²-(84.30X68.00cm²)-14.331kg-GB','Board-250gsm-33.19X26.77in²-(84.30X68.00cm²)-14.331kg-GB','S','B','84.3','68','33.19','26.77','*15002','250','Board','GB','14.331','3','70','*16003','1.35','C','000001',GetDate(),'NULL',NULL,'N','N') ELSE Print 'Quality Code NOT Exist' ELSE Print 'UOM Code NOT Exist'</v>
      </c>
    </row>
    <row r="66" spans="1:28">
      <c r="A66" s="131" t="s">
        <v>342</v>
      </c>
      <c r="B66" s="476" t="s">
        <v>5878</v>
      </c>
      <c r="C66" s="131" t="s">
        <v>5878</v>
      </c>
      <c r="D66" s="131" t="s">
        <v>2990</v>
      </c>
      <c r="E66" s="131" t="s">
        <v>892</v>
      </c>
      <c r="F66" s="131">
        <v>90</v>
      </c>
      <c r="G66" s="131">
        <v>70.2</v>
      </c>
      <c r="H66" s="131">
        <v>35.43</v>
      </c>
      <c r="I66" s="131">
        <v>27.64</v>
      </c>
      <c r="J66" s="131" t="s">
        <v>2698</v>
      </c>
      <c r="K66" s="131">
        <v>250</v>
      </c>
      <c r="L66" s="131" t="s">
        <v>859</v>
      </c>
      <c r="M66" s="131" t="s">
        <v>5893</v>
      </c>
      <c r="N66" s="131">
        <v>15.795</v>
      </c>
      <c r="O66" s="131">
        <v>3</v>
      </c>
      <c r="P66" s="131">
        <v>70</v>
      </c>
      <c r="Q66" s="131" t="s">
        <v>2721</v>
      </c>
      <c r="R66" s="131">
        <v>1.35</v>
      </c>
      <c r="S66" s="131" t="s">
        <v>1118</v>
      </c>
      <c r="T66" s="131" t="s">
        <v>135</v>
      </c>
      <c r="U66" s="131" t="s">
        <v>2070</v>
      </c>
      <c r="V66" s="131" t="s">
        <v>795</v>
      </c>
      <c r="W66" s="131" t="s">
        <v>795</v>
      </c>
      <c r="X66" s="131" t="s">
        <v>304</v>
      </c>
      <c r="Y66" s="131" t="s">
        <v>304</v>
      </c>
      <c r="Z66" s="131" t="s">
        <v>342</v>
      </c>
      <c r="AB66" s="426" t="str">
        <f t="shared" si="16"/>
        <v>IF EXISTS (SELECT *FROM PaperMaster WHERE Code='*00014') Print 'Code Exist' IF EXISTS (SELECT *FROM PaperMaster WHERE NAME='Board-250gsm-35.43X27.64in²-(90.00X70.20cm²)-15.795kg-GB') Print 'Paper Master Exist' ELSE IF EXISTS (SELECT *FROM GeneralMaster WHERE Code='*15002') IF EXISTS (SELECT *FROM GeneralMaster WHERE Code='*16003') Insert Into PaperMaster VALUES ('*00014','Board-250gsm-35.43X27.64in²-(90.00X70.20cm²)-15.795kg-GB','Board-250gsm-35.43X27.64in²-(90.00X70.20cm²)-15.795kg-GB','S','B','90','70.2','35.43','27.64','*15002','250','Board','GB','15.795','3','70','*16003','1.35','C','000001',GetDate(),'NULL',NULL,'N','N') ELSE Print 'Quality Code NOT Exist' ELSE Print 'UOM Code NOT Exist'</v>
      </c>
    </row>
    <row r="67" spans="1:28">
      <c r="A67" s="131" t="s">
        <v>344</v>
      </c>
      <c r="B67" s="476" t="s">
        <v>5884</v>
      </c>
      <c r="C67" s="131" t="s">
        <v>5884</v>
      </c>
      <c r="D67" s="131" t="s">
        <v>2990</v>
      </c>
      <c r="E67" s="131" t="s">
        <v>892</v>
      </c>
      <c r="F67" s="131">
        <v>96</v>
      </c>
      <c r="G67" s="131">
        <v>73.5</v>
      </c>
      <c r="H67" s="131">
        <v>37.799999999999997</v>
      </c>
      <c r="I67" s="131">
        <v>28.94</v>
      </c>
      <c r="J67" s="131" t="s">
        <v>2698</v>
      </c>
      <c r="K67" s="131">
        <v>260</v>
      </c>
      <c r="L67" s="131" t="s">
        <v>859</v>
      </c>
      <c r="M67" s="131" t="s">
        <v>5893</v>
      </c>
      <c r="N67" s="131">
        <v>18.350000000000001</v>
      </c>
      <c r="O67" s="131">
        <v>3</v>
      </c>
      <c r="P67" s="131">
        <v>70</v>
      </c>
      <c r="Q67" s="131" t="s">
        <v>2721</v>
      </c>
      <c r="R67" s="131">
        <v>1.35</v>
      </c>
      <c r="S67" s="131" t="s">
        <v>1118</v>
      </c>
      <c r="T67" s="131" t="s">
        <v>135</v>
      </c>
      <c r="U67" s="131" t="s">
        <v>2070</v>
      </c>
      <c r="V67" s="131" t="s">
        <v>795</v>
      </c>
      <c r="W67" s="131" t="s">
        <v>795</v>
      </c>
      <c r="X67" s="131" t="s">
        <v>304</v>
      </c>
      <c r="Y67" s="131" t="s">
        <v>304</v>
      </c>
      <c r="Z67" s="131" t="s">
        <v>344</v>
      </c>
      <c r="AB67" s="426" t="str">
        <f t="shared" si="16"/>
        <v>IF EXISTS (SELECT *FROM PaperMaster WHERE Code='*00015') Print 'Code Exist' IF EXISTS (SELECT *FROM PaperMaster WHERE NAME='Board-260gsm-37.80X28.94in²-(96.00X73.50cm²)-18.35kg-GB') Print 'Paper Master Exist' ELSE IF EXISTS (SELECT *FROM GeneralMaster WHERE Code='*15002') IF EXISTS (SELECT *FROM GeneralMaster WHERE Code='*16003') Insert Into PaperMaster VALUES ('*00015','Board-260gsm-37.80X28.94in²-(96.00X73.50cm²)-18.35kg-GB','Board-260gsm-37.80X28.94in²-(96.00X73.50cm²)-18.35kg-GB','S','B','96','73.5','37.8','28.94','*15002','260','Board','GB','18.35','3','70','*16003','1.35','C','000001',GetDate(),'NULL',NULL,'N','N') ELSE Print 'Quality Code NOT Exist' ELSE Print 'UOM Code NOT Exist'</v>
      </c>
    </row>
    <row r="68" spans="1:28">
      <c r="A68" s="131" t="s">
        <v>346</v>
      </c>
      <c r="B68" s="476" t="s">
        <v>5873</v>
      </c>
      <c r="C68" s="131" t="s">
        <v>5873</v>
      </c>
      <c r="D68" s="131" t="s">
        <v>2990</v>
      </c>
      <c r="E68" s="131" t="s">
        <v>892</v>
      </c>
      <c r="F68" s="131">
        <v>48</v>
      </c>
      <c r="G68" s="131">
        <v>77.5</v>
      </c>
      <c r="H68" s="131">
        <v>18.899999999999999</v>
      </c>
      <c r="I68" s="131">
        <v>30.51</v>
      </c>
      <c r="J68" s="131" t="s">
        <v>2698</v>
      </c>
      <c r="K68" s="131">
        <v>250</v>
      </c>
      <c r="L68" s="131" t="s">
        <v>859</v>
      </c>
      <c r="M68" s="131" t="s">
        <v>864</v>
      </c>
      <c r="N68" s="131">
        <v>9.3010000000000002</v>
      </c>
      <c r="O68" s="131">
        <v>5</v>
      </c>
      <c r="P68" s="131">
        <v>70</v>
      </c>
      <c r="Q68" s="131" t="s">
        <v>2721</v>
      </c>
      <c r="R68" s="131">
        <v>1.35</v>
      </c>
      <c r="S68" s="131" t="s">
        <v>1118</v>
      </c>
      <c r="T68" s="131" t="s">
        <v>135</v>
      </c>
      <c r="U68" s="131" t="s">
        <v>2070</v>
      </c>
      <c r="V68" s="131" t="s">
        <v>795</v>
      </c>
      <c r="W68" s="131" t="s">
        <v>795</v>
      </c>
      <c r="X68" s="131" t="s">
        <v>304</v>
      </c>
      <c r="Y68" s="131" t="s">
        <v>304</v>
      </c>
      <c r="Z68" s="131" t="s">
        <v>346</v>
      </c>
      <c r="AB68" s="426" t="str">
        <f t="shared" si="16"/>
        <v>IF EXISTS (SELECT *FROM PaperMaster WHERE Code='*00016') Print 'Code Exist' IF EXISTS (SELECT *FROM PaperMaster WHERE NAME='Board-250gsm-18.90X30.51in²-(48.00X77.50cm²)-9.301kg-WB') Print 'Paper Master Exist' ELSE IF EXISTS (SELECT *FROM GeneralMaster WHERE Code='*15002') IF EXISTS (SELECT *FROM GeneralMaster WHERE Code='*16003') Insert Into PaperMaster VALUES ('*00016','Board-250gsm-18.90X30.51in²-(48.00X77.50cm²)-9.301kg-WB','Board-250gsm-18.90X30.51in²-(48.00X77.50cm²)-9.301kg-WB','S','B','48','77.5','18.9','30.51','*15002','250','Board','WB','9.301','5','70','*16003','1.35','C','000001',GetDate(),'NULL',NULL,'N','N') ELSE Print 'Quality Code NOT Exist' ELSE Print 'UOM Code NOT Exist'</v>
      </c>
    </row>
    <row r="69" spans="1:28">
      <c r="A69" s="131" t="s">
        <v>347</v>
      </c>
      <c r="B69" s="476" t="s">
        <v>5880</v>
      </c>
      <c r="C69" s="131" t="s">
        <v>5880</v>
      </c>
      <c r="D69" s="131" t="s">
        <v>2990</v>
      </c>
      <c r="E69" s="131" t="s">
        <v>892</v>
      </c>
      <c r="F69" s="131">
        <v>48</v>
      </c>
      <c r="G69" s="131">
        <v>77</v>
      </c>
      <c r="H69" s="131">
        <v>18.899999999999999</v>
      </c>
      <c r="I69" s="131">
        <v>30.31</v>
      </c>
      <c r="J69" s="131" t="s">
        <v>2698</v>
      </c>
      <c r="K69" s="131">
        <v>260</v>
      </c>
      <c r="L69" s="131" t="s">
        <v>859</v>
      </c>
      <c r="M69" s="131" t="s">
        <v>864</v>
      </c>
      <c r="N69" s="131">
        <v>9.609</v>
      </c>
      <c r="O69" s="131">
        <v>5</v>
      </c>
      <c r="P69" s="131">
        <v>70</v>
      </c>
      <c r="Q69" s="131" t="s">
        <v>2721</v>
      </c>
      <c r="R69" s="131">
        <v>1.35</v>
      </c>
      <c r="S69" s="131" t="s">
        <v>1118</v>
      </c>
      <c r="T69" s="131" t="s">
        <v>135</v>
      </c>
      <c r="U69" s="131" t="s">
        <v>2070</v>
      </c>
      <c r="V69" s="131" t="s">
        <v>795</v>
      </c>
      <c r="W69" s="131" t="s">
        <v>795</v>
      </c>
      <c r="X69" s="131" t="s">
        <v>304</v>
      </c>
      <c r="Y69" s="131" t="s">
        <v>304</v>
      </c>
      <c r="Z69" s="131" t="s">
        <v>347</v>
      </c>
      <c r="AB69" s="426" t="str">
        <f t="shared" si="16"/>
        <v>IF EXISTS (SELECT *FROM PaperMaster WHERE Code='*00017') Print 'Code Exist' IF EXISTS (SELECT *FROM PaperMaster WHERE NAME='Board-260gsm-18.90X30.31in²-(48.00X77.00cm²)-9.609kg-WB') Print 'Paper Master Exist' ELSE IF EXISTS (SELECT *FROM GeneralMaster WHERE Code='*15002') IF EXISTS (SELECT *FROM GeneralMaster WHERE Code='*16003') Insert Into PaperMaster VALUES ('*00017','Board-260gsm-18.90X30.31in²-(48.00X77.00cm²)-9.609kg-WB','Board-260gsm-18.90X30.31in²-(48.00X77.00cm²)-9.609kg-WB','S','B','48','77','18.9','30.31','*15002','260','Board','WB','9.609','5','70','*16003','1.35','C','000001',GetDate(),'NULL',NULL,'N','N') ELSE Print 'Quality Code NOT Exist' ELSE Print 'UOM Code NOT Exist'</v>
      </c>
    </row>
    <row r="70" spans="1:28">
      <c r="A70" s="131" t="s">
        <v>349</v>
      </c>
      <c r="B70" s="476" t="s">
        <v>5881</v>
      </c>
      <c r="C70" s="131" t="s">
        <v>5881</v>
      </c>
      <c r="D70" s="131" t="s">
        <v>2990</v>
      </c>
      <c r="E70" s="131" t="s">
        <v>892</v>
      </c>
      <c r="F70" s="131">
        <v>48</v>
      </c>
      <c r="G70" s="131">
        <v>77.5</v>
      </c>
      <c r="H70" s="131">
        <v>18.899999999999999</v>
      </c>
      <c r="I70" s="131">
        <v>30.51</v>
      </c>
      <c r="J70" s="131" t="s">
        <v>2698</v>
      </c>
      <c r="K70" s="131">
        <v>260</v>
      </c>
      <c r="L70" s="131" t="s">
        <v>859</v>
      </c>
      <c r="M70" s="131" t="s">
        <v>864</v>
      </c>
      <c r="N70" s="131">
        <v>9.673</v>
      </c>
      <c r="O70" s="131">
        <v>5</v>
      </c>
      <c r="P70" s="131">
        <v>70</v>
      </c>
      <c r="Q70" s="131" t="s">
        <v>2721</v>
      </c>
      <c r="R70" s="131">
        <v>1.35</v>
      </c>
      <c r="S70" s="131" t="s">
        <v>1118</v>
      </c>
      <c r="T70" s="131" t="s">
        <v>135</v>
      </c>
      <c r="U70" s="131" t="s">
        <v>2070</v>
      </c>
      <c r="V70" s="131" t="s">
        <v>795</v>
      </c>
      <c r="W70" s="131" t="s">
        <v>795</v>
      </c>
      <c r="X70" s="131" t="s">
        <v>304</v>
      </c>
      <c r="Y70" s="131" t="s">
        <v>304</v>
      </c>
      <c r="Z70" s="131" t="s">
        <v>349</v>
      </c>
      <c r="AB70" s="426" t="str">
        <f t="shared" si="16"/>
        <v>IF EXISTS (SELECT *FROM PaperMaster WHERE Code='*00018') Print 'Code Exist' IF EXISTS (SELECT *FROM PaperMaster WHERE NAME='Board-260gsm-18.90X30.51in²-(48.00X77.50cm²)-9.673kg-WB') Print 'Paper Master Exist' ELSE IF EXISTS (SELECT *FROM GeneralMaster WHERE Code='*15002') IF EXISTS (SELECT *FROM GeneralMaster WHERE Code='*16003') Insert Into PaperMaster VALUES ('*00018','Board-260gsm-18.90X30.51in²-(48.00X77.50cm²)-9.673kg-WB','Board-260gsm-18.90X30.51in²-(48.00X77.50cm²)-9.673kg-WB','S','B','48','77.5','18.9','30.51','*15002','260','Board','WB','9.673','5','70','*16003','1.35','C','000001',GetDate(),'NULL',NULL,'N','N') ELSE Print 'Quality Code NOT Exist' ELSE Print 'UOM Code NOT Exist'</v>
      </c>
    </row>
    <row r="71" spans="1:28">
      <c r="A71" s="131" t="s">
        <v>351</v>
      </c>
      <c r="B71" s="476" t="s">
        <v>5888</v>
      </c>
      <c r="C71" s="131" t="s">
        <v>5888</v>
      </c>
      <c r="D71" s="131" t="s">
        <v>2990</v>
      </c>
      <c r="E71" s="131" t="s">
        <v>892</v>
      </c>
      <c r="F71" s="131">
        <v>60</v>
      </c>
      <c r="G71" s="131">
        <v>86</v>
      </c>
      <c r="H71" s="131">
        <v>23.62</v>
      </c>
      <c r="I71" s="131">
        <v>33.86</v>
      </c>
      <c r="J71" s="131" t="s">
        <v>2698</v>
      </c>
      <c r="K71" s="131">
        <v>280</v>
      </c>
      <c r="L71" s="131" t="s">
        <v>859</v>
      </c>
      <c r="M71" s="131" t="s">
        <v>864</v>
      </c>
      <c r="N71" s="131">
        <v>14.448</v>
      </c>
      <c r="O71" s="131">
        <v>3</v>
      </c>
      <c r="P71" s="131">
        <v>70</v>
      </c>
      <c r="Q71" s="131" t="s">
        <v>2721</v>
      </c>
      <c r="R71" s="131">
        <v>1.35</v>
      </c>
      <c r="S71" s="131" t="s">
        <v>1118</v>
      </c>
      <c r="T71" s="131" t="s">
        <v>135</v>
      </c>
      <c r="U71" s="131" t="s">
        <v>2070</v>
      </c>
      <c r="V71" s="131" t="s">
        <v>795</v>
      </c>
      <c r="W71" s="131" t="s">
        <v>795</v>
      </c>
      <c r="X71" s="131" t="s">
        <v>304</v>
      </c>
      <c r="Y71" s="131" t="s">
        <v>304</v>
      </c>
      <c r="Z71" s="131" t="s">
        <v>351</v>
      </c>
      <c r="AB71" s="426" t="str">
        <f t="shared" si="16"/>
        <v>IF EXISTS (SELECT *FROM PaperMaster WHERE Code='*00019') Print 'Code Exist' IF EXISTS (SELECT *FROM PaperMaster WHERE NAME='Board-280gsm-23.62X33.86in²-(60.00X86.00cm²)-14.448kg-WB') Print 'Paper Master Exist' ELSE IF EXISTS (SELECT *FROM GeneralMaster WHERE Code='*15002') IF EXISTS (SELECT *FROM GeneralMaster WHERE Code='*16003') Insert Into PaperMaster VALUES ('*00019','Board-280gsm-23.62X33.86in²-(60.00X86.00cm²)-14.448kg-WB','Board-280gsm-23.62X33.86in²-(60.00X86.00cm²)-14.448kg-WB','S','B','60','86','23.62','33.86','*15002','280','Board','WB','14.448','3','70','*16003','1.35','C','000001',GetDate(),'NULL',NULL,'N','N') ELSE Print 'Quality Code NOT Exist' ELSE Print 'UOM Code NOT Exist'</v>
      </c>
    </row>
    <row r="72" spans="1:28">
      <c r="A72" s="131" t="s">
        <v>353</v>
      </c>
      <c r="B72" s="476" t="s">
        <v>5879</v>
      </c>
      <c r="C72" s="131" t="s">
        <v>5879</v>
      </c>
      <c r="D72" s="131" t="s">
        <v>2990</v>
      </c>
      <c r="E72" s="131" t="s">
        <v>892</v>
      </c>
      <c r="F72" s="131">
        <v>98</v>
      </c>
      <c r="G72" s="131">
        <v>66.099999999999994</v>
      </c>
      <c r="H72" s="131">
        <v>38.58</v>
      </c>
      <c r="I72" s="131">
        <v>26.02</v>
      </c>
      <c r="J72" s="131" t="s">
        <v>2698</v>
      </c>
      <c r="K72" s="131">
        <v>250</v>
      </c>
      <c r="L72" s="131" t="s">
        <v>859</v>
      </c>
      <c r="M72" s="131" t="s">
        <v>5893</v>
      </c>
      <c r="N72" s="131">
        <v>16.190999999999999</v>
      </c>
      <c r="O72" s="131">
        <v>3</v>
      </c>
      <c r="P72" s="131">
        <v>70</v>
      </c>
      <c r="Q72" s="131" t="s">
        <v>2721</v>
      </c>
      <c r="R72" s="131">
        <v>1.35</v>
      </c>
      <c r="S72" s="131" t="s">
        <v>1118</v>
      </c>
      <c r="T72" s="131" t="s">
        <v>135</v>
      </c>
      <c r="U72" s="131" t="s">
        <v>2070</v>
      </c>
      <c r="V72" s="131" t="s">
        <v>795</v>
      </c>
      <c r="W72" s="131" t="s">
        <v>795</v>
      </c>
      <c r="X72" s="131" t="s">
        <v>304</v>
      </c>
      <c r="Y72" s="131" t="s">
        <v>304</v>
      </c>
      <c r="Z72" s="131" t="s">
        <v>353</v>
      </c>
      <c r="AB72" s="426" t="str">
        <f t="shared" si="16"/>
        <v>IF EXISTS (SELECT *FROM PaperMaster WHERE Code='*00020') Print 'Code Exist' IF EXISTS (SELECT *FROM PaperMaster WHERE NAME='Board-250gsm-38.58X26.02in²-(98.00X66.10cm²)-16.191kg-GB') Print 'Paper Master Exist' ELSE IF EXISTS (SELECT *FROM GeneralMaster WHERE Code='*15002') IF EXISTS (SELECT *FROM GeneralMaster WHERE Code='*16003') Insert Into PaperMaster VALUES ('*00020','Board-250gsm-38.58X26.02in²-(98.00X66.10cm²)-16.191kg-GB','Board-250gsm-38.58X26.02in²-(98.00X66.10cm²)-16.191kg-GB','S','B','98','66.1','38.58','26.02','*15002','250','Board','GB','16.191','3','70','*16003','1.35','C','000001',GetDate(),'NULL',NULL,'N','N') ELSE Print 'Quality Code NOT Exist' ELSE Print 'UOM Code NOT Exist'</v>
      </c>
    </row>
    <row r="73" spans="1:28">
      <c r="Z73" s="228"/>
      <c r="AB73" s="426"/>
    </row>
    <row r="74" spans="1:28">
      <c r="A74" s="131" t="s">
        <v>355</v>
      </c>
      <c r="B74" t="s">
        <v>5801</v>
      </c>
      <c r="C74" t="s">
        <v>5801</v>
      </c>
      <c r="D74" t="s">
        <v>5451</v>
      </c>
      <c r="E74" t="s">
        <v>5450</v>
      </c>
      <c r="F74">
        <v>44</v>
      </c>
      <c r="G74">
        <v>54</v>
      </c>
      <c r="H74" s="491">
        <v>17.32</v>
      </c>
      <c r="I74">
        <v>21.26</v>
      </c>
      <c r="J74" t="s">
        <v>2700</v>
      </c>
      <c r="K74">
        <v>61</v>
      </c>
      <c r="L74" t="s">
        <v>5799</v>
      </c>
      <c r="M74" t="s">
        <v>5789</v>
      </c>
      <c r="N74">
        <v>7.2460000000000004</v>
      </c>
      <c r="O74">
        <v>7</v>
      </c>
      <c r="P74">
        <v>70</v>
      </c>
      <c r="Q74" t="s">
        <v>2721</v>
      </c>
      <c r="R74">
        <v>1.35</v>
      </c>
      <c r="S74" t="s">
        <v>1118</v>
      </c>
      <c r="T74" t="s">
        <v>135</v>
      </c>
      <c r="U74" t="s">
        <v>2070</v>
      </c>
      <c r="V74" t="s">
        <v>795</v>
      </c>
      <c r="W74" t="s">
        <v>795</v>
      </c>
      <c r="X74" t="s">
        <v>304</v>
      </c>
      <c r="Y74" t="s">
        <v>304</v>
      </c>
      <c r="Z74" s="228"/>
      <c r="AB74" s="426" t="str">
        <f t="shared" si="16"/>
        <v>IF EXISTS (SELECT *FROM PaperMaster WHERE Code='*00021') Print 'Code Exist' IF EXISTS (SELECT *FROM PaperMaster WHERE NAME='Amlai-61gsm-21.26in-(54.00cm)-Reel-White') Print 'Paper Master Exist' ELSE IF EXISTS (SELECT *FROM GeneralMaster WHERE Code='*15004') IF EXISTS (SELECT *FROM GeneralMaster WHERE Code='*16003') Insert Into PaperMaster VALUES ('*00021','Amlai-61gsm-21.26in-(54.00cm)-Reel-White','Amlai-61gsm-21.26in-(54.00cm)-Reel-White','R','P','44','54','17.32','21.26','*15004','61','Amlai','White','7.246','7','70','*16003','1.35','C','000001',GetDate(),'NULL',NULL,'N','N') ELSE Print 'Quality Code NOT Exist' ELSE Print 'UOM Code NOT Exist'</v>
      </c>
    </row>
    <row r="75" spans="1:28">
      <c r="A75" s="131" t="s">
        <v>358</v>
      </c>
      <c r="B75" t="s">
        <v>5782</v>
      </c>
      <c r="C75" t="s">
        <v>5782</v>
      </c>
      <c r="D75" t="s">
        <v>5451</v>
      </c>
      <c r="E75" t="s">
        <v>5450</v>
      </c>
      <c r="F75">
        <v>42</v>
      </c>
      <c r="G75">
        <v>59.5</v>
      </c>
      <c r="H75" s="491">
        <v>16.54</v>
      </c>
      <c r="I75">
        <v>23.43</v>
      </c>
      <c r="J75" t="s">
        <v>2700</v>
      </c>
      <c r="K75">
        <v>110</v>
      </c>
      <c r="L75" t="s">
        <v>981</v>
      </c>
      <c r="M75" t="s">
        <v>5781</v>
      </c>
      <c r="N75">
        <v>13.750999999999999</v>
      </c>
      <c r="O75">
        <v>4</v>
      </c>
      <c r="P75">
        <v>70</v>
      </c>
      <c r="Q75" t="s">
        <v>2721</v>
      </c>
      <c r="R75">
        <v>1.35</v>
      </c>
      <c r="S75" t="s">
        <v>1118</v>
      </c>
      <c r="T75" t="s">
        <v>135</v>
      </c>
      <c r="U75" t="s">
        <v>2070</v>
      </c>
      <c r="V75" t="s">
        <v>795</v>
      </c>
      <c r="W75" t="s">
        <v>795</v>
      </c>
      <c r="X75" t="s">
        <v>304</v>
      </c>
      <c r="Y75" t="s">
        <v>304</v>
      </c>
      <c r="Z75" s="228"/>
      <c r="AB75" s="426" t="str">
        <f t="shared" si="16"/>
        <v>IF EXISTS (SELECT *FROM PaperMaster WHERE Code='*00022') Print 'Code Exist' IF EXISTS (SELECT *FROM PaperMaster WHERE NAME='Century-110gsm-23.43in-(59.50cm)-Reel-NS') Print 'Paper Master Exist' ELSE IF EXISTS (SELECT *FROM GeneralMaster WHERE Code='*15004') IF EXISTS (SELECT *FROM GeneralMaster WHERE Code='*16003') Insert Into PaperMaster VALUES ('*00022','Century-110gsm-23.43in-(59.50cm)-Reel-NS','Century-110gsm-23.43in-(59.50cm)-Reel-NS','R','P','42','59.5','16.54','23.43','*15004','110','Century','NS','13.751','4','70','*16003','1.35','C','000001',GetDate(),'NULL',NULL,'N','N') ELSE Print 'Quality Code NOT Exist' ELSE Print 'UOM Code NOT Exist'</v>
      </c>
    </row>
    <row r="76" spans="1:28">
      <c r="A76" s="131" t="s">
        <v>360</v>
      </c>
      <c r="B76" t="s">
        <v>5780</v>
      </c>
      <c r="C76" t="s">
        <v>5780</v>
      </c>
      <c r="D76" t="s">
        <v>5451</v>
      </c>
      <c r="E76" t="s">
        <v>5450</v>
      </c>
      <c r="F76">
        <v>43</v>
      </c>
      <c r="G76">
        <v>53.5</v>
      </c>
      <c r="H76" s="491">
        <v>16.93</v>
      </c>
      <c r="I76">
        <v>21.06</v>
      </c>
      <c r="J76" t="s">
        <v>2700</v>
      </c>
      <c r="K76">
        <v>64</v>
      </c>
      <c r="L76" t="s">
        <v>981</v>
      </c>
      <c r="M76" t="s">
        <v>5781</v>
      </c>
      <c r="N76">
        <v>7.3609999999999998</v>
      </c>
      <c r="O76">
        <v>7</v>
      </c>
      <c r="P76">
        <v>70</v>
      </c>
      <c r="Q76" t="s">
        <v>2721</v>
      </c>
      <c r="R76">
        <v>1.35</v>
      </c>
      <c r="S76" t="s">
        <v>1118</v>
      </c>
      <c r="T76" t="s">
        <v>135</v>
      </c>
      <c r="U76" t="s">
        <v>2070</v>
      </c>
      <c r="V76" t="s">
        <v>795</v>
      </c>
      <c r="W76" t="s">
        <v>795</v>
      </c>
      <c r="X76" t="s">
        <v>304</v>
      </c>
      <c r="Y76" t="s">
        <v>304</v>
      </c>
      <c r="Z76" s="228"/>
      <c r="AB76" s="426" t="str">
        <f t="shared" si="16"/>
        <v>IF EXISTS (SELECT *FROM PaperMaster WHERE Code='*00023') Print 'Code Exist' IF EXISTS (SELECT *FROM PaperMaster WHERE NAME='Century-64gsm-21.06in-(53.50cm)-Reel-NS') Print 'Paper Master Exist' ELSE IF EXISTS (SELECT *FROM GeneralMaster WHERE Code='*15004') IF EXISTS (SELECT *FROM GeneralMaster WHERE Code='*16003') Insert Into PaperMaster VALUES ('*00023','Century-64gsm-21.06in-(53.50cm)-Reel-NS','Century-64gsm-21.06in-(53.50cm)-Reel-NS','R','P','43','53.5','16.93','21.06','*15004','64','Century','NS','7.361','7','70','*16003','1.35','C','000001',GetDate(),'NULL',NULL,'N','N') ELSE Print 'Quality Code NOT Exist' ELSE Print 'UOM Code NOT Exist'</v>
      </c>
    </row>
    <row r="77" spans="1:28">
      <c r="A77" s="131" t="s">
        <v>362</v>
      </c>
      <c r="B77" t="s">
        <v>6088</v>
      </c>
      <c r="C77" t="s">
        <v>6088</v>
      </c>
      <c r="D77" t="s">
        <v>5451</v>
      </c>
      <c r="E77" t="s">
        <v>5450</v>
      </c>
      <c r="F77">
        <v>32</v>
      </c>
      <c r="G77">
        <v>98</v>
      </c>
      <c r="H77" s="491">
        <v>12.6</v>
      </c>
      <c r="I77">
        <v>38.58</v>
      </c>
      <c r="J77" t="s">
        <v>2700</v>
      </c>
      <c r="K77">
        <v>50</v>
      </c>
      <c r="L77" t="s">
        <v>6089</v>
      </c>
      <c r="M77" t="s">
        <v>5798</v>
      </c>
      <c r="N77">
        <v>7.84</v>
      </c>
      <c r="O77">
        <v>6</v>
      </c>
      <c r="P77">
        <v>70</v>
      </c>
      <c r="Q77" t="s">
        <v>2721</v>
      </c>
      <c r="R77">
        <v>1.35</v>
      </c>
      <c r="S77" t="s">
        <v>1118</v>
      </c>
      <c r="T77" t="s">
        <v>135</v>
      </c>
      <c r="U77" t="s">
        <v>2070</v>
      </c>
      <c r="V77" t="s">
        <v>795</v>
      </c>
      <c r="W77" t="s">
        <v>795</v>
      </c>
      <c r="X77" t="s">
        <v>304</v>
      </c>
      <c r="Y77" t="s">
        <v>304</v>
      </c>
      <c r="Z77" s="228"/>
      <c r="AB77" s="426" t="str">
        <f t="shared" si="16"/>
        <v>IF EXISTS (SELECT *FROM PaperMaster WHERE Code='*00024') Print 'Code Exist' IF EXISTS (SELECT *FROM PaperMaster WHERE NAME='COPY-50gsm-38.58in-(98.00cm)-Reel-Line') Print 'Paper Master Exist' ELSE IF EXISTS (SELECT *FROM GeneralMaster WHERE Code='*15004') IF EXISTS (SELECT *FROM GeneralMaster WHERE Code='*16003') Insert Into PaperMaster VALUES ('*00024','COPY-50gsm-38.58in-(98.00cm)-Reel-Line','COPY-50gsm-38.58in-(98.00cm)-Reel-Line','R','P','32','98','12.6','38.58','*15004','50','COPY','Line','7.84','6','70','*16003','1.35','C','000001',GetDate(),'NULL',NULL,'N','N') ELSE Print 'Quality Code NOT Exist' ELSE Print 'UOM Code NOT Exist'</v>
      </c>
    </row>
    <row r="78" spans="1:28">
      <c r="A78" s="131" t="s">
        <v>364</v>
      </c>
      <c r="B78" t="s">
        <v>5788</v>
      </c>
      <c r="C78" t="s">
        <v>5788</v>
      </c>
      <c r="D78" t="s">
        <v>5451</v>
      </c>
      <c r="E78" t="s">
        <v>5450</v>
      </c>
      <c r="F78">
        <v>55</v>
      </c>
      <c r="G78">
        <v>45</v>
      </c>
      <c r="H78" s="491">
        <v>21.65</v>
      </c>
      <c r="I78">
        <v>17.72</v>
      </c>
      <c r="J78" t="s">
        <v>2700</v>
      </c>
      <c r="K78">
        <v>52</v>
      </c>
      <c r="L78" t="s">
        <v>5786</v>
      </c>
      <c r="M78" t="s">
        <v>5789</v>
      </c>
      <c r="N78">
        <v>6.4349999999999996</v>
      </c>
      <c r="O78">
        <v>8</v>
      </c>
      <c r="P78">
        <v>70</v>
      </c>
      <c r="Q78" t="s">
        <v>2721</v>
      </c>
      <c r="R78">
        <v>1.35</v>
      </c>
      <c r="S78" t="s">
        <v>1118</v>
      </c>
      <c r="T78" t="s">
        <v>135</v>
      </c>
      <c r="U78" t="s">
        <v>2070</v>
      </c>
      <c r="V78" t="s">
        <v>795</v>
      </c>
      <c r="W78" t="s">
        <v>795</v>
      </c>
      <c r="X78" t="s">
        <v>304</v>
      </c>
      <c r="Y78" t="s">
        <v>304</v>
      </c>
      <c r="Z78" s="228"/>
      <c r="AB78" s="426" t="str">
        <f t="shared" si="16"/>
        <v>IF EXISTS (SELECT *FROM PaperMaster WHERE Code='*00025') Print 'Code Exist' IF EXISTS (SELECT *FROM PaperMaster WHERE NAME='Imami-52gsm-17.72in-(45.00cm)-Reel-White') Print 'Paper Master Exist' ELSE IF EXISTS (SELECT *FROM GeneralMaster WHERE Code='*15004') IF EXISTS (SELECT *FROM GeneralMaster WHERE Code='*16003') Insert Into PaperMaster VALUES ('*00025','Imami-52gsm-17.72in-(45.00cm)-Reel-White','Imami-52gsm-17.72in-(45.00cm)-Reel-White','R','P','55','45','21.65','17.72','*15004','52','Imami','White','6.435','8','70','*16003','1.35','C','000001',GetDate(),'NULL',NULL,'N','N') ELSE Print 'Quality Code NOT Exist' ELSE Print 'UOM Code NOT Exist'</v>
      </c>
    </row>
    <row r="79" spans="1:28">
      <c r="A79" s="131" t="s">
        <v>366</v>
      </c>
      <c r="B79" t="s">
        <v>5784</v>
      </c>
      <c r="C79" t="s">
        <v>5784</v>
      </c>
      <c r="D79" t="s">
        <v>5451</v>
      </c>
      <c r="E79" t="s">
        <v>5450</v>
      </c>
      <c r="F79">
        <v>38.5</v>
      </c>
      <c r="G79">
        <v>48</v>
      </c>
      <c r="H79" s="491">
        <v>15.16</v>
      </c>
      <c r="I79">
        <v>18.899999999999999</v>
      </c>
      <c r="J79" t="s">
        <v>2700</v>
      </c>
      <c r="K79">
        <v>50</v>
      </c>
      <c r="L79" t="s">
        <v>5462</v>
      </c>
      <c r="M79" t="s">
        <v>5463</v>
      </c>
      <c r="N79">
        <v>4.6210000000000004</v>
      </c>
      <c r="O79">
        <v>11</v>
      </c>
      <c r="P79">
        <v>70</v>
      </c>
      <c r="Q79" t="s">
        <v>2721</v>
      </c>
      <c r="R79">
        <v>1.35</v>
      </c>
      <c r="S79" t="s">
        <v>1118</v>
      </c>
      <c r="T79" t="s">
        <v>135</v>
      </c>
      <c r="U79" t="s">
        <v>2070</v>
      </c>
      <c r="V79" t="s">
        <v>795</v>
      </c>
      <c r="W79" t="s">
        <v>795</v>
      </c>
      <c r="X79" t="s">
        <v>304</v>
      </c>
      <c r="Y79" t="s">
        <v>304</v>
      </c>
      <c r="Z79" s="228"/>
      <c r="AB79" s="426" t="str">
        <f t="shared" si="16"/>
        <v>IF EXISTS (SELECT *FROM PaperMaster WHERE Code='*00026') Print 'Code Exist' IF EXISTS (SELECT *FROM PaperMaster WHERE NAME='Proprint-50gsm-18.90in-(48.00cm)-Reel-Premium') Print 'Paper Master Exist' ELSE IF EXISTS (SELECT *FROM GeneralMaster WHERE Code='*15004') IF EXISTS (SELECT *FROM GeneralMaster WHERE Code='*16003') Insert Into PaperMaster VALUES ('*00026','Proprint-50gsm-18.90in-(48.00cm)-Reel-Premium','Proprint-50gsm-18.90in-(48.00cm)-Reel-Premium','R','P','38.5','48','15.16','18.9','*15004','50','Proprint','Premium','4.621','11','70','*16003','1.35','C','000001',GetDate(),'NULL',NULL,'N','N') ELSE Print 'Quality Code NOT Exist' ELSE Print 'UOM Code NOT Exist'</v>
      </c>
    </row>
    <row r="80" spans="1:28">
      <c r="A80" s="131" t="s">
        <v>2957</v>
      </c>
      <c r="B80" t="s">
        <v>5795</v>
      </c>
      <c r="C80" t="s">
        <v>5795</v>
      </c>
      <c r="D80" t="s">
        <v>5451</v>
      </c>
      <c r="E80" t="s">
        <v>5450</v>
      </c>
      <c r="F80">
        <v>33.5</v>
      </c>
      <c r="G80">
        <v>84</v>
      </c>
      <c r="H80" s="491">
        <v>13.19</v>
      </c>
      <c r="I80">
        <v>33.07</v>
      </c>
      <c r="J80" t="s">
        <v>2700</v>
      </c>
      <c r="K80">
        <v>50</v>
      </c>
      <c r="L80" t="s">
        <v>5462</v>
      </c>
      <c r="M80" t="s">
        <v>5463</v>
      </c>
      <c r="N80">
        <v>7.0350000000000001</v>
      </c>
      <c r="O80">
        <v>7</v>
      </c>
      <c r="P80">
        <v>70</v>
      </c>
      <c r="Q80" t="s">
        <v>2721</v>
      </c>
      <c r="R80">
        <v>1.35</v>
      </c>
      <c r="S80" t="s">
        <v>1118</v>
      </c>
      <c r="T80" t="s">
        <v>135</v>
      </c>
      <c r="U80" t="s">
        <v>2070</v>
      </c>
      <c r="V80" t="s">
        <v>795</v>
      </c>
      <c r="W80" t="s">
        <v>795</v>
      </c>
      <c r="X80" t="s">
        <v>304</v>
      </c>
      <c r="Y80" t="s">
        <v>304</v>
      </c>
      <c r="AB80" s="426" t="str">
        <f t="shared" si="16"/>
        <v>IF EXISTS (SELECT *FROM PaperMaster WHERE Code='*00027') Print 'Code Exist' IF EXISTS (SELECT *FROM PaperMaster WHERE NAME='Proprint-50gsm-33.07in-(84.00cm)-Reel-Premium') Print 'Paper Master Exist' ELSE IF EXISTS (SELECT *FROM GeneralMaster WHERE Code='*15004') IF EXISTS (SELECT *FROM GeneralMaster WHERE Code='*16003') Insert Into PaperMaster VALUES ('*00027','Proprint-50gsm-33.07in-(84.00cm)-Reel-Premium','Proprint-50gsm-33.07in-(84.00cm)-Reel-Premium','R','P','33.5','84','13.19','33.07','*15004','50','Proprint','Premium','7.035','7','70','*16003','1.35','C','000001',GetDate(),'NULL',NULL,'N','N') ELSE Print 'Quality Code NOT Exist' ELSE Print 'UOM Code NOT Exist'</v>
      </c>
    </row>
    <row r="81" spans="1:28">
      <c r="A81" s="131" t="s">
        <v>2958</v>
      </c>
      <c r="B81" t="s">
        <v>5797</v>
      </c>
      <c r="C81" t="s">
        <v>5797</v>
      </c>
      <c r="D81" t="s">
        <v>5451</v>
      </c>
      <c r="E81" t="s">
        <v>5450</v>
      </c>
      <c r="F81">
        <v>34.5</v>
      </c>
      <c r="G81">
        <v>89</v>
      </c>
      <c r="H81" s="491">
        <v>13.58</v>
      </c>
      <c r="I81">
        <v>35.04</v>
      </c>
      <c r="J81" t="s">
        <v>2700</v>
      </c>
      <c r="K81">
        <v>50</v>
      </c>
      <c r="L81" t="s">
        <v>5462</v>
      </c>
      <c r="M81" t="s">
        <v>5463</v>
      </c>
      <c r="N81">
        <v>7.6749999999999998</v>
      </c>
      <c r="O81">
        <v>7</v>
      </c>
      <c r="P81">
        <v>70</v>
      </c>
      <c r="Q81" t="s">
        <v>2721</v>
      </c>
      <c r="R81">
        <v>1.35</v>
      </c>
      <c r="S81" t="s">
        <v>1118</v>
      </c>
      <c r="T81" t="s">
        <v>135</v>
      </c>
      <c r="U81" t="s">
        <v>2070</v>
      </c>
      <c r="V81" t="s">
        <v>795</v>
      </c>
      <c r="W81" t="s">
        <v>795</v>
      </c>
      <c r="X81" t="s">
        <v>304</v>
      </c>
      <c r="Y81" t="s">
        <v>304</v>
      </c>
      <c r="AB81" s="426" t="str">
        <f t="shared" si="16"/>
        <v>IF EXISTS (SELECT *FROM PaperMaster WHERE Code='*00028') Print 'Code Exist' IF EXISTS (SELECT *FROM PaperMaster WHERE NAME='Proprint-50gsm-35.04in-(89.00cm)-Reel-Premium') Print 'Paper Master Exist' ELSE IF EXISTS (SELECT *FROM GeneralMaster WHERE Code='*15004') IF EXISTS (SELECT *FROM GeneralMaster WHERE Code='*16003') Insert Into PaperMaster VALUES ('*00028','Proprint-50gsm-35.04in-(89.00cm)-Reel-Premium','Proprint-50gsm-35.04in-(89.00cm)-Reel-Premium','R','P','34.5','89','13.58','35.04','*15004','50','Proprint','Premium','7.675','7','70','*16003','1.35','C','000001',GetDate(),'NULL',NULL,'N','N') ELSE Print 'Quality Code NOT Exist' ELSE Print 'UOM Code NOT Exist'</v>
      </c>
    </row>
    <row r="82" spans="1:28">
      <c r="A82" s="131" t="s">
        <v>2960</v>
      </c>
      <c r="B82" t="s">
        <v>5778</v>
      </c>
      <c r="C82" t="s">
        <v>5778</v>
      </c>
      <c r="D82" t="s">
        <v>5451</v>
      </c>
      <c r="E82" t="s">
        <v>5450</v>
      </c>
      <c r="F82">
        <v>34.5</v>
      </c>
      <c r="G82">
        <v>80</v>
      </c>
      <c r="H82">
        <v>13.58</v>
      </c>
      <c r="I82">
        <v>31.5</v>
      </c>
      <c r="J82" t="s">
        <v>2700</v>
      </c>
      <c r="K82">
        <v>54</v>
      </c>
      <c r="L82" t="s">
        <v>5462</v>
      </c>
      <c r="M82" t="s">
        <v>5463</v>
      </c>
      <c r="N82">
        <v>7.4509999999999996</v>
      </c>
      <c r="O82">
        <v>7</v>
      </c>
      <c r="P82">
        <v>70</v>
      </c>
      <c r="Q82" t="s">
        <v>2721</v>
      </c>
      <c r="R82">
        <v>1.35</v>
      </c>
      <c r="S82" t="s">
        <v>1118</v>
      </c>
      <c r="T82" t="s">
        <v>135</v>
      </c>
      <c r="U82" t="s">
        <v>2070</v>
      </c>
      <c r="V82" t="s">
        <v>795</v>
      </c>
      <c r="W82" t="s">
        <v>795</v>
      </c>
      <c r="X82" t="s">
        <v>304</v>
      </c>
      <c r="Y82" t="s">
        <v>304</v>
      </c>
      <c r="AB82" s="426" t="str">
        <f t="shared" si="16"/>
        <v>IF EXISTS (SELECT *FROM PaperMaster WHERE Code='*00029') Print 'Code Exist' IF EXISTS (SELECT *FROM PaperMaster WHERE NAME='Proprint-54gsm-31.50in-(80.00cm)-Reel-Premium') Print 'Paper Master Exist' ELSE IF EXISTS (SELECT *FROM GeneralMaster WHERE Code='*15004') IF EXISTS (SELECT *FROM GeneralMaster WHERE Code='*16003') Insert Into PaperMaster VALUES ('*00029','Proprint-54gsm-31.50in-(80.00cm)-Reel-Premium','Proprint-54gsm-31.50in-(80.00cm)-Reel-Premium','R','P','34.5','80','13.58','31.5','*15004','54','Proprint','Premium','7.451','7','70','*16003','1.35','C','000001',GetDate(),'NULL',NULL,'N','N') ELSE Print 'Quality Code NOT Exist' ELSE Print 'UOM Code NOT Exist'</v>
      </c>
    </row>
    <row r="83" spans="1:28">
      <c r="A83" s="131" t="s">
        <v>367</v>
      </c>
      <c r="B83" t="s">
        <v>5776</v>
      </c>
      <c r="C83" t="s">
        <v>5776</v>
      </c>
      <c r="D83" t="s">
        <v>5451</v>
      </c>
      <c r="E83" t="s">
        <v>5450</v>
      </c>
      <c r="F83">
        <v>42</v>
      </c>
      <c r="G83">
        <v>86</v>
      </c>
      <c r="H83" s="491">
        <v>16.54</v>
      </c>
      <c r="I83">
        <v>33.86</v>
      </c>
      <c r="J83" t="s">
        <v>2700</v>
      </c>
      <c r="K83">
        <v>54</v>
      </c>
      <c r="L83" t="s">
        <v>5462</v>
      </c>
      <c r="M83" t="s">
        <v>5463</v>
      </c>
      <c r="N83">
        <v>9.7560000000000002</v>
      </c>
      <c r="O83">
        <v>5</v>
      </c>
      <c r="P83">
        <v>70</v>
      </c>
      <c r="Q83" t="s">
        <v>2721</v>
      </c>
      <c r="R83">
        <v>1.35</v>
      </c>
      <c r="S83" t="s">
        <v>1118</v>
      </c>
      <c r="T83" t="s">
        <v>135</v>
      </c>
      <c r="U83" t="s">
        <v>2070</v>
      </c>
      <c r="V83" t="s">
        <v>795</v>
      </c>
      <c r="W83" t="s">
        <v>795</v>
      </c>
      <c r="X83" t="s">
        <v>304</v>
      </c>
      <c r="Y83" t="s">
        <v>304</v>
      </c>
      <c r="AB83" s="426" t="str">
        <f t="shared" si="16"/>
        <v>IF EXISTS (SELECT *FROM PaperMaster WHERE Code='*00030') Print 'Code Exist' IF EXISTS (SELECT *FROM PaperMaster WHERE NAME='Proprint-54gsm-33.86in-(86.00cm)-Reel-Premium') Print 'Paper Master Exist' ELSE IF EXISTS (SELECT *FROM GeneralMaster WHERE Code='*15004') IF EXISTS (SELECT *FROM GeneralMaster WHERE Code='*16003') Insert Into PaperMaster VALUES ('*00030','Proprint-54gsm-33.86in-(86.00cm)-Reel-Premium','Proprint-54gsm-33.86in-(86.00cm)-Reel-Premium','R','P','42','86','16.54','33.86','*15004','54','Proprint','Premium','9.756','5','70','*16003','1.35','C','000001',GetDate(),'NULL',NULL,'N','N') ELSE Print 'Quality Code NOT Exist' ELSE Print 'UOM Code NOT Exist'</v>
      </c>
    </row>
    <row r="84" spans="1:28">
      <c r="A84" s="131" t="s">
        <v>369</v>
      </c>
      <c r="B84" t="s">
        <v>5793</v>
      </c>
      <c r="C84" t="s">
        <v>5793</v>
      </c>
      <c r="D84" t="s">
        <v>5451</v>
      </c>
      <c r="E84" t="s">
        <v>5450</v>
      </c>
      <c r="F84">
        <v>36.5</v>
      </c>
      <c r="G84">
        <v>96</v>
      </c>
      <c r="H84" s="383">
        <v>14.37</v>
      </c>
      <c r="I84">
        <v>37.799999999999997</v>
      </c>
      <c r="J84" t="s">
        <v>2700</v>
      </c>
      <c r="K84">
        <v>54</v>
      </c>
      <c r="L84" t="s">
        <v>5462</v>
      </c>
      <c r="M84" t="s">
        <v>5463</v>
      </c>
      <c r="N84">
        <v>9.4619999999999997</v>
      </c>
      <c r="O84">
        <v>5</v>
      </c>
      <c r="P84">
        <v>70</v>
      </c>
      <c r="Q84" t="s">
        <v>2721</v>
      </c>
      <c r="R84">
        <v>1.35</v>
      </c>
      <c r="S84" t="s">
        <v>1118</v>
      </c>
      <c r="T84" t="s">
        <v>135</v>
      </c>
      <c r="U84" t="s">
        <v>2070</v>
      </c>
      <c r="V84" t="s">
        <v>795</v>
      </c>
      <c r="W84" t="s">
        <v>795</v>
      </c>
      <c r="X84" t="s">
        <v>304</v>
      </c>
      <c r="Y84" t="s">
        <v>304</v>
      </c>
      <c r="AB84" s="426" t="str">
        <f t="shared" si="16"/>
        <v>IF EXISTS (SELECT *FROM PaperMaster WHERE Code='*00031') Print 'Code Exist' IF EXISTS (SELECT *FROM PaperMaster WHERE NAME='Proprint-54gsm-37.80in-(96.00cm)-Reel-Premium') Print 'Paper Master Exist' ELSE IF EXISTS (SELECT *FROM GeneralMaster WHERE Code='*15004') IF EXISTS (SELECT *FROM GeneralMaster WHERE Code='*16003') Insert Into PaperMaster VALUES ('*00031','Proprint-54gsm-37.80in-(96.00cm)-Reel-Premium','Proprint-54gsm-37.80in-(96.00cm)-Reel-Premium','R','P','36.5','96','14.37','37.8','*15004','54','Proprint','Premium','9.462','5','70','*16003','1.35','C','000001',GetDate(),'NULL',NULL,'N','N') ELSE Print 'Quality Code NOT Exist' ELSE Print 'UOM Code NOT Exist'</v>
      </c>
    </row>
    <row r="85" spans="1:28">
      <c r="A85" s="131" t="s">
        <v>371</v>
      </c>
      <c r="B85" t="s">
        <v>5791</v>
      </c>
      <c r="C85" t="s">
        <v>5791</v>
      </c>
      <c r="D85" t="s">
        <v>5451</v>
      </c>
      <c r="E85" t="s">
        <v>5450</v>
      </c>
      <c r="F85">
        <v>36.5</v>
      </c>
      <c r="G85">
        <v>96</v>
      </c>
      <c r="H85" s="491">
        <v>14.37</v>
      </c>
      <c r="I85">
        <v>37.799999999999997</v>
      </c>
      <c r="J85" t="s">
        <v>2700</v>
      </c>
      <c r="K85">
        <v>52</v>
      </c>
      <c r="L85" t="s">
        <v>958</v>
      </c>
      <c r="M85" t="s">
        <v>5452</v>
      </c>
      <c r="N85">
        <v>9.1120000000000001</v>
      </c>
      <c r="O85">
        <v>5</v>
      </c>
      <c r="P85">
        <v>70</v>
      </c>
      <c r="Q85" t="s">
        <v>2721</v>
      </c>
      <c r="R85">
        <v>1.35</v>
      </c>
      <c r="S85" t="s">
        <v>1118</v>
      </c>
      <c r="T85" t="s">
        <v>135</v>
      </c>
      <c r="U85" t="s">
        <v>2070</v>
      </c>
      <c r="V85" t="s">
        <v>795</v>
      </c>
      <c r="W85" t="s">
        <v>795</v>
      </c>
      <c r="X85" t="s">
        <v>304</v>
      </c>
      <c r="Y85" t="s">
        <v>304</v>
      </c>
      <c r="AB85" s="426" t="str">
        <f t="shared" si="16"/>
        <v>IF EXISTS (SELECT *FROM PaperMaster WHERE Code='*00032') Print 'Code Exist' IF EXISTS (SELECT *FROM PaperMaster WHERE NAME='Trident-52gsm-37.80in-(96.00cm)-Reel-Super Line') Print 'Paper Master Exist' ELSE IF EXISTS (SELECT *FROM GeneralMaster WHERE Code='*15004') IF EXISTS (SELECT *FROM GeneralMaster WHERE Code='*16003') Insert Into PaperMaster VALUES ('*00032','Trident-52gsm-37.80in-(96.00cm)-Reel-Super Line','Trident-52gsm-37.80in-(96.00cm)-Reel-Super Line','R','P','36.5','96','14.37','37.8','*15004','52','Trident','Super Line','9.112','5','70','*16003','1.35','C','000001',GetDate(),'NULL',NULL,'N','N') ELSE Print 'Quality Code NOT Exist' ELSE Print 'UOM Code NOT Exist'</v>
      </c>
    </row>
    <row r="86" spans="1:28">
      <c r="A86" s="131" t="s">
        <v>373</v>
      </c>
      <c r="B86" t="s">
        <v>5779</v>
      </c>
      <c r="C86" t="s">
        <v>5779</v>
      </c>
      <c r="D86" t="s">
        <v>5451</v>
      </c>
      <c r="E86" t="s">
        <v>5450</v>
      </c>
      <c r="F86">
        <v>34.5</v>
      </c>
      <c r="G86">
        <v>80</v>
      </c>
      <c r="H86" s="491">
        <v>13.58</v>
      </c>
      <c r="I86">
        <v>31.5</v>
      </c>
      <c r="J86" t="s">
        <v>2700</v>
      </c>
      <c r="K86">
        <v>54</v>
      </c>
      <c r="L86" t="s">
        <v>958</v>
      </c>
      <c r="M86" t="s">
        <v>5452</v>
      </c>
      <c r="N86">
        <v>7.4509999999999996</v>
      </c>
      <c r="O86">
        <v>7</v>
      </c>
      <c r="P86">
        <v>70</v>
      </c>
      <c r="Q86" t="s">
        <v>2721</v>
      </c>
      <c r="R86">
        <v>1.35</v>
      </c>
      <c r="S86" t="s">
        <v>1118</v>
      </c>
      <c r="T86" t="s">
        <v>135</v>
      </c>
      <c r="U86" t="s">
        <v>2070</v>
      </c>
      <c r="V86" t="s">
        <v>795</v>
      </c>
      <c r="W86" t="s">
        <v>795</v>
      </c>
      <c r="X86" t="s">
        <v>304</v>
      </c>
      <c r="Y86" t="s">
        <v>304</v>
      </c>
      <c r="AB86" s="426" t="str">
        <f t="shared" si="16"/>
        <v>IF EXISTS (SELECT *FROM PaperMaster WHERE Code='*00033') Print 'Code Exist' IF EXISTS (SELECT *FROM PaperMaster WHERE NAME='Trident-54gsm-31.50in-(80.00cm)-Reel-Super Line') Print 'Paper Master Exist' ELSE IF EXISTS (SELECT *FROM GeneralMaster WHERE Code='*15004') IF EXISTS (SELECT *FROM GeneralMaster WHERE Code='*16003') Insert Into PaperMaster VALUES ('*00033','Trident-54gsm-31.50in-(80.00cm)-Reel-Super Line','Trident-54gsm-31.50in-(80.00cm)-Reel-Super Line','R','P','34.5','80','13.58','31.5','*15004','54','Trident','Super Line','7.451','7','70','*16003','1.35','C','000001',GetDate(),'NULL',NULL,'N','N') ELSE Print 'Quality Code NOT Exist' ELSE Print 'UOM Code NOT Exist'</v>
      </c>
    </row>
    <row r="87" spans="1:28">
      <c r="A87" s="131" t="s">
        <v>374</v>
      </c>
      <c r="B87" t="s">
        <v>5792</v>
      </c>
      <c r="C87" t="s">
        <v>5792</v>
      </c>
      <c r="D87" t="s">
        <v>5451</v>
      </c>
      <c r="E87" t="s">
        <v>5450</v>
      </c>
      <c r="F87">
        <v>36.5</v>
      </c>
      <c r="G87">
        <v>96</v>
      </c>
      <c r="H87" s="383">
        <v>14.37</v>
      </c>
      <c r="I87">
        <v>37.799999999999997</v>
      </c>
      <c r="J87" t="s">
        <v>2700</v>
      </c>
      <c r="K87">
        <v>54</v>
      </c>
      <c r="L87" t="s">
        <v>958</v>
      </c>
      <c r="M87" t="s">
        <v>5452</v>
      </c>
      <c r="N87">
        <v>9.4619999999999997</v>
      </c>
      <c r="O87">
        <v>5</v>
      </c>
      <c r="P87">
        <v>70</v>
      </c>
      <c r="Q87" t="s">
        <v>2721</v>
      </c>
      <c r="R87">
        <v>1.35</v>
      </c>
      <c r="S87" t="s">
        <v>1118</v>
      </c>
      <c r="T87" t="s">
        <v>135</v>
      </c>
      <c r="U87" t="s">
        <v>2070</v>
      </c>
      <c r="V87" t="s">
        <v>795</v>
      </c>
      <c r="W87" t="s">
        <v>795</v>
      </c>
      <c r="X87" t="s">
        <v>304</v>
      </c>
      <c r="Y87" t="s">
        <v>304</v>
      </c>
      <c r="AB87" s="426" t="str">
        <f t="shared" si="16"/>
        <v>IF EXISTS (SELECT *FROM PaperMaster WHERE Code='*00034') Print 'Code Exist' IF EXISTS (SELECT *FROM PaperMaster WHERE NAME='Trident-54gsm-37.80in-(96.00cm)-Reel-Super Line') Print 'Paper Master Exist' ELSE IF EXISTS (SELECT *FROM GeneralMaster WHERE Code='*15004') IF EXISTS (SELECT *FROM GeneralMaster WHERE Code='*16003') Insert Into PaperMaster VALUES ('*00034','Trident-54gsm-37.80in-(96.00cm)-Reel-Super Line','Trident-54gsm-37.80in-(96.00cm)-Reel-Super Line','R','P','36.5','96','14.37','37.8','*15004','54','Trident','Super Line','9.462','5','70','*16003','1.35','C','000001',GetDate(),'NULL',NULL,'N','N') ELSE Print 'Quality Code NOT Exist' ELSE Print 'UOM Code NOT Exist'</v>
      </c>
    </row>
    <row r="88" spans="1:28">
      <c r="A88" s="131" t="s">
        <v>375</v>
      </c>
      <c r="B88" t="s">
        <v>5802</v>
      </c>
      <c r="C88" t="s">
        <v>5802</v>
      </c>
      <c r="D88" t="s">
        <v>5451</v>
      </c>
      <c r="E88" t="s">
        <v>5450</v>
      </c>
      <c r="F88">
        <v>44</v>
      </c>
      <c r="G88">
        <v>54</v>
      </c>
      <c r="H88" s="491">
        <v>17.32</v>
      </c>
      <c r="I88">
        <v>21.26</v>
      </c>
      <c r="J88" t="s">
        <v>2700</v>
      </c>
      <c r="K88">
        <v>60</v>
      </c>
      <c r="L88" t="s">
        <v>958</v>
      </c>
      <c r="M88" t="s">
        <v>5452</v>
      </c>
      <c r="N88">
        <v>7.1269999999999998</v>
      </c>
      <c r="O88">
        <v>7</v>
      </c>
      <c r="P88">
        <v>70</v>
      </c>
      <c r="Q88" t="s">
        <v>2721</v>
      </c>
      <c r="R88">
        <v>1.35</v>
      </c>
      <c r="S88" t="s">
        <v>1118</v>
      </c>
      <c r="T88" t="s">
        <v>135</v>
      </c>
      <c r="U88" t="s">
        <v>2070</v>
      </c>
      <c r="V88" t="s">
        <v>795</v>
      </c>
      <c r="W88" t="s">
        <v>795</v>
      </c>
      <c r="X88" t="s">
        <v>304</v>
      </c>
      <c r="Y88" t="s">
        <v>304</v>
      </c>
      <c r="AB88" s="426" t="str">
        <f t="shared" si="16"/>
        <v>IF EXISTS (SELECT *FROM PaperMaster WHERE Code='*00035') Print 'Code Exist' IF EXISTS (SELECT *FROM PaperMaster WHERE NAME='Trident-60gsm-21.26in-(54.00cm)-Reel-Super Line') Print 'Paper Master Exist' ELSE IF EXISTS (SELECT *FROM GeneralMaster WHERE Code='*15004') IF EXISTS (SELECT *FROM GeneralMaster WHERE Code='*16003') Insert Into PaperMaster VALUES ('*00035','Trident-60gsm-21.26in-(54.00cm)-Reel-Super Line','Trident-60gsm-21.26in-(54.00cm)-Reel-Super Line','R','P','44','54','17.32','21.26','*15004','60','Trident','Super Line','7.127','7','70','*16003','1.35','C','000001',GetDate(),'NULL',NULL,'N','N') ELSE Print 'Quality Code NOT Exist' ELSE Print 'UOM Code NOT Exist'</v>
      </c>
    </row>
    <row r="89" spans="1:28">
      <c r="A89" s="131" t="s">
        <v>376</v>
      </c>
      <c r="B89" t="s">
        <v>5774</v>
      </c>
      <c r="C89" t="s">
        <v>5774</v>
      </c>
      <c r="D89" t="s">
        <v>5451</v>
      </c>
      <c r="E89" t="s">
        <v>5450</v>
      </c>
      <c r="F89">
        <v>42</v>
      </c>
      <c r="G89">
        <v>88</v>
      </c>
      <c r="H89" s="491">
        <v>16.54</v>
      </c>
      <c r="I89">
        <v>34.65</v>
      </c>
      <c r="J89" t="s">
        <v>2700</v>
      </c>
      <c r="K89">
        <v>64</v>
      </c>
      <c r="L89" t="s">
        <v>958</v>
      </c>
      <c r="M89" t="s">
        <v>5452</v>
      </c>
      <c r="N89">
        <v>11.832000000000001</v>
      </c>
      <c r="O89">
        <v>4</v>
      </c>
      <c r="P89">
        <v>70</v>
      </c>
      <c r="Q89" t="s">
        <v>2721</v>
      </c>
      <c r="R89">
        <v>1.35</v>
      </c>
      <c r="S89" t="s">
        <v>1118</v>
      </c>
      <c r="T89" t="s">
        <v>135</v>
      </c>
      <c r="U89" t="s">
        <v>2070</v>
      </c>
      <c r="V89" t="s">
        <v>795</v>
      </c>
      <c r="W89" t="s">
        <v>795</v>
      </c>
      <c r="X89" t="s">
        <v>304</v>
      </c>
      <c r="Y89" t="s">
        <v>304</v>
      </c>
      <c r="AB89" s="426" t="str">
        <f t="shared" si="16"/>
        <v>IF EXISTS (SELECT *FROM PaperMaster WHERE Code='*00036') Print 'Code Exist' IF EXISTS (SELECT *FROM PaperMaster WHERE NAME='Trident-64gsm-34.65in-(88.00cm)-Reel-Super Line') Print 'Paper Master Exist' ELSE IF EXISTS (SELECT *FROM GeneralMaster WHERE Code='*15004') IF EXISTS (SELECT *FROM GeneralMaster WHERE Code='*16003') Insert Into PaperMaster VALUES ('*00036','Trident-64gsm-34.65in-(88.00cm)-Reel-Super Line','Trident-64gsm-34.65in-(88.00cm)-Reel-Super Line','R','P','42','88','16.54','34.65','*15004','64','Trident','Super Line','11.832','4','70','*16003','1.35','C','000001',GetDate(),'NULL',NULL,'N','N') ELSE Print 'Quality Code NOT Exist' ELSE Print 'UOM Code NOT Exist'</v>
      </c>
    </row>
    <row r="91" spans="1:28">
      <c r="A91" s="131" t="s">
        <v>377</v>
      </c>
      <c r="B91" s="476" t="s">
        <v>5883</v>
      </c>
      <c r="C91" s="131" t="s">
        <v>5883</v>
      </c>
      <c r="D91" s="131" t="s">
        <v>2990</v>
      </c>
      <c r="E91" s="131" t="s">
        <v>892</v>
      </c>
      <c r="F91" s="131">
        <v>86.5</v>
      </c>
      <c r="G91" s="131">
        <v>85</v>
      </c>
      <c r="H91" s="131">
        <v>34.06</v>
      </c>
      <c r="I91" s="131">
        <v>33.46</v>
      </c>
      <c r="J91" s="131" t="s">
        <v>2698</v>
      </c>
      <c r="K91" s="131">
        <v>260</v>
      </c>
      <c r="L91" s="131" t="s">
        <v>859</v>
      </c>
      <c r="M91" s="131" t="s">
        <v>864</v>
      </c>
      <c r="N91" s="131">
        <v>19.117000000000001</v>
      </c>
      <c r="O91" s="131">
        <v>3</v>
      </c>
      <c r="P91" s="131">
        <v>70</v>
      </c>
      <c r="Q91" s="131" t="s">
        <v>2721</v>
      </c>
      <c r="R91" s="131">
        <v>1.35</v>
      </c>
      <c r="S91" s="131" t="s">
        <v>1118</v>
      </c>
      <c r="T91" s="131" t="s">
        <v>135</v>
      </c>
      <c r="U91" s="131" t="s">
        <v>2070</v>
      </c>
      <c r="V91" s="131" t="s">
        <v>795</v>
      </c>
      <c r="W91" s="131" t="s">
        <v>795</v>
      </c>
      <c r="X91" s="131" t="s">
        <v>304</v>
      </c>
      <c r="Y91" s="131" t="s">
        <v>304</v>
      </c>
      <c r="Z91" s="131" t="s">
        <v>377</v>
      </c>
      <c r="AB91" s="426" t="str">
        <f t="shared" si="16"/>
        <v>IF EXISTS (SELECT *FROM PaperMaster WHERE Code='*00037') Print 'Code Exist' IF EXISTS (SELECT *FROM PaperMaster WHERE NAME='Board-260gsm-34.06X33.46in²-(86.50X85.00cm²)-19.117kg-WB') Print 'Paper Master Exist' ELSE IF EXISTS (SELECT *FROM GeneralMaster WHERE Code='*15002') IF EXISTS (SELECT *FROM GeneralMaster WHERE Code='*16003') Insert Into PaperMaster VALUES ('*00037','Board-260gsm-34.06X33.46in²-(86.50X85.00cm²)-19.117kg-WB','Board-260gsm-34.06X33.46in²-(86.50X85.00cm²)-19.117kg-WB','S','B','86.5','85','34.06','33.46','*15002','260','Board','WB','19.117','3','70','*16003','1.35','C','000001',GetDate(),'NULL',NULL,'N','N') ELSE Print 'Quality Code NOT Exist' ELSE Print 'UOM Code NOT Exist'</v>
      </c>
    </row>
  </sheetData>
  <autoFilter ref="A3:AA45" xr:uid="{F295E703-16BD-49C2-A91A-2035A75B5096}"/>
  <phoneticPr fontId="20" type="noConversion"/>
  <conditionalFormatting sqref="B53:B72">
    <cfRule type="duplicateValues" dxfId="220" priority="249"/>
  </conditionalFormatting>
  <conditionalFormatting sqref="B91">
    <cfRule type="duplicateValues" dxfId="219" priority="1"/>
  </conditionalFormatting>
  <dataValidations count="1">
    <dataValidation type="list" allowBlank="1" showInputMessage="1" showErrorMessage="1" sqref="AC1" xr:uid="{94230907-5665-48BB-9DC5-43D7052023BD}">
      <formula1>"Yes,NO"</formula1>
    </dataValidation>
  </dataValidations>
  <pageMargins left="0.7" right="0.7" top="0.75" bottom="0.75" header="0.3" footer="0.3"/>
  <pageSetup paperSize="9"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27755-604C-4634-9096-409CA9EA4F6D}">
  <sheetPr codeName="Sheet16"/>
  <dimension ref="A1:AU101"/>
  <sheetViews>
    <sheetView workbookViewId="0">
      <pane xSplit="5" ySplit="3" topLeftCell="P4" activePane="bottomRight" state="frozen"/>
      <selection pane="topRight" activeCell="C1" sqref="C1"/>
      <selection pane="bottomLeft" activeCell="A2" sqref="A2"/>
      <selection pane="bottomRight" activeCell="Q4" sqref="Q4"/>
    </sheetView>
  </sheetViews>
  <sheetFormatPr defaultRowHeight="15" outlineLevelCol="1"/>
  <cols>
    <col min="1" max="1" width="44.28515625" style="228" bestFit="1" customWidth="1"/>
    <col min="2" max="2" width="6.28515625" style="228" bestFit="1" customWidth="1"/>
    <col min="3" max="3" width="8.5703125" style="389" bestFit="1" customWidth="1"/>
    <col min="4" max="4" width="20.140625" style="389" bestFit="1" customWidth="1"/>
    <col min="5" max="5" width="9.28515625" style="228" bestFit="1" customWidth="1"/>
    <col min="6" max="6" width="14.42578125" style="228" bestFit="1" customWidth="1"/>
    <col min="7" max="7" width="31.85546875" style="228" bestFit="1" customWidth="1"/>
    <col min="8" max="8" width="7" style="228" bestFit="1" customWidth="1"/>
    <col min="9" max="9" width="14.28515625" bestFit="1" customWidth="1" outlineLevel="1"/>
    <col min="10" max="10" width="31.85546875" bestFit="1" customWidth="1" outlineLevel="1"/>
    <col min="11" max="11" width="9.7109375" style="389" bestFit="1" customWidth="1"/>
    <col min="12" max="12" width="22.5703125" bestFit="1" customWidth="1" outlineLevel="1"/>
    <col min="13" max="15" width="9.140625" customWidth="1" outlineLevel="1"/>
    <col min="16" max="16" width="89.7109375" customWidth="1"/>
    <col min="29" max="29" width="17.140625" customWidth="1"/>
    <col min="47" max="47" width="17.140625" customWidth="1"/>
  </cols>
  <sheetData>
    <row r="1" spans="1:47">
      <c r="P1" t="s">
        <v>3641</v>
      </c>
      <c r="AC1" t="s">
        <v>3641</v>
      </c>
      <c r="AD1" t="s">
        <v>3641</v>
      </c>
      <c r="AU1" t="s">
        <v>3641</v>
      </c>
    </row>
    <row r="2" spans="1:47">
      <c r="P2" t="s">
        <v>3642</v>
      </c>
      <c r="AC2" t="s">
        <v>3638</v>
      </c>
      <c r="AU2" t="s">
        <v>3638</v>
      </c>
    </row>
    <row r="3" spans="1:47">
      <c r="A3" s="228" t="s">
        <v>19</v>
      </c>
      <c r="B3" s="228" t="s">
        <v>275</v>
      </c>
      <c r="C3" s="389" t="s">
        <v>1915</v>
      </c>
      <c r="D3" s="389" t="s">
        <v>1916</v>
      </c>
      <c r="E3" s="228" t="s">
        <v>1917</v>
      </c>
      <c r="F3" s="228" t="s">
        <v>2971</v>
      </c>
      <c r="G3" s="228" t="s">
        <v>2985</v>
      </c>
      <c r="H3" s="228" t="s">
        <v>19</v>
      </c>
      <c r="I3" t="s">
        <v>3636</v>
      </c>
      <c r="J3" t="s">
        <v>2999</v>
      </c>
      <c r="K3" s="389" t="s">
        <v>1915</v>
      </c>
      <c r="L3" t="s">
        <v>5927</v>
      </c>
      <c r="P3" s="10" t="s">
        <v>3031</v>
      </c>
    </row>
    <row r="4" spans="1:47">
      <c r="A4" s="228" t="s">
        <v>1946</v>
      </c>
      <c r="B4" s="228" t="s">
        <v>1872</v>
      </c>
      <c r="C4" s="389" t="s">
        <v>1876</v>
      </c>
      <c r="D4" s="439" t="s">
        <v>3624</v>
      </c>
      <c r="E4" s="228" t="s">
        <v>1877</v>
      </c>
      <c r="F4" s="228" t="s">
        <v>851</v>
      </c>
      <c r="G4" s="383" t="s">
        <v>1946</v>
      </c>
      <c r="H4" s="383" t="s">
        <v>1946</v>
      </c>
      <c r="I4" s="327" t="str">
        <f>VLOOKUP($C4,VSUPdate!$C$3:$L$51,9,FALSE)</f>
        <v>PF</v>
      </c>
      <c r="J4" s="327" t="str">
        <f>VLOOKUP($C4,VSUPdate!$C$3:$L$51,10,FALSE)</f>
        <v>Purchase</v>
      </c>
      <c r="K4" s="389" t="s">
        <v>1876</v>
      </c>
      <c r="L4" s="439" t="s">
        <v>5928</v>
      </c>
      <c r="M4" s="327"/>
      <c r="N4" s="327"/>
      <c r="O4" s="327"/>
      <c r="P4" s="327" t="str">
        <f>CONCATENATE(P$1,P$2,"'",A4,"' AND NAME='",B4,"') Print 'Exist' ELSE ",P$3,"'",A4,"','",B4,"','",C4,"','",D4,",'",E4,"','",F4,"','",J4,"','",L4,"')")</f>
        <v xml:space="preserve">   cnDatabase.Execute "IF EXISTS (SELECT *FROM VchSeriesMaster WHERE Code='*00101' AND NAME='Main') Print 'Exist' ELSE Insert Into VchSeriesMaster VALUES ('*00101','Main','01PF','" &amp; CompAlias &amp; "'+'/','/Purc','A','Purchase','" &amp; FYCODE &amp; "')</v>
      </c>
      <c r="AU4" s="441" t="str">
        <f t="shared" ref="AU4:AU33" si="0">CONCATENATE(AU$1,AU$2,C4,"') Update VchSeriesMaster Set VchName='",J4,"' Where VchType='",C4,"' ELSE Print 'VchType NOT Exist'")</f>
        <v xml:space="preserve">   cnDatabase.Execute "IF EXISTS (Select * From VchSeriesMaster Where VchType='01PF') Update VchSeriesMaster Set VchName='Purchase' Where VchType='01PF' ELSE Print 'VchType NOT Exist'</v>
      </c>
    </row>
    <row r="5" spans="1:47">
      <c r="A5" s="228" t="s">
        <v>1947</v>
      </c>
      <c r="B5" s="228" t="s">
        <v>1872</v>
      </c>
      <c r="C5" s="389" t="s">
        <v>1880</v>
      </c>
      <c r="D5" s="439" t="s">
        <v>3624</v>
      </c>
      <c r="E5" s="228" t="s">
        <v>1881</v>
      </c>
      <c r="F5" s="228" t="s">
        <v>851</v>
      </c>
      <c r="G5" s="383" t="s">
        <v>1947</v>
      </c>
      <c r="H5" s="383" t="s">
        <v>1947</v>
      </c>
      <c r="I5" s="327" t="str">
        <f>VLOOKUP($C5,VSUPdate!$C$3:$L$51,9,FALSE)</f>
        <v>PU</v>
      </c>
      <c r="J5" s="327" t="str">
        <f>VLOOKUP($C5,VSUPdate!$C$3:$L$51,10,FALSE)</f>
        <v>Purchase Unit Cost</v>
      </c>
      <c r="K5" s="389" t="s">
        <v>1880</v>
      </c>
      <c r="L5" s="439" t="s">
        <v>5928</v>
      </c>
      <c r="M5" s="327"/>
      <c r="N5" s="327"/>
      <c r="O5" s="327"/>
      <c r="P5" s="327" t="str">
        <f t="shared" ref="P5:P47" si="1">CONCATENATE(P$1,P$2,"'",A5,"' AND NAME='",B5,"') Print 'Exist' ELSE ",P$3,"'",A5,"','",B5,"','",C5,"','",D5,",'",E5,"','",F5,"','",J5,"','",L5,"')")</f>
        <v xml:space="preserve">   cnDatabase.Execute "IF EXISTS (SELECT *FROM VchSeriesMaster WHERE Code='*00102' AND NAME='Main') Print 'Exist' ELSE Insert Into VchSeriesMaster VALUES ('*00102','Main','01PU','" &amp; CompAlias &amp; "'+'/','/PrJU','A','Purchase Unit Cost','" &amp; FYCODE &amp; "')</v>
      </c>
      <c r="AU5" s="441" t="str">
        <f t="shared" si="0"/>
        <v xml:space="preserve">   cnDatabase.Execute "IF EXISTS (Select * From VchSeriesMaster Where VchType='01PU') Update VchSeriesMaster Set VchName='Purchase Unit Cost' Where VchType='01PU' ELSE Print 'VchType NOT Exist'</v>
      </c>
    </row>
    <row r="6" spans="1:47">
      <c r="A6" s="228" t="s">
        <v>1948</v>
      </c>
      <c r="B6" s="228" t="s">
        <v>1872</v>
      </c>
      <c r="C6" s="389" t="s">
        <v>1873</v>
      </c>
      <c r="D6" s="439" t="s">
        <v>3624</v>
      </c>
      <c r="E6" s="228" t="s">
        <v>1875</v>
      </c>
      <c r="F6" s="228" t="s">
        <v>851</v>
      </c>
      <c r="G6" s="383" t="s">
        <v>1948</v>
      </c>
      <c r="H6" s="383" t="s">
        <v>1948</v>
      </c>
      <c r="I6" s="327" t="str">
        <f>VLOOKUP($C6,VSUPdate!$C$3:$L$51,9,FALSE)</f>
        <v>PC</v>
      </c>
      <c r="J6" s="327" t="str">
        <f>VLOOKUP($C6,VSUPdate!$C$3:$L$51,10,FALSE)</f>
        <v>Purchase Jobwork Cost</v>
      </c>
      <c r="K6" s="389" t="s">
        <v>1873</v>
      </c>
      <c r="L6" s="439" t="s">
        <v>5928</v>
      </c>
      <c r="M6" s="327"/>
      <c r="N6" s="327"/>
      <c r="O6" s="327"/>
      <c r="P6" s="327" t="str">
        <f t="shared" si="1"/>
        <v xml:space="preserve">   cnDatabase.Execute "IF EXISTS (SELECT *FROM VchSeriesMaster WHERE Code='*00103' AND NAME='Main') Print 'Exist' ELSE Insert Into VchSeriesMaster VALUES ('*00103','Main','01PC','" &amp; CompAlias &amp; "'+'/','/PrJC','A','Purchase Jobwork Cost','" &amp; FYCODE &amp; "')</v>
      </c>
      <c r="AU6" s="441" t="str">
        <f t="shared" si="0"/>
        <v xml:space="preserve">   cnDatabase.Execute "IF EXISTS (Select * From VchSeriesMaster Where VchType='01PC') Update VchSeriesMaster Set VchName='Purchase Jobwork Cost' Where VchType='01PC' ELSE Print 'VchType NOT Exist'</v>
      </c>
    </row>
    <row r="7" spans="1:47">
      <c r="A7" s="228" t="s">
        <v>1949</v>
      </c>
      <c r="B7" s="228" t="s">
        <v>1872</v>
      </c>
      <c r="C7" s="389" t="s">
        <v>1878</v>
      </c>
      <c r="D7" s="439" t="s">
        <v>3624</v>
      </c>
      <c r="E7" s="228" t="s">
        <v>1879</v>
      </c>
      <c r="F7" s="228" t="s">
        <v>851</v>
      </c>
      <c r="G7" s="383" t="s">
        <v>1949</v>
      </c>
      <c r="H7" s="383" t="s">
        <v>1949</v>
      </c>
      <c r="I7" s="327" t="str">
        <f>VLOOKUP($C7,VSUPdate!$C$3:$L$51,9,FALSE)</f>
        <v>PJ</v>
      </c>
      <c r="J7" s="327" t="str">
        <f>VLOOKUP($C7,VSUPdate!$C$3:$L$51,10,FALSE)</f>
        <v>Purchase Jobwork</v>
      </c>
      <c r="K7" s="389" t="s">
        <v>1878</v>
      </c>
      <c r="L7" s="439" t="s">
        <v>5928</v>
      </c>
      <c r="P7" s="327" t="str">
        <f t="shared" si="1"/>
        <v xml:space="preserve">   cnDatabase.Execute "IF EXISTS (SELECT *FROM VchSeriesMaster WHERE Code='*00104' AND NAME='Main') Print 'Exist' ELSE Insert Into VchSeriesMaster VALUES ('*00104','Main','01PJ','" &amp; CompAlias &amp; "'+'/','/PrJW','A','Purchase Jobwork','" &amp; FYCODE &amp; "')</v>
      </c>
      <c r="AU7" s="441" t="str">
        <f t="shared" si="0"/>
        <v xml:space="preserve">   cnDatabase.Execute "IF EXISTS (Select * From VchSeriesMaster Where VchType='01PJ') Update VchSeriesMaster Set VchName='Purchase Jobwork' Where VchType='01PJ' ELSE Print 'VchType NOT Exist'</v>
      </c>
    </row>
    <row r="8" spans="1:47">
      <c r="A8" s="228" t="s">
        <v>1950</v>
      </c>
      <c r="B8" s="228" t="s">
        <v>1872</v>
      </c>
      <c r="C8" s="389" t="s">
        <v>1882</v>
      </c>
      <c r="D8" s="439" t="s">
        <v>3624</v>
      </c>
      <c r="E8" s="228" t="s">
        <v>1883</v>
      </c>
      <c r="F8" s="228" t="s">
        <v>851</v>
      </c>
      <c r="G8" s="383" t="s">
        <v>1950</v>
      </c>
      <c r="H8" s="383" t="s">
        <v>1950</v>
      </c>
      <c r="I8" s="327" t="str">
        <f>VLOOKUP($C8,VSUPdate!$C$3:$L$51,9,FALSE)</f>
        <v>OF</v>
      </c>
      <c r="J8" s="327" t="str">
        <f>VLOOKUP($C8,VSUPdate!$C$3:$L$51,10,FALSE)</f>
        <v>Purchase Return</v>
      </c>
      <c r="K8" s="389" t="s">
        <v>1882</v>
      </c>
      <c r="L8" s="439" t="s">
        <v>5928</v>
      </c>
      <c r="P8" s="327" t="str">
        <f t="shared" si="1"/>
        <v xml:space="preserve">   cnDatabase.Execute "IF EXISTS (SELECT *FROM VchSeriesMaster WHERE Code='*00201' AND NAME='Main') Print 'Exist' ELSE Insert Into VchSeriesMaster VALUES ('*00201','Main','02OF','" &amp; CompAlias &amp; "'+'/','/PrRt','A','Purchase Return','" &amp; FYCODE &amp; "')</v>
      </c>
      <c r="AU8" s="441" t="str">
        <f t="shared" si="0"/>
        <v xml:space="preserve">   cnDatabase.Execute "IF EXISTS (Select * From VchSeriesMaster Where VchType='02OF') Update VchSeriesMaster Set VchName='Purchase Return' Where VchType='02OF' ELSE Print 'VchType NOT Exist'</v>
      </c>
    </row>
    <row r="9" spans="1:47">
      <c r="A9" s="228" t="s">
        <v>1951</v>
      </c>
      <c r="B9" s="228" t="s">
        <v>1872</v>
      </c>
      <c r="C9" s="389" t="s">
        <v>1919</v>
      </c>
      <c r="D9" s="439" t="s">
        <v>3624</v>
      </c>
      <c r="E9" s="228" t="s">
        <v>1920</v>
      </c>
      <c r="F9" s="228" t="s">
        <v>851</v>
      </c>
      <c r="G9" s="383" t="s">
        <v>1951</v>
      </c>
      <c r="H9" s="383" t="s">
        <v>1951</v>
      </c>
      <c r="I9" s="327" t="str">
        <f>VLOOKUP($C9,VSUPdate!$C$3:$L$51,9,FALSE)</f>
        <v>OU</v>
      </c>
      <c r="J9" s="327" t="str">
        <f>VLOOKUP($C9,VSUPdate!$C$3:$L$51,10,FALSE)</f>
        <v>Purchase Return Unit Cost</v>
      </c>
      <c r="K9" s="389" t="s">
        <v>1919</v>
      </c>
      <c r="L9" s="439" t="s">
        <v>5928</v>
      </c>
      <c r="P9" s="327" t="str">
        <f t="shared" si="1"/>
        <v xml:space="preserve">   cnDatabase.Execute "IF EXISTS (SELECT *FROM VchSeriesMaster WHERE Code='*00202' AND NAME='Main') Print 'Exist' ELSE Insert Into VchSeriesMaster VALUES ('*00202','Main','02OU','" &amp; CompAlias &amp; "'+'/','/PrRtJU','A','Purchase Return Unit Cost','" &amp; FYCODE &amp; "')</v>
      </c>
      <c r="AU9" s="441" t="str">
        <f t="shared" si="0"/>
        <v xml:space="preserve">   cnDatabase.Execute "IF EXISTS (Select * From VchSeriesMaster Where VchType='02OU') Update VchSeriesMaster Set VchName='Purchase Return Unit Cost' Where VchType='02OU' ELSE Print 'VchType NOT Exist'</v>
      </c>
    </row>
    <row r="10" spans="1:47">
      <c r="A10" s="228" t="s">
        <v>1952</v>
      </c>
      <c r="B10" s="228" t="s">
        <v>1872</v>
      </c>
      <c r="C10" s="389" t="s">
        <v>1921</v>
      </c>
      <c r="D10" s="439" t="s">
        <v>3624</v>
      </c>
      <c r="E10" s="228" t="s">
        <v>1922</v>
      </c>
      <c r="F10" s="228" t="s">
        <v>851</v>
      </c>
      <c r="G10" s="383" t="s">
        <v>1952</v>
      </c>
      <c r="H10" s="383" t="s">
        <v>1952</v>
      </c>
      <c r="I10" s="327" t="str">
        <f>VLOOKUP($C10,VSUPdate!$C$3:$L$51,9,FALSE)</f>
        <v>OC</v>
      </c>
      <c r="J10" s="327" t="str">
        <f>VLOOKUP($C10,VSUPdate!$C$3:$L$51,10,FALSE)</f>
        <v>Purchase Return Jobwork Cost</v>
      </c>
      <c r="K10" s="389" t="s">
        <v>1921</v>
      </c>
      <c r="L10" s="439" t="s">
        <v>5928</v>
      </c>
      <c r="P10" s="327" t="str">
        <f t="shared" si="1"/>
        <v xml:space="preserve">   cnDatabase.Execute "IF EXISTS (SELECT *FROM VchSeriesMaster WHERE Code='*00203' AND NAME='Main') Print 'Exist' ELSE Insert Into VchSeriesMaster VALUES ('*00203','Main','02OC','" &amp; CompAlias &amp; "'+'/','/PrRtJC','A','Purchase Return Jobwork Cost','" &amp; FYCODE &amp; "')</v>
      </c>
      <c r="AU10" s="441" t="str">
        <f t="shared" si="0"/>
        <v xml:space="preserve">   cnDatabase.Execute "IF EXISTS (Select * From VchSeriesMaster Where VchType='02OC') Update VchSeriesMaster Set VchName='Purchase Return Jobwork Cost' Where VchType='02OC' ELSE Print 'VchType NOT Exist'</v>
      </c>
    </row>
    <row r="11" spans="1:47">
      <c r="A11" s="228" t="s">
        <v>1953</v>
      </c>
      <c r="B11" s="228" t="s">
        <v>1872</v>
      </c>
      <c r="C11" s="389" t="s">
        <v>1923</v>
      </c>
      <c r="D11" s="439" t="s">
        <v>3624</v>
      </c>
      <c r="E11" s="228" t="s">
        <v>1924</v>
      </c>
      <c r="F11" s="228" t="s">
        <v>851</v>
      </c>
      <c r="G11" s="383" t="s">
        <v>1953</v>
      </c>
      <c r="H11" s="383" t="s">
        <v>1953</v>
      </c>
      <c r="I11" s="327" t="str">
        <f>VLOOKUP($C11,VSUPdate!$C$3:$L$51,9,FALSE)</f>
        <v>OJ</v>
      </c>
      <c r="J11" s="327" t="str">
        <f>VLOOKUP($C11,VSUPdate!$C$3:$L$51,10,FALSE)</f>
        <v>Purchase Return Jobwork</v>
      </c>
      <c r="K11" s="389" t="s">
        <v>1923</v>
      </c>
      <c r="L11" s="439" t="s">
        <v>5928</v>
      </c>
      <c r="P11" s="327" t="str">
        <f t="shared" si="1"/>
        <v xml:space="preserve">   cnDatabase.Execute "IF EXISTS (SELECT *FROM VchSeriesMaster WHERE Code='*00204' AND NAME='Main') Print 'Exist' ELSE Insert Into VchSeriesMaster VALUES ('*00204','Main','02OJ','" &amp; CompAlias &amp; "'+'/','/PrRtJW','A','Purchase Return Jobwork','" &amp; FYCODE &amp; "')</v>
      </c>
      <c r="AU11" s="441" t="str">
        <f t="shared" si="0"/>
        <v xml:space="preserve">   cnDatabase.Execute "IF EXISTS (Select * From VchSeriesMaster Where VchType='02OJ') Update VchSeriesMaster Set VchName='Purchase Return Jobwork' Where VchType='02OJ' ELSE Print 'VchType NOT Exist'</v>
      </c>
    </row>
    <row r="12" spans="1:47">
      <c r="A12" s="228" t="s">
        <v>1954</v>
      </c>
      <c r="B12" s="228" t="s">
        <v>1872</v>
      </c>
      <c r="C12" s="389" t="s">
        <v>1884</v>
      </c>
      <c r="D12" s="439" t="s">
        <v>3624</v>
      </c>
      <c r="E12" s="228" t="s">
        <v>1885</v>
      </c>
      <c r="F12" s="228" t="s">
        <v>851</v>
      </c>
      <c r="G12" s="383" t="s">
        <v>1954</v>
      </c>
      <c r="H12" s="383" t="s">
        <v>1954</v>
      </c>
      <c r="I12" s="327" t="str">
        <f>VLOOKUP($C12,VSUPdate!$C$3:$L$51,9,FALSE)</f>
        <v>TF</v>
      </c>
      <c r="J12" s="327" t="str">
        <f>VLOOKUP($C12,VSUPdate!$C$3:$L$51,10,FALSE)</f>
        <v>Sale Return</v>
      </c>
      <c r="K12" s="389" t="s">
        <v>1884</v>
      </c>
      <c r="L12" s="439" t="s">
        <v>5928</v>
      </c>
      <c r="P12" s="327" t="str">
        <f t="shared" si="1"/>
        <v xml:space="preserve">   cnDatabase.Execute "IF EXISTS (SELECT *FROM VchSeriesMaster WHERE Code='*00301' AND NAME='Main') Print 'Exist' ELSE Insert Into VchSeriesMaster VALUES ('*00301','Main','03TF','" &amp; CompAlias &amp; "'+'/','/SlRt','A','Sale Return','" &amp; FYCODE &amp; "')</v>
      </c>
      <c r="AU12" s="441" t="str">
        <f t="shared" si="0"/>
        <v xml:space="preserve">   cnDatabase.Execute "IF EXISTS (Select * From VchSeriesMaster Where VchType='03TF') Update VchSeriesMaster Set VchName='Sale Return' Where VchType='03TF' ELSE Print 'VchType NOT Exist'</v>
      </c>
    </row>
    <row r="13" spans="1:47">
      <c r="A13" s="228" t="s">
        <v>1955</v>
      </c>
      <c r="B13" s="228" t="s">
        <v>1872</v>
      </c>
      <c r="C13" s="389" t="s">
        <v>1925</v>
      </c>
      <c r="D13" s="439" t="s">
        <v>3624</v>
      </c>
      <c r="E13" s="228" t="s">
        <v>1926</v>
      </c>
      <c r="F13" s="228" t="s">
        <v>851</v>
      </c>
      <c r="G13" s="383" t="s">
        <v>1955</v>
      </c>
      <c r="H13" s="383" t="s">
        <v>1955</v>
      </c>
      <c r="I13" s="327" t="str">
        <f>VLOOKUP($C13,VSUPdate!$C$3:$L$51,9,FALSE)</f>
        <v>TU</v>
      </c>
      <c r="J13" s="327" t="str">
        <f>VLOOKUP($C13,VSUPdate!$C$3:$L$51,10,FALSE)</f>
        <v>Sale Return Unit Cost</v>
      </c>
      <c r="K13" s="389" t="s">
        <v>1925</v>
      </c>
      <c r="L13" s="439" t="s">
        <v>5928</v>
      </c>
      <c r="P13" s="327" t="str">
        <f t="shared" si="1"/>
        <v xml:space="preserve">   cnDatabase.Execute "IF EXISTS (SELECT *FROM VchSeriesMaster WHERE Code='*00302' AND NAME='Main') Print 'Exist' ELSE Insert Into VchSeriesMaster VALUES ('*00302','Main','03TU','" &amp; CompAlias &amp; "'+'/','/SlRtJU','A','Sale Return Unit Cost','" &amp; FYCODE &amp; "')</v>
      </c>
      <c r="AU13" s="441" t="str">
        <f t="shared" si="0"/>
        <v xml:space="preserve">   cnDatabase.Execute "IF EXISTS (Select * From VchSeriesMaster Where VchType='03TU') Update VchSeriesMaster Set VchName='Sale Return Unit Cost' Where VchType='03TU' ELSE Print 'VchType NOT Exist'</v>
      </c>
    </row>
    <row r="14" spans="1:47">
      <c r="A14" s="228" t="s">
        <v>1956</v>
      </c>
      <c r="B14" s="228" t="s">
        <v>1872</v>
      </c>
      <c r="C14" s="389" t="s">
        <v>1927</v>
      </c>
      <c r="D14" s="439" t="s">
        <v>3624</v>
      </c>
      <c r="E14" s="228" t="s">
        <v>1928</v>
      </c>
      <c r="F14" s="228" t="s">
        <v>851</v>
      </c>
      <c r="G14" s="383" t="s">
        <v>1956</v>
      </c>
      <c r="H14" s="383" t="s">
        <v>1956</v>
      </c>
      <c r="I14" s="327" t="str">
        <f>VLOOKUP($C14,VSUPdate!$C$3:$L$51,9,FALSE)</f>
        <v>TC</v>
      </c>
      <c r="J14" s="327" t="str">
        <f>VLOOKUP($C14,VSUPdate!$C$3:$L$51,10,FALSE)</f>
        <v>Sale Return Jobwork Cost</v>
      </c>
      <c r="K14" s="389" t="s">
        <v>1927</v>
      </c>
      <c r="L14" s="439" t="s">
        <v>5928</v>
      </c>
      <c r="P14" s="327" t="str">
        <f t="shared" si="1"/>
        <v xml:space="preserve">   cnDatabase.Execute "IF EXISTS (SELECT *FROM VchSeriesMaster WHERE Code='*00303' AND NAME='Main') Print 'Exist' ELSE Insert Into VchSeriesMaster VALUES ('*00303','Main','03TC','" &amp; CompAlias &amp; "'+'/','/SlRtJC','A','Sale Return Jobwork Cost','" &amp; FYCODE &amp; "')</v>
      </c>
      <c r="AU14" s="441" t="str">
        <f t="shared" si="0"/>
        <v xml:space="preserve">   cnDatabase.Execute "IF EXISTS (Select * From VchSeriesMaster Where VchType='03TC') Update VchSeriesMaster Set VchName='Sale Return Jobwork Cost' Where VchType='03TC' ELSE Print 'VchType NOT Exist'</v>
      </c>
    </row>
    <row r="15" spans="1:47">
      <c r="A15" s="228" t="s">
        <v>1957</v>
      </c>
      <c r="B15" s="228" t="s">
        <v>1872</v>
      </c>
      <c r="C15" s="389" t="s">
        <v>1929</v>
      </c>
      <c r="D15" s="439" t="s">
        <v>3624</v>
      </c>
      <c r="E15" s="228" t="s">
        <v>1930</v>
      </c>
      <c r="F15" s="228" t="s">
        <v>851</v>
      </c>
      <c r="G15" s="383" t="s">
        <v>1957</v>
      </c>
      <c r="H15" s="383" t="s">
        <v>1957</v>
      </c>
      <c r="I15" s="327" t="str">
        <f>VLOOKUP($C15,VSUPdate!$C$3:$L$51,9,FALSE)</f>
        <v>TJ</v>
      </c>
      <c r="J15" s="327" t="str">
        <f>VLOOKUP($C15,VSUPdate!$C$3:$L$51,10,FALSE)</f>
        <v>Sale Return Jobwork</v>
      </c>
      <c r="K15" s="389" t="s">
        <v>1929</v>
      </c>
      <c r="L15" s="439" t="s">
        <v>5928</v>
      </c>
      <c r="P15" s="327" t="str">
        <f t="shared" si="1"/>
        <v xml:space="preserve">   cnDatabase.Execute "IF EXISTS (SELECT *FROM VchSeriesMaster WHERE Code='*00304' AND NAME='Main') Print 'Exist' ELSE Insert Into VchSeriesMaster VALUES ('*00304','Main','03TJ','" &amp; CompAlias &amp; "'+'/','/SlRtJW','A','Sale Return Jobwork','" &amp; FYCODE &amp; "')</v>
      </c>
      <c r="AU15" s="441" t="str">
        <f t="shared" si="0"/>
        <v xml:space="preserve">   cnDatabase.Execute "IF EXISTS (Select * From VchSeriesMaster Where VchType='03TJ') Update VchSeriesMaster Set VchName='Sale Return Jobwork' Where VchType='03TJ' ELSE Print 'VchType NOT Exist'</v>
      </c>
    </row>
    <row r="16" spans="1:47">
      <c r="A16" s="228" t="s">
        <v>1958</v>
      </c>
      <c r="B16" s="228" t="s">
        <v>1872</v>
      </c>
      <c r="C16" s="389" t="s">
        <v>1888</v>
      </c>
      <c r="D16" s="439" t="s">
        <v>3624</v>
      </c>
      <c r="E16" s="228" t="s">
        <v>1889</v>
      </c>
      <c r="F16" s="228" t="s">
        <v>851</v>
      </c>
      <c r="G16" s="383" t="s">
        <v>1958</v>
      </c>
      <c r="H16" s="383" t="s">
        <v>1958</v>
      </c>
      <c r="I16" s="327" t="str">
        <f>VLOOKUP($C16,VSUPdate!$C$3:$L$51,9,FALSE)</f>
        <v>SF</v>
      </c>
      <c r="J16" s="327" t="str">
        <f>VLOOKUP($C16,VSUPdate!$C$3:$L$51,10,FALSE)</f>
        <v>Sales</v>
      </c>
      <c r="K16" s="389" t="s">
        <v>1888</v>
      </c>
      <c r="L16" s="439" t="s">
        <v>5928</v>
      </c>
      <c r="P16" s="327" t="str">
        <f t="shared" si="1"/>
        <v xml:space="preserve">   cnDatabase.Execute "IF EXISTS (SELECT *FROM VchSeriesMaster WHERE Code='*00401' AND NAME='Main') Print 'Exist' ELSE Insert Into VchSeriesMaster VALUES ('*00401','Main','04SF','" &amp; CompAlias &amp; "'+'/','/Sale','A','Sales','" &amp; FYCODE &amp; "')</v>
      </c>
      <c r="AU16" s="441" t="str">
        <f t="shared" si="0"/>
        <v xml:space="preserve">   cnDatabase.Execute "IF EXISTS (Select * From VchSeriesMaster Where VchType='04SF') Update VchSeriesMaster Set VchName='Sales' Where VchType='04SF' ELSE Print 'VchType NOT Exist'</v>
      </c>
    </row>
    <row r="17" spans="1:47">
      <c r="A17" s="228" t="s">
        <v>1959</v>
      </c>
      <c r="B17" s="228" t="s">
        <v>1872</v>
      </c>
      <c r="C17" s="389" t="s">
        <v>1892</v>
      </c>
      <c r="D17" s="439" t="s">
        <v>3624</v>
      </c>
      <c r="E17" s="228" t="s">
        <v>1893</v>
      </c>
      <c r="F17" s="228" t="s">
        <v>851</v>
      </c>
      <c r="G17" s="383" t="s">
        <v>1959</v>
      </c>
      <c r="H17" s="383" t="s">
        <v>1959</v>
      </c>
      <c r="I17" s="327" t="str">
        <f>VLOOKUP($C17,VSUPdate!$C$3:$L$51,9,FALSE)</f>
        <v>SU</v>
      </c>
      <c r="J17" s="327" t="str">
        <f>VLOOKUP($C17,VSUPdate!$C$3:$L$51,10,FALSE)</f>
        <v>Sales Unit Cost</v>
      </c>
      <c r="K17" s="389" t="s">
        <v>1892</v>
      </c>
      <c r="L17" s="439" t="s">
        <v>5928</v>
      </c>
      <c r="P17" s="327" t="str">
        <f t="shared" si="1"/>
        <v xml:space="preserve">   cnDatabase.Execute "IF EXISTS (SELECT *FROM VchSeriesMaster WHERE Code='*00402' AND NAME='Main') Print 'Exist' ELSE Insert Into VchSeriesMaster VALUES ('*00402','Main','04SU','" &amp; CompAlias &amp; "'+'/','/SlJU','A','Sales Unit Cost','" &amp; FYCODE &amp; "')</v>
      </c>
      <c r="AU17" s="441" t="str">
        <f t="shared" si="0"/>
        <v xml:space="preserve">   cnDatabase.Execute "IF EXISTS (Select * From VchSeriesMaster Where VchType='04SU') Update VchSeriesMaster Set VchName='Sales Unit Cost' Where VchType='04SU' ELSE Print 'VchType NOT Exist'</v>
      </c>
    </row>
    <row r="18" spans="1:47">
      <c r="A18" s="228" t="s">
        <v>1960</v>
      </c>
      <c r="B18" s="228" t="s">
        <v>1872</v>
      </c>
      <c r="C18" s="389" t="s">
        <v>1886</v>
      </c>
      <c r="D18" s="439" t="s">
        <v>3624</v>
      </c>
      <c r="E18" s="228" t="s">
        <v>1887</v>
      </c>
      <c r="F18" s="228" t="s">
        <v>851</v>
      </c>
      <c r="G18" s="383" t="s">
        <v>1960</v>
      </c>
      <c r="H18" s="383" t="s">
        <v>1960</v>
      </c>
      <c r="I18" s="327" t="str">
        <f>VLOOKUP($C18,VSUPdate!$C$3:$L$51,9,FALSE)</f>
        <v>SC</v>
      </c>
      <c r="J18" s="327" t="str">
        <f>VLOOKUP($C18,VSUPdate!$C$3:$L$51,10,FALSE)</f>
        <v>Sales Jobwork Cost</v>
      </c>
      <c r="K18" s="389" t="s">
        <v>1886</v>
      </c>
      <c r="L18" s="439" t="s">
        <v>5928</v>
      </c>
      <c r="P18" s="327" t="str">
        <f t="shared" si="1"/>
        <v xml:space="preserve">   cnDatabase.Execute "IF EXISTS (SELECT *FROM VchSeriesMaster WHERE Code='*00403' AND NAME='Main') Print 'Exist' ELSE Insert Into VchSeriesMaster VALUES ('*00403','Main','04SC','" &amp; CompAlias &amp; "'+'/','/SlJC','A','Sales Jobwork Cost','" &amp; FYCODE &amp; "')</v>
      </c>
      <c r="AU18" s="441" t="str">
        <f t="shared" si="0"/>
        <v xml:space="preserve">   cnDatabase.Execute "IF EXISTS (Select * From VchSeriesMaster Where VchType='04SC') Update VchSeriesMaster Set VchName='Sales Jobwork Cost' Where VchType='04SC' ELSE Print 'VchType NOT Exist'</v>
      </c>
    </row>
    <row r="19" spans="1:47">
      <c r="A19" s="228" t="s">
        <v>1961</v>
      </c>
      <c r="B19" s="228" t="s">
        <v>1872</v>
      </c>
      <c r="C19" s="389" t="s">
        <v>1890</v>
      </c>
      <c r="D19" s="439" t="s">
        <v>3624</v>
      </c>
      <c r="E19" s="228" t="s">
        <v>1891</v>
      </c>
      <c r="F19" s="228" t="s">
        <v>851</v>
      </c>
      <c r="G19" s="383" t="s">
        <v>1961</v>
      </c>
      <c r="H19" s="383" t="s">
        <v>1961</v>
      </c>
      <c r="I19" s="327" t="str">
        <f>VLOOKUP($C19,VSUPdate!$C$3:$L$51,9,FALSE)</f>
        <v>SJ</v>
      </c>
      <c r="J19" s="327" t="str">
        <f>VLOOKUP($C19,VSUPdate!$C$3:$L$51,10,FALSE)</f>
        <v>Sales Jobwork</v>
      </c>
      <c r="K19" s="389" t="s">
        <v>1890</v>
      </c>
      <c r="L19" s="439" t="s">
        <v>5928</v>
      </c>
      <c r="P19" s="327" t="str">
        <f t="shared" si="1"/>
        <v xml:space="preserve">   cnDatabase.Execute "IF EXISTS (SELECT *FROM VchSeriesMaster WHERE Code='*00404' AND NAME='Main') Print 'Exist' ELSE Insert Into VchSeriesMaster VALUES ('*00404','Main','04SJ','" &amp; CompAlias &amp; "'+'/','/SlJW','A','Sales Jobwork','" &amp; FYCODE &amp; "')</v>
      </c>
      <c r="AU19" s="441" t="str">
        <f t="shared" si="0"/>
        <v xml:space="preserve">   cnDatabase.Execute "IF EXISTS (Select * From VchSeriesMaster Where VchType='04SJ') Update VchSeriesMaster Set VchName='Sales Jobwork' Where VchType='04SJ' ELSE Print 'VchType NOT Exist'</v>
      </c>
    </row>
    <row r="20" spans="1:47">
      <c r="A20" s="228" t="s">
        <v>1962</v>
      </c>
      <c r="B20" s="228" t="s">
        <v>1872</v>
      </c>
      <c r="C20" s="389" t="s">
        <v>1894</v>
      </c>
      <c r="D20" s="439" t="s">
        <v>3624</v>
      </c>
      <c r="E20" s="228" t="s">
        <v>1895</v>
      </c>
      <c r="F20" s="228" t="s">
        <v>851</v>
      </c>
      <c r="G20" s="383" t="s">
        <v>1962</v>
      </c>
      <c r="H20" s="383" t="s">
        <v>1962</v>
      </c>
      <c r="I20" s="327" t="str">
        <f>VLOOKUP($C20,VSUPdate!$C$3:$L$51,9,FALSE)</f>
        <v>RF</v>
      </c>
      <c r="J20" s="327" t="str">
        <f>VLOOKUP($C20,VSUPdate!$C$3:$L$51,10,FALSE)</f>
        <v>Purchase Challan IN</v>
      </c>
      <c r="K20" s="389" t="s">
        <v>1894</v>
      </c>
      <c r="L20" s="439" t="s">
        <v>5928</v>
      </c>
      <c r="P20" s="327" t="str">
        <f t="shared" si="1"/>
        <v xml:space="preserve">   cnDatabase.Execute "IF EXISTS (SELECT *FROM VchSeriesMaster WHERE Code='*00501' AND NAME='Main') Print 'Exist' ELSE Insert Into VchSeriesMaster VALUES ('*00501','Main','05RF','" &amp; CompAlias &amp; "'+'/','/MtRc','A','Purchase Challan IN','" &amp; FYCODE &amp; "')</v>
      </c>
      <c r="AU20" s="441" t="str">
        <f t="shared" si="0"/>
        <v xml:space="preserve">   cnDatabase.Execute "IF EXISTS (Select * From VchSeriesMaster Where VchType='05RF') Update VchSeriesMaster Set VchName='Purchase Challan IN' Where VchType='05RF' ELSE Print 'VchType NOT Exist'</v>
      </c>
    </row>
    <row r="21" spans="1:47">
      <c r="A21" s="228" t="s">
        <v>1963</v>
      </c>
      <c r="B21" s="228" t="s">
        <v>1872</v>
      </c>
      <c r="C21" s="389" t="s">
        <v>1931</v>
      </c>
      <c r="D21" s="439" t="s">
        <v>3624</v>
      </c>
      <c r="E21" s="228" t="s">
        <v>1932</v>
      </c>
      <c r="F21" s="228" t="s">
        <v>851</v>
      </c>
      <c r="G21" s="383" t="s">
        <v>1963</v>
      </c>
      <c r="H21" s="383" t="s">
        <v>1963</v>
      </c>
      <c r="I21" s="327" t="str">
        <f>VLOOKUP($C21,VSUPdate!$C$3:$L$51,9,FALSE)</f>
        <v>FR</v>
      </c>
      <c r="J21" s="327" t="str">
        <f>VLOOKUP($C21,VSUPdate!$C$3:$L$51,10,FALSE)</f>
        <v>Purchase Challan IN (Jobwork)</v>
      </c>
      <c r="K21" s="389" t="s">
        <v>1931</v>
      </c>
      <c r="L21" s="439" t="s">
        <v>5928</v>
      </c>
      <c r="P21" s="327" t="str">
        <f t="shared" si="1"/>
        <v xml:space="preserve">   cnDatabase.Execute "IF EXISTS (SELECT *FROM VchSeriesMaster WHERE Code='*00502' AND NAME='Main') Print 'Exist' ELSE Insert Into VchSeriesMaster VALUES ('*00502','Main','05FR','" &amp; CompAlias &amp; "'+'/','/MtRcJW','A','Purchase Challan IN (Jobwork)','" &amp; FYCODE &amp; "')</v>
      </c>
      <c r="AU21" s="441" t="str">
        <f t="shared" si="0"/>
        <v xml:space="preserve">   cnDatabase.Execute "IF EXISTS (Select * From VchSeriesMaster Where VchType='05FR') Update VchSeriesMaster Set VchName='Purchase Challan IN (Jobwork)' Where VchType='05FR' ELSE Print 'VchType NOT Exist'</v>
      </c>
    </row>
    <row r="22" spans="1:47">
      <c r="A22" s="228" t="s">
        <v>1964</v>
      </c>
      <c r="B22" s="228" t="s">
        <v>1872</v>
      </c>
      <c r="C22" s="389" t="s">
        <v>1933</v>
      </c>
      <c r="D22" s="439" t="s">
        <v>3624</v>
      </c>
      <c r="E22" s="228" t="s">
        <v>1934</v>
      </c>
      <c r="F22" s="228" t="s">
        <v>851</v>
      </c>
      <c r="G22" s="383" t="s">
        <v>1964</v>
      </c>
      <c r="H22" s="383" t="s">
        <v>1964</v>
      </c>
      <c r="I22" s="327" t="str">
        <f>VLOOKUP($C22,VSUPdate!$C$3:$L$51,9,FALSE)</f>
        <v>IF</v>
      </c>
      <c r="J22" s="327" t="str">
        <f>VLOOKUP($C22,VSUPdate!$C$3:$L$51,10,FALSE)</f>
        <v>Purchase Challan Out</v>
      </c>
      <c r="K22" s="389" t="s">
        <v>1933</v>
      </c>
      <c r="L22" s="439" t="s">
        <v>5928</v>
      </c>
      <c r="P22" s="327" t="str">
        <f t="shared" si="1"/>
        <v xml:space="preserve">   cnDatabase.Execute "IF EXISTS (SELECT *FROM VchSeriesMaster WHERE Code='*00601' AND NAME='Main') Print 'Exist' ELSE Insert Into VchSeriesMaster VALUES ('*00601','Main','06IF','" &amp; CompAlias &amp; "'+'/','/PrRtC','A','Purchase Challan Out','" &amp; FYCODE &amp; "')</v>
      </c>
      <c r="AU22" s="441" t="str">
        <f t="shared" si="0"/>
        <v xml:space="preserve">   cnDatabase.Execute "IF EXISTS (Select * From VchSeriesMaster Where VchType='06IF') Update VchSeriesMaster Set VchName='Purchase Challan Out' Where VchType='06IF' ELSE Print 'VchType NOT Exist'</v>
      </c>
    </row>
    <row r="23" spans="1:47">
      <c r="A23" s="228" t="s">
        <v>1965</v>
      </c>
      <c r="B23" s="228" t="s">
        <v>1872</v>
      </c>
      <c r="C23" s="389" t="s">
        <v>1935</v>
      </c>
      <c r="D23" s="439" t="s">
        <v>3624</v>
      </c>
      <c r="E23" s="228" t="s">
        <v>1936</v>
      </c>
      <c r="F23" s="228" t="s">
        <v>851</v>
      </c>
      <c r="G23" s="383" t="s">
        <v>1965</v>
      </c>
      <c r="H23" s="383" t="s">
        <v>1965</v>
      </c>
      <c r="I23" s="327" t="str">
        <f>VLOOKUP($C23,VSUPdate!$C$3:$L$51,9,FALSE)</f>
        <v>FI</v>
      </c>
      <c r="J23" s="327" t="str">
        <f>VLOOKUP($C23,VSUPdate!$C$3:$L$51,10,FALSE)</f>
        <v>Purchase Challan Out (Jobworj)</v>
      </c>
      <c r="K23" s="389" t="s">
        <v>1935</v>
      </c>
      <c r="L23" s="439" t="s">
        <v>5928</v>
      </c>
      <c r="P23" s="327" t="str">
        <f t="shared" si="1"/>
        <v xml:space="preserve">   cnDatabase.Execute "IF EXISTS (SELECT *FROM VchSeriesMaster WHERE Code='*00602' AND NAME='Main') Print 'Exist' ELSE Insert Into VchSeriesMaster VALUES ('*00602','Main','06FI','" &amp; CompAlias &amp; "'+'/','/PrRtCJW','A','Purchase Challan Out (Jobworj)','" &amp; FYCODE &amp; "')</v>
      </c>
      <c r="AU23" s="441" t="str">
        <f t="shared" si="0"/>
        <v xml:space="preserve">   cnDatabase.Execute "IF EXISTS (Select * From VchSeriesMaster Where VchType='06FI') Update VchSeriesMaster Set VchName='Purchase Challan Out (Jobworj)' Where VchType='06FI' ELSE Print 'VchType NOT Exist'</v>
      </c>
    </row>
    <row r="24" spans="1:47">
      <c r="A24" s="228" t="s">
        <v>1966</v>
      </c>
      <c r="B24" s="228" t="s">
        <v>1872</v>
      </c>
      <c r="C24" s="389" t="s">
        <v>1896</v>
      </c>
      <c r="D24" s="439" t="s">
        <v>3624</v>
      </c>
      <c r="E24" s="228" t="s">
        <v>1937</v>
      </c>
      <c r="F24" s="228" t="s">
        <v>851</v>
      </c>
      <c r="G24" s="383" t="s">
        <v>1966</v>
      </c>
      <c r="H24" s="383" t="s">
        <v>1966</v>
      </c>
      <c r="I24" s="327" t="str">
        <f>VLOOKUP($C24,VSUPdate!$C$3:$L$51,9,FALSE)</f>
        <v>RF</v>
      </c>
      <c r="J24" s="327" t="str">
        <f>VLOOKUP($C24,VSUPdate!$C$3:$L$51,10,FALSE)</f>
        <v>Sale Challan IN</v>
      </c>
      <c r="K24" s="389" t="s">
        <v>1896</v>
      </c>
      <c r="L24" s="439" t="s">
        <v>5928</v>
      </c>
      <c r="P24" s="327" t="str">
        <f t="shared" si="1"/>
        <v xml:space="preserve">   cnDatabase.Execute "IF EXISTS (SELECT *FROM VchSeriesMaster WHERE Code='*00701' AND NAME='Main') Print 'Exist' ELSE Insert Into VchSeriesMaster VALUES ('*00701','Main','07RF','" &amp; CompAlias &amp; "'+'/','/SlRtC','A','Sale Challan IN','" &amp; FYCODE &amp; "')</v>
      </c>
      <c r="AU24" s="441" t="str">
        <f t="shared" si="0"/>
        <v xml:space="preserve">   cnDatabase.Execute "IF EXISTS (Select * From VchSeriesMaster Where VchType='07RF') Update VchSeriesMaster Set VchName='Sale Challan IN' Where VchType='07RF' ELSE Print 'VchType NOT Exist'</v>
      </c>
    </row>
    <row r="25" spans="1:47">
      <c r="A25" s="228" t="s">
        <v>1967</v>
      </c>
      <c r="B25" s="228" t="s">
        <v>1872</v>
      </c>
      <c r="C25" s="389" t="s">
        <v>1938</v>
      </c>
      <c r="D25" s="439" t="s">
        <v>3624</v>
      </c>
      <c r="E25" s="228" t="s">
        <v>1939</v>
      </c>
      <c r="F25" s="228" t="s">
        <v>851</v>
      </c>
      <c r="G25" s="383" t="s">
        <v>1967</v>
      </c>
      <c r="H25" s="383" t="s">
        <v>1967</v>
      </c>
      <c r="I25" s="327" t="str">
        <f>VLOOKUP($C25,VSUPdate!$C$3:$L$51,9,FALSE)</f>
        <v>FR</v>
      </c>
      <c r="J25" s="327" t="str">
        <f>VLOOKUP($C25,VSUPdate!$C$3:$L$51,10,FALSE)</f>
        <v>Sale Challan IN (Jobwork)</v>
      </c>
      <c r="K25" s="389" t="s">
        <v>1938</v>
      </c>
      <c r="L25" s="439" t="s">
        <v>5928</v>
      </c>
      <c r="P25" s="327" t="str">
        <f t="shared" si="1"/>
        <v xml:space="preserve">   cnDatabase.Execute "IF EXISTS (SELECT *FROM VchSeriesMaster WHERE Code='*00702' AND NAME='Main') Print 'Exist' ELSE Insert Into VchSeriesMaster VALUES ('*00702','Main','07FR','" &amp; CompAlias &amp; "'+'/','/SlRtCJW','A','Sale Challan IN (Jobwork)','" &amp; FYCODE &amp; "')</v>
      </c>
      <c r="AU25" s="441" t="str">
        <f t="shared" si="0"/>
        <v xml:space="preserve">   cnDatabase.Execute "IF EXISTS (Select * From VchSeriesMaster Where VchType='07FR') Update VchSeriesMaster Set VchName='Sale Challan IN (Jobwork)' Where VchType='07FR' ELSE Print 'VchType NOT Exist'</v>
      </c>
    </row>
    <row r="26" spans="1:47">
      <c r="A26" s="228" t="s">
        <v>1968</v>
      </c>
      <c r="B26" s="228" t="s">
        <v>1872</v>
      </c>
      <c r="C26" s="389" t="s">
        <v>1897</v>
      </c>
      <c r="D26" s="439" t="s">
        <v>3624</v>
      </c>
      <c r="E26" s="228" t="s">
        <v>1940</v>
      </c>
      <c r="F26" s="228" t="s">
        <v>851</v>
      </c>
      <c r="G26" s="383" t="s">
        <v>1968</v>
      </c>
      <c r="H26" s="383" t="s">
        <v>1968</v>
      </c>
      <c r="I26" s="327" t="str">
        <f>VLOOKUP($C26,VSUPdate!$C$3:$L$51,9,FALSE)</f>
        <v>IF</v>
      </c>
      <c r="J26" s="327" t="str">
        <f>VLOOKUP($C26,VSUPdate!$C$3:$L$51,10,FALSE)</f>
        <v>Sale Challan Out</v>
      </c>
      <c r="K26" s="389" t="s">
        <v>1897</v>
      </c>
      <c r="L26" s="439" t="s">
        <v>5928</v>
      </c>
      <c r="P26" s="327" t="str">
        <f t="shared" si="1"/>
        <v xml:space="preserve">   cnDatabase.Execute "IF EXISTS (SELECT *FROM VchSeriesMaster WHERE Code='*00801' AND NAME='Main') Print 'Exist' ELSE Insert Into VchSeriesMaster VALUES ('*00801','Main','08IF','" &amp; CompAlias &amp; "'+'/','/MtIs','A','Sale Challan Out','" &amp; FYCODE &amp; "')</v>
      </c>
      <c r="AU26" s="441" t="str">
        <f t="shared" si="0"/>
        <v xml:space="preserve">   cnDatabase.Execute "IF EXISTS (Select * From VchSeriesMaster Where VchType='08IF') Update VchSeriesMaster Set VchName='Sale Challan Out' Where VchType='08IF' ELSE Print 'VchType NOT Exist'</v>
      </c>
    </row>
    <row r="27" spans="1:47">
      <c r="A27" s="228" t="s">
        <v>1969</v>
      </c>
      <c r="B27" s="228" t="s">
        <v>1872</v>
      </c>
      <c r="C27" s="389" t="s">
        <v>1941</v>
      </c>
      <c r="D27" s="439" t="s">
        <v>3624</v>
      </c>
      <c r="E27" s="228" t="s">
        <v>1942</v>
      </c>
      <c r="F27" s="228" t="s">
        <v>851</v>
      </c>
      <c r="G27" s="383" t="s">
        <v>1969</v>
      </c>
      <c r="H27" s="383" t="s">
        <v>1969</v>
      </c>
      <c r="I27" s="327" t="str">
        <f>VLOOKUP($C27,VSUPdate!$C$3:$L$51,9,FALSE)</f>
        <v>FI</v>
      </c>
      <c r="J27" s="327" t="str">
        <f>VLOOKUP($C27,VSUPdate!$C$3:$L$51,10,FALSE)</f>
        <v>Sale Challan Out (Jobwork)</v>
      </c>
      <c r="K27" s="389" t="s">
        <v>1941</v>
      </c>
      <c r="L27" s="439" t="s">
        <v>5928</v>
      </c>
      <c r="P27" s="327" t="str">
        <f t="shared" si="1"/>
        <v xml:space="preserve">   cnDatabase.Execute "IF EXISTS (SELECT *FROM VchSeriesMaster WHERE Code='*00802' AND NAME='Main') Print 'Exist' ELSE Insert Into VchSeriesMaster VALUES ('*00802','Main','08FI','" &amp; CompAlias &amp; "'+'/','/MtIsJW','A','Sale Challan Out (Jobwork)','" &amp; FYCODE &amp; "')</v>
      </c>
      <c r="AU27" s="441" t="str">
        <f t="shared" si="0"/>
        <v xml:space="preserve">   cnDatabase.Execute "IF EXISTS (Select * From VchSeriesMaster Where VchType='08FI') Update VchSeriesMaster Set VchName='Sale Challan Out (Jobwork)' Where VchType='08FI' ELSE Print 'VchType NOT Exist'</v>
      </c>
    </row>
    <row r="28" spans="1:47">
      <c r="A28" s="228" t="s">
        <v>1970</v>
      </c>
      <c r="B28" s="228" t="s">
        <v>1872</v>
      </c>
      <c r="C28" s="389" t="s">
        <v>1898</v>
      </c>
      <c r="D28" s="439" t="s">
        <v>3624</v>
      </c>
      <c r="E28" s="228" t="s">
        <v>1943</v>
      </c>
      <c r="F28" s="228" t="s">
        <v>851</v>
      </c>
      <c r="G28" s="383" t="s">
        <v>1970</v>
      </c>
      <c r="H28" s="383" t="s">
        <v>1970</v>
      </c>
      <c r="I28" s="327" t="str">
        <f>VLOOKUP($C28,VSUPdate!$C$3:$L$51,9,FALSE)</f>
        <v>PO</v>
      </c>
      <c r="J28" s="327" t="str">
        <f>VLOOKUP($C28,VSUPdate!$C$3:$L$51,10,FALSE)</f>
        <v>Purchase Order</v>
      </c>
      <c r="K28" s="389" t="s">
        <v>1898</v>
      </c>
      <c r="L28" s="439" t="s">
        <v>5928</v>
      </c>
      <c r="P28" s="327" t="str">
        <f t="shared" si="1"/>
        <v xml:space="preserve">   cnDatabase.Execute "IF EXISTS (SELECT *FROM VchSeriesMaster WHERE Code='*01701' AND NAME='Main') Print 'Exist' ELSE Insert Into VchSeriesMaster VALUES ('*01701','Main','17PO','" &amp; CompAlias &amp; "'+'/','/PO','A','Purchase Order','" &amp; FYCODE &amp; "')</v>
      </c>
      <c r="AU28" s="441" t="str">
        <f t="shared" si="0"/>
        <v xml:space="preserve">   cnDatabase.Execute "IF EXISTS (Select * From VchSeriesMaster Where VchType='17PO') Update VchSeriesMaster Set VchName='Purchase Order' Where VchType='17PO' ELSE Print 'VchType NOT Exist'</v>
      </c>
    </row>
    <row r="29" spans="1:47">
      <c r="A29" s="228" t="s">
        <v>1971</v>
      </c>
      <c r="B29" s="228" t="s">
        <v>1872</v>
      </c>
      <c r="C29" s="389" t="s">
        <v>1899</v>
      </c>
      <c r="D29" s="439" t="s">
        <v>3624</v>
      </c>
      <c r="E29" s="228" t="s">
        <v>1944</v>
      </c>
      <c r="F29" s="228" t="s">
        <v>851</v>
      </c>
      <c r="G29" s="383" t="s">
        <v>1971</v>
      </c>
      <c r="H29" s="383" t="s">
        <v>1971</v>
      </c>
      <c r="I29" s="327" t="str">
        <f>VLOOKUP($C29,VSUPdate!$C$3:$L$51,9,FALSE)</f>
        <v>SO</v>
      </c>
      <c r="J29" s="327" t="str">
        <f>VLOOKUP($C29,VSUPdate!$C$3:$L$51,10,FALSE)</f>
        <v>Sale Order</v>
      </c>
      <c r="K29" s="389" t="s">
        <v>1899</v>
      </c>
      <c r="L29" s="439" t="s">
        <v>5928</v>
      </c>
      <c r="P29" s="327" t="str">
        <f t="shared" si="1"/>
        <v xml:space="preserve">   cnDatabase.Execute "IF EXISTS (SELECT *FROM VchSeriesMaster WHERE Code='*01801' AND NAME='Main') Print 'Exist' ELSE Insert Into VchSeriesMaster VALUES ('*01801','Main','18SO','" &amp; CompAlias &amp; "'+'/','/SO','A','Sale Order','" &amp; FYCODE &amp; "')</v>
      </c>
      <c r="AU29" s="441" t="str">
        <f t="shared" si="0"/>
        <v xml:space="preserve">   cnDatabase.Execute "IF EXISTS (Select * From VchSeriesMaster Where VchType='18SO') Update VchSeriesMaster Set VchName='Sale Order' Where VchType='18SO' ELSE Print 'VchType NOT Exist'</v>
      </c>
    </row>
    <row r="30" spans="1:47">
      <c r="A30" s="228" t="s">
        <v>1972</v>
      </c>
      <c r="B30" s="228" t="s">
        <v>1872</v>
      </c>
      <c r="C30" s="389" t="s">
        <v>1900</v>
      </c>
      <c r="D30" s="439" t="s">
        <v>3624</v>
      </c>
      <c r="E30" s="228" t="s">
        <v>1973</v>
      </c>
      <c r="F30" s="228" t="s">
        <v>851</v>
      </c>
      <c r="G30" s="383" t="s">
        <v>1972</v>
      </c>
      <c r="H30" s="383" t="s">
        <v>1972</v>
      </c>
      <c r="I30" s="327" t="str">
        <f>VLOOKUP($C30,VSUPdate!$C$3:$L$51,9,FALSE)</f>
        <v>ST</v>
      </c>
      <c r="J30" s="327" t="str">
        <f>VLOOKUP($C30,VSUPdate!$C$3:$L$51,10,FALSE)</f>
        <v>Stock Tranfer</v>
      </c>
      <c r="K30" s="389" t="s">
        <v>1900</v>
      </c>
      <c r="L30" s="439" t="s">
        <v>5928</v>
      </c>
      <c r="P30" s="327" t="str">
        <f t="shared" si="1"/>
        <v xml:space="preserve">   cnDatabase.Execute "IF EXISTS (SELECT *FROM VchSeriesMaster WHERE Code='*01901' AND NAME='Main') Print 'Exist' ELSE Insert Into VchSeriesMaster VALUES ('*01901','Main','19ST','" &amp; CompAlias &amp; "'+'/','/STrn','A','Stock Tranfer','" &amp; FYCODE &amp; "')</v>
      </c>
      <c r="AU30" s="441" t="str">
        <f t="shared" si="0"/>
        <v xml:space="preserve">   cnDatabase.Execute "IF EXISTS (Select * From VchSeriesMaster Where VchType='19ST') Update VchSeriesMaster Set VchName='Stock Tranfer' Where VchType='19ST' ELSE Print 'VchType NOT Exist'</v>
      </c>
    </row>
    <row r="31" spans="1:47">
      <c r="A31" s="228" t="s">
        <v>1974</v>
      </c>
      <c r="B31" s="228" t="s">
        <v>1872</v>
      </c>
      <c r="C31" s="389" t="s">
        <v>1901</v>
      </c>
      <c r="D31" s="439" t="s">
        <v>3624</v>
      </c>
      <c r="E31" s="228" t="s">
        <v>1975</v>
      </c>
      <c r="F31" s="228" t="s">
        <v>851</v>
      </c>
      <c r="G31" s="383" t="s">
        <v>1974</v>
      </c>
      <c r="H31" s="383" t="s">
        <v>1974</v>
      </c>
      <c r="I31" s="327" t="str">
        <f>VLOOKUP($C31,VSUPdate!$C$3:$L$51,9,FALSE)</f>
        <v>JR</v>
      </c>
      <c r="J31" s="327" t="str">
        <f>VLOOKUP($C31,VSUPdate!$C$3:$L$51,10,FALSE)</f>
        <v>Stock Genral</v>
      </c>
      <c r="K31" s="389" t="s">
        <v>1901</v>
      </c>
      <c r="L31" s="439" t="s">
        <v>5928</v>
      </c>
      <c r="P31" s="327" t="str">
        <f t="shared" si="1"/>
        <v xml:space="preserve">   cnDatabase.Execute "IF EXISTS (SELECT *FROM VchSeriesMaster WHERE Code='*02001' AND NAME='Main') Print 'Exist' ELSE Insert Into VchSeriesMaster VALUES ('*02001','Main','20JR','" &amp; CompAlias &amp; "'+'/','/SJrnl','A','Stock Genral','" &amp; FYCODE &amp; "')</v>
      </c>
      <c r="AU31" s="441" t="str">
        <f t="shared" si="0"/>
        <v xml:space="preserve">   cnDatabase.Execute "IF EXISTS (Select * From VchSeriesMaster Where VchType='20JR') Update VchSeriesMaster Set VchName='Stock Genral' Where VchType='20JR' ELSE Print 'VchType NOT Exist'</v>
      </c>
    </row>
    <row r="32" spans="1:47">
      <c r="A32" s="228" t="s">
        <v>1976</v>
      </c>
      <c r="B32" s="228" t="s">
        <v>1872</v>
      </c>
      <c r="C32" s="389" t="s">
        <v>1977</v>
      </c>
      <c r="D32" s="439" t="s">
        <v>3624</v>
      </c>
      <c r="E32" s="228" t="s">
        <v>1975</v>
      </c>
      <c r="F32" s="228" t="s">
        <v>851</v>
      </c>
      <c r="G32" s="383" t="s">
        <v>1976</v>
      </c>
      <c r="H32" s="383" t="s">
        <v>1976</v>
      </c>
      <c r="I32" s="327" t="str">
        <f>VLOOKUP($C32,VSUPdate!$C$3:$L$51,9,FALSE)</f>
        <v>JR</v>
      </c>
      <c r="J32" s="327" t="str">
        <f>VLOOKUP($C32,VSUPdate!$C$3:$L$51,10,FALSE)</f>
        <v>Promotional Sale Challan Out</v>
      </c>
      <c r="K32" s="389" t="s">
        <v>1977</v>
      </c>
      <c r="L32" s="439" t="s">
        <v>5928</v>
      </c>
      <c r="P32" s="327" t="str">
        <f t="shared" si="1"/>
        <v xml:space="preserve">   cnDatabase.Execute "IF EXISTS (SELECT *FROM VchSeriesMaster WHERE Code='*02101' AND NAME='Main') Print 'Exist' ELSE Insert Into VchSeriesMaster VALUES ('*02101','Main','21JR','" &amp; CompAlias &amp; "'+'/','/SJrnl','A','Promotional Sale Challan Out','" &amp; FYCODE &amp; "')</v>
      </c>
      <c r="AU32" s="441" t="str">
        <f t="shared" si="0"/>
        <v xml:space="preserve">   cnDatabase.Execute "IF EXISTS (Select * From VchSeriesMaster Where VchType='21JR') Update VchSeriesMaster Set VchName='Promotional Sale Challan Out' Where VchType='21JR' ELSE Print 'VchType NOT Exist'</v>
      </c>
    </row>
    <row r="33" spans="1:47">
      <c r="A33" s="228" t="s">
        <v>1978</v>
      </c>
      <c r="B33" s="228" t="s">
        <v>1872</v>
      </c>
      <c r="C33" s="389" t="s">
        <v>1979</v>
      </c>
      <c r="D33" s="439" t="s">
        <v>3624</v>
      </c>
      <c r="E33" s="228" t="s">
        <v>1975</v>
      </c>
      <c r="F33" s="228" t="s">
        <v>851</v>
      </c>
      <c r="G33" s="383" t="s">
        <v>1978</v>
      </c>
      <c r="H33" s="383" t="s">
        <v>1978</v>
      </c>
      <c r="I33" s="327" t="str">
        <f>VLOOKUP($C33,VSUPdate!$C$3:$L$51,9,FALSE)</f>
        <v>JR</v>
      </c>
      <c r="J33" s="327" t="str">
        <f>VLOOKUP($C33,VSUPdate!$C$3:$L$51,10,FALSE)</f>
        <v>Promotional Purchase Challan Out</v>
      </c>
      <c r="K33" s="389" t="s">
        <v>1979</v>
      </c>
      <c r="L33" s="439" t="s">
        <v>5928</v>
      </c>
      <c r="P33" s="327" t="str">
        <f t="shared" si="1"/>
        <v xml:space="preserve">   cnDatabase.Execute "IF EXISTS (SELECT *FROM VchSeriesMaster WHERE Code='*02201' AND NAME='Main') Print 'Exist' ELSE Insert Into VchSeriesMaster VALUES ('*02201','Main','22JR','" &amp; CompAlias &amp; "'+'/','/SJrnl','A','Promotional Purchase Challan Out','" &amp; FYCODE &amp; "')</v>
      </c>
      <c r="AU33" s="441" t="str">
        <f t="shared" si="0"/>
        <v xml:space="preserve">   cnDatabase.Execute "IF EXISTS (Select * From VchSeriesMaster Where VchType='22JR') Update VchSeriesMaster Set VchName='Promotional Purchase Challan Out' Where VchType='22JR' ELSE Print 'VchType NOT Exist'</v>
      </c>
    </row>
    <row r="34" spans="1:47">
      <c r="A34" s="228" t="s">
        <v>1980</v>
      </c>
      <c r="B34" s="228" t="s">
        <v>1872</v>
      </c>
      <c r="C34" s="440" t="s">
        <v>1981</v>
      </c>
      <c r="D34" s="439" t="s">
        <v>3624</v>
      </c>
      <c r="E34" s="228" t="s">
        <v>1982</v>
      </c>
      <c r="F34" s="228" t="s">
        <v>851</v>
      </c>
      <c r="G34" s="383" t="s">
        <v>1980</v>
      </c>
      <c r="H34" s="383" t="s">
        <v>1980</v>
      </c>
      <c r="I34" s="327" t="str">
        <f>VLOOKUP($C34,VSUPdate!$C$3:$L$51,9,FALSE)</f>
        <v>PQ</v>
      </c>
      <c r="J34" s="327" t="str">
        <f>VLOOKUP($C34,VSUPdate!$C$3:$L$51,10,FALSE)</f>
        <v>Purchase Quotation</v>
      </c>
      <c r="K34" s="389" t="s">
        <v>3640</v>
      </c>
      <c r="L34" s="439" t="s">
        <v>5928</v>
      </c>
      <c r="P34" s="327" t="str">
        <f t="shared" si="1"/>
        <v xml:space="preserve">   cnDatabase.Execute "IF EXISTS (SELECT *FROM VchSeriesMaster WHERE Code='*02301' AND NAME='Main') Print 'Exist' ELSE Insert Into VchSeriesMaster VALUES ('*02301','Main','23PQ','" &amp; CompAlias &amp; "'+'/','/PQ','A','Purchase Quotation','" &amp; FYCODE &amp; "')</v>
      </c>
      <c r="AC34" s="441" t="str">
        <f t="shared" ref="AC34:AC41" si="2">CONCATENATE(AC$1,AC$2,K34,"') Update VchSeriesMaster Set VchType='",C34,"' Where VchType='",K34,"' ELSE Print 'VchType NOT Exist'")</f>
        <v xml:space="preserve">   cnDatabase.Execute "IF EXISTS (Select * From VchSeriesMaster Where VchType='23ZP') Update VchSeriesMaster Set VchType='23PQ' Where VchType='23ZP' ELSE Print 'VchType NOT Exist'</v>
      </c>
      <c r="AU34" s="441" t="str">
        <f>CONCATENATE(AU$1,AU$2,C34,"') Update VchSeriesMaster Set VchName='",J34,"' Where VchType='",C34,"' ELSE Print 'VchType NOT Exist'")</f>
        <v xml:space="preserve">   cnDatabase.Execute "IF EXISTS (Select * From VchSeriesMaster Where VchType='23PQ') Update VchSeriesMaster Set VchName='Purchase Quotation' Where VchType='23PQ' ELSE Print 'VchType NOT Exist'</v>
      </c>
    </row>
    <row r="35" spans="1:47">
      <c r="A35" s="228" t="s">
        <v>1983</v>
      </c>
      <c r="B35" s="228" t="s">
        <v>1872</v>
      </c>
      <c r="C35" s="440" t="s">
        <v>2972</v>
      </c>
      <c r="D35" s="439" t="s">
        <v>3624</v>
      </c>
      <c r="E35" s="228" t="s">
        <v>2973</v>
      </c>
      <c r="F35" s="228" t="s">
        <v>851</v>
      </c>
      <c r="G35" s="383" t="s">
        <v>1983</v>
      </c>
      <c r="H35" s="383" t="s">
        <v>1983</v>
      </c>
      <c r="I35" s="327" t="str">
        <f>VLOOKUP($C35,VSUPdate!$C$3:$L$51,9,FALSE)</f>
        <v>UZ</v>
      </c>
      <c r="J35" s="327" t="str">
        <f>VLOOKUP($C35,VSUPdate!$C$3:$L$51,10,FALSE)</f>
        <v>Purchase Quotation Unit Cost</v>
      </c>
      <c r="K35" s="389" t="s">
        <v>2972</v>
      </c>
      <c r="L35" s="439" t="s">
        <v>5928</v>
      </c>
      <c r="P35" s="327" t="str">
        <f t="shared" si="1"/>
        <v xml:space="preserve">   cnDatabase.Execute "IF EXISTS (SELECT *FROM VchSeriesMaster WHERE Code='*02302' AND NAME='Main') Print 'Exist' ELSE Insert Into VchSeriesMaster VALUES ('*02302','Main','23UZ','" &amp; CompAlias &amp; "'+'/','/PQU','A','Purchase Quotation Unit Cost','" &amp; FYCODE &amp; "')</v>
      </c>
      <c r="AC35" s="441" t="str">
        <f t="shared" si="2"/>
        <v xml:space="preserve">   cnDatabase.Execute "IF EXISTS (Select * From VchSeriesMaster Where VchType='23UZ') Update VchSeriesMaster Set VchType='23UZ' Where VchType='23UZ' ELSE Print 'VchType NOT Exist'</v>
      </c>
      <c r="AU35" s="441" t="str">
        <f t="shared" ref="AU35:AU47" si="3">CONCATENATE(AU$1,AU$2,C35,"') Update VchSeriesMaster Set VchName='",J35,"' Where VchType='",C35,"' ELSE Print 'VchType NOT Exist'")</f>
        <v xml:space="preserve">   cnDatabase.Execute "IF EXISTS (Select * From VchSeriesMaster Where VchType='23UZ') Update VchSeriesMaster Set VchName='Purchase Quotation Unit Cost' Where VchType='23UZ' ELSE Print 'VchType NOT Exist'</v>
      </c>
    </row>
    <row r="36" spans="1:47">
      <c r="A36" s="228" t="s">
        <v>1984</v>
      </c>
      <c r="B36" s="228" t="s">
        <v>1872</v>
      </c>
      <c r="C36" s="440" t="s">
        <v>2974</v>
      </c>
      <c r="D36" s="439" t="s">
        <v>3624</v>
      </c>
      <c r="E36" s="228" t="s">
        <v>2975</v>
      </c>
      <c r="F36" s="228" t="s">
        <v>851</v>
      </c>
      <c r="G36" s="383" t="s">
        <v>1984</v>
      </c>
      <c r="H36" s="383" t="s">
        <v>1984</v>
      </c>
      <c r="I36" s="327" t="str">
        <f>VLOOKUP($C36,VSUPdate!$C$3:$L$51,9,FALSE)</f>
        <v>CZ</v>
      </c>
      <c r="J36" s="327" t="str">
        <f>VLOOKUP($C36,VSUPdate!$C$3:$L$51,10,FALSE)</f>
        <v>Purchase Quotation Jobwork Cost</v>
      </c>
      <c r="K36" s="389" t="s">
        <v>2974</v>
      </c>
      <c r="L36" s="439" t="s">
        <v>5928</v>
      </c>
      <c r="P36" s="327" t="str">
        <f t="shared" si="1"/>
        <v xml:space="preserve">   cnDatabase.Execute "IF EXISTS (SELECT *FROM VchSeriesMaster WHERE Code='*02303' AND NAME='Main') Print 'Exist' ELSE Insert Into VchSeriesMaster VALUES ('*02303','Main','23CZ','" &amp; CompAlias &amp; "'+'/','/PQC','A','Purchase Quotation Jobwork Cost','" &amp; FYCODE &amp; "')</v>
      </c>
      <c r="AC36" s="441" t="str">
        <f t="shared" si="2"/>
        <v xml:space="preserve">   cnDatabase.Execute "IF EXISTS (Select * From VchSeriesMaster Where VchType='23CZ') Update VchSeriesMaster Set VchType='23CZ' Where VchType='23CZ' ELSE Print 'VchType NOT Exist'</v>
      </c>
      <c r="AU36" s="441" t="str">
        <f t="shared" si="3"/>
        <v xml:space="preserve">   cnDatabase.Execute "IF EXISTS (Select * From VchSeriesMaster Where VchType='23CZ') Update VchSeriesMaster Set VchName='Purchase Quotation Jobwork Cost' Where VchType='23CZ' ELSE Print 'VchType NOT Exist'</v>
      </c>
    </row>
    <row r="37" spans="1:47">
      <c r="A37" s="228" t="s">
        <v>1985</v>
      </c>
      <c r="B37" s="228" t="s">
        <v>1872</v>
      </c>
      <c r="C37" s="440" t="s">
        <v>2976</v>
      </c>
      <c r="D37" s="439" t="s">
        <v>3624</v>
      </c>
      <c r="E37" s="228" t="s">
        <v>2977</v>
      </c>
      <c r="F37" s="228" t="s">
        <v>851</v>
      </c>
      <c r="G37" s="383" t="s">
        <v>1985</v>
      </c>
      <c r="H37" s="383" t="s">
        <v>1985</v>
      </c>
      <c r="I37" s="327" t="str">
        <f>VLOOKUP($C37,VSUPdate!$C$3:$L$51,9,FALSE)</f>
        <v>JZ</v>
      </c>
      <c r="J37" s="327" t="str">
        <f>VLOOKUP($C37,VSUPdate!$C$3:$L$51,10,FALSE)</f>
        <v>Purchase Quotation Jobwork</v>
      </c>
      <c r="K37" s="389" t="s">
        <v>2976</v>
      </c>
      <c r="L37" s="439" t="s">
        <v>5928</v>
      </c>
      <c r="P37" s="327" t="str">
        <f t="shared" si="1"/>
        <v xml:space="preserve">   cnDatabase.Execute "IF EXISTS (SELECT *FROM VchSeriesMaster WHERE Code='*02304' AND NAME='Main') Print 'Exist' ELSE Insert Into VchSeriesMaster VALUES ('*02304','Main','23JZ','" &amp; CompAlias &amp; "'+'/','/PQJ','A','Purchase Quotation Jobwork','" &amp; FYCODE &amp; "')</v>
      </c>
      <c r="AC37" s="441" t="str">
        <f t="shared" si="2"/>
        <v xml:space="preserve">   cnDatabase.Execute "IF EXISTS (Select * From VchSeriesMaster Where VchType='23JZ') Update VchSeriesMaster Set VchType='23JZ' Where VchType='23JZ' ELSE Print 'VchType NOT Exist'</v>
      </c>
      <c r="AU37" s="441" t="str">
        <f t="shared" si="3"/>
        <v xml:space="preserve">   cnDatabase.Execute "IF EXISTS (Select * From VchSeriesMaster Where VchType='23JZ') Update VchSeriesMaster Set VchName='Purchase Quotation Jobwork' Where VchType='23JZ' ELSE Print 'VchType NOT Exist'</v>
      </c>
    </row>
    <row r="38" spans="1:47">
      <c r="A38" s="228" t="s">
        <v>1986</v>
      </c>
      <c r="B38" s="228" t="s">
        <v>1872</v>
      </c>
      <c r="C38" s="440" t="s">
        <v>2978</v>
      </c>
      <c r="D38" s="439" t="s">
        <v>3624</v>
      </c>
      <c r="E38" s="228" t="s">
        <v>1945</v>
      </c>
      <c r="F38" s="228" t="s">
        <v>851</v>
      </c>
      <c r="G38" s="383" t="s">
        <v>1986</v>
      </c>
      <c r="H38" s="383" t="s">
        <v>1986</v>
      </c>
      <c r="I38" s="327" t="str">
        <f>VLOOKUP($C38,VSUPdate!$C$3:$L$51,9,FALSE)</f>
        <v>SQ</v>
      </c>
      <c r="J38" s="327" t="str">
        <f>VLOOKUP($C38,VSUPdate!$C$3:$L$51,10,FALSE)</f>
        <v>Sales Quotation</v>
      </c>
      <c r="K38" s="389" t="s">
        <v>3639</v>
      </c>
      <c r="L38" s="439" t="s">
        <v>5928</v>
      </c>
      <c r="P38" s="327" t="str">
        <f t="shared" si="1"/>
        <v xml:space="preserve">   cnDatabase.Execute "IF EXISTS (SELECT *FROM VchSeriesMaster WHERE Code='*02305' AND NAME='Main') Print 'Exist' ELSE Insert Into VchSeriesMaster VALUES ('*02305','Main','24SQ','" &amp; CompAlias &amp; "'+'/','/SQ','A','Sales Quotation','" &amp; FYCODE &amp; "')</v>
      </c>
      <c r="AC38" s="441" t="str">
        <f t="shared" si="2"/>
        <v xml:space="preserve">   cnDatabase.Execute "IF EXISTS (Select * From VchSeriesMaster Where VchType='24QS') Update VchSeriesMaster Set VchType='24SQ' Where VchType='24QS' ELSE Print 'VchType NOT Exist'</v>
      </c>
      <c r="AU38" s="441" t="str">
        <f t="shared" si="3"/>
        <v xml:space="preserve">   cnDatabase.Execute "IF EXISTS (Select * From VchSeriesMaster Where VchType='24SQ') Update VchSeriesMaster Set VchName='Sales Quotation' Where VchType='24SQ' ELSE Print 'VchType NOT Exist'</v>
      </c>
    </row>
    <row r="39" spans="1:47">
      <c r="A39" s="228" t="s">
        <v>1987</v>
      </c>
      <c r="B39" s="228" t="s">
        <v>1872</v>
      </c>
      <c r="C39" s="440" t="s">
        <v>2979</v>
      </c>
      <c r="D39" s="439" t="s">
        <v>3624</v>
      </c>
      <c r="E39" s="228" t="s">
        <v>2980</v>
      </c>
      <c r="F39" s="228" t="s">
        <v>851</v>
      </c>
      <c r="G39" s="383" t="s">
        <v>1987</v>
      </c>
      <c r="H39" s="383" t="s">
        <v>1987</v>
      </c>
      <c r="I39" s="327" t="str">
        <f>VLOOKUP($C39,VSUPdate!$C$3:$L$51,9,FALSE)</f>
        <v>UQ</v>
      </c>
      <c r="J39" s="327" t="str">
        <f>VLOOKUP($C39,VSUPdate!$C$3:$L$51,10,FALSE)</f>
        <v>Sales Quotation Unit Cost</v>
      </c>
      <c r="K39" s="389" t="s">
        <v>2979</v>
      </c>
      <c r="L39" s="439" t="s">
        <v>5928</v>
      </c>
      <c r="P39" s="327" t="str">
        <f t="shared" si="1"/>
        <v xml:space="preserve">   cnDatabase.Execute "IF EXISTS (SELECT *FROM VchSeriesMaster WHERE Code='*02306' AND NAME='Main') Print 'Exist' ELSE Insert Into VchSeriesMaster VALUES ('*02306','Main','24UQ','" &amp; CompAlias &amp; "'+'/','/SQU','A','Sales Quotation Unit Cost','" &amp; FYCODE &amp; "')</v>
      </c>
      <c r="AC39" s="441" t="str">
        <f t="shared" si="2"/>
        <v xml:space="preserve">   cnDatabase.Execute "IF EXISTS (Select * From VchSeriesMaster Where VchType='24UQ') Update VchSeriesMaster Set VchType='24UQ' Where VchType='24UQ' ELSE Print 'VchType NOT Exist'</v>
      </c>
      <c r="AU39" s="441" t="str">
        <f t="shared" si="3"/>
        <v xml:space="preserve">   cnDatabase.Execute "IF EXISTS (Select * From VchSeriesMaster Where VchType='24UQ') Update VchSeriesMaster Set VchName='Sales Quotation Unit Cost' Where VchType='24UQ' ELSE Print 'VchType NOT Exist'</v>
      </c>
    </row>
    <row r="40" spans="1:47">
      <c r="A40" s="228" t="s">
        <v>1988</v>
      </c>
      <c r="B40" s="228" t="s">
        <v>1872</v>
      </c>
      <c r="C40" s="440" t="s">
        <v>2981</v>
      </c>
      <c r="D40" s="439" t="s">
        <v>3624</v>
      </c>
      <c r="E40" s="228" t="s">
        <v>2982</v>
      </c>
      <c r="F40" s="228" t="s">
        <v>851</v>
      </c>
      <c r="G40" s="383" t="s">
        <v>1988</v>
      </c>
      <c r="H40" s="383" t="s">
        <v>1988</v>
      </c>
      <c r="I40" s="327" t="str">
        <f>VLOOKUP($C40,VSUPdate!$C$3:$L$51,9,FALSE)</f>
        <v>CQ</v>
      </c>
      <c r="J40" s="327" t="str">
        <f>VLOOKUP($C40,VSUPdate!$C$3:$L$51,10,FALSE)</f>
        <v>Sales Quotation Jobwork Cost</v>
      </c>
      <c r="K40" s="389" t="s">
        <v>2981</v>
      </c>
      <c r="L40" s="439" t="s">
        <v>5928</v>
      </c>
      <c r="P40" s="327" t="str">
        <f t="shared" si="1"/>
        <v xml:space="preserve">   cnDatabase.Execute "IF EXISTS (SELECT *FROM VchSeriesMaster WHERE Code='*02307' AND NAME='Main') Print 'Exist' ELSE Insert Into VchSeriesMaster VALUES ('*02307','Main','24CQ','" &amp; CompAlias &amp; "'+'/','/SQC','A','Sales Quotation Jobwork Cost','" &amp; FYCODE &amp; "')</v>
      </c>
      <c r="AC40" s="441" t="str">
        <f t="shared" si="2"/>
        <v xml:space="preserve">   cnDatabase.Execute "IF EXISTS (Select * From VchSeriesMaster Where VchType='24CQ') Update VchSeriesMaster Set VchType='24CQ' Where VchType='24CQ' ELSE Print 'VchType NOT Exist'</v>
      </c>
      <c r="AU40" s="441" t="str">
        <f t="shared" si="3"/>
        <v xml:space="preserve">   cnDatabase.Execute "IF EXISTS (Select * From VchSeriesMaster Where VchType='24CQ') Update VchSeriesMaster Set VchName='Sales Quotation Jobwork Cost' Where VchType='24CQ' ELSE Print 'VchType NOT Exist'</v>
      </c>
    </row>
    <row r="41" spans="1:47">
      <c r="A41" s="228" t="s">
        <v>1989</v>
      </c>
      <c r="B41" s="228" t="s">
        <v>1872</v>
      </c>
      <c r="C41" s="440" t="s">
        <v>2983</v>
      </c>
      <c r="D41" s="439" t="s">
        <v>3624</v>
      </c>
      <c r="E41" s="228" t="s">
        <v>2984</v>
      </c>
      <c r="F41" s="228" t="s">
        <v>851</v>
      </c>
      <c r="G41" s="383" t="s">
        <v>1989</v>
      </c>
      <c r="H41" s="383" t="s">
        <v>1989</v>
      </c>
      <c r="I41" s="327" t="str">
        <f>VLOOKUP($C41,VSUPdate!$C$3:$L$51,9,FALSE)</f>
        <v>JQ</v>
      </c>
      <c r="J41" s="327" t="str">
        <f>VLOOKUP($C41,VSUPdate!$C$3:$L$51,10,FALSE)</f>
        <v>Sales Quotation Jobwork</v>
      </c>
      <c r="K41" s="389" t="s">
        <v>2983</v>
      </c>
      <c r="L41" s="439" t="s">
        <v>5928</v>
      </c>
      <c r="P41" s="327" t="str">
        <f t="shared" si="1"/>
        <v xml:space="preserve">   cnDatabase.Execute "IF EXISTS (SELECT *FROM VchSeriesMaster WHERE Code='*02308' AND NAME='Main') Print 'Exist' ELSE Insert Into VchSeriesMaster VALUES ('*02308','Main','24JQ','" &amp; CompAlias &amp; "'+'/','/SQJ','A','Sales Quotation Jobwork','" &amp; FYCODE &amp; "')</v>
      </c>
      <c r="AC41" s="441" t="str">
        <f t="shared" si="2"/>
        <v xml:space="preserve">   cnDatabase.Execute "IF EXISTS (Select * From VchSeriesMaster Where VchType='24JQ') Update VchSeriesMaster Set VchType='24JQ' Where VchType='24JQ' ELSE Print 'VchType NOT Exist'</v>
      </c>
      <c r="AU41" s="441" t="str">
        <f t="shared" si="3"/>
        <v xml:space="preserve">   cnDatabase.Execute "IF EXISTS (Select * From VchSeriesMaster Where VchType='24JQ') Update VchSeriesMaster Set VchName='Sales Quotation Jobwork' Where VchType='24JQ' ELSE Print 'VchType NOT Exist'</v>
      </c>
    </row>
    <row r="42" spans="1:47">
      <c r="A42" s="228" t="s">
        <v>1990</v>
      </c>
      <c r="B42" s="228" t="s">
        <v>1872</v>
      </c>
      <c r="C42" s="389" t="s">
        <v>1903</v>
      </c>
      <c r="D42" s="439" t="s">
        <v>3624</v>
      </c>
      <c r="E42" s="228" t="s">
        <v>1904</v>
      </c>
      <c r="F42" s="228" t="s">
        <v>851</v>
      </c>
      <c r="G42" s="383" t="s">
        <v>1990</v>
      </c>
      <c r="H42" s="383" t="s">
        <v>1990</v>
      </c>
      <c r="I42" s="327" t="str">
        <f>VLOOKUP($C42,VSUPdate!$C$3:$L$51,9,FALSE)</f>
        <v>PI</v>
      </c>
      <c r="J42" s="327" t="str">
        <f>VLOOKUP($C42,VSUPdate!$C$3:$L$51,10,FALSE)</f>
        <v>Payments</v>
      </c>
      <c r="K42" s="389" t="s">
        <v>1903</v>
      </c>
      <c r="L42" s="439" t="s">
        <v>5928</v>
      </c>
      <c r="P42" s="327" t="str">
        <f t="shared" si="1"/>
        <v xml:space="preserve">   cnDatabase.Execute "IF EXISTS (SELECT *FROM VchSeriesMaster WHERE Code='*05101' AND NAME='Main') Print 'Exist' ELSE Insert Into VchSeriesMaster VALUES ('*05101','Main','51PI','" &amp; CompAlias &amp; "'+'/','/Pymt','A','Payments','" &amp; FYCODE &amp; "')</v>
      </c>
      <c r="AU42" s="441" t="str">
        <f t="shared" si="3"/>
        <v xml:space="preserve">   cnDatabase.Execute "IF EXISTS (Select * From VchSeriesMaster Where VchType='51PI') Update VchSeriesMaster Set VchName='Payments' Where VchType='51PI' ELSE Print 'VchType NOT Exist'</v>
      </c>
    </row>
    <row r="43" spans="1:47">
      <c r="A43" s="228" t="s">
        <v>1991</v>
      </c>
      <c r="B43" s="228" t="s">
        <v>1872</v>
      </c>
      <c r="C43" s="389" t="s">
        <v>1905</v>
      </c>
      <c r="D43" s="439" t="s">
        <v>3624</v>
      </c>
      <c r="E43" s="228" t="s">
        <v>1906</v>
      </c>
      <c r="F43" s="228" t="s">
        <v>851</v>
      </c>
      <c r="G43" s="383" t="s">
        <v>1991</v>
      </c>
      <c r="H43" s="383" t="s">
        <v>1991</v>
      </c>
      <c r="I43" s="327" t="str">
        <f>VLOOKUP($C43,VSUPdate!$C$3:$L$51,9,FALSE)</f>
        <v>PR</v>
      </c>
      <c r="J43" s="327" t="str">
        <f>VLOOKUP($C43,VSUPdate!$C$3:$L$51,10,FALSE)</f>
        <v>Receipts</v>
      </c>
      <c r="K43" s="389" t="s">
        <v>1905</v>
      </c>
      <c r="L43" s="439" t="s">
        <v>5928</v>
      </c>
      <c r="P43" s="327" t="str">
        <f t="shared" si="1"/>
        <v xml:space="preserve">   cnDatabase.Execute "IF EXISTS (SELECT *FROM VchSeriesMaster WHERE Code='*05201' AND NAME='Main') Print 'Exist' ELSE Insert Into VchSeriesMaster VALUES ('*05201','Main','52PR','" &amp; CompAlias &amp; "'+'/','/Rcpt','A','Receipts','" &amp; FYCODE &amp; "')</v>
      </c>
      <c r="AU43" s="441" t="str">
        <f t="shared" si="3"/>
        <v xml:space="preserve">   cnDatabase.Execute "IF EXISTS (Select * From VchSeriesMaster Where VchType='52PR') Update VchSeriesMaster Set VchName='Receipts' Where VchType='52PR' ELSE Print 'VchType NOT Exist'</v>
      </c>
    </row>
    <row r="44" spans="1:47">
      <c r="A44" s="228" t="s">
        <v>1992</v>
      </c>
      <c r="B44" s="228" t="s">
        <v>1872</v>
      </c>
      <c r="C44" s="389" t="s">
        <v>1907</v>
      </c>
      <c r="D44" s="439" t="s">
        <v>3624</v>
      </c>
      <c r="E44" s="228" t="s">
        <v>1908</v>
      </c>
      <c r="F44" s="228" t="s">
        <v>851</v>
      </c>
      <c r="G44" s="383" t="s">
        <v>1992</v>
      </c>
      <c r="H44" s="383" t="s">
        <v>1992</v>
      </c>
      <c r="I44" s="327" t="str">
        <f>VLOOKUP($C44,VSUPdate!$C$3:$L$51,9,FALSE)</f>
        <v>JE</v>
      </c>
      <c r="J44" s="327" t="str">
        <f>VLOOKUP($C44,VSUPdate!$C$3:$L$51,10,FALSE)</f>
        <v>Journal</v>
      </c>
      <c r="K44" s="389" t="s">
        <v>1907</v>
      </c>
      <c r="L44" s="439" t="s">
        <v>5928</v>
      </c>
      <c r="P44" s="327" t="str">
        <f t="shared" si="1"/>
        <v xml:space="preserve">   cnDatabase.Execute "IF EXISTS (SELECT *FROM VchSeriesMaster WHERE Code='*05301' AND NAME='Main') Print 'Exist' ELSE Insert Into VchSeriesMaster VALUES ('*05301','Main','53JE','" &amp; CompAlias &amp; "'+'/','/Jrnl','A','Journal','" &amp; FYCODE &amp; "')</v>
      </c>
      <c r="AU44" s="441" t="str">
        <f t="shared" si="3"/>
        <v xml:space="preserve">   cnDatabase.Execute "IF EXISTS (Select * From VchSeriesMaster Where VchType='53JE') Update VchSeriesMaster Set VchName='Journal' Where VchType='53JE' ELSE Print 'VchType NOT Exist'</v>
      </c>
    </row>
    <row r="45" spans="1:47">
      <c r="A45" s="228" t="s">
        <v>1993</v>
      </c>
      <c r="B45" s="228" t="s">
        <v>1872</v>
      </c>
      <c r="C45" s="389" t="s">
        <v>1909</v>
      </c>
      <c r="D45" s="439" t="s">
        <v>3624</v>
      </c>
      <c r="E45" s="228" t="s">
        <v>1910</v>
      </c>
      <c r="F45" s="228" t="s">
        <v>851</v>
      </c>
      <c r="G45" s="383" t="s">
        <v>1993</v>
      </c>
      <c r="H45" s="383" t="s">
        <v>1993</v>
      </c>
      <c r="I45" s="327" t="str">
        <f>VLOOKUP($C45,VSUPdate!$C$3:$L$51,9,FALSE)</f>
        <v>CE</v>
      </c>
      <c r="J45" s="327" t="str">
        <f>VLOOKUP($C45,VSUPdate!$C$3:$L$51,10,FALSE)</f>
        <v>Countra</v>
      </c>
      <c r="K45" s="389" t="s">
        <v>1909</v>
      </c>
      <c r="L45" s="439" t="s">
        <v>5928</v>
      </c>
      <c r="P45" s="327" t="str">
        <f t="shared" si="1"/>
        <v xml:space="preserve">   cnDatabase.Execute "IF EXISTS (SELECT *FROM VchSeriesMaster WHERE Code='*05401' AND NAME='Main') Print 'Exist' ELSE Insert Into VchSeriesMaster VALUES ('*05401','Main','54CE','" &amp; CompAlias &amp; "'+'/','/Cntr','A','Countra','" &amp; FYCODE &amp; "')</v>
      </c>
      <c r="AU45" s="441" t="str">
        <f t="shared" si="3"/>
        <v xml:space="preserve">   cnDatabase.Execute "IF EXISTS (Select * From VchSeriesMaster Where VchType='54CE') Update VchSeriesMaster Set VchName='Countra' Where VchType='54CE' ELSE Print 'VchType NOT Exist'</v>
      </c>
    </row>
    <row r="46" spans="1:47">
      <c r="A46" s="228" t="s">
        <v>1994</v>
      </c>
      <c r="B46" s="228" t="s">
        <v>1872</v>
      </c>
      <c r="C46" s="389" t="s">
        <v>1911</v>
      </c>
      <c r="D46" s="439" t="s">
        <v>3624</v>
      </c>
      <c r="E46" s="228" t="s">
        <v>1912</v>
      </c>
      <c r="F46" s="228" t="s">
        <v>851</v>
      </c>
      <c r="G46" s="383" t="s">
        <v>1994</v>
      </c>
      <c r="H46" s="383" t="s">
        <v>1994</v>
      </c>
      <c r="I46" s="327" t="str">
        <f>VLOOKUP($C46,VSUPdate!$C$3:$L$51,9,FALSE)</f>
        <v>CN</v>
      </c>
      <c r="J46" s="327" t="str">
        <f>VLOOKUP($C46,VSUPdate!$C$3:$L$51,10,FALSE)</f>
        <v>Credit Note</v>
      </c>
      <c r="K46" s="389" t="s">
        <v>1911</v>
      </c>
      <c r="L46" s="439" t="s">
        <v>5928</v>
      </c>
      <c r="P46" s="327" t="str">
        <f t="shared" si="1"/>
        <v xml:space="preserve">   cnDatabase.Execute "IF EXISTS (SELECT *FROM VchSeriesMaster WHERE Code='*05501' AND NAME='Main') Print 'Exist' ELSE Insert Into VchSeriesMaster VALUES ('*05501','Main','55CN','" &amp; CompAlias &amp; "'+'/','/CrNt','A','Credit Note','" &amp; FYCODE &amp; "')</v>
      </c>
      <c r="AU46" s="441" t="str">
        <f t="shared" si="3"/>
        <v xml:space="preserve">   cnDatabase.Execute "IF EXISTS (Select * From VchSeriesMaster Where VchType='55CN') Update VchSeriesMaster Set VchName='Credit Note' Where VchType='55CN' ELSE Print 'VchType NOT Exist'</v>
      </c>
    </row>
    <row r="47" spans="1:47">
      <c r="A47" s="228" t="s">
        <v>1995</v>
      </c>
      <c r="B47" s="228" t="s">
        <v>1872</v>
      </c>
      <c r="C47" s="389" t="s">
        <v>1913</v>
      </c>
      <c r="D47" s="439" t="s">
        <v>3624</v>
      </c>
      <c r="E47" s="228" t="s">
        <v>1914</v>
      </c>
      <c r="F47" s="228" t="s">
        <v>851</v>
      </c>
      <c r="G47" s="383" t="s">
        <v>1995</v>
      </c>
      <c r="H47" s="383" t="s">
        <v>1995</v>
      </c>
      <c r="I47" s="327" t="str">
        <f>VLOOKUP($C47,VSUPdate!$C$3:$L$51,9,FALSE)</f>
        <v>DN</v>
      </c>
      <c r="J47" s="327" t="str">
        <f>VLOOKUP($C47,VSUPdate!$C$3:$L$51,10,FALSE)</f>
        <v>Debit Note</v>
      </c>
      <c r="K47" s="389" t="s">
        <v>1913</v>
      </c>
      <c r="L47" s="439" t="s">
        <v>5928</v>
      </c>
      <c r="P47" s="327" t="str">
        <f t="shared" si="1"/>
        <v xml:space="preserve">   cnDatabase.Execute "IF EXISTS (SELECT *FROM VchSeriesMaster WHERE Code='*05601' AND NAME='Main') Print 'Exist' ELSE Insert Into VchSeriesMaster VALUES ('*05601','Main','56DN','" &amp; CompAlias &amp; "'+'/','/DrNt','A','Debit Note','" &amp; FYCODE &amp; "')</v>
      </c>
      <c r="AU47" s="441" t="str">
        <f t="shared" si="3"/>
        <v xml:space="preserve">   cnDatabase.Execute "IF EXISTS (Select * From VchSeriesMaster Where VchType='56DN') Update VchSeriesMaster Set VchName='Debit Note' Where VchType='56DN' ELSE Print 'VchType NOT Exist'</v>
      </c>
    </row>
    <row r="57" spans="1:16">
      <c r="A57" s="228" t="s">
        <v>19</v>
      </c>
      <c r="B57" s="228" t="s">
        <v>275</v>
      </c>
      <c r="C57" s="389" t="s">
        <v>1915</v>
      </c>
      <c r="D57" s="389" t="s">
        <v>1916</v>
      </c>
      <c r="E57" s="228" t="s">
        <v>1917</v>
      </c>
      <c r="F57" s="228" t="s">
        <v>2971</v>
      </c>
      <c r="G57" s="228" t="s">
        <v>2999</v>
      </c>
    </row>
    <row r="58" spans="1:16">
      <c r="A58" t="str">
        <f>CONCATENATE(LEFT(H58,4),L58,RIGHT(H58,1))</f>
        <v>*001" &amp; Mid(FYCODE,2,1) &amp; "1</v>
      </c>
      <c r="B58" s="228" t="s">
        <v>1872</v>
      </c>
      <c r="C58" s="389" t="s">
        <v>1876</v>
      </c>
      <c r="D58" s="439" t="s">
        <v>3624</v>
      </c>
      <c r="E58" s="228" t="s">
        <v>1877</v>
      </c>
      <c r="F58" s="228" t="s">
        <v>851</v>
      </c>
      <c r="G58" s="383" t="s">
        <v>1946</v>
      </c>
      <c r="H58" s="228" t="s">
        <v>1946</v>
      </c>
      <c r="I58" s="327" t="str">
        <f>VLOOKUP($C58,VSUPdate!$C$3:$L$51,9,FALSE)</f>
        <v>PF</v>
      </c>
      <c r="J58" s="327" t="str">
        <f>VLOOKUP($C58,VSUPdate!$C$3:$L$51,10,FALSE)</f>
        <v>Purchase</v>
      </c>
      <c r="K58" s="389" t="s">
        <v>1876</v>
      </c>
      <c r="L58" s="228" t="s">
        <v>4929</v>
      </c>
      <c r="P58" s="327" t="str">
        <f>CONCATENATE(P$1,P$2,"'",A58,"' AND NAME='",B58,"') Print 'Exist' ELSE ",P$3,"'",A58,"','",B58,"','",C58,"','",D58,",'",E58,"','",F58,"','",J58,"')")</f>
        <v xml:space="preserve">   cnDatabase.Execute "IF EXISTS (SELECT *FROM VchSeriesMaster WHERE Code='*001" &amp; Mid(FYCODE,2,1) &amp; "1' AND NAME='Main') Print 'Exist' ELSE Insert Into VchSeriesMaster VALUES ('*001" &amp; Mid(FYCODE,2,1) &amp; "1','Main','01PF','" &amp; CompAlias &amp; "'+'/','/Purc','A','Purchase')</v>
      </c>
    </row>
    <row r="59" spans="1:16">
      <c r="A59" t="str">
        <f t="shared" ref="A59:A101" si="4">CONCATENATE(LEFT(H59,4),L59,RIGHT(H59,1))</f>
        <v>*001" &amp; Mid(FYCODE,2,1) &amp; "2</v>
      </c>
      <c r="B59" s="228" t="s">
        <v>1872</v>
      </c>
      <c r="C59" s="389" t="s">
        <v>1880</v>
      </c>
      <c r="D59" s="439" t="s">
        <v>3624</v>
      </c>
      <c r="E59" s="228" t="s">
        <v>1881</v>
      </c>
      <c r="F59" s="228" t="s">
        <v>851</v>
      </c>
      <c r="G59" s="383" t="s">
        <v>1947</v>
      </c>
      <c r="H59" s="228" t="s">
        <v>1947</v>
      </c>
      <c r="I59" s="327" t="str">
        <f>VLOOKUP($C59,VSUPdate!$C$3:$L$51,9,FALSE)</f>
        <v>PU</v>
      </c>
      <c r="J59" s="327" t="str">
        <f>VLOOKUP($C59,VSUPdate!$C$3:$L$51,10,FALSE)</f>
        <v>Purchase Unit Cost</v>
      </c>
      <c r="K59" s="389" t="s">
        <v>1880</v>
      </c>
      <c r="L59" s="228" t="s">
        <v>4929</v>
      </c>
      <c r="P59" s="327" t="str">
        <f t="shared" ref="P59:P101" si="5">CONCATENATE(P$1,P$2,"'",A59,"' AND NAME='",B59,"') Print 'Exist' ELSE ",P$3,"'",A59,"','",B59,"','",C59,"','",D59,",'",E59,"','",F59,"','",J59,"')")</f>
        <v xml:space="preserve">   cnDatabase.Execute "IF EXISTS (SELECT *FROM VchSeriesMaster WHERE Code='*001" &amp; Mid(FYCODE,2,1) &amp; "2' AND NAME='Main') Print 'Exist' ELSE Insert Into VchSeriesMaster VALUES ('*001" &amp; Mid(FYCODE,2,1) &amp; "2','Main','01PU','" &amp; CompAlias &amp; "'+'/','/PrJU','A','Purchase Unit Cost')</v>
      </c>
    </row>
    <row r="60" spans="1:16">
      <c r="A60" t="str">
        <f t="shared" si="4"/>
        <v>*001" &amp; Mid(FYCODE,2,1) &amp; "3</v>
      </c>
      <c r="B60" s="228" t="s">
        <v>1872</v>
      </c>
      <c r="C60" s="389" t="s">
        <v>1873</v>
      </c>
      <c r="D60" s="439" t="s">
        <v>3624</v>
      </c>
      <c r="E60" s="228" t="s">
        <v>1875</v>
      </c>
      <c r="F60" s="228" t="s">
        <v>851</v>
      </c>
      <c r="G60" s="383" t="s">
        <v>1948</v>
      </c>
      <c r="H60" s="228" t="s">
        <v>1948</v>
      </c>
      <c r="I60" s="327" t="str">
        <f>VLOOKUP($C60,VSUPdate!$C$3:$L$51,9,FALSE)</f>
        <v>PC</v>
      </c>
      <c r="J60" s="327" t="str">
        <f>VLOOKUP($C60,VSUPdate!$C$3:$L$51,10,FALSE)</f>
        <v>Purchase Jobwork Cost</v>
      </c>
      <c r="K60" s="389" t="s">
        <v>1873</v>
      </c>
      <c r="L60" s="228" t="s">
        <v>4929</v>
      </c>
      <c r="P60" s="327" t="str">
        <f t="shared" si="5"/>
        <v xml:space="preserve">   cnDatabase.Execute "IF EXISTS (SELECT *FROM VchSeriesMaster WHERE Code='*001" &amp; Mid(FYCODE,2,1) &amp; "3' AND NAME='Main') Print 'Exist' ELSE Insert Into VchSeriesMaster VALUES ('*001" &amp; Mid(FYCODE,2,1) &amp; "3','Main','01PC','" &amp; CompAlias &amp; "'+'/','/PrJC','A','Purchase Jobwork Cost')</v>
      </c>
    </row>
    <row r="61" spans="1:16">
      <c r="A61" t="str">
        <f t="shared" si="4"/>
        <v>*001" &amp; Mid(FYCODE,2,1) &amp; "4</v>
      </c>
      <c r="B61" s="228" t="s">
        <v>1872</v>
      </c>
      <c r="C61" s="389" t="s">
        <v>1878</v>
      </c>
      <c r="D61" s="439" t="s">
        <v>3624</v>
      </c>
      <c r="E61" s="228" t="s">
        <v>1879</v>
      </c>
      <c r="F61" s="228" t="s">
        <v>851</v>
      </c>
      <c r="G61" s="383" t="s">
        <v>1949</v>
      </c>
      <c r="H61" s="228" t="s">
        <v>1949</v>
      </c>
      <c r="I61" s="327" t="str">
        <f>VLOOKUP($C61,VSUPdate!$C$3:$L$51,9,FALSE)</f>
        <v>PJ</v>
      </c>
      <c r="J61" s="327" t="str">
        <f>VLOOKUP($C61,VSUPdate!$C$3:$L$51,10,FALSE)</f>
        <v>Purchase Jobwork</v>
      </c>
      <c r="K61" s="389" t="s">
        <v>1878</v>
      </c>
      <c r="L61" s="228" t="s">
        <v>4929</v>
      </c>
      <c r="P61" s="327" t="str">
        <f t="shared" si="5"/>
        <v xml:space="preserve">   cnDatabase.Execute "IF EXISTS (SELECT *FROM VchSeriesMaster WHERE Code='*001" &amp; Mid(FYCODE,2,1) &amp; "4' AND NAME='Main') Print 'Exist' ELSE Insert Into VchSeriesMaster VALUES ('*001" &amp; Mid(FYCODE,2,1) &amp; "4','Main','01PJ','" &amp; CompAlias &amp; "'+'/','/PrJW','A','Purchase Jobwork')</v>
      </c>
    </row>
    <row r="62" spans="1:16">
      <c r="A62" t="str">
        <f t="shared" si="4"/>
        <v>*002" &amp; Mid(FYCODE,2,1) &amp; "1</v>
      </c>
      <c r="B62" s="228" t="s">
        <v>1872</v>
      </c>
      <c r="C62" s="389" t="s">
        <v>1882</v>
      </c>
      <c r="D62" s="439" t="s">
        <v>3624</v>
      </c>
      <c r="E62" s="228" t="s">
        <v>1883</v>
      </c>
      <c r="F62" s="228" t="s">
        <v>851</v>
      </c>
      <c r="G62" s="383" t="s">
        <v>1950</v>
      </c>
      <c r="H62" s="228" t="s">
        <v>1950</v>
      </c>
      <c r="I62" s="327" t="str">
        <f>VLOOKUP($C62,VSUPdate!$C$3:$L$51,9,FALSE)</f>
        <v>OF</v>
      </c>
      <c r="J62" s="327" t="str">
        <f>VLOOKUP($C62,VSUPdate!$C$3:$L$51,10,FALSE)</f>
        <v>Purchase Return</v>
      </c>
      <c r="K62" s="389" t="s">
        <v>1882</v>
      </c>
      <c r="L62" s="228" t="s">
        <v>4929</v>
      </c>
      <c r="P62" s="327" t="str">
        <f t="shared" si="5"/>
        <v xml:space="preserve">   cnDatabase.Execute "IF EXISTS (SELECT *FROM VchSeriesMaster WHERE Code='*002" &amp; Mid(FYCODE,2,1) &amp; "1' AND NAME='Main') Print 'Exist' ELSE Insert Into VchSeriesMaster VALUES ('*002" &amp; Mid(FYCODE,2,1) &amp; "1','Main','02OF','" &amp; CompAlias &amp; "'+'/','/PrRt','A','Purchase Return')</v>
      </c>
    </row>
    <row r="63" spans="1:16">
      <c r="A63" t="str">
        <f t="shared" si="4"/>
        <v>*002" &amp; Mid(FYCODE,2,1) &amp; "2</v>
      </c>
      <c r="B63" s="228" t="s">
        <v>1872</v>
      </c>
      <c r="C63" s="389" t="s">
        <v>1919</v>
      </c>
      <c r="D63" s="439" t="s">
        <v>3624</v>
      </c>
      <c r="E63" s="228" t="s">
        <v>1920</v>
      </c>
      <c r="F63" s="228" t="s">
        <v>851</v>
      </c>
      <c r="G63" s="383" t="s">
        <v>1951</v>
      </c>
      <c r="H63" s="228" t="s">
        <v>1951</v>
      </c>
      <c r="I63" s="327" t="str">
        <f>VLOOKUP($C63,VSUPdate!$C$3:$L$51,9,FALSE)</f>
        <v>OU</v>
      </c>
      <c r="J63" s="327" t="str">
        <f>VLOOKUP($C63,VSUPdate!$C$3:$L$51,10,FALSE)</f>
        <v>Purchase Return Unit Cost</v>
      </c>
      <c r="K63" s="389" t="s">
        <v>1919</v>
      </c>
      <c r="L63" s="228" t="s">
        <v>4929</v>
      </c>
      <c r="P63" s="327" t="str">
        <f t="shared" si="5"/>
        <v xml:space="preserve">   cnDatabase.Execute "IF EXISTS (SELECT *FROM VchSeriesMaster WHERE Code='*002" &amp; Mid(FYCODE,2,1) &amp; "2' AND NAME='Main') Print 'Exist' ELSE Insert Into VchSeriesMaster VALUES ('*002" &amp; Mid(FYCODE,2,1) &amp; "2','Main','02OU','" &amp; CompAlias &amp; "'+'/','/PrRtJU','A','Purchase Return Unit Cost')</v>
      </c>
    </row>
    <row r="64" spans="1:16">
      <c r="A64" t="str">
        <f t="shared" si="4"/>
        <v>*002" &amp; Mid(FYCODE,2,1) &amp; "3</v>
      </c>
      <c r="B64" s="228" t="s">
        <v>1872</v>
      </c>
      <c r="C64" s="389" t="s">
        <v>1921</v>
      </c>
      <c r="D64" s="439" t="s">
        <v>3624</v>
      </c>
      <c r="E64" s="228" t="s">
        <v>1922</v>
      </c>
      <c r="F64" s="228" t="s">
        <v>851</v>
      </c>
      <c r="G64" s="383" t="s">
        <v>1952</v>
      </c>
      <c r="H64" s="228" t="s">
        <v>1952</v>
      </c>
      <c r="I64" s="327" t="str">
        <f>VLOOKUP($C64,VSUPdate!$C$3:$L$51,9,FALSE)</f>
        <v>OC</v>
      </c>
      <c r="J64" s="327" t="str">
        <f>VLOOKUP($C64,VSUPdate!$C$3:$L$51,10,FALSE)</f>
        <v>Purchase Return Jobwork Cost</v>
      </c>
      <c r="K64" s="389" t="s">
        <v>1921</v>
      </c>
      <c r="L64" s="228" t="s">
        <v>4929</v>
      </c>
      <c r="P64" s="327" t="str">
        <f t="shared" si="5"/>
        <v xml:space="preserve">   cnDatabase.Execute "IF EXISTS (SELECT *FROM VchSeriesMaster WHERE Code='*002" &amp; Mid(FYCODE,2,1) &amp; "3' AND NAME='Main') Print 'Exist' ELSE Insert Into VchSeriesMaster VALUES ('*002" &amp; Mid(FYCODE,2,1) &amp; "3','Main','02OC','" &amp; CompAlias &amp; "'+'/','/PrRtJC','A','Purchase Return Jobwork Cost')</v>
      </c>
    </row>
    <row r="65" spans="1:16">
      <c r="A65" t="str">
        <f t="shared" si="4"/>
        <v>*002" &amp; Mid(FYCODE,2,1) &amp; "4</v>
      </c>
      <c r="B65" s="228" t="s">
        <v>1872</v>
      </c>
      <c r="C65" s="389" t="s">
        <v>1923</v>
      </c>
      <c r="D65" s="439" t="s">
        <v>3624</v>
      </c>
      <c r="E65" s="228" t="s">
        <v>1924</v>
      </c>
      <c r="F65" s="228" t="s">
        <v>851</v>
      </c>
      <c r="G65" s="383" t="s">
        <v>1953</v>
      </c>
      <c r="H65" s="228" t="s">
        <v>1953</v>
      </c>
      <c r="I65" s="327" t="str">
        <f>VLOOKUP($C65,VSUPdate!$C$3:$L$51,9,FALSE)</f>
        <v>OJ</v>
      </c>
      <c r="J65" s="327" t="str">
        <f>VLOOKUP($C65,VSUPdate!$C$3:$L$51,10,FALSE)</f>
        <v>Purchase Return Jobwork</v>
      </c>
      <c r="K65" s="389" t="s">
        <v>1923</v>
      </c>
      <c r="L65" s="228" t="s">
        <v>4929</v>
      </c>
      <c r="P65" s="327" t="str">
        <f t="shared" si="5"/>
        <v xml:space="preserve">   cnDatabase.Execute "IF EXISTS (SELECT *FROM VchSeriesMaster WHERE Code='*002" &amp; Mid(FYCODE,2,1) &amp; "4' AND NAME='Main') Print 'Exist' ELSE Insert Into VchSeriesMaster VALUES ('*002" &amp; Mid(FYCODE,2,1) &amp; "4','Main','02OJ','" &amp; CompAlias &amp; "'+'/','/PrRtJW','A','Purchase Return Jobwork')</v>
      </c>
    </row>
    <row r="66" spans="1:16">
      <c r="A66" t="str">
        <f t="shared" si="4"/>
        <v>*003" &amp; Mid(FYCODE,2,1) &amp; "1</v>
      </c>
      <c r="B66" s="228" t="s">
        <v>1872</v>
      </c>
      <c r="C66" s="389" t="s">
        <v>1884</v>
      </c>
      <c r="D66" s="439" t="s">
        <v>3624</v>
      </c>
      <c r="E66" s="228" t="s">
        <v>1885</v>
      </c>
      <c r="F66" s="228" t="s">
        <v>851</v>
      </c>
      <c r="G66" s="383" t="s">
        <v>1954</v>
      </c>
      <c r="H66" s="228" t="s">
        <v>1954</v>
      </c>
      <c r="I66" s="327" t="str">
        <f>VLOOKUP($C66,VSUPdate!$C$3:$L$51,9,FALSE)</f>
        <v>TF</v>
      </c>
      <c r="J66" s="327" t="str">
        <f>VLOOKUP($C66,VSUPdate!$C$3:$L$51,10,FALSE)</f>
        <v>Sale Return</v>
      </c>
      <c r="K66" s="389" t="s">
        <v>1884</v>
      </c>
      <c r="L66" s="228" t="s">
        <v>4929</v>
      </c>
      <c r="P66" s="327" t="str">
        <f t="shared" si="5"/>
        <v xml:space="preserve">   cnDatabase.Execute "IF EXISTS (SELECT *FROM VchSeriesMaster WHERE Code='*003" &amp; Mid(FYCODE,2,1) &amp; "1' AND NAME='Main') Print 'Exist' ELSE Insert Into VchSeriesMaster VALUES ('*003" &amp; Mid(FYCODE,2,1) &amp; "1','Main','03TF','" &amp; CompAlias &amp; "'+'/','/SlRt','A','Sale Return')</v>
      </c>
    </row>
    <row r="67" spans="1:16">
      <c r="A67" t="str">
        <f t="shared" si="4"/>
        <v>*003" &amp; Mid(FYCODE,2,1) &amp; "2</v>
      </c>
      <c r="B67" s="228" t="s">
        <v>1872</v>
      </c>
      <c r="C67" s="389" t="s">
        <v>1925</v>
      </c>
      <c r="D67" s="439" t="s">
        <v>3624</v>
      </c>
      <c r="E67" s="228" t="s">
        <v>1926</v>
      </c>
      <c r="F67" s="228" t="s">
        <v>851</v>
      </c>
      <c r="G67" s="383" t="s">
        <v>1955</v>
      </c>
      <c r="H67" s="228" t="s">
        <v>1955</v>
      </c>
      <c r="I67" s="327" t="str">
        <f>VLOOKUP($C67,VSUPdate!$C$3:$L$51,9,FALSE)</f>
        <v>TU</v>
      </c>
      <c r="J67" s="327" t="str">
        <f>VLOOKUP($C67,VSUPdate!$C$3:$L$51,10,FALSE)</f>
        <v>Sale Return Unit Cost</v>
      </c>
      <c r="K67" s="389" t="s">
        <v>1925</v>
      </c>
      <c r="L67" s="228" t="s">
        <v>4929</v>
      </c>
      <c r="P67" s="327" t="str">
        <f t="shared" si="5"/>
        <v xml:space="preserve">   cnDatabase.Execute "IF EXISTS (SELECT *FROM VchSeriesMaster WHERE Code='*003" &amp; Mid(FYCODE,2,1) &amp; "2' AND NAME='Main') Print 'Exist' ELSE Insert Into VchSeriesMaster VALUES ('*003" &amp; Mid(FYCODE,2,1) &amp; "2','Main','03TU','" &amp; CompAlias &amp; "'+'/','/SlRtJU','A','Sale Return Unit Cost')</v>
      </c>
    </row>
    <row r="68" spans="1:16">
      <c r="A68" t="str">
        <f t="shared" si="4"/>
        <v>*003" &amp; Mid(FYCODE,2,1) &amp; "3</v>
      </c>
      <c r="B68" s="228" t="s">
        <v>1872</v>
      </c>
      <c r="C68" s="389" t="s">
        <v>1927</v>
      </c>
      <c r="D68" s="439" t="s">
        <v>3624</v>
      </c>
      <c r="E68" s="228" t="s">
        <v>1928</v>
      </c>
      <c r="F68" s="228" t="s">
        <v>851</v>
      </c>
      <c r="G68" s="383" t="s">
        <v>1956</v>
      </c>
      <c r="H68" s="228" t="s">
        <v>1956</v>
      </c>
      <c r="I68" s="327" t="str">
        <f>VLOOKUP($C68,VSUPdate!$C$3:$L$51,9,FALSE)</f>
        <v>TC</v>
      </c>
      <c r="J68" s="327" t="str">
        <f>VLOOKUP($C68,VSUPdate!$C$3:$L$51,10,FALSE)</f>
        <v>Sale Return Jobwork Cost</v>
      </c>
      <c r="K68" s="389" t="s">
        <v>1927</v>
      </c>
      <c r="L68" s="228" t="s">
        <v>4929</v>
      </c>
      <c r="P68" s="327" t="str">
        <f t="shared" si="5"/>
        <v xml:space="preserve">   cnDatabase.Execute "IF EXISTS (SELECT *FROM VchSeriesMaster WHERE Code='*003" &amp; Mid(FYCODE,2,1) &amp; "3' AND NAME='Main') Print 'Exist' ELSE Insert Into VchSeriesMaster VALUES ('*003" &amp; Mid(FYCODE,2,1) &amp; "3','Main','03TC','" &amp; CompAlias &amp; "'+'/','/SlRtJC','A','Sale Return Jobwork Cost')</v>
      </c>
    </row>
    <row r="69" spans="1:16">
      <c r="A69" t="str">
        <f t="shared" si="4"/>
        <v>*003" &amp; Mid(FYCODE,2,1) &amp; "4</v>
      </c>
      <c r="B69" s="228" t="s">
        <v>1872</v>
      </c>
      <c r="C69" s="389" t="s">
        <v>1929</v>
      </c>
      <c r="D69" s="439" t="s">
        <v>3624</v>
      </c>
      <c r="E69" s="228" t="s">
        <v>1930</v>
      </c>
      <c r="F69" s="228" t="s">
        <v>851</v>
      </c>
      <c r="G69" s="383" t="s">
        <v>1957</v>
      </c>
      <c r="H69" s="228" t="s">
        <v>1957</v>
      </c>
      <c r="I69" s="327" t="str">
        <f>VLOOKUP($C69,VSUPdate!$C$3:$L$51,9,FALSE)</f>
        <v>TJ</v>
      </c>
      <c r="J69" s="327" t="str">
        <f>VLOOKUP($C69,VSUPdate!$C$3:$L$51,10,FALSE)</f>
        <v>Sale Return Jobwork</v>
      </c>
      <c r="K69" s="389" t="s">
        <v>1929</v>
      </c>
      <c r="L69" s="228" t="s">
        <v>4929</v>
      </c>
      <c r="P69" s="327" t="str">
        <f t="shared" si="5"/>
        <v xml:space="preserve">   cnDatabase.Execute "IF EXISTS (SELECT *FROM VchSeriesMaster WHERE Code='*003" &amp; Mid(FYCODE,2,1) &amp; "4' AND NAME='Main') Print 'Exist' ELSE Insert Into VchSeriesMaster VALUES ('*003" &amp; Mid(FYCODE,2,1) &amp; "4','Main','03TJ','" &amp; CompAlias &amp; "'+'/','/SlRtJW','A','Sale Return Jobwork')</v>
      </c>
    </row>
    <row r="70" spans="1:16">
      <c r="A70" t="str">
        <f t="shared" si="4"/>
        <v>*004" &amp; Mid(FYCODE,2,1) &amp; "1</v>
      </c>
      <c r="B70" s="228" t="s">
        <v>1872</v>
      </c>
      <c r="C70" s="389" t="s">
        <v>1888</v>
      </c>
      <c r="D70" s="439" t="s">
        <v>3624</v>
      </c>
      <c r="E70" s="228" t="s">
        <v>1889</v>
      </c>
      <c r="F70" s="228" t="s">
        <v>851</v>
      </c>
      <c r="G70" s="383" t="s">
        <v>1958</v>
      </c>
      <c r="H70" s="228" t="s">
        <v>1958</v>
      </c>
      <c r="I70" s="327" t="str">
        <f>VLOOKUP($C70,VSUPdate!$C$3:$L$51,9,FALSE)</f>
        <v>SF</v>
      </c>
      <c r="J70" s="327" t="str">
        <f>VLOOKUP($C70,VSUPdate!$C$3:$L$51,10,FALSE)</f>
        <v>Sales</v>
      </c>
      <c r="K70" s="389" t="s">
        <v>1888</v>
      </c>
      <c r="L70" s="228" t="s">
        <v>4929</v>
      </c>
      <c r="P70" s="327" t="str">
        <f t="shared" si="5"/>
        <v xml:space="preserve">   cnDatabase.Execute "IF EXISTS (SELECT *FROM VchSeriesMaster WHERE Code='*004" &amp; Mid(FYCODE,2,1) &amp; "1' AND NAME='Main') Print 'Exist' ELSE Insert Into VchSeriesMaster VALUES ('*004" &amp; Mid(FYCODE,2,1) &amp; "1','Main','04SF','" &amp; CompAlias &amp; "'+'/','/Sale','A','Sales')</v>
      </c>
    </row>
    <row r="71" spans="1:16">
      <c r="A71" t="str">
        <f t="shared" si="4"/>
        <v>*004" &amp; Mid(FYCODE,2,1) &amp; "2</v>
      </c>
      <c r="B71" s="228" t="s">
        <v>1872</v>
      </c>
      <c r="C71" s="389" t="s">
        <v>1892</v>
      </c>
      <c r="D71" s="439" t="s">
        <v>3624</v>
      </c>
      <c r="E71" s="228" t="s">
        <v>1893</v>
      </c>
      <c r="F71" s="228" t="s">
        <v>851</v>
      </c>
      <c r="G71" s="383" t="s">
        <v>1959</v>
      </c>
      <c r="H71" s="228" t="s">
        <v>1959</v>
      </c>
      <c r="I71" s="327" t="str">
        <f>VLOOKUP($C71,VSUPdate!$C$3:$L$51,9,FALSE)</f>
        <v>SU</v>
      </c>
      <c r="J71" s="327" t="str">
        <f>VLOOKUP($C71,VSUPdate!$C$3:$L$51,10,FALSE)</f>
        <v>Sales Unit Cost</v>
      </c>
      <c r="K71" s="389" t="s">
        <v>1892</v>
      </c>
      <c r="L71" s="228" t="s">
        <v>4929</v>
      </c>
      <c r="P71" s="327" t="str">
        <f t="shared" si="5"/>
        <v xml:space="preserve">   cnDatabase.Execute "IF EXISTS (SELECT *FROM VchSeriesMaster WHERE Code='*004" &amp; Mid(FYCODE,2,1) &amp; "2' AND NAME='Main') Print 'Exist' ELSE Insert Into VchSeriesMaster VALUES ('*004" &amp; Mid(FYCODE,2,1) &amp; "2','Main','04SU','" &amp; CompAlias &amp; "'+'/','/SlJU','A','Sales Unit Cost')</v>
      </c>
    </row>
    <row r="72" spans="1:16">
      <c r="A72" t="str">
        <f t="shared" si="4"/>
        <v>*004" &amp; Mid(FYCODE,2,1) &amp; "3</v>
      </c>
      <c r="B72" s="228" t="s">
        <v>1872</v>
      </c>
      <c r="C72" s="389" t="s">
        <v>1886</v>
      </c>
      <c r="D72" s="439" t="s">
        <v>3624</v>
      </c>
      <c r="E72" s="228" t="s">
        <v>1887</v>
      </c>
      <c r="F72" s="228" t="s">
        <v>851</v>
      </c>
      <c r="G72" s="383" t="s">
        <v>1960</v>
      </c>
      <c r="H72" s="228" t="s">
        <v>1960</v>
      </c>
      <c r="I72" s="327" t="str">
        <f>VLOOKUP($C72,VSUPdate!$C$3:$L$51,9,FALSE)</f>
        <v>SC</v>
      </c>
      <c r="J72" s="327" t="str">
        <f>VLOOKUP($C72,VSUPdate!$C$3:$L$51,10,FALSE)</f>
        <v>Sales Jobwork Cost</v>
      </c>
      <c r="K72" s="389" t="s">
        <v>1886</v>
      </c>
      <c r="L72" s="228" t="s">
        <v>4929</v>
      </c>
      <c r="P72" s="327" t="str">
        <f t="shared" si="5"/>
        <v xml:space="preserve">   cnDatabase.Execute "IF EXISTS (SELECT *FROM VchSeriesMaster WHERE Code='*004" &amp; Mid(FYCODE,2,1) &amp; "3' AND NAME='Main') Print 'Exist' ELSE Insert Into VchSeriesMaster VALUES ('*004" &amp; Mid(FYCODE,2,1) &amp; "3','Main','04SC','" &amp; CompAlias &amp; "'+'/','/SlJC','A','Sales Jobwork Cost')</v>
      </c>
    </row>
    <row r="73" spans="1:16">
      <c r="A73" t="str">
        <f t="shared" si="4"/>
        <v>*004" &amp; Mid(FYCODE,2,1) &amp; "4</v>
      </c>
      <c r="B73" s="228" t="s">
        <v>1872</v>
      </c>
      <c r="C73" s="389" t="s">
        <v>1890</v>
      </c>
      <c r="D73" s="439" t="s">
        <v>3624</v>
      </c>
      <c r="E73" s="228" t="s">
        <v>1891</v>
      </c>
      <c r="F73" s="228" t="s">
        <v>851</v>
      </c>
      <c r="G73" s="383" t="s">
        <v>1961</v>
      </c>
      <c r="H73" s="228" t="s">
        <v>1961</v>
      </c>
      <c r="I73" s="327" t="str">
        <f>VLOOKUP($C73,VSUPdate!$C$3:$L$51,9,FALSE)</f>
        <v>SJ</v>
      </c>
      <c r="J73" s="327" t="str">
        <f>VLOOKUP($C73,VSUPdate!$C$3:$L$51,10,FALSE)</f>
        <v>Sales Jobwork</v>
      </c>
      <c r="K73" s="389" t="s">
        <v>1890</v>
      </c>
      <c r="L73" s="228" t="s">
        <v>4929</v>
      </c>
      <c r="P73" s="327" t="str">
        <f t="shared" si="5"/>
        <v xml:space="preserve">   cnDatabase.Execute "IF EXISTS (SELECT *FROM VchSeriesMaster WHERE Code='*004" &amp; Mid(FYCODE,2,1) &amp; "4' AND NAME='Main') Print 'Exist' ELSE Insert Into VchSeriesMaster VALUES ('*004" &amp; Mid(FYCODE,2,1) &amp; "4','Main','04SJ','" &amp; CompAlias &amp; "'+'/','/SlJW','A','Sales Jobwork')</v>
      </c>
    </row>
    <row r="74" spans="1:16">
      <c r="A74" t="str">
        <f t="shared" si="4"/>
        <v>*005" &amp; Mid(FYCODE,2,1) &amp; "1</v>
      </c>
      <c r="B74" s="228" t="s">
        <v>1872</v>
      </c>
      <c r="C74" s="389" t="s">
        <v>1894</v>
      </c>
      <c r="D74" s="439" t="s">
        <v>3624</v>
      </c>
      <c r="E74" s="228" t="s">
        <v>1895</v>
      </c>
      <c r="F74" s="228" t="s">
        <v>851</v>
      </c>
      <c r="G74" s="383" t="s">
        <v>1962</v>
      </c>
      <c r="H74" s="228" t="s">
        <v>1962</v>
      </c>
      <c r="I74" s="327" t="str">
        <f>VLOOKUP($C74,VSUPdate!$C$3:$L$51,9,FALSE)</f>
        <v>RF</v>
      </c>
      <c r="J74" s="327" t="str">
        <f>VLOOKUP($C74,VSUPdate!$C$3:$L$51,10,FALSE)</f>
        <v>Purchase Challan IN</v>
      </c>
      <c r="K74" s="389" t="s">
        <v>1894</v>
      </c>
      <c r="L74" s="228" t="s">
        <v>4929</v>
      </c>
      <c r="P74" s="327" t="str">
        <f t="shared" si="5"/>
        <v xml:space="preserve">   cnDatabase.Execute "IF EXISTS (SELECT *FROM VchSeriesMaster WHERE Code='*005" &amp; Mid(FYCODE,2,1) &amp; "1' AND NAME='Main') Print 'Exist' ELSE Insert Into VchSeriesMaster VALUES ('*005" &amp; Mid(FYCODE,2,1) &amp; "1','Main','05RF','" &amp; CompAlias &amp; "'+'/','/MtRc','A','Purchase Challan IN')</v>
      </c>
    </row>
    <row r="75" spans="1:16">
      <c r="A75" t="str">
        <f t="shared" si="4"/>
        <v>*005" &amp; Mid(FYCODE,2,1) &amp; "2</v>
      </c>
      <c r="B75" s="228" t="s">
        <v>1872</v>
      </c>
      <c r="C75" s="389" t="s">
        <v>1931</v>
      </c>
      <c r="D75" s="439" t="s">
        <v>3624</v>
      </c>
      <c r="E75" s="228" t="s">
        <v>1932</v>
      </c>
      <c r="F75" s="228" t="s">
        <v>851</v>
      </c>
      <c r="G75" s="383" t="s">
        <v>1963</v>
      </c>
      <c r="H75" s="228" t="s">
        <v>1963</v>
      </c>
      <c r="I75" s="327" t="str">
        <f>VLOOKUP($C75,VSUPdate!$C$3:$L$51,9,FALSE)</f>
        <v>FR</v>
      </c>
      <c r="J75" s="327" t="str">
        <f>VLOOKUP($C75,VSUPdate!$C$3:$L$51,10,FALSE)</f>
        <v>Purchase Challan IN (Jobwork)</v>
      </c>
      <c r="K75" s="389" t="s">
        <v>1931</v>
      </c>
      <c r="L75" s="228" t="s">
        <v>4929</v>
      </c>
      <c r="P75" s="327" t="str">
        <f t="shared" si="5"/>
        <v xml:space="preserve">   cnDatabase.Execute "IF EXISTS (SELECT *FROM VchSeriesMaster WHERE Code='*005" &amp; Mid(FYCODE,2,1) &amp; "2' AND NAME='Main') Print 'Exist' ELSE Insert Into VchSeriesMaster VALUES ('*005" &amp; Mid(FYCODE,2,1) &amp; "2','Main','05FR','" &amp; CompAlias &amp; "'+'/','/MtRcJW','A','Purchase Challan IN (Jobwork)')</v>
      </c>
    </row>
    <row r="76" spans="1:16">
      <c r="A76" t="str">
        <f t="shared" si="4"/>
        <v>*006" &amp; Mid(FYCODE,2,1) &amp; "1</v>
      </c>
      <c r="B76" s="228" t="s">
        <v>1872</v>
      </c>
      <c r="C76" s="389" t="s">
        <v>1933</v>
      </c>
      <c r="D76" s="439" t="s">
        <v>3624</v>
      </c>
      <c r="E76" s="228" t="s">
        <v>1934</v>
      </c>
      <c r="F76" s="228" t="s">
        <v>851</v>
      </c>
      <c r="G76" s="383" t="s">
        <v>1964</v>
      </c>
      <c r="H76" s="228" t="s">
        <v>1964</v>
      </c>
      <c r="I76" s="327" t="str">
        <f>VLOOKUP($C76,VSUPdate!$C$3:$L$51,9,FALSE)</f>
        <v>IF</v>
      </c>
      <c r="J76" s="327" t="str">
        <f>VLOOKUP($C76,VSUPdate!$C$3:$L$51,10,FALSE)</f>
        <v>Purchase Challan Out</v>
      </c>
      <c r="K76" s="389" t="s">
        <v>1933</v>
      </c>
      <c r="L76" s="228" t="s">
        <v>4929</v>
      </c>
      <c r="P76" s="327" t="str">
        <f t="shared" si="5"/>
        <v xml:space="preserve">   cnDatabase.Execute "IF EXISTS (SELECT *FROM VchSeriesMaster WHERE Code='*006" &amp; Mid(FYCODE,2,1) &amp; "1' AND NAME='Main') Print 'Exist' ELSE Insert Into VchSeriesMaster VALUES ('*006" &amp; Mid(FYCODE,2,1) &amp; "1','Main','06IF','" &amp; CompAlias &amp; "'+'/','/PrRtC','A','Purchase Challan Out')</v>
      </c>
    </row>
    <row r="77" spans="1:16">
      <c r="A77" t="str">
        <f t="shared" si="4"/>
        <v>*006" &amp; Mid(FYCODE,2,1) &amp; "2</v>
      </c>
      <c r="B77" s="228" t="s">
        <v>1872</v>
      </c>
      <c r="C77" s="389" t="s">
        <v>1935</v>
      </c>
      <c r="D77" s="439" t="s">
        <v>3624</v>
      </c>
      <c r="E77" s="228" t="s">
        <v>1936</v>
      </c>
      <c r="F77" s="228" t="s">
        <v>851</v>
      </c>
      <c r="G77" s="383" t="s">
        <v>1965</v>
      </c>
      <c r="H77" s="228" t="s">
        <v>1965</v>
      </c>
      <c r="I77" s="327" t="str">
        <f>VLOOKUP($C77,VSUPdate!$C$3:$L$51,9,FALSE)</f>
        <v>FI</v>
      </c>
      <c r="J77" s="327" t="str">
        <f>VLOOKUP($C77,VSUPdate!$C$3:$L$51,10,FALSE)</f>
        <v>Purchase Challan Out (Jobworj)</v>
      </c>
      <c r="K77" s="389" t="s">
        <v>1935</v>
      </c>
      <c r="L77" s="228" t="s">
        <v>4929</v>
      </c>
      <c r="P77" s="327" t="str">
        <f t="shared" si="5"/>
        <v xml:space="preserve">   cnDatabase.Execute "IF EXISTS (SELECT *FROM VchSeriesMaster WHERE Code='*006" &amp; Mid(FYCODE,2,1) &amp; "2' AND NAME='Main') Print 'Exist' ELSE Insert Into VchSeriesMaster VALUES ('*006" &amp; Mid(FYCODE,2,1) &amp; "2','Main','06FI','" &amp; CompAlias &amp; "'+'/','/PrRtCJW','A','Purchase Challan Out (Jobworj)')</v>
      </c>
    </row>
    <row r="78" spans="1:16">
      <c r="A78" t="str">
        <f t="shared" si="4"/>
        <v>*007" &amp; Mid(FYCODE,2,1) &amp; "1</v>
      </c>
      <c r="B78" s="228" t="s">
        <v>1872</v>
      </c>
      <c r="C78" s="389" t="s">
        <v>1896</v>
      </c>
      <c r="D78" s="439" t="s">
        <v>3624</v>
      </c>
      <c r="E78" s="228" t="s">
        <v>1937</v>
      </c>
      <c r="F78" s="228" t="s">
        <v>851</v>
      </c>
      <c r="G78" s="383" t="s">
        <v>1966</v>
      </c>
      <c r="H78" s="228" t="s">
        <v>1966</v>
      </c>
      <c r="I78" s="327" t="str">
        <f>VLOOKUP($C78,VSUPdate!$C$3:$L$51,9,FALSE)</f>
        <v>RF</v>
      </c>
      <c r="J78" s="327" t="str">
        <f>VLOOKUP($C78,VSUPdate!$C$3:$L$51,10,FALSE)</f>
        <v>Sale Challan IN</v>
      </c>
      <c r="K78" s="389" t="s">
        <v>1896</v>
      </c>
      <c r="L78" s="228" t="s">
        <v>4929</v>
      </c>
      <c r="P78" s="327" t="str">
        <f t="shared" si="5"/>
        <v xml:space="preserve">   cnDatabase.Execute "IF EXISTS (SELECT *FROM VchSeriesMaster WHERE Code='*007" &amp; Mid(FYCODE,2,1) &amp; "1' AND NAME='Main') Print 'Exist' ELSE Insert Into VchSeriesMaster VALUES ('*007" &amp; Mid(FYCODE,2,1) &amp; "1','Main','07RF','" &amp; CompAlias &amp; "'+'/','/SlRtC','A','Sale Challan IN')</v>
      </c>
    </row>
    <row r="79" spans="1:16">
      <c r="A79" t="str">
        <f t="shared" si="4"/>
        <v>*007" &amp; Mid(FYCODE,2,1) &amp; "2</v>
      </c>
      <c r="B79" s="228" t="s">
        <v>1872</v>
      </c>
      <c r="C79" s="389" t="s">
        <v>1938</v>
      </c>
      <c r="D79" s="439" t="s">
        <v>3624</v>
      </c>
      <c r="E79" s="228" t="s">
        <v>1939</v>
      </c>
      <c r="F79" s="228" t="s">
        <v>851</v>
      </c>
      <c r="G79" s="383" t="s">
        <v>1967</v>
      </c>
      <c r="H79" s="228" t="s">
        <v>1967</v>
      </c>
      <c r="I79" s="327" t="str">
        <f>VLOOKUP($C79,VSUPdate!$C$3:$L$51,9,FALSE)</f>
        <v>FR</v>
      </c>
      <c r="J79" s="327" t="str">
        <f>VLOOKUP($C79,VSUPdate!$C$3:$L$51,10,FALSE)</f>
        <v>Sale Challan IN (Jobwork)</v>
      </c>
      <c r="K79" s="389" t="s">
        <v>1938</v>
      </c>
      <c r="L79" s="228" t="s">
        <v>4929</v>
      </c>
      <c r="P79" s="327" t="str">
        <f t="shared" si="5"/>
        <v xml:space="preserve">   cnDatabase.Execute "IF EXISTS (SELECT *FROM VchSeriesMaster WHERE Code='*007" &amp; Mid(FYCODE,2,1) &amp; "2' AND NAME='Main') Print 'Exist' ELSE Insert Into VchSeriesMaster VALUES ('*007" &amp; Mid(FYCODE,2,1) &amp; "2','Main','07FR','" &amp; CompAlias &amp; "'+'/','/SlRtCJW','A','Sale Challan IN (Jobwork)')</v>
      </c>
    </row>
    <row r="80" spans="1:16">
      <c r="A80" t="str">
        <f t="shared" si="4"/>
        <v>*008" &amp; Mid(FYCODE,2,1) &amp; "1</v>
      </c>
      <c r="B80" s="228" t="s">
        <v>1872</v>
      </c>
      <c r="C80" s="389" t="s">
        <v>1897</v>
      </c>
      <c r="D80" s="439" t="s">
        <v>3624</v>
      </c>
      <c r="E80" s="228" t="s">
        <v>1940</v>
      </c>
      <c r="F80" s="228" t="s">
        <v>851</v>
      </c>
      <c r="G80" s="383" t="s">
        <v>1968</v>
      </c>
      <c r="H80" s="228" t="s">
        <v>1968</v>
      </c>
      <c r="I80" s="327" t="str">
        <f>VLOOKUP($C80,VSUPdate!$C$3:$L$51,9,FALSE)</f>
        <v>IF</v>
      </c>
      <c r="J80" s="327" t="str">
        <f>VLOOKUP($C80,VSUPdate!$C$3:$L$51,10,FALSE)</f>
        <v>Sale Challan Out</v>
      </c>
      <c r="K80" s="389" t="s">
        <v>1897</v>
      </c>
      <c r="L80" s="228" t="s">
        <v>4929</v>
      </c>
      <c r="P80" s="327" t="str">
        <f t="shared" si="5"/>
        <v xml:space="preserve">   cnDatabase.Execute "IF EXISTS (SELECT *FROM VchSeriesMaster WHERE Code='*008" &amp; Mid(FYCODE,2,1) &amp; "1' AND NAME='Main') Print 'Exist' ELSE Insert Into VchSeriesMaster VALUES ('*008" &amp; Mid(FYCODE,2,1) &amp; "1','Main','08IF','" &amp; CompAlias &amp; "'+'/','/MtIs','A','Sale Challan Out')</v>
      </c>
    </row>
    <row r="81" spans="1:16">
      <c r="A81" t="str">
        <f t="shared" si="4"/>
        <v>*008" &amp; Mid(FYCODE,2,1) &amp; "2</v>
      </c>
      <c r="B81" s="228" t="s">
        <v>1872</v>
      </c>
      <c r="C81" s="389" t="s">
        <v>1941</v>
      </c>
      <c r="D81" s="439" t="s">
        <v>3624</v>
      </c>
      <c r="E81" s="228" t="s">
        <v>1942</v>
      </c>
      <c r="F81" s="228" t="s">
        <v>851</v>
      </c>
      <c r="G81" s="383" t="s">
        <v>1969</v>
      </c>
      <c r="H81" s="228" t="s">
        <v>1969</v>
      </c>
      <c r="I81" s="327" t="str">
        <f>VLOOKUP($C81,VSUPdate!$C$3:$L$51,9,FALSE)</f>
        <v>FI</v>
      </c>
      <c r="J81" s="327" t="str">
        <f>VLOOKUP($C81,VSUPdate!$C$3:$L$51,10,FALSE)</f>
        <v>Sale Challan Out (Jobwork)</v>
      </c>
      <c r="K81" s="389" t="s">
        <v>1941</v>
      </c>
      <c r="L81" s="228" t="s">
        <v>4929</v>
      </c>
      <c r="P81" s="327" t="str">
        <f t="shared" si="5"/>
        <v xml:space="preserve">   cnDatabase.Execute "IF EXISTS (SELECT *FROM VchSeriesMaster WHERE Code='*008" &amp; Mid(FYCODE,2,1) &amp; "2' AND NAME='Main') Print 'Exist' ELSE Insert Into VchSeriesMaster VALUES ('*008" &amp; Mid(FYCODE,2,1) &amp; "2','Main','08FI','" &amp; CompAlias &amp; "'+'/','/MtIsJW','A','Sale Challan Out (Jobwork)')</v>
      </c>
    </row>
    <row r="82" spans="1:16">
      <c r="A82" t="str">
        <f t="shared" si="4"/>
        <v>*017" &amp; Mid(FYCODE,2,1) &amp; "1</v>
      </c>
      <c r="B82" s="228" t="s">
        <v>1872</v>
      </c>
      <c r="C82" s="389" t="s">
        <v>1898</v>
      </c>
      <c r="D82" s="439" t="s">
        <v>3624</v>
      </c>
      <c r="E82" s="228" t="s">
        <v>1943</v>
      </c>
      <c r="F82" s="228" t="s">
        <v>851</v>
      </c>
      <c r="G82" s="383" t="s">
        <v>1970</v>
      </c>
      <c r="H82" s="228" t="s">
        <v>1970</v>
      </c>
      <c r="I82" s="327" t="str">
        <f>VLOOKUP($C82,VSUPdate!$C$3:$L$51,9,FALSE)</f>
        <v>PO</v>
      </c>
      <c r="J82" s="327" t="str">
        <f>VLOOKUP($C82,VSUPdate!$C$3:$L$51,10,FALSE)</f>
        <v>Purchase Order</v>
      </c>
      <c r="K82" s="389" t="s">
        <v>1898</v>
      </c>
      <c r="L82" s="228" t="s">
        <v>4929</v>
      </c>
      <c r="P82" s="327" t="str">
        <f t="shared" si="5"/>
        <v xml:space="preserve">   cnDatabase.Execute "IF EXISTS (SELECT *FROM VchSeriesMaster WHERE Code='*017" &amp; Mid(FYCODE,2,1) &amp; "1' AND NAME='Main') Print 'Exist' ELSE Insert Into VchSeriesMaster VALUES ('*017" &amp; Mid(FYCODE,2,1) &amp; "1','Main','17PO','" &amp; CompAlias &amp; "'+'/','/PO','A','Purchase Order')</v>
      </c>
    </row>
    <row r="83" spans="1:16">
      <c r="A83" t="str">
        <f t="shared" si="4"/>
        <v>*018" &amp; Mid(FYCODE,2,1) &amp; "1</v>
      </c>
      <c r="B83" s="228" t="s">
        <v>1872</v>
      </c>
      <c r="C83" s="389" t="s">
        <v>1899</v>
      </c>
      <c r="D83" s="439" t="s">
        <v>3624</v>
      </c>
      <c r="E83" s="228" t="s">
        <v>1944</v>
      </c>
      <c r="F83" s="228" t="s">
        <v>851</v>
      </c>
      <c r="G83" s="383" t="s">
        <v>1971</v>
      </c>
      <c r="H83" s="228" t="s">
        <v>1971</v>
      </c>
      <c r="I83" s="327" t="str">
        <f>VLOOKUP($C83,VSUPdate!$C$3:$L$51,9,FALSE)</f>
        <v>SO</v>
      </c>
      <c r="J83" s="327" t="str">
        <f>VLOOKUP($C83,VSUPdate!$C$3:$L$51,10,FALSE)</f>
        <v>Sale Order</v>
      </c>
      <c r="K83" s="389" t="s">
        <v>1899</v>
      </c>
      <c r="L83" s="228" t="s">
        <v>4929</v>
      </c>
      <c r="P83" s="327" t="str">
        <f t="shared" si="5"/>
        <v xml:space="preserve">   cnDatabase.Execute "IF EXISTS (SELECT *FROM VchSeriesMaster WHERE Code='*018" &amp; Mid(FYCODE,2,1) &amp; "1' AND NAME='Main') Print 'Exist' ELSE Insert Into VchSeriesMaster VALUES ('*018" &amp; Mid(FYCODE,2,1) &amp; "1','Main','18SO','" &amp; CompAlias &amp; "'+'/','/SO','A','Sale Order')</v>
      </c>
    </row>
    <row r="84" spans="1:16">
      <c r="A84" t="str">
        <f t="shared" si="4"/>
        <v>*019" &amp; Mid(FYCODE,2,1) &amp; "1</v>
      </c>
      <c r="B84" s="228" t="s">
        <v>1872</v>
      </c>
      <c r="C84" s="389" t="s">
        <v>1900</v>
      </c>
      <c r="D84" s="439" t="s">
        <v>3624</v>
      </c>
      <c r="E84" s="228" t="s">
        <v>1973</v>
      </c>
      <c r="F84" s="228" t="s">
        <v>851</v>
      </c>
      <c r="G84" s="383" t="s">
        <v>1972</v>
      </c>
      <c r="H84" s="228" t="s">
        <v>1972</v>
      </c>
      <c r="I84" s="327" t="str">
        <f>VLOOKUP($C84,VSUPdate!$C$3:$L$51,9,FALSE)</f>
        <v>ST</v>
      </c>
      <c r="J84" s="327" t="str">
        <f>VLOOKUP($C84,VSUPdate!$C$3:$L$51,10,FALSE)</f>
        <v>Stock Tranfer</v>
      </c>
      <c r="K84" s="389" t="s">
        <v>1900</v>
      </c>
      <c r="L84" s="228" t="s">
        <v>4929</v>
      </c>
      <c r="P84" s="327" t="str">
        <f t="shared" si="5"/>
        <v xml:space="preserve">   cnDatabase.Execute "IF EXISTS (SELECT *FROM VchSeriesMaster WHERE Code='*019" &amp; Mid(FYCODE,2,1) &amp; "1' AND NAME='Main') Print 'Exist' ELSE Insert Into VchSeriesMaster VALUES ('*019" &amp; Mid(FYCODE,2,1) &amp; "1','Main','19ST','" &amp; CompAlias &amp; "'+'/','/STrn','A','Stock Tranfer')</v>
      </c>
    </row>
    <row r="85" spans="1:16">
      <c r="A85" t="str">
        <f t="shared" si="4"/>
        <v>*020" &amp; Mid(FYCODE,2,1) &amp; "1</v>
      </c>
      <c r="B85" s="228" t="s">
        <v>1872</v>
      </c>
      <c r="C85" s="389" t="s">
        <v>1901</v>
      </c>
      <c r="D85" s="439" t="s">
        <v>3624</v>
      </c>
      <c r="E85" s="228" t="s">
        <v>1975</v>
      </c>
      <c r="F85" s="228" t="s">
        <v>851</v>
      </c>
      <c r="G85" s="383" t="s">
        <v>1974</v>
      </c>
      <c r="H85" s="228" t="s">
        <v>1974</v>
      </c>
      <c r="I85" s="327" t="str">
        <f>VLOOKUP($C85,VSUPdate!$C$3:$L$51,9,FALSE)</f>
        <v>JR</v>
      </c>
      <c r="J85" s="327" t="str">
        <f>VLOOKUP($C85,VSUPdate!$C$3:$L$51,10,FALSE)</f>
        <v>Stock Genral</v>
      </c>
      <c r="K85" s="389" t="s">
        <v>1901</v>
      </c>
      <c r="L85" s="228" t="s">
        <v>4929</v>
      </c>
      <c r="P85" s="327" t="str">
        <f t="shared" si="5"/>
        <v xml:space="preserve">   cnDatabase.Execute "IF EXISTS (SELECT *FROM VchSeriesMaster WHERE Code='*020" &amp; Mid(FYCODE,2,1) &amp; "1' AND NAME='Main') Print 'Exist' ELSE Insert Into VchSeriesMaster VALUES ('*020" &amp; Mid(FYCODE,2,1) &amp; "1','Main','20JR','" &amp; CompAlias &amp; "'+'/','/SJrnl','A','Stock Genral')</v>
      </c>
    </row>
    <row r="86" spans="1:16">
      <c r="A86" t="str">
        <f t="shared" si="4"/>
        <v>*021" &amp; Mid(FYCODE,2,1) &amp; "1</v>
      </c>
      <c r="B86" s="228" t="s">
        <v>1872</v>
      </c>
      <c r="C86" s="389" t="s">
        <v>1977</v>
      </c>
      <c r="D86" s="439" t="s">
        <v>3624</v>
      </c>
      <c r="E86" s="228" t="s">
        <v>1975</v>
      </c>
      <c r="F86" s="228" t="s">
        <v>851</v>
      </c>
      <c r="G86" s="383" t="s">
        <v>1976</v>
      </c>
      <c r="H86" s="228" t="s">
        <v>1976</v>
      </c>
      <c r="I86" s="327" t="str">
        <f>VLOOKUP($C86,VSUPdate!$C$3:$L$51,9,FALSE)</f>
        <v>JR</v>
      </c>
      <c r="J86" s="327" t="str">
        <f>VLOOKUP($C86,VSUPdate!$C$3:$L$51,10,FALSE)</f>
        <v>Promotional Sale Challan Out</v>
      </c>
      <c r="K86" s="389" t="s">
        <v>1977</v>
      </c>
      <c r="L86" s="228" t="s">
        <v>4929</v>
      </c>
      <c r="P86" s="327" t="str">
        <f t="shared" si="5"/>
        <v xml:space="preserve">   cnDatabase.Execute "IF EXISTS (SELECT *FROM VchSeriesMaster WHERE Code='*021" &amp; Mid(FYCODE,2,1) &amp; "1' AND NAME='Main') Print 'Exist' ELSE Insert Into VchSeriesMaster VALUES ('*021" &amp; Mid(FYCODE,2,1) &amp; "1','Main','21JR','" &amp; CompAlias &amp; "'+'/','/SJrnl','A','Promotional Sale Challan Out')</v>
      </c>
    </row>
    <row r="87" spans="1:16">
      <c r="A87" t="str">
        <f t="shared" si="4"/>
        <v>*022" &amp; Mid(FYCODE,2,1) &amp; "1</v>
      </c>
      <c r="B87" s="228" t="s">
        <v>1872</v>
      </c>
      <c r="C87" s="389" t="s">
        <v>1979</v>
      </c>
      <c r="D87" s="439" t="s">
        <v>3624</v>
      </c>
      <c r="E87" s="228" t="s">
        <v>1975</v>
      </c>
      <c r="F87" s="228" t="s">
        <v>851</v>
      </c>
      <c r="G87" s="383" t="s">
        <v>1978</v>
      </c>
      <c r="H87" s="228" t="s">
        <v>1978</v>
      </c>
      <c r="I87" s="327" t="str">
        <f>VLOOKUP($C87,VSUPdate!$C$3:$L$51,9,FALSE)</f>
        <v>JR</v>
      </c>
      <c r="J87" s="327" t="str">
        <f>VLOOKUP($C87,VSUPdate!$C$3:$L$51,10,FALSE)</f>
        <v>Promotional Purchase Challan Out</v>
      </c>
      <c r="K87" s="389" t="s">
        <v>1979</v>
      </c>
      <c r="L87" s="228" t="s">
        <v>4929</v>
      </c>
      <c r="P87" s="327" t="str">
        <f t="shared" si="5"/>
        <v xml:space="preserve">   cnDatabase.Execute "IF EXISTS (SELECT *FROM VchSeriesMaster WHERE Code='*022" &amp; Mid(FYCODE,2,1) &amp; "1' AND NAME='Main') Print 'Exist' ELSE Insert Into VchSeriesMaster VALUES ('*022" &amp; Mid(FYCODE,2,1) &amp; "1','Main','22JR','" &amp; CompAlias &amp; "'+'/','/SJrnl','A','Promotional Purchase Challan Out')</v>
      </c>
    </row>
    <row r="88" spans="1:16">
      <c r="A88" t="str">
        <f t="shared" si="4"/>
        <v>*023" &amp; Mid(FYCODE,2,1) &amp; "1</v>
      </c>
      <c r="B88" s="228" t="s">
        <v>1872</v>
      </c>
      <c r="C88" s="440" t="s">
        <v>1981</v>
      </c>
      <c r="D88" s="439" t="s">
        <v>3624</v>
      </c>
      <c r="E88" s="228" t="s">
        <v>1982</v>
      </c>
      <c r="F88" s="228" t="s">
        <v>851</v>
      </c>
      <c r="G88" s="383" t="s">
        <v>1980</v>
      </c>
      <c r="H88" s="228" t="s">
        <v>1980</v>
      </c>
      <c r="I88" s="327" t="str">
        <f>VLOOKUP($C88,VSUPdate!$C$3:$L$51,9,FALSE)</f>
        <v>PQ</v>
      </c>
      <c r="J88" s="327" t="str">
        <f>VLOOKUP($C88,VSUPdate!$C$3:$L$51,10,FALSE)</f>
        <v>Purchase Quotation</v>
      </c>
      <c r="K88" s="389" t="s">
        <v>3640</v>
      </c>
      <c r="L88" s="228" t="s">
        <v>4929</v>
      </c>
      <c r="P88" s="327" t="str">
        <f t="shared" si="5"/>
        <v xml:space="preserve">   cnDatabase.Execute "IF EXISTS (SELECT *FROM VchSeriesMaster WHERE Code='*023" &amp; Mid(FYCODE,2,1) &amp; "1' AND NAME='Main') Print 'Exist' ELSE Insert Into VchSeriesMaster VALUES ('*023" &amp; Mid(FYCODE,2,1) &amp; "1','Main','23PQ','" &amp; CompAlias &amp; "'+'/','/PQ','A','Purchase Quotation')</v>
      </c>
    </row>
    <row r="89" spans="1:16">
      <c r="A89" t="str">
        <f t="shared" si="4"/>
        <v>*023" &amp; Mid(FYCODE,2,1) &amp; "2</v>
      </c>
      <c r="B89" s="228" t="s">
        <v>1872</v>
      </c>
      <c r="C89" s="440" t="s">
        <v>2972</v>
      </c>
      <c r="D89" s="439" t="s">
        <v>3624</v>
      </c>
      <c r="E89" s="228" t="s">
        <v>2973</v>
      </c>
      <c r="F89" s="228" t="s">
        <v>851</v>
      </c>
      <c r="G89" s="383" t="s">
        <v>1983</v>
      </c>
      <c r="H89" s="228" t="s">
        <v>1983</v>
      </c>
      <c r="I89" s="327" t="str">
        <f>VLOOKUP($C89,VSUPdate!$C$3:$L$51,9,FALSE)</f>
        <v>UZ</v>
      </c>
      <c r="J89" s="327" t="str">
        <f>VLOOKUP($C89,VSUPdate!$C$3:$L$51,10,FALSE)</f>
        <v>Purchase Quotation Unit Cost</v>
      </c>
      <c r="K89" s="389" t="s">
        <v>2972</v>
      </c>
      <c r="L89" s="228" t="s">
        <v>4929</v>
      </c>
      <c r="P89" s="327" t="str">
        <f t="shared" si="5"/>
        <v xml:space="preserve">   cnDatabase.Execute "IF EXISTS (SELECT *FROM VchSeriesMaster WHERE Code='*023" &amp; Mid(FYCODE,2,1) &amp; "2' AND NAME='Main') Print 'Exist' ELSE Insert Into VchSeriesMaster VALUES ('*023" &amp; Mid(FYCODE,2,1) &amp; "2','Main','23UZ','" &amp; CompAlias &amp; "'+'/','/PQU','A','Purchase Quotation Unit Cost')</v>
      </c>
    </row>
    <row r="90" spans="1:16">
      <c r="A90" t="str">
        <f t="shared" si="4"/>
        <v>*023" &amp; Mid(FYCODE,2,1) &amp; "3</v>
      </c>
      <c r="B90" s="228" t="s">
        <v>1872</v>
      </c>
      <c r="C90" s="440" t="s">
        <v>2974</v>
      </c>
      <c r="D90" s="439" t="s">
        <v>3624</v>
      </c>
      <c r="E90" s="228" t="s">
        <v>2975</v>
      </c>
      <c r="F90" s="228" t="s">
        <v>851</v>
      </c>
      <c r="G90" s="383" t="s">
        <v>1984</v>
      </c>
      <c r="H90" s="228" t="s">
        <v>1984</v>
      </c>
      <c r="I90" s="327" t="str">
        <f>VLOOKUP($C90,VSUPdate!$C$3:$L$51,9,FALSE)</f>
        <v>CZ</v>
      </c>
      <c r="J90" s="327" t="str">
        <f>VLOOKUP($C90,VSUPdate!$C$3:$L$51,10,FALSE)</f>
        <v>Purchase Quotation Jobwork Cost</v>
      </c>
      <c r="K90" s="389" t="s">
        <v>2974</v>
      </c>
      <c r="L90" s="228" t="s">
        <v>4929</v>
      </c>
      <c r="P90" s="327" t="str">
        <f t="shared" si="5"/>
        <v xml:space="preserve">   cnDatabase.Execute "IF EXISTS (SELECT *FROM VchSeriesMaster WHERE Code='*023" &amp; Mid(FYCODE,2,1) &amp; "3' AND NAME='Main') Print 'Exist' ELSE Insert Into VchSeriesMaster VALUES ('*023" &amp; Mid(FYCODE,2,1) &amp; "3','Main','23CZ','" &amp; CompAlias &amp; "'+'/','/PQC','A','Purchase Quotation Jobwork Cost')</v>
      </c>
    </row>
    <row r="91" spans="1:16">
      <c r="A91" t="str">
        <f t="shared" si="4"/>
        <v>*023" &amp; Mid(FYCODE,2,1) &amp; "4</v>
      </c>
      <c r="B91" s="228" t="s">
        <v>1872</v>
      </c>
      <c r="C91" s="440" t="s">
        <v>2976</v>
      </c>
      <c r="D91" s="439" t="s">
        <v>3624</v>
      </c>
      <c r="E91" s="228" t="s">
        <v>2977</v>
      </c>
      <c r="F91" s="228" t="s">
        <v>851</v>
      </c>
      <c r="G91" s="383" t="s">
        <v>1985</v>
      </c>
      <c r="H91" s="228" t="s">
        <v>1985</v>
      </c>
      <c r="I91" s="327" t="str">
        <f>VLOOKUP($C91,VSUPdate!$C$3:$L$51,9,FALSE)</f>
        <v>JZ</v>
      </c>
      <c r="J91" s="327" t="str">
        <f>VLOOKUP($C91,VSUPdate!$C$3:$L$51,10,FALSE)</f>
        <v>Purchase Quotation Jobwork</v>
      </c>
      <c r="K91" s="389" t="s">
        <v>2976</v>
      </c>
      <c r="L91" s="228" t="s">
        <v>4929</v>
      </c>
      <c r="P91" s="327" t="str">
        <f t="shared" si="5"/>
        <v xml:space="preserve">   cnDatabase.Execute "IF EXISTS (SELECT *FROM VchSeriesMaster WHERE Code='*023" &amp; Mid(FYCODE,2,1) &amp; "4' AND NAME='Main') Print 'Exist' ELSE Insert Into VchSeriesMaster VALUES ('*023" &amp; Mid(FYCODE,2,1) &amp; "4','Main','23JZ','" &amp; CompAlias &amp; "'+'/','/PQJ','A','Purchase Quotation Jobwork')</v>
      </c>
    </row>
    <row r="92" spans="1:16">
      <c r="A92" t="str">
        <f t="shared" si="4"/>
        <v>*023" &amp; Mid(FYCODE,2,1) &amp; "5</v>
      </c>
      <c r="B92" s="228" t="s">
        <v>1872</v>
      </c>
      <c r="C92" s="440" t="s">
        <v>2978</v>
      </c>
      <c r="D92" s="439" t="s">
        <v>3624</v>
      </c>
      <c r="E92" s="228" t="s">
        <v>1945</v>
      </c>
      <c r="F92" s="228" t="s">
        <v>851</v>
      </c>
      <c r="G92" s="383" t="s">
        <v>1986</v>
      </c>
      <c r="H92" s="228" t="s">
        <v>1986</v>
      </c>
      <c r="I92" s="327" t="str">
        <f>VLOOKUP($C92,VSUPdate!$C$3:$L$51,9,FALSE)</f>
        <v>SQ</v>
      </c>
      <c r="J92" s="327" t="str">
        <f>VLOOKUP($C92,VSUPdate!$C$3:$L$51,10,FALSE)</f>
        <v>Sales Quotation</v>
      </c>
      <c r="K92" s="389" t="s">
        <v>3639</v>
      </c>
      <c r="L92" s="228" t="s">
        <v>4929</v>
      </c>
      <c r="P92" s="327" t="str">
        <f t="shared" si="5"/>
        <v xml:space="preserve">   cnDatabase.Execute "IF EXISTS (SELECT *FROM VchSeriesMaster WHERE Code='*023" &amp; Mid(FYCODE,2,1) &amp; "5' AND NAME='Main') Print 'Exist' ELSE Insert Into VchSeriesMaster VALUES ('*023" &amp; Mid(FYCODE,2,1) &amp; "5','Main','24SQ','" &amp; CompAlias &amp; "'+'/','/SQ','A','Sales Quotation')</v>
      </c>
    </row>
    <row r="93" spans="1:16">
      <c r="A93" t="str">
        <f t="shared" si="4"/>
        <v>*023" &amp; Mid(FYCODE,2,1) &amp; "6</v>
      </c>
      <c r="B93" s="228" t="s">
        <v>1872</v>
      </c>
      <c r="C93" s="440" t="s">
        <v>2979</v>
      </c>
      <c r="D93" s="439" t="s">
        <v>3624</v>
      </c>
      <c r="E93" s="228" t="s">
        <v>2980</v>
      </c>
      <c r="F93" s="228" t="s">
        <v>851</v>
      </c>
      <c r="G93" s="383" t="s">
        <v>1987</v>
      </c>
      <c r="H93" s="228" t="s">
        <v>1987</v>
      </c>
      <c r="I93" s="327" t="str">
        <f>VLOOKUP($C93,VSUPdate!$C$3:$L$51,9,FALSE)</f>
        <v>UQ</v>
      </c>
      <c r="J93" s="327" t="str">
        <f>VLOOKUP($C93,VSUPdate!$C$3:$L$51,10,FALSE)</f>
        <v>Sales Quotation Unit Cost</v>
      </c>
      <c r="K93" s="389" t="s">
        <v>2979</v>
      </c>
      <c r="L93" s="228" t="s">
        <v>4929</v>
      </c>
      <c r="P93" s="327" t="str">
        <f t="shared" si="5"/>
        <v xml:space="preserve">   cnDatabase.Execute "IF EXISTS (SELECT *FROM VchSeriesMaster WHERE Code='*023" &amp; Mid(FYCODE,2,1) &amp; "6' AND NAME='Main') Print 'Exist' ELSE Insert Into VchSeriesMaster VALUES ('*023" &amp; Mid(FYCODE,2,1) &amp; "6','Main','24UQ','" &amp; CompAlias &amp; "'+'/','/SQU','A','Sales Quotation Unit Cost')</v>
      </c>
    </row>
    <row r="94" spans="1:16">
      <c r="A94" t="str">
        <f t="shared" si="4"/>
        <v>*023" &amp; Mid(FYCODE,2,1) &amp; "7</v>
      </c>
      <c r="B94" s="228" t="s">
        <v>1872</v>
      </c>
      <c r="C94" s="440" t="s">
        <v>2981</v>
      </c>
      <c r="D94" s="439" t="s">
        <v>3624</v>
      </c>
      <c r="E94" s="228" t="s">
        <v>2982</v>
      </c>
      <c r="F94" s="228" t="s">
        <v>851</v>
      </c>
      <c r="G94" s="383" t="s">
        <v>1988</v>
      </c>
      <c r="H94" s="228" t="s">
        <v>1988</v>
      </c>
      <c r="I94" s="327" t="str">
        <f>VLOOKUP($C94,VSUPdate!$C$3:$L$51,9,FALSE)</f>
        <v>CQ</v>
      </c>
      <c r="J94" s="327" t="str">
        <f>VLOOKUP($C94,VSUPdate!$C$3:$L$51,10,FALSE)</f>
        <v>Sales Quotation Jobwork Cost</v>
      </c>
      <c r="K94" s="389" t="s">
        <v>2981</v>
      </c>
      <c r="L94" s="228" t="s">
        <v>4929</v>
      </c>
      <c r="P94" s="327" t="str">
        <f t="shared" si="5"/>
        <v xml:space="preserve">   cnDatabase.Execute "IF EXISTS (SELECT *FROM VchSeriesMaster WHERE Code='*023" &amp; Mid(FYCODE,2,1) &amp; "7' AND NAME='Main') Print 'Exist' ELSE Insert Into VchSeriesMaster VALUES ('*023" &amp; Mid(FYCODE,2,1) &amp; "7','Main','24CQ','" &amp; CompAlias &amp; "'+'/','/SQC','A','Sales Quotation Jobwork Cost')</v>
      </c>
    </row>
    <row r="95" spans="1:16">
      <c r="A95" t="str">
        <f t="shared" si="4"/>
        <v>*023" &amp; Mid(FYCODE,2,1) &amp; "8</v>
      </c>
      <c r="B95" s="228" t="s">
        <v>1872</v>
      </c>
      <c r="C95" s="440" t="s">
        <v>2983</v>
      </c>
      <c r="D95" s="439" t="s">
        <v>3624</v>
      </c>
      <c r="E95" s="228" t="s">
        <v>2984</v>
      </c>
      <c r="F95" s="228" t="s">
        <v>851</v>
      </c>
      <c r="G95" s="383" t="s">
        <v>1989</v>
      </c>
      <c r="H95" s="228" t="s">
        <v>1989</v>
      </c>
      <c r="I95" s="327" t="str">
        <f>VLOOKUP($C95,VSUPdate!$C$3:$L$51,9,FALSE)</f>
        <v>JQ</v>
      </c>
      <c r="J95" s="327" t="str">
        <f>VLOOKUP($C95,VSUPdate!$C$3:$L$51,10,FALSE)</f>
        <v>Sales Quotation Jobwork</v>
      </c>
      <c r="K95" s="389" t="s">
        <v>2983</v>
      </c>
      <c r="L95" s="228" t="s">
        <v>4929</v>
      </c>
      <c r="P95" s="327" t="str">
        <f t="shared" si="5"/>
        <v xml:space="preserve">   cnDatabase.Execute "IF EXISTS (SELECT *FROM VchSeriesMaster WHERE Code='*023" &amp; Mid(FYCODE,2,1) &amp; "8' AND NAME='Main') Print 'Exist' ELSE Insert Into VchSeriesMaster VALUES ('*023" &amp; Mid(FYCODE,2,1) &amp; "8','Main','24JQ','" &amp; CompAlias &amp; "'+'/','/SQJ','A','Sales Quotation Jobwork')</v>
      </c>
    </row>
    <row r="96" spans="1:16">
      <c r="A96" t="str">
        <f t="shared" si="4"/>
        <v>*051" &amp; Mid(FYCODE,2,1) &amp; "1</v>
      </c>
      <c r="B96" s="228" t="s">
        <v>1872</v>
      </c>
      <c r="C96" s="389" t="s">
        <v>1903</v>
      </c>
      <c r="D96" s="439" t="s">
        <v>3624</v>
      </c>
      <c r="E96" s="228" t="s">
        <v>1904</v>
      </c>
      <c r="F96" s="228" t="s">
        <v>851</v>
      </c>
      <c r="G96" s="383" t="s">
        <v>1990</v>
      </c>
      <c r="H96" s="228" t="s">
        <v>1990</v>
      </c>
      <c r="I96" s="327" t="str">
        <f>VLOOKUP($C96,VSUPdate!$C$3:$L$51,9,FALSE)</f>
        <v>PI</v>
      </c>
      <c r="J96" s="327" t="str">
        <f>VLOOKUP($C96,VSUPdate!$C$3:$L$51,10,FALSE)</f>
        <v>Payments</v>
      </c>
      <c r="K96" s="389" t="s">
        <v>1903</v>
      </c>
      <c r="L96" s="228" t="s">
        <v>4929</v>
      </c>
      <c r="P96" s="327" t="str">
        <f t="shared" si="5"/>
        <v xml:space="preserve">   cnDatabase.Execute "IF EXISTS (SELECT *FROM VchSeriesMaster WHERE Code='*051" &amp; Mid(FYCODE,2,1) &amp; "1' AND NAME='Main') Print 'Exist' ELSE Insert Into VchSeriesMaster VALUES ('*051" &amp; Mid(FYCODE,2,1) &amp; "1','Main','51PI','" &amp; CompAlias &amp; "'+'/','/Pymt','A','Payments')</v>
      </c>
    </row>
    <row r="97" spans="1:16">
      <c r="A97" t="str">
        <f t="shared" si="4"/>
        <v>*052" &amp; Mid(FYCODE,2,1) &amp; "1</v>
      </c>
      <c r="B97" s="228" t="s">
        <v>1872</v>
      </c>
      <c r="C97" s="389" t="s">
        <v>1905</v>
      </c>
      <c r="D97" s="439" t="s">
        <v>3624</v>
      </c>
      <c r="E97" s="228" t="s">
        <v>1906</v>
      </c>
      <c r="F97" s="228" t="s">
        <v>851</v>
      </c>
      <c r="G97" s="383" t="s">
        <v>1991</v>
      </c>
      <c r="H97" s="228" t="s">
        <v>1991</v>
      </c>
      <c r="I97" s="327" t="str">
        <f>VLOOKUP($C97,VSUPdate!$C$3:$L$51,9,FALSE)</f>
        <v>PR</v>
      </c>
      <c r="J97" s="327" t="str">
        <f>VLOOKUP($C97,VSUPdate!$C$3:$L$51,10,FALSE)</f>
        <v>Receipts</v>
      </c>
      <c r="K97" s="389" t="s">
        <v>1905</v>
      </c>
      <c r="L97" s="228" t="s">
        <v>4929</v>
      </c>
      <c r="P97" s="327" t="str">
        <f t="shared" si="5"/>
        <v xml:space="preserve">   cnDatabase.Execute "IF EXISTS (SELECT *FROM VchSeriesMaster WHERE Code='*052" &amp; Mid(FYCODE,2,1) &amp; "1' AND NAME='Main') Print 'Exist' ELSE Insert Into VchSeriesMaster VALUES ('*052" &amp; Mid(FYCODE,2,1) &amp; "1','Main','52PR','" &amp; CompAlias &amp; "'+'/','/Rcpt','A','Receipts')</v>
      </c>
    </row>
    <row r="98" spans="1:16">
      <c r="A98" t="str">
        <f t="shared" si="4"/>
        <v>*053" &amp; Mid(FYCODE,2,1) &amp; "1</v>
      </c>
      <c r="B98" s="228" t="s">
        <v>1872</v>
      </c>
      <c r="C98" s="389" t="s">
        <v>1907</v>
      </c>
      <c r="D98" s="439" t="s">
        <v>3624</v>
      </c>
      <c r="E98" s="228" t="s">
        <v>1908</v>
      </c>
      <c r="F98" s="228" t="s">
        <v>851</v>
      </c>
      <c r="G98" s="383" t="s">
        <v>1992</v>
      </c>
      <c r="H98" s="228" t="s">
        <v>1992</v>
      </c>
      <c r="I98" s="327" t="str">
        <f>VLOOKUP($C98,VSUPdate!$C$3:$L$51,9,FALSE)</f>
        <v>JE</v>
      </c>
      <c r="J98" s="327" t="str">
        <f>VLOOKUP($C98,VSUPdate!$C$3:$L$51,10,FALSE)</f>
        <v>Journal</v>
      </c>
      <c r="K98" s="389" t="s">
        <v>1907</v>
      </c>
      <c r="L98" s="228" t="s">
        <v>4929</v>
      </c>
      <c r="P98" s="327" t="str">
        <f t="shared" si="5"/>
        <v xml:space="preserve">   cnDatabase.Execute "IF EXISTS (SELECT *FROM VchSeriesMaster WHERE Code='*053" &amp; Mid(FYCODE,2,1) &amp; "1' AND NAME='Main') Print 'Exist' ELSE Insert Into VchSeriesMaster VALUES ('*053" &amp; Mid(FYCODE,2,1) &amp; "1','Main','53JE','" &amp; CompAlias &amp; "'+'/','/Jrnl','A','Journal')</v>
      </c>
    </row>
    <row r="99" spans="1:16">
      <c r="A99" t="str">
        <f t="shared" si="4"/>
        <v>*054" &amp; Mid(FYCODE,2,1) &amp; "1</v>
      </c>
      <c r="B99" s="228" t="s">
        <v>1872</v>
      </c>
      <c r="C99" s="389" t="s">
        <v>1909</v>
      </c>
      <c r="D99" s="439" t="s">
        <v>3624</v>
      </c>
      <c r="E99" s="228" t="s">
        <v>1910</v>
      </c>
      <c r="F99" s="228" t="s">
        <v>851</v>
      </c>
      <c r="G99" s="383" t="s">
        <v>1993</v>
      </c>
      <c r="H99" s="228" t="s">
        <v>1993</v>
      </c>
      <c r="I99" s="327" t="str">
        <f>VLOOKUP($C99,VSUPdate!$C$3:$L$51,9,FALSE)</f>
        <v>CE</v>
      </c>
      <c r="J99" s="327" t="str">
        <f>VLOOKUP($C99,VSUPdate!$C$3:$L$51,10,FALSE)</f>
        <v>Countra</v>
      </c>
      <c r="K99" s="389" t="s">
        <v>1909</v>
      </c>
      <c r="L99" s="228" t="s">
        <v>4929</v>
      </c>
      <c r="P99" s="327" t="str">
        <f t="shared" si="5"/>
        <v xml:space="preserve">   cnDatabase.Execute "IF EXISTS (SELECT *FROM VchSeriesMaster WHERE Code='*054" &amp; Mid(FYCODE,2,1) &amp; "1' AND NAME='Main') Print 'Exist' ELSE Insert Into VchSeriesMaster VALUES ('*054" &amp; Mid(FYCODE,2,1) &amp; "1','Main','54CE','" &amp; CompAlias &amp; "'+'/','/Cntr','A','Countra')</v>
      </c>
    </row>
    <row r="100" spans="1:16">
      <c r="A100" t="str">
        <f t="shared" si="4"/>
        <v>*055" &amp; Mid(FYCODE,2,1) &amp; "1</v>
      </c>
      <c r="B100" s="228" t="s">
        <v>1872</v>
      </c>
      <c r="C100" s="389" t="s">
        <v>1911</v>
      </c>
      <c r="D100" s="439" t="s">
        <v>3624</v>
      </c>
      <c r="E100" s="228" t="s">
        <v>1912</v>
      </c>
      <c r="F100" s="228" t="s">
        <v>851</v>
      </c>
      <c r="G100" s="383" t="s">
        <v>1994</v>
      </c>
      <c r="H100" s="228" t="s">
        <v>1994</v>
      </c>
      <c r="I100" s="327" t="str">
        <f>VLOOKUP($C100,VSUPdate!$C$3:$L$51,9,FALSE)</f>
        <v>CN</v>
      </c>
      <c r="J100" s="327" t="str">
        <f>VLOOKUP($C100,VSUPdate!$C$3:$L$51,10,FALSE)</f>
        <v>Credit Note</v>
      </c>
      <c r="K100" s="389" t="s">
        <v>1911</v>
      </c>
      <c r="L100" s="228" t="s">
        <v>4929</v>
      </c>
      <c r="P100" s="327" t="str">
        <f t="shared" si="5"/>
        <v xml:space="preserve">   cnDatabase.Execute "IF EXISTS (SELECT *FROM VchSeriesMaster WHERE Code='*055" &amp; Mid(FYCODE,2,1) &amp; "1' AND NAME='Main') Print 'Exist' ELSE Insert Into VchSeriesMaster VALUES ('*055" &amp; Mid(FYCODE,2,1) &amp; "1','Main','55CN','" &amp; CompAlias &amp; "'+'/','/CrNt','A','Credit Note')</v>
      </c>
    </row>
    <row r="101" spans="1:16">
      <c r="A101" t="str">
        <f t="shared" si="4"/>
        <v>*056" &amp; Mid(FYCODE,2,1) &amp; "1</v>
      </c>
      <c r="B101" s="228" t="s">
        <v>1872</v>
      </c>
      <c r="C101" s="389" t="s">
        <v>1913</v>
      </c>
      <c r="D101" s="439" t="s">
        <v>3624</v>
      </c>
      <c r="E101" s="228" t="s">
        <v>1914</v>
      </c>
      <c r="F101" s="228" t="s">
        <v>851</v>
      </c>
      <c r="G101" s="383" t="s">
        <v>1995</v>
      </c>
      <c r="H101" s="228" t="s">
        <v>1995</v>
      </c>
      <c r="I101" s="327" t="str">
        <f>VLOOKUP($C101,VSUPdate!$C$3:$L$51,9,FALSE)</f>
        <v>DN</v>
      </c>
      <c r="J101" s="327" t="str">
        <f>VLOOKUP($C101,VSUPdate!$C$3:$L$51,10,FALSE)</f>
        <v>Debit Note</v>
      </c>
      <c r="K101" s="389" t="s">
        <v>1913</v>
      </c>
      <c r="L101" s="228" t="s">
        <v>4929</v>
      </c>
      <c r="P101" s="327" t="str">
        <f t="shared" si="5"/>
        <v xml:space="preserve">   cnDatabase.Execute "IF EXISTS (SELECT *FROM VchSeriesMaster WHERE Code='*056" &amp; Mid(FYCODE,2,1) &amp; "1' AND NAME='Main') Print 'Exist' ELSE Insert Into VchSeriesMaster VALUES ('*056" &amp; Mid(FYCODE,2,1) &amp; "1','Main','56DN','" &amp; CompAlias &amp; "'+'/','/DrNt','A','Debit Note')</v>
      </c>
    </row>
  </sheetData>
  <autoFilter ref="A3:AC47" xr:uid="{E4E27755-604C-4634-9096-409CA9EA4F6D}"/>
  <pageMargins left="0.7" right="0.7" top="0.75" bottom="0.75" header="0.3" footer="0.3"/>
  <pageSetup paperSize="9" orientation="portrait" horizontalDpi="30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7E2AD-562C-496D-AE26-CEADF6A5D00C}">
  <sheetPr codeName="Sheet17"/>
  <dimension ref="A1:Y60"/>
  <sheetViews>
    <sheetView workbookViewId="0">
      <pane xSplit="2" ySplit="3" topLeftCell="C46" activePane="bottomRight" state="frozen"/>
      <selection pane="topRight" activeCell="C1" sqref="C1"/>
      <selection pane="bottomLeft" activeCell="A2" sqref="A2"/>
      <selection pane="bottomRight" activeCell="B61" sqref="B61"/>
    </sheetView>
  </sheetViews>
  <sheetFormatPr defaultRowHeight="15" outlineLevelCol="1"/>
  <cols>
    <col min="1" max="1" width="7" style="228" bestFit="1" customWidth="1"/>
    <col min="2" max="2" width="30" style="228" customWidth="1"/>
    <col min="3" max="3" width="28.7109375" style="228" customWidth="1" outlineLevel="1"/>
    <col min="4" max="4" width="14" style="389" bestFit="1" customWidth="1"/>
    <col min="5" max="5" width="7.5703125" style="386" bestFit="1" customWidth="1"/>
    <col min="6" max="6" width="10.140625" style="241" bestFit="1" customWidth="1"/>
    <col min="7" max="7" width="10.5703125" style="241" bestFit="1" customWidth="1"/>
    <col min="8" max="8" width="11.28515625" style="228" bestFit="1" customWidth="1"/>
    <col min="9" max="9" width="11.7109375" bestFit="1" customWidth="1"/>
    <col min="10" max="10" width="12.42578125" bestFit="1" customWidth="1"/>
    <col min="11" max="11" width="10.5703125" bestFit="1" customWidth="1"/>
    <col min="12" max="12" width="11.85546875" style="228" bestFit="1" customWidth="1"/>
    <col min="13" max="13" width="17.42578125" style="228" bestFit="1" customWidth="1"/>
    <col min="14" max="14" width="17.42578125" style="228" customWidth="1"/>
    <col min="15" max="15" width="11" style="228" bestFit="1" customWidth="1"/>
    <col min="16" max="16" width="7" style="228" bestFit="1" customWidth="1"/>
    <col min="17" max="23" width="9.140625" customWidth="1" outlineLevel="1"/>
  </cols>
  <sheetData>
    <row r="1" spans="1:25">
      <c r="V1" t="s">
        <v>3641</v>
      </c>
      <c r="W1" t="str">
        <f>IF(X1="Yes",V1,"")</f>
        <v/>
      </c>
      <c r="X1" t="s">
        <v>5429</v>
      </c>
    </row>
    <row r="2" spans="1:25">
      <c r="V2" t="s">
        <v>5663</v>
      </c>
      <c r="W2" t="str">
        <f>IF(X2="Yes",V2,"")</f>
        <v>IF EXISTS (SELECT Code FROM ElementMaster WHERE Code=</v>
      </c>
      <c r="X2" t="s">
        <v>5428</v>
      </c>
      <c r="Y2" s="475" t="s">
        <v>41</v>
      </c>
    </row>
    <row r="3" spans="1:25">
      <c r="A3" s="228" t="s">
        <v>19</v>
      </c>
      <c r="B3" s="228" t="s">
        <v>275</v>
      </c>
      <c r="C3" s="228" t="s">
        <v>276</v>
      </c>
      <c r="D3" s="389" t="s">
        <v>2945</v>
      </c>
      <c r="E3" s="386" t="s">
        <v>2946</v>
      </c>
      <c r="F3" s="241" t="s">
        <v>2947</v>
      </c>
      <c r="G3" s="241" t="s">
        <v>2948</v>
      </c>
      <c r="H3" s="228" t="s">
        <v>2949</v>
      </c>
      <c r="I3" t="s">
        <v>300</v>
      </c>
      <c r="J3" t="s">
        <v>301</v>
      </c>
      <c r="K3" t="s">
        <v>302</v>
      </c>
      <c r="L3" s="228" t="s">
        <v>303</v>
      </c>
      <c r="M3" s="228" t="s">
        <v>2950</v>
      </c>
      <c r="N3" s="228" t="s">
        <v>2951</v>
      </c>
      <c r="O3" s="228" t="s">
        <v>2756</v>
      </c>
      <c r="P3" s="228" t="s">
        <v>19</v>
      </c>
      <c r="X3" s="10" t="s">
        <v>3024</v>
      </c>
    </row>
    <row r="4" spans="1:25">
      <c r="A4" s="325" t="s">
        <v>335</v>
      </c>
      <c r="B4" s="325" t="s">
        <v>2952</v>
      </c>
      <c r="C4" s="325" t="s">
        <v>2952</v>
      </c>
      <c r="D4" s="390" t="s">
        <v>2953</v>
      </c>
      <c r="E4" s="391">
        <v>8</v>
      </c>
      <c r="F4" s="326">
        <v>0</v>
      </c>
      <c r="G4" s="392">
        <v>0</v>
      </c>
      <c r="H4" s="327">
        <v>0</v>
      </c>
      <c r="I4" s="319" t="s">
        <v>135</v>
      </c>
      <c r="J4" s="372" t="s">
        <v>2070</v>
      </c>
      <c r="K4" s="28" t="s">
        <v>795</v>
      </c>
      <c r="L4" s="28" t="s">
        <v>795</v>
      </c>
      <c r="M4" s="28" t="s">
        <v>304</v>
      </c>
      <c r="N4" s="28" t="s">
        <v>304</v>
      </c>
      <c r="O4" s="325" t="s">
        <v>335</v>
      </c>
      <c r="P4" s="325" t="s">
        <v>335</v>
      </c>
      <c r="Q4" s="327"/>
      <c r="R4" s="327"/>
      <c r="S4" s="327"/>
      <c r="T4" s="327"/>
      <c r="U4" s="327"/>
      <c r="V4" s="327"/>
      <c r="W4" s="327"/>
      <c r="X4" s="327" t="str">
        <f t="shared" ref="X4:X45" si="0">CONCATENATE(W$1,W$2,"'",A4,"' OR NAME='",B4,"') Print 'Exist' ELSE ",X$3,"'",A4,"','",B4,"','",C4,"','",D4,"','",E4,"','",F4,"','",G4,"','",H4,"','",I4,"',",J4,",'",K4,"',",L4,",'",M4,"','",N4,"')")</f>
        <v>IF EXISTS (SELECT Code FROM ElementMaster WHERE Code='*00011' OR NAME='Text-1') Print 'Exist' ELSE Insert Into ElementMaster VALUES ('*00011','Text-1','Text-1','Single Sheet','8','0','0','0','000001',GetDate(),'NULL',NULL,'N','N')</v>
      </c>
    </row>
    <row r="5" spans="1:25">
      <c r="A5" s="325" t="s">
        <v>338</v>
      </c>
      <c r="B5" s="325" t="s">
        <v>2954</v>
      </c>
      <c r="C5" s="325" t="s">
        <v>2954</v>
      </c>
      <c r="D5" s="390" t="s">
        <v>2955</v>
      </c>
      <c r="E5" s="391">
        <v>8</v>
      </c>
      <c r="F5" s="326">
        <v>0</v>
      </c>
      <c r="G5" s="392">
        <v>0</v>
      </c>
      <c r="H5" s="327">
        <v>0</v>
      </c>
      <c r="I5" s="319" t="s">
        <v>135</v>
      </c>
      <c r="J5" s="372" t="s">
        <v>2070</v>
      </c>
      <c r="K5" s="28" t="s">
        <v>795</v>
      </c>
      <c r="L5" s="28" t="s">
        <v>795</v>
      </c>
      <c r="M5" s="28" t="s">
        <v>304</v>
      </c>
      <c r="N5" s="28" t="s">
        <v>304</v>
      </c>
      <c r="O5" s="325" t="s">
        <v>338</v>
      </c>
      <c r="P5" s="325" t="s">
        <v>338</v>
      </c>
      <c r="Q5" s="327"/>
      <c r="R5" s="327"/>
      <c r="S5" s="327"/>
      <c r="T5" s="327"/>
      <c r="U5" s="327"/>
      <c r="V5" s="327"/>
      <c r="W5" s="327"/>
      <c r="X5" s="327" t="str">
        <f t="shared" si="0"/>
        <v>IF EXISTS (SELECT Code FROM ElementMaster WHERE Code='*00012' OR NAME='Text-2') Print 'Exist' ELSE Insert Into ElementMaster VALUES ('*00012','Text-2','Text-2','Multi Forms','8','0','0','0','000001',GetDate(),'NULL',NULL,'N','N')</v>
      </c>
    </row>
    <row r="6" spans="1:25">
      <c r="A6" s="325" t="s">
        <v>340</v>
      </c>
      <c r="B6" s="325" t="s">
        <v>2956</v>
      </c>
      <c r="C6" s="325" t="s">
        <v>2956</v>
      </c>
      <c r="D6" s="390" t="s">
        <v>2955</v>
      </c>
      <c r="E6" s="391">
        <v>8</v>
      </c>
      <c r="F6" s="326">
        <v>0</v>
      </c>
      <c r="G6" s="392">
        <v>0</v>
      </c>
      <c r="H6" s="327">
        <v>0</v>
      </c>
      <c r="I6" s="319" t="s">
        <v>135</v>
      </c>
      <c r="J6" s="372" t="s">
        <v>2070</v>
      </c>
      <c r="K6" s="28" t="s">
        <v>795</v>
      </c>
      <c r="L6" s="28" t="s">
        <v>795</v>
      </c>
      <c r="M6" s="28" t="s">
        <v>304</v>
      </c>
      <c r="N6" s="28" t="s">
        <v>304</v>
      </c>
      <c r="O6" s="325" t="s">
        <v>340</v>
      </c>
      <c r="P6" s="325" t="s">
        <v>340</v>
      </c>
      <c r="Q6" s="327"/>
      <c r="R6" s="327"/>
      <c r="S6" s="327"/>
      <c r="T6" s="327"/>
      <c r="U6" s="327"/>
      <c r="V6" s="327"/>
      <c r="W6" s="327"/>
      <c r="X6" s="327" t="str">
        <f t="shared" si="0"/>
        <v>IF EXISTS (SELECT Code FROM ElementMaster WHERE Code='*00013' OR NAME='Text-3') Print 'Exist' ELSE Insert Into ElementMaster VALUES ('*00013','Text-3','Text-3','Multi Forms','8','0','0','0','000001',GetDate(),'NULL',NULL,'N','N')</v>
      </c>
    </row>
    <row r="7" spans="1:25">
      <c r="A7" s="325" t="s">
        <v>342</v>
      </c>
      <c r="B7" s="325" t="s">
        <v>343</v>
      </c>
      <c r="C7" s="325" t="s">
        <v>343</v>
      </c>
      <c r="D7" s="390" t="s">
        <v>2953</v>
      </c>
      <c r="E7" s="391">
        <v>2</v>
      </c>
      <c r="F7" s="326">
        <v>0</v>
      </c>
      <c r="G7" s="392">
        <v>0</v>
      </c>
      <c r="H7" s="327">
        <v>0</v>
      </c>
      <c r="I7" s="319" t="s">
        <v>135</v>
      </c>
      <c r="J7" s="372" t="s">
        <v>2070</v>
      </c>
      <c r="K7" s="28" t="s">
        <v>795</v>
      </c>
      <c r="L7" s="28" t="s">
        <v>795</v>
      </c>
      <c r="M7" s="28" t="s">
        <v>304</v>
      </c>
      <c r="N7" s="28" t="s">
        <v>304</v>
      </c>
      <c r="O7" s="325" t="s">
        <v>342</v>
      </c>
      <c r="P7" s="325" t="s">
        <v>342</v>
      </c>
      <c r="Q7" s="327"/>
      <c r="R7" s="327"/>
      <c r="S7" s="327"/>
      <c r="T7" s="327"/>
      <c r="U7" s="327"/>
      <c r="V7" s="327"/>
      <c r="W7" s="327"/>
      <c r="X7" s="327" t="str">
        <f t="shared" si="0"/>
        <v>IF EXISTS (SELECT Code FROM ElementMaster WHERE Code='*00014' OR NAME='Single Form') Print 'Exist' ELSE Insert Into ElementMaster VALUES ('*00014','Single Form','Single Form','Single Sheet','2','0','0','0','000001',GetDate(),'NULL',NULL,'N','N')</v>
      </c>
    </row>
    <row r="8" spans="1:25">
      <c r="A8" s="325" t="s">
        <v>344</v>
      </c>
      <c r="B8" s="325" t="s">
        <v>345</v>
      </c>
      <c r="C8" s="325" t="s">
        <v>345</v>
      </c>
      <c r="D8" s="390" t="s">
        <v>2953</v>
      </c>
      <c r="E8" s="391">
        <v>2</v>
      </c>
      <c r="F8" s="326">
        <v>0</v>
      </c>
      <c r="G8" s="392">
        <v>0</v>
      </c>
      <c r="H8" s="327">
        <v>0</v>
      </c>
      <c r="I8" s="319" t="s">
        <v>135</v>
      </c>
      <c r="J8" s="372" t="s">
        <v>2070</v>
      </c>
      <c r="K8" s="28" t="s">
        <v>795</v>
      </c>
      <c r="L8" s="28" t="s">
        <v>795</v>
      </c>
      <c r="M8" s="28" t="s">
        <v>304</v>
      </c>
      <c r="N8" s="28" t="s">
        <v>304</v>
      </c>
      <c r="O8" s="325" t="s">
        <v>344</v>
      </c>
      <c r="P8" s="325" t="s">
        <v>344</v>
      </c>
      <c r="Q8" s="327"/>
      <c r="R8" s="327"/>
      <c r="S8" s="327"/>
      <c r="T8" s="327"/>
      <c r="U8" s="327"/>
      <c r="V8" s="327"/>
      <c r="W8" s="327"/>
      <c r="X8" s="327" t="str">
        <f t="shared" si="0"/>
        <v>IF EXISTS (SELECT Code FROM ElementMaster WHERE Code='*00015' OR NAME='Combo Form') Print 'Exist' ELSE Insert Into ElementMaster VALUES ('*00015','Combo Form','Combo Form','Single Sheet','2','0','0','0','000001',GetDate(),'NULL',NULL,'N','N')</v>
      </c>
    </row>
    <row r="9" spans="1:25">
      <c r="A9" s="325" t="s">
        <v>346</v>
      </c>
      <c r="B9" s="325" t="s">
        <v>4147</v>
      </c>
      <c r="C9" s="325" t="s">
        <v>4147</v>
      </c>
      <c r="D9" s="390" t="s">
        <v>4148</v>
      </c>
      <c r="E9" s="391">
        <v>8</v>
      </c>
      <c r="F9" s="326">
        <v>0</v>
      </c>
      <c r="G9" s="392">
        <v>0</v>
      </c>
      <c r="H9" s="327">
        <v>0</v>
      </c>
      <c r="I9" s="319" t="s">
        <v>135</v>
      </c>
      <c r="J9" s="372" t="s">
        <v>2070</v>
      </c>
      <c r="K9" s="28" t="s">
        <v>795</v>
      </c>
      <c r="L9" s="28" t="s">
        <v>795</v>
      </c>
      <c r="M9" s="28" t="s">
        <v>304</v>
      </c>
      <c r="N9" s="28" t="s">
        <v>304</v>
      </c>
      <c r="O9" s="325" t="s">
        <v>346</v>
      </c>
      <c r="P9" s="325" t="s">
        <v>346</v>
      </c>
      <c r="Q9" s="327"/>
      <c r="R9" s="327"/>
      <c r="S9" s="327"/>
      <c r="T9" s="327"/>
      <c r="U9" s="327"/>
      <c r="V9" s="327"/>
      <c r="W9" s="327"/>
      <c r="X9" s="327" t="str">
        <f t="shared" si="0"/>
        <v>IF EXISTS (SELECT Code FROM ElementMaster WHERE Code='*00016' OR NAME='FG-1') Print 'Exist' ELSE Insert Into ElementMaster VALUES ('*00016','FG-1','FG-1','FG Group','8','0','0','0','000001',GetDate(),'NULL',NULL,'N','N')</v>
      </c>
    </row>
    <row r="10" spans="1:25">
      <c r="A10" s="325" t="s">
        <v>347</v>
      </c>
      <c r="B10" s="325" t="s">
        <v>348</v>
      </c>
      <c r="C10" s="325" t="s">
        <v>348</v>
      </c>
      <c r="D10" s="390" t="s">
        <v>348</v>
      </c>
      <c r="E10" s="391">
        <v>8</v>
      </c>
      <c r="F10" s="326">
        <v>0</v>
      </c>
      <c r="G10" s="392">
        <v>0</v>
      </c>
      <c r="H10" s="327">
        <v>0</v>
      </c>
      <c r="I10" s="319" t="s">
        <v>135</v>
      </c>
      <c r="J10" s="372" t="s">
        <v>2070</v>
      </c>
      <c r="K10" s="28" t="s">
        <v>795</v>
      </c>
      <c r="L10" s="28" t="s">
        <v>795</v>
      </c>
      <c r="M10" s="28" t="s">
        <v>304</v>
      </c>
      <c r="N10" s="28" t="s">
        <v>304</v>
      </c>
      <c r="O10" s="325" t="s">
        <v>347</v>
      </c>
      <c r="P10" s="325" t="s">
        <v>347</v>
      </c>
      <c r="Q10" s="327"/>
      <c r="R10" s="327"/>
      <c r="S10" s="327"/>
      <c r="T10" s="327"/>
      <c r="U10" s="327"/>
      <c r="V10" s="327"/>
      <c r="W10" s="327"/>
      <c r="X10" s="327" t="str">
        <f t="shared" si="0"/>
        <v>IF EXISTS (SELECT Code FROM ElementMaster WHERE Code='*00017' OR NAME='UFG') Print 'Exist' ELSE Insert Into ElementMaster VALUES ('*00017','UFG','UFG','UFG','8','0','0','0','000001',GetDate(),'NULL',NULL,'N','N')</v>
      </c>
    </row>
    <row r="11" spans="1:25">
      <c r="A11" s="325" t="s">
        <v>349</v>
      </c>
      <c r="B11" s="325" t="s">
        <v>350</v>
      </c>
      <c r="C11" s="325" t="s">
        <v>350</v>
      </c>
      <c r="D11" s="390" t="s">
        <v>2953</v>
      </c>
      <c r="E11" s="391">
        <v>2</v>
      </c>
      <c r="F11" s="326">
        <v>0</v>
      </c>
      <c r="G11" s="392">
        <v>0</v>
      </c>
      <c r="H11" s="327">
        <v>0</v>
      </c>
      <c r="I11" s="319" t="s">
        <v>135</v>
      </c>
      <c r="J11" s="372" t="s">
        <v>2070</v>
      </c>
      <c r="K11" s="28" t="s">
        <v>795</v>
      </c>
      <c r="L11" s="28" t="s">
        <v>795</v>
      </c>
      <c r="M11" s="28" t="s">
        <v>304</v>
      </c>
      <c r="N11" s="28" t="s">
        <v>304</v>
      </c>
      <c r="O11" s="325" t="s">
        <v>349</v>
      </c>
      <c r="P11" s="325" t="s">
        <v>349</v>
      </c>
      <c r="Q11" s="327"/>
      <c r="R11" s="327"/>
      <c r="S11" s="327"/>
      <c r="T11" s="327"/>
      <c r="U11" s="327"/>
      <c r="V11" s="327"/>
      <c r="W11" s="327"/>
      <c r="X11" s="327" t="str">
        <f t="shared" si="0"/>
        <v>IF EXISTS (SELECT Code FROM ElementMaster WHERE Code='*00018' OR NAME='Separator') Print 'Exist' ELSE Insert Into ElementMaster VALUES ('*00018','Separator','Separator','Single Sheet','2','0','0','0','000001',GetDate(),'NULL',NULL,'N','N')</v>
      </c>
    </row>
    <row r="12" spans="1:25">
      <c r="A12" s="325" t="s">
        <v>351</v>
      </c>
      <c r="B12" s="325" t="s">
        <v>352</v>
      </c>
      <c r="C12" s="325" t="s">
        <v>352</v>
      </c>
      <c r="D12" s="390" t="s">
        <v>2953</v>
      </c>
      <c r="E12" s="391">
        <v>4</v>
      </c>
      <c r="F12" s="326">
        <v>0</v>
      </c>
      <c r="G12" s="392">
        <v>0</v>
      </c>
      <c r="H12" s="327">
        <v>0</v>
      </c>
      <c r="I12" s="319" t="s">
        <v>135</v>
      </c>
      <c r="J12" s="372" t="s">
        <v>2070</v>
      </c>
      <c r="K12" s="28" t="s">
        <v>795</v>
      </c>
      <c r="L12" s="28" t="s">
        <v>795</v>
      </c>
      <c r="M12" s="28" t="s">
        <v>304</v>
      </c>
      <c r="N12" s="28" t="s">
        <v>304</v>
      </c>
      <c r="O12" s="325" t="s">
        <v>351</v>
      </c>
      <c r="P12" s="325" t="s">
        <v>351</v>
      </c>
      <c r="Q12" s="327"/>
      <c r="R12" s="327"/>
      <c r="S12" s="327"/>
      <c r="T12" s="327"/>
      <c r="U12" s="327"/>
      <c r="V12" s="327"/>
      <c r="W12" s="327"/>
      <c r="X12" s="327" t="str">
        <f t="shared" si="0"/>
        <v>IF EXISTS (SELECT Code FROM ElementMaster WHERE Code='*00019' OR NAME='End Paper') Print 'Exist' ELSE Insert Into ElementMaster VALUES ('*00019','End Paper','End Paper','Single Sheet','4','0','0','0','000001',GetDate(),'NULL',NULL,'N','N')</v>
      </c>
    </row>
    <row r="13" spans="1:25">
      <c r="A13" s="325" t="s">
        <v>353</v>
      </c>
      <c r="B13" s="325" t="s">
        <v>730</v>
      </c>
      <c r="C13" s="325" t="s">
        <v>730</v>
      </c>
      <c r="D13" s="390" t="s">
        <v>2953</v>
      </c>
      <c r="E13" s="391">
        <v>4</v>
      </c>
      <c r="F13" s="326">
        <v>0</v>
      </c>
      <c r="G13" s="392">
        <v>0</v>
      </c>
      <c r="H13" s="327">
        <v>0</v>
      </c>
      <c r="I13" s="319" t="s">
        <v>135</v>
      </c>
      <c r="J13" s="372" t="s">
        <v>2070</v>
      </c>
      <c r="K13" s="28" t="s">
        <v>795</v>
      </c>
      <c r="L13" s="28" t="s">
        <v>795</v>
      </c>
      <c r="M13" s="28" t="s">
        <v>304</v>
      </c>
      <c r="N13" s="28" t="s">
        <v>304</v>
      </c>
      <c r="O13" s="325" t="s">
        <v>353</v>
      </c>
      <c r="P13" s="325" t="s">
        <v>353</v>
      </c>
      <c r="Q13" s="327"/>
      <c r="R13" s="327"/>
      <c r="S13" s="327"/>
      <c r="T13" s="327"/>
      <c r="U13" s="327"/>
      <c r="V13" s="327"/>
      <c r="W13" s="327"/>
      <c r="X13" s="327" t="str">
        <f t="shared" si="0"/>
        <v>IF EXISTS (SELECT Code FROM ElementMaster WHERE Code='*00020' OR NAME='Cover') Print 'Exist' ELSE Insert Into ElementMaster VALUES ('*00020','Cover','Cover','Single Sheet','4','0','0','0','000001',GetDate(),'NULL',NULL,'N','N')</v>
      </c>
    </row>
    <row r="14" spans="1:25">
      <c r="A14" s="325" t="s">
        <v>2957</v>
      </c>
      <c r="B14" s="325" t="s">
        <v>354</v>
      </c>
      <c r="C14" s="325" t="s">
        <v>354</v>
      </c>
      <c r="D14" s="390" t="s">
        <v>2953</v>
      </c>
      <c r="E14" s="391">
        <v>4</v>
      </c>
      <c r="F14" s="326">
        <v>0</v>
      </c>
      <c r="G14" s="392">
        <v>0</v>
      </c>
      <c r="H14" s="327">
        <v>0</v>
      </c>
      <c r="I14" s="319" t="s">
        <v>135</v>
      </c>
      <c r="J14" s="372" t="s">
        <v>2070</v>
      </c>
      <c r="K14" s="28" t="s">
        <v>795</v>
      </c>
      <c r="L14" s="28" t="s">
        <v>795</v>
      </c>
      <c r="M14" s="28" t="s">
        <v>304</v>
      </c>
      <c r="N14" s="28" t="s">
        <v>304</v>
      </c>
      <c r="O14" s="325" t="s">
        <v>2957</v>
      </c>
      <c r="P14" s="325" t="s">
        <v>2957</v>
      </c>
      <c r="Q14" s="327"/>
      <c r="R14" s="327"/>
      <c r="S14" s="327"/>
      <c r="T14" s="327"/>
      <c r="U14" s="327"/>
      <c r="V14" s="327"/>
      <c r="W14" s="327"/>
      <c r="X14" s="327" t="str">
        <f t="shared" si="0"/>
        <v>IF EXISTS (SELECT Code FROM ElementMaster WHERE Code='*00027' OR NAME='Title') Print 'Exist' ELSE Insert Into ElementMaster VALUES ('*00027','Title','Title','Single Sheet','4','0','0','0','000001',GetDate(),'NULL',NULL,'N','N')</v>
      </c>
    </row>
    <row r="15" spans="1:25">
      <c r="A15" s="325" t="s">
        <v>2958</v>
      </c>
      <c r="B15" s="325" t="s">
        <v>2959</v>
      </c>
      <c r="C15" s="325" t="s">
        <v>2959</v>
      </c>
      <c r="D15" s="390" t="s">
        <v>2953</v>
      </c>
      <c r="E15" s="391">
        <v>6</v>
      </c>
      <c r="F15" s="326">
        <v>0</v>
      </c>
      <c r="G15" s="392">
        <v>0</v>
      </c>
      <c r="H15" s="327">
        <v>0</v>
      </c>
      <c r="I15" s="319" t="s">
        <v>135</v>
      </c>
      <c r="J15" s="372" t="s">
        <v>2070</v>
      </c>
      <c r="K15" s="28" t="s">
        <v>795</v>
      </c>
      <c r="L15" s="28" t="s">
        <v>795</v>
      </c>
      <c r="M15" s="28" t="s">
        <v>304</v>
      </c>
      <c r="N15" s="28" t="s">
        <v>304</v>
      </c>
      <c r="O15" s="325" t="s">
        <v>2958</v>
      </c>
      <c r="P15" s="325" t="s">
        <v>2958</v>
      </c>
      <c r="Q15" s="327"/>
      <c r="R15" s="327"/>
      <c r="S15" s="327"/>
      <c r="T15" s="327"/>
      <c r="U15" s="327"/>
      <c r="V15" s="327"/>
      <c r="W15" s="327"/>
      <c r="X15" s="327" t="str">
        <f t="shared" si="0"/>
        <v>IF EXISTS (SELECT Code FROM ElementMaster WHERE Code='*00028' OR NAME='Title(GateFold)') Print 'Exist' ELSE Insert Into ElementMaster VALUES ('*00028','Title(GateFold)','Title(GateFold)','Single Sheet','6','0','0','0','000001',GetDate(),'NULL',NULL,'N','N')</v>
      </c>
    </row>
    <row r="16" spans="1:25">
      <c r="A16" s="325" t="s">
        <v>2960</v>
      </c>
      <c r="B16" s="325" t="s">
        <v>2961</v>
      </c>
      <c r="C16" s="325" t="s">
        <v>2961</v>
      </c>
      <c r="D16" s="390" t="s">
        <v>2953</v>
      </c>
      <c r="E16" s="391">
        <v>4</v>
      </c>
      <c r="F16" s="326">
        <v>0</v>
      </c>
      <c r="G16" s="392">
        <v>0</v>
      </c>
      <c r="H16" s="327">
        <v>0</v>
      </c>
      <c r="I16" s="319" t="s">
        <v>135</v>
      </c>
      <c r="J16" s="372" t="s">
        <v>2070</v>
      </c>
      <c r="K16" s="28" t="s">
        <v>795</v>
      </c>
      <c r="L16" s="28" t="s">
        <v>795</v>
      </c>
      <c r="M16" s="28" t="s">
        <v>304</v>
      </c>
      <c r="N16" s="28" t="s">
        <v>304</v>
      </c>
      <c r="O16" s="325" t="s">
        <v>2960</v>
      </c>
      <c r="P16" s="325" t="s">
        <v>2960</v>
      </c>
      <c r="Q16" s="327"/>
      <c r="R16" s="327"/>
      <c r="S16" s="327"/>
      <c r="T16" s="327"/>
      <c r="U16" s="327"/>
      <c r="V16" s="327"/>
      <c r="W16" s="327"/>
      <c r="X16" s="327" t="str">
        <f t="shared" si="0"/>
        <v>IF EXISTS (SELECT Code FROM ElementMaster WHERE Code='*00029' OR NAME='PLC') Print 'Exist' ELSE Insert Into ElementMaster VALUES ('*00029','PLC','PLC','Single Sheet','4','0','0','0','000001',GetDate(),'NULL',NULL,'N','N')</v>
      </c>
    </row>
    <row r="17" spans="1:24">
      <c r="A17" s="325" t="s">
        <v>367</v>
      </c>
      <c r="B17" s="325" t="s">
        <v>2962</v>
      </c>
      <c r="C17" s="325" t="s">
        <v>2962</v>
      </c>
      <c r="D17" s="390" t="s">
        <v>2953</v>
      </c>
      <c r="E17" s="391">
        <v>2</v>
      </c>
      <c r="F17" s="326">
        <v>0</v>
      </c>
      <c r="G17" s="392">
        <v>0</v>
      </c>
      <c r="H17" s="327">
        <v>0</v>
      </c>
      <c r="I17" s="319" t="s">
        <v>135</v>
      </c>
      <c r="J17" s="372" t="s">
        <v>2070</v>
      </c>
      <c r="K17" s="28" t="s">
        <v>795</v>
      </c>
      <c r="L17" s="28" t="s">
        <v>795</v>
      </c>
      <c r="M17" s="28" t="s">
        <v>304</v>
      </c>
      <c r="N17" s="28" t="s">
        <v>304</v>
      </c>
      <c r="O17" s="325" t="s">
        <v>367</v>
      </c>
      <c r="P17" s="325" t="s">
        <v>367</v>
      </c>
      <c r="Q17" s="327"/>
      <c r="R17" s="327"/>
      <c r="S17" s="327"/>
      <c r="T17" s="327"/>
      <c r="U17" s="327"/>
      <c r="V17" s="327"/>
      <c r="W17" s="327"/>
      <c r="X17" s="327" t="str">
        <f t="shared" si="0"/>
        <v>IF EXISTS (SELECT Code FROM ElementMaster WHERE Code='*00030' OR NAME='Calendar Fly Leaf') Print 'Exist' ELSE Insert Into ElementMaster VALUES ('*00030','Calendar Fly Leaf','Calendar Fly Leaf','Single Sheet','2','0','0','0','000001',GetDate(),'NULL',NULL,'N','N')</v>
      </c>
    </row>
    <row r="18" spans="1:24">
      <c r="A18" s="325" t="s">
        <v>369</v>
      </c>
      <c r="B18" s="325" t="s">
        <v>2963</v>
      </c>
      <c r="C18" s="325" t="s">
        <v>2963</v>
      </c>
      <c r="D18" s="390" t="s">
        <v>2953</v>
      </c>
      <c r="E18" s="391">
        <v>2</v>
      </c>
      <c r="F18" s="326">
        <v>0</v>
      </c>
      <c r="G18" s="392">
        <v>0</v>
      </c>
      <c r="H18" s="327">
        <v>0</v>
      </c>
      <c r="I18" s="319" t="s">
        <v>135</v>
      </c>
      <c r="J18" s="372" t="s">
        <v>2070</v>
      </c>
      <c r="K18" s="28" t="s">
        <v>795</v>
      </c>
      <c r="L18" s="28" t="s">
        <v>795</v>
      </c>
      <c r="M18" s="28" t="s">
        <v>304</v>
      </c>
      <c r="N18" s="28" t="s">
        <v>304</v>
      </c>
      <c r="O18" s="325" t="s">
        <v>369</v>
      </c>
      <c r="P18" s="325" t="s">
        <v>369</v>
      </c>
      <c r="Q18" s="327"/>
      <c r="R18" s="327"/>
      <c r="S18" s="327"/>
      <c r="T18" s="327"/>
      <c r="U18" s="327"/>
      <c r="V18" s="327"/>
      <c r="W18" s="327"/>
      <c r="X18" s="327" t="str">
        <f t="shared" si="0"/>
        <v>IF EXISTS (SELECT Code FROM ElementMaster WHERE Code='*00031' OR NAME='Calendar Leaf') Print 'Exist' ELSE Insert Into ElementMaster VALUES ('*00031','Calendar Leaf','Calendar Leaf','Single Sheet','2','0','0','0','000001',GetDate(),'NULL',NULL,'N','N')</v>
      </c>
    </row>
    <row r="19" spans="1:24">
      <c r="A19" s="325" t="s">
        <v>371</v>
      </c>
      <c r="B19" s="325" t="s">
        <v>515</v>
      </c>
      <c r="C19" s="325" t="s">
        <v>515</v>
      </c>
      <c r="D19" s="390" t="s">
        <v>2955</v>
      </c>
      <c r="E19" s="391">
        <v>8</v>
      </c>
      <c r="F19" s="326">
        <v>0</v>
      </c>
      <c r="G19" s="392">
        <v>0</v>
      </c>
      <c r="H19" s="327">
        <v>0</v>
      </c>
      <c r="I19" s="319" t="s">
        <v>135</v>
      </c>
      <c r="J19" s="372" t="s">
        <v>2070</v>
      </c>
      <c r="K19" s="28" t="s">
        <v>795</v>
      </c>
      <c r="L19" s="28" t="s">
        <v>795</v>
      </c>
      <c r="M19" s="28" t="s">
        <v>304</v>
      </c>
      <c r="N19" s="28" t="s">
        <v>304</v>
      </c>
      <c r="O19" s="325" t="s">
        <v>371</v>
      </c>
      <c r="P19" s="325" t="s">
        <v>371</v>
      </c>
      <c r="Q19" s="327"/>
      <c r="R19" s="327"/>
      <c r="S19" s="327"/>
      <c r="T19" s="327"/>
      <c r="U19" s="327"/>
      <c r="V19" s="327"/>
      <c r="W19" s="327"/>
      <c r="X19" s="327" t="str">
        <f t="shared" si="0"/>
        <v>IF EXISTS (SELECT Code FROM ElementMaster WHERE Code='*00032' OR NAME='Annual Report') Print 'Exist' ELSE Insert Into ElementMaster VALUES ('*00032','Annual Report','Annual Report','Multi Forms','8','0','0','0','000001',GetDate(),'NULL',NULL,'N','N')</v>
      </c>
    </row>
    <row r="20" spans="1:24">
      <c r="A20" s="325" t="s">
        <v>373</v>
      </c>
      <c r="B20" s="325" t="s">
        <v>538</v>
      </c>
      <c r="C20" s="325" t="s">
        <v>538</v>
      </c>
      <c r="D20" s="390" t="s">
        <v>2953</v>
      </c>
      <c r="E20" s="391">
        <v>2</v>
      </c>
      <c r="F20" s="326">
        <v>0</v>
      </c>
      <c r="G20" s="392">
        <v>0</v>
      </c>
      <c r="H20" s="327">
        <v>0</v>
      </c>
      <c r="I20" s="319" t="s">
        <v>135</v>
      </c>
      <c r="J20" s="372" t="s">
        <v>2070</v>
      </c>
      <c r="K20" s="28" t="s">
        <v>795</v>
      </c>
      <c r="L20" s="28" t="s">
        <v>795</v>
      </c>
      <c r="M20" s="28" t="s">
        <v>304</v>
      </c>
      <c r="N20" s="28" t="s">
        <v>304</v>
      </c>
      <c r="O20" s="325" t="s">
        <v>373</v>
      </c>
      <c r="P20" s="325" t="s">
        <v>373</v>
      </c>
      <c r="Q20" s="327"/>
      <c r="R20" s="327"/>
      <c r="S20" s="327"/>
      <c r="T20" s="327"/>
      <c r="U20" s="327"/>
      <c r="V20" s="327"/>
      <c r="W20" s="327"/>
      <c r="X20" s="327" t="str">
        <f t="shared" si="0"/>
        <v>IF EXISTS (SELECT Code FROM ElementMaster WHERE Code='*00033' OR NAME='Label') Print 'Exist' ELSE Insert Into ElementMaster VALUES ('*00033','Label','Label','Single Sheet','2','0','0','0','000001',GetDate(),'NULL',NULL,'N','N')</v>
      </c>
    </row>
    <row r="21" spans="1:24">
      <c r="A21" s="325" t="s">
        <v>374</v>
      </c>
      <c r="B21" s="325" t="s">
        <v>537</v>
      </c>
      <c r="C21" s="325" t="s">
        <v>537</v>
      </c>
      <c r="D21" s="390" t="s">
        <v>2953</v>
      </c>
      <c r="E21" s="391">
        <v>2</v>
      </c>
      <c r="F21" s="326">
        <v>0</v>
      </c>
      <c r="G21" s="392">
        <v>0</v>
      </c>
      <c r="H21" s="327">
        <v>0</v>
      </c>
      <c r="I21" s="319" t="s">
        <v>135</v>
      </c>
      <c r="J21" s="372" t="s">
        <v>2070</v>
      </c>
      <c r="K21" s="28" t="s">
        <v>795</v>
      </c>
      <c r="L21" s="28" t="s">
        <v>795</v>
      </c>
      <c r="M21" s="28" t="s">
        <v>304</v>
      </c>
      <c r="N21" s="28" t="s">
        <v>304</v>
      </c>
      <c r="O21" s="325" t="s">
        <v>374</v>
      </c>
      <c r="P21" s="325" t="s">
        <v>374</v>
      </c>
      <c r="Q21" s="327"/>
      <c r="R21" s="327"/>
      <c r="S21" s="327"/>
      <c r="T21" s="327"/>
      <c r="U21" s="327"/>
      <c r="V21" s="327"/>
      <c r="W21" s="327"/>
      <c r="X21" s="327" t="str">
        <f t="shared" si="0"/>
        <v>IF EXISTS (SELECT Code FROM ElementMaster WHERE Code='*00034' OR NAME='Letter Head') Print 'Exist' ELSE Insert Into ElementMaster VALUES ('*00034','Letter Head','Letter Head','Single Sheet','2','0','0','0','000001',GetDate(),'NULL',NULL,'N','N')</v>
      </c>
    </row>
    <row r="22" spans="1:24">
      <c r="A22" s="325" t="s">
        <v>375</v>
      </c>
      <c r="B22" s="325" t="s">
        <v>523</v>
      </c>
      <c r="C22" s="325" t="s">
        <v>523</v>
      </c>
      <c r="D22" s="390" t="s">
        <v>2953</v>
      </c>
      <c r="E22" s="391">
        <v>2</v>
      </c>
      <c r="F22" s="326">
        <v>0</v>
      </c>
      <c r="G22" s="392">
        <v>0</v>
      </c>
      <c r="H22" s="327">
        <v>0</v>
      </c>
      <c r="I22" s="319" t="s">
        <v>135</v>
      </c>
      <c r="J22" s="372" t="s">
        <v>2070</v>
      </c>
      <c r="K22" s="28" t="s">
        <v>795</v>
      </c>
      <c r="L22" s="28" t="s">
        <v>795</v>
      </c>
      <c r="M22" s="28" t="s">
        <v>304</v>
      </c>
      <c r="N22" s="28" t="s">
        <v>304</v>
      </c>
      <c r="O22" s="325" t="s">
        <v>375</v>
      </c>
      <c r="P22" s="325" t="s">
        <v>375</v>
      </c>
      <c r="Q22" s="327"/>
      <c r="R22" s="327"/>
      <c r="S22" s="327"/>
      <c r="T22" s="327"/>
      <c r="U22" s="327"/>
      <c r="V22" s="327"/>
      <c r="W22" s="327"/>
      <c r="X22" s="327" t="str">
        <f t="shared" si="0"/>
        <v>IF EXISTS (SELECT Code FROM ElementMaster WHERE Code='*00035' OR NAME='Leaflet') Print 'Exist' ELSE Insert Into ElementMaster VALUES ('*00035','Leaflet','Leaflet','Single Sheet','2','0','0','0','000001',GetDate(),'NULL',NULL,'N','N')</v>
      </c>
    </row>
    <row r="23" spans="1:24">
      <c r="A23" s="325" t="s">
        <v>376</v>
      </c>
      <c r="B23" s="325" t="s">
        <v>368</v>
      </c>
      <c r="C23" s="325" t="s">
        <v>368</v>
      </c>
      <c r="D23" s="390" t="s">
        <v>2953</v>
      </c>
      <c r="E23" s="391">
        <v>2</v>
      </c>
      <c r="F23" s="326">
        <v>0</v>
      </c>
      <c r="G23" s="392">
        <v>0</v>
      </c>
      <c r="H23" s="327">
        <v>0</v>
      </c>
      <c r="I23" s="319" t="s">
        <v>135</v>
      </c>
      <c r="J23" s="372" t="s">
        <v>2070</v>
      </c>
      <c r="K23" s="28" t="s">
        <v>795</v>
      </c>
      <c r="L23" s="28" t="s">
        <v>795</v>
      </c>
      <c r="M23" s="28" t="s">
        <v>304</v>
      </c>
      <c r="N23" s="28" t="s">
        <v>304</v>
      </c>
      <c r="O23" s="325" t="s">
        <v>376</v>
      </c>
      <c r="P23" s="325" t="s">
        <v>376</v>
      </c>
      <c r="Q23" s="327"/>
      <c r="R23" s="327"/>
      <c r="S23" s="327"/>
      <c r="T23" s="327"/>
      <c r="U23" s="327"/>
      <c r="V23" s="327"/>
      <c r="W23" s="327"/>
      <c r="X23" s="327" t="str">
        <f t="shared" si="0"/>
        <v>IF EXISTS (SELECT Code FROM ElementMaster WHERE Code='*00036' OR NAME='Poster') Print 'Exist' ELSE Insert Into ElementMaster VALUES ('*00036','Poster','Poster','Single Sheet','2','0','0','0','000001',GetDate(),'NULL',NULL,'N','N')</v>
      </c>
    </row>
    <row r="24" spans="1:24">
      <c r="A24" s="325" t="s">
        <v>377</v>
      </c>
      <c r="B24" s="325" t="s">
        <v>2964</v>
      </c>
      <c r="C24" s="325" t="s">
        <v>2964</v>
      </c>
      <c r="D24" s="390" t="s">
        <v>2953</v>
      </c>
      <c r="E24" s="391">
        <v>2</v>
      </c>
      <c r="F24" s="326">
        <v>0</v>
      </c>
      <c r="G24" s="392">
        <v>0</v>
      </c>
      <c r="H24" s="327">
        <v>0</v>
      </c>
      <c r="I24" s="319" t="s">
        <v>135</v>
      </c>
      <c r="J24" s="372" t="s">
        <v>2070</v>
      </c>
      <c r="K24" s="28" t="s">
        <v>795</v>
      </c>
      <c r="L24" s="28" t="s">
        <v>795</v>
      </c>
      <c r="M24" s="28" t="s">
        <v>304</v>
      </c>
      <c r="N24" s="28" t="s">
        <v>304</v>
      </c>
      <c r="O24" s="325" t="s">
        <v>377</v>
      </c>
      <c r="P24" s="325" t="s">
        <v>377</v>
      </c>
      <c r="Q24" s="327"/>
      <c r="R24" s="327"/>
      <c r="S24" s="327"/>
      <c r="T24" s="327"/>
      <c r="U24" s="327"/>
      <c r="V24" s="327"/>
      <c r="W24" s="327"/>
      <c r="X24" s="327" t="str">
        <f t="shared" si="0"/>
        <v>IF EXISTS (SELECT Code FROM ElementMaster WHERE Code='*00037' OR NAME='Sticker') Print 'Exist' ELSE Insert Into ElementMaster VALUES ('*00037','Sticker','Sticker','Single Sheet','2','0','0','0','000001',GetDate(),'NULL',NULL,'N','N')</v>
      </c>
    </row>
    <row r="25" spans="1:24">
      <c r="A25" s="325" t="s">
        <v>378</v>
      </c>
      <c r="B25" s="325" t="s">
        <v>2965</v>
      </c>
      <c r="C25" s="325" t="s">
        <v>2965</v>
      </c>
      <c r="D25" s="390" t="s">
        <v>2953</v>
      </c>
      <c r="E25" s="391">
        <v>4</v>
      </c>
      <c r="F25" s="326">
        <v>0</v>
      </c>
      <c r="G25" s="392">
        <v>0</v>
      </c>
      <c r="H25" s="327">
        <v>0</v>
      </c>
      <c r="I25" s="319" t="s">
        <v>135</v>
      </c>
      <c r="J25" s="372" t="s">
        <v>2070</v>
      </c>
      <c r="K25" s="28" t="s">
        <v>795</v>
      </c>
      <c r="L25" s="28" t="s">
        <v>795</v>
      </c>
      <c r="M25" s="28" t="s">
        <v>304</v>
      </c>
      <c r="N25" s="28" t="s">
        <v>304</v>
      </c>
      <c r="O25" s="325" t="s">
        <v>378</v>
      </c>
      <c r="P25" s="325" t="s">
        <v>378</v>
      </c>
      <c r="Q25" s="327"/>
      <c r="R25" s="327"/>
      <c r="S25" s="327"/>
      <c r="T25" s="327"/>
      <c r="U25" s="327"/>
      <c r="V25" s="327"/>
      <c r="W25" s="327"/>
      <c r="X25" s="327" t="str">
        <f t="shared" si="0"/>
        <v>IF EXISTS (SELECT Code FROM ElementMaster WHERE Code='*00038' OR NAME='Folders') Print 'Exist' ELSE Insert Into ElementMaster VALUES ('*00038','Folders','Folders','Single Sheet','4','0','0','0','000001',GetDate(),'NULL',NULL,'N','N')</v>
      </c>
    </row>
    <row r="26" spans="1:24">
      <c r="A26" s="325" t="s">
        <v>379</v>
      </c>
      <c r="B26" s="325" t="s">
        <v>2966</v>
      </c>
      <c r="C26" s="325" t="s">
        <v>2966</v>
      </c>
      <c r="D26" s="390" t="s">
        <v>2953</v>
      </c>
      <c r="E26" s="391">
        <v>6</v>
      </c>
      <c r="F26" s="326">
        <v>0</v>
      </c>
      <c r="G26" s="392">
        <v>0</v>
      </c>
      <c r="H26" s="327">
        <v>0</v>
      </c>
      <c r="I26" s="319" t="s">
        <v>135</v>
      </c>
      <c r="J26" s="372" t="s">
        <v>2070</v>
      </c>
      <c r="K26" s="28" t="s">
        <v>795</v>
      </c>
      <c r="L26" s="28" t="s">
        <v>795</v>
      </c>
      <c r="M26" s="28" t="s">
        <v>304</v>
      </c>
      <c r="N26" s="28" t="s">
        <v>304</v>
      </c>
      <c r="O26" s="325" t="s">
        <v>379</v>
      </c>
      <c r="P26" s="325" t="s">
        <v>379</v>
      </c>
      <c r="Q26" s="327"/>
      <c r="R26" s="327"/>
      <c r="S26" s="327"/>
      <c r="T26" s="327"/>
      <c r="U26" s="327"/>
      <c r="V26" s="327"/>
      <c r="W26" s="327"/>
      <c r="X26" s="327" t="str">
        <f t="shared" si="0"/>
        <v>IF EXISTS (SELECT Code FROM ElementMaster WHERE Code='*00039' OR NAME='Dust Cover') Print 'Exist' ELSE Insert Into ElementMaster VALUES ('*00039','Dust Cover','Dust Cover','Single Sheet','6','0','0','0','000001',GetDate(),'NULL',NULL,'N','N')</v>
      </c>
    </row>
    <row r="27" spans="1:24">
      <c r="A27" s="325" t="s">
        <v>380</v>
      </c>
      <c r="B27" s="325" t="s">
        <v>2967</v>
      </c>
      <c r="C27" s="325" t="s">
        <v>2967</v>
      </c>
      <c r="D27" s="390" t="s">
        <v>2953</v>
      </c>
      <c r="E27" s="391">
        <v>2</v>
      </c>
      <c r="F27" s="326">
        <v>0</v>
      </c>
      <c r="G27" s="392">
        <v>0</v>
      </c>
      <c r="H27" s="327">
        <v>0</v>
      </c>
      <c r="I27" s="319" t="s">
        <v>135</v>
      </c>
      <c r="J27" s="372" t="s">
        <v>2070</v>
      </c>
      <c r="K27" s="28" t="s">
        <v>795</v>
      </c>
      <c r="L27" s="28" t="s">
        <v>795</v>
      </c>
      <c r="M27" s="28" t="s">
        <v>304</v>
      </c>
      <c r="N27" s="28" t="s">
        <v>304</v>
      </c>
      <c r="O27" s="325" t="s">
        <v>380</v>
      </c>
      <c r="P27" s="325" t="s">
        <v>380</v>
      </c>
      <c r="Q27" s="327"/>
      <c r="R27" s="327"/>
      <c r="S27" s="327"/>
      <c r="T27" s="327"/>
      <c r="U27" s="327"/>
      <c r="V27" s="327"/>
      <c r="W27" s="327"/>
      <c r="X27" s="327" t="str">
        <f t="shared" si="0"/>
        <v>IF EXISTS (SELECT Code FROM ElementMaster WHERE Code='*00040' OR NAME='Danglar') Print 'Exist' ELSE Insert Into ElementMaster VALUES ('*00040','Danglar','Danglar','Single Sheet','2','0','0','0','000001',GetDate(),'NULL',NULL,'N','N')</v>
      </c>
    </row>
    <row r="28" spans="1:24">
      <c r="A28" s="325" t="s">
        <v>381</v>
      </c>
      <c r="B28" s="325" t="s">
        <v>518</v>
      </c>
      <c r="C28" s="325" t="s">
        <v>518</v>
      </c>
      <c r="D28" s="390" t="s">
        <v>2953</v>
      </c>
      <c r="E28" s="391">
        <v>2</v>
      </c>
      <c r="F28" s="326">
        <v>0</v>
      </c>
      <c r="G28" s="392">
        <v>0</v>
      </c>
      <c r="H28" s="327">
        <v>0</v>
      </c>
      <c r="I28" s="319" t="s">
        <v>135</v>
      </c>
      <c r="J28" s="372" t="s">
        <v>2070</v>
      </c>
      <c r="K28" s="28" t="s">
        <v>795</v>
      </c>
      <c r="L28" s="28" t="s">
        <v>795</v>
      </c>
      <c r="M28" s="28" t="s">
        <v>304</v>
      </c>
      <c r="N28" s="28" t="s">
        <v>304</v>
      </c>
      <c r="O28" s="325" t="s">
        <v>381</v>
      </c>
      <c r="P28" s="325" t="s">
        <v>381</v>
      </c>
      <c r="Q28" s="327"/>
      <c r="R28" s="327"/>
      <c r="S28" s="327"/>
      <c r="T28" s="327"/>
      <c r="U28" s="327"/>
      <c r="V28" s="327"/>
      <c r="W28" s="327"/>
      <c r="X28" s="327" t="str">
        <f t="shared" si="0"/>
        <v>IF EXISTS (SELECT Code FROM ElementMaster WHERE Code='*00041' OR NAME='Carton') Print 'Exist' ELSE Insert Into ElementMaster VALUES ('*00041','Carton','Carton','Single Sheet','2','0','0','0','000001',GetDate(),'NULL',NULL,'N','N')</v>
      </c>
    </row>
    <row r="29" spans="1:24">
      <c r="A29" s="325" t="s">
        <v>382</v>
      </c>
      <c r="B29" s="325" t="s">
        <v>2968</v>
      </c>
      <c r="C29" s="325" t="s">
        <v>2968</v>
      </c>
      <c r="D29" s="390" t="s">
        <v>2953</v>
      </c>
      <c r="E29" s="391">
        <v>2</v>
      </c>
      <c r="F29" s="326">
        <v>0</v>
      </c>
      <c r="G29" s="392">
        <v>0</v>
      </c>
      <c r="H29" s="327">
        <v>0</v>
      </c>
      <c r="I29" s="319" t="s">
        <v>135</v>
      </c>
      <c r="J29" s="372" t="s">
        <v>2070</v>
      </c>
      <c r="K29" s="28" t="s">
        <v>795</v>
      </c>
      <c r="L29" s="28" t="s">
        <v>795</v>
      </c>
      <c r="M29" s="28" t="s">
        <v>304</v>
      </c>
      <c r="N29" s="28" t="s">
        <v>304</v>
      </c>
      <c r="O29" s="325" t="s">
        <v>382</v>
      </c>
      <c r="P29" s="325" t="s">
        <v>382</v>
      </c>
      <c r="Q29" s="327"/>
      <c r="R29" s="327"/>
      <c r="S29" s="327"/>
      <c r="T29" s="327"/>
      <c r="U29" s="327"/>
      <c r="V29" s="327"/>
      <c r="W29" s="327"/>
      <c r="X29" s="327" t="str">
        <f t="shared" si="0"/>
        <v>IF EXISTS (SELECT Code FROM ElementMaster WHERE Code='*00042' OR NAME='Carton [Inner]') Print 'Exist' ELSE Insert Into ElementMaster VALUES ('*00042','Carton [Inner]','Carton [Inner]','Single Sheet','2','0','0','0','000001',GetDate(),'NULL',NULL,'N','N')</v>
      </c>
    </row>
    <row r="30" spans="1:24">
      <c r="A30" s="325" t="s">
        <v>386</v>
      </c>
      <c r="B30" s="325" t="s">
        <v>2969</v>
      </c>
      <c r="C30" s="325" t="s">
        <v>2969</v>
      </c>
      <c r="D30" s="390" t="s">
        <v>2953</v>
      </c>
      <c r="E30" s="391">
        <v>2</v>
      </c>
      <c r="F30" s="326">
        <v>0</v>
      </c>
      <c r="G30" s="392">
        <v>0</v>
      </c>
      <c r="H30" s="327">
        <v>0</v>
      </c>
      <c r="I30" s="319" t="s">
        <v>135</v>
      </c>
      <c r="J30" s="372" t="s">
        <v>2070</v>
      </c>
      <c r="K30" s="28" t="s">
        <v>795</v>
      </c>
      <c r="L30" s="28" t="s">
        <v>795</v>
      </c>
      <c r="M30" s="28" t="s">
        <v>304</v>
      </c>
      <c r="N30" s="28" t="s">
        <v>304</v>
      </c>
      <c r="O30" s="325" t="s">
        <v>386</v>
      </c>
      <c r="P30" s="325" t="s">
        <v>386</v>
      </c>
      <c r="Q30" s="327"/>
      <c r="R30" s="327"/>
      <c r="S30" s="327"/>
      <c r="T30" s="327"/>
      <c r="U30" s="327"/>
      <c r="V30" s="327"/>
      <c r="W30" s="327"/>
      <c r="X30" s="327" t="str">
        <f t="shared" si="0"/>
        <v>IF EXISTS (SELECT Code FROM ElementMaster WHERE Code='*00043' OR NAME='Carton [Outer]') Print 'Exist' ELSE Insert Into ElementMaster VALUES ('*00043','Carton [Outer]','Carton [Outer]','Single Sheet','2','0','0','0','000001',GetDate(),'NULL',NULL,'N','N')</v>
      </c>
    </row>
    <row r="31" spans="1:24">
      <c r="A31" s="325" t="s">
        <v>388</v>
      </c>
      <c r="B31" s="325" t="s">
        <v>725</v>
      </c>
      <c r="C31" s="325" t="s">
        <v>725</v>
      </c>
      <c r="D31" s="390" t="s">
        <v>2953</v>
      </c>
      <c r="E31" s="391">
        <v>2</v>
      </c>
      <c r="F31" s="326">
        <v>0</v>
      </c>
      <c r="G31" s="392">
        <v>0</v>
      </c>
      <c r="H31" s="327">
        <v>0</v>
      </c>
      <c r="I31" s="319" t="s">
        <v>135</v>
      </c>
      <c r="J31" s="372" t="s">
        <v>2070</v>
      </c>
      <c r="K31" s="28" t="s">
        <v>795</v>
      </c>
      <c r="L31" s="28" t="s">
        <v>795</v>
      </c>
      <c r="M31" s="28" t="s">
        <v>304</v>
      </c>
      <c r="N31" s="28" t="s">
        <v>304</v>
      </c>
      <c r="O31" s="325" t="s">
        <v>388</v>
      </c>
      <c r="P31" s="325" t="s">
        <v>388</v>
      </c>
      <c r="Q31" s="327"/>
      <c r="R31" s="327"/>
      <c r="S31" s="327"/>
      <c r="T31" s="327"/>
      <c r="U31" s="327"/>
      <c r="V31" s="327"/>
      <c r="W31" s="327"/>
      <c r="X31" s="327" t="str">
        <f t="shared" si="0"/>
        <v>IF EXISTS (SELECT Code FROM ElementMaster WHERE Code='*00044' OR NAME='Card') Print 'Exist' ELSE Insert Into ElementMaster VALUES ('*00044','Card','Card','Single Sheet','2','0','0','0','000001',GetDate(),'NULL',NULL,'N','N')</v>
      </c>
    </row>
    <row r="32" spans="1:24">
      <c r="A32" s="325" t="s">
        <v>390</v>
      </c>
      <c r="B32" s="325" t="s">
        <v>370</v>
      </c>
      <c r="C32" s="325" t="s">
        <v>370</v>
      </c>
      <c r="D32" s="390" t="s">
        <v>2953</v>
      </c>
      <c r="E32" s="391">
        <v>2</v>
      </c>
      <c r="F32" s="326">
        <v>0</v>
      </c>
      <c r="G32" s="392">
        <v>0</v>
      </c>
      <c r="H32" s="327">
        <v>0</v>
      </c>
      <c r="I32" s="319" t="s">
        <v>135</v>
      </c>
      <c r="J32" s="372" t="s">
        <v>2070</v>
      </c>
      <c r="K32" s="28" t="s">
        <v>795</v>
      </c>
      <c r="L32" s="28" t="s">
        <v>795</v>
      </c>
      <c r="M32" s="28" t="s">
        <v>304</v>
      </c>
      <c r="N32" s="28" t="s">
        <v>304</v>
      </c>
      <c r="O32" s="325" t="s">
        <v>390</v>
      </c>
      <c r="P32" s="325" t="s">
        <v>390</v>
      </c>
      <c r="Q32" s="327"/>
      <c r="R32" s="327"/>
      <c r="S32" s="327"/>
      <c r="T32" s="327"/>
      <c r="U32" s="327"/>
      <c r="V32" s="327"/>
      <c r="W32" s="327"/>
      <c r="X32" s="327" t="str">
        <f t="shared" si="0"/>
        <v>IF EXISTS (SELECT Code FROM ElementMaster WHERE Code='*00045' OR NAME='Envelope') Print 'Exist' ELSE Insert Into ElementMaster VALUES ('*00045','Envelope','Envelope','Single Sheet','2','0','0','0','000001',GetDate(),'NULL',NULL,'N','N')</v>
      </c>
    </row>
    <row r="33" spans="1:24">
      <c r="A33" s="325" t="s">
        <v>392</v>
      </c>
      <c r="B33" s="325" t="s">
        <v>4117</v>
      </c>
      <c r="C33" s="325" t="s">
        <v>4117</v>
      </c>
      <c r="D33" s="390" t="s">
        <v>0</v>
      </c>
      <c r="E33" s="391">
        <v>8</v>
      </c>
      <c r="F33" s="326">
        <v>0</v>
      </c>
      <c r="G33" s="392">
        <v>0</v>
      </c>
      <c r="H33" s="327">
        <v>0</v>
      </c>
      <c r="I33" s="319" t="s">
        <v>135</v>
      </c>
      <c r="J33" s="372" t="s">
        <v>2070</v>
      </c>
      <c r="K33" s="28" t="s">
        <v>795</v>
      </c>
      <c r="L33" s="28" t="s">
        <v>795</v>
      </c>
      <c r="M33" s="28" t="s">
        <v>304</v>
      </c>
      <c r="N33" s="28" t="s">
        <v>304</v>
      </c>
      <c r="O33" s="325" t="s">
        <v>392</v>
      </c>
      <c r="P33" s="325" t="s">
        <v>392</v>
      </c>
      <c r="Q33" s="327"/>
      <c r="R33" s="327"/>
      <c r="S33" s="327"/>
      <c r="T33" s="327"/>
      <c r="U33" s="327"/>
      <c r="V33" s="327"/>
      <c r="W33" s="327"/>
      <c r="X33" s="327" t="str">
        <f t="shared" si="0"/>
        <v>IF EXISTS (SELECT Code FROM ElementMaster WHERE Code='*00046' OR NAME='FG-2') Print 'Exist' ELSE Insert Into ElementMaster VALUES ('*00046','FG-2','FG-2','FG','8','0','0','0','000001',GetDate(),'NULL',NULL,'N','N')</v>
      </c>
    </row>
    <row r="34" spans="1:24">
      <c r="A34" s="325" t="s">
        <v>444</v>
      </c>
      <c r="B34" s="325" t="s">
        <v>4118</v>
      </c>
      <c r="C34" s="325" t="s">
        <v>4118</v>
      </c>
      <c r="D34" s="390" t="s">
        <v>0</v>
      </c>
      <c r="E34" s="391">
        <v>8</v>
      </c>
      <c r="F34" s="326">
        <v>0</v>
      </c>
      <c r="G34" s="392">
        <v>0</v>
      </c>
      <c r="H34" s="327">
        <v>0</v>
      </c>
      <c r="I34" s="319" t="s">
        <v>135</v>
      </c>
      <c r="J34" s="372" t="s">
        <v>2070</v>
      </c>
      <c r="K34" s="28" t="s">
        <v>795</v>
      </c>
      <c r="L34" s="28" t="s">
        <v>795</v>
      </c>
      <c r="M34" s="28" t="s">
        <v>304</v>
      </c>
      <c r="N34" s="28" t="s">
        <v>304</v>
      </c>
      <c r="O34" s="325" t="s">
        <v>444</v>
      </c>
      <c r="P34" s="325" t="s">
        <v>444</v>
      </c>
      <c r="Q34" s="327"/>
      <c r="R34" s="327"/>
      <c r="S34" s="327"/>
      <c r="T34" s="327"/>
      <c r="U34" s="327"/>
      <c r="V34" s="327"/>
      <c r="W34" s="327"/>
      <c r="X34" s="327" t="str">
        <f t="shared" si="0"/>
        <v>IF EXISTS (SELECT Code FROM ElementMaster WHERE Code='*00047' OR NAME='FG-3') Print 'Exist' ELSE Insert Into ElementMaster VALUES ('*00047','FG-3','FG-3','FG','8','0','0','0','000001',GetDate(),'NULL',NULL,'N','N')</v>
      </c>
    </row>
    <row r="35" spans="1:24">
      <c r="A35" s="325" t="s">
        <v>3720</v>
      </c>
      <c r="B35" s="325" t="s">
        <v>4119</v>
      </c>
      <c r="C35" s="325" t="s">
        <v>4119</v>
      </c>
      <c r="D35" s="390" t="s">
        <v>0</v>
      </c>
      <c r="E35" s="391">
        <v>8</v>
      </c>
      <c r="F35" s="326">
        <v>0</v>
      </c>
      <c r="G35" s="392">
        <v>0</v>
      </c>
      <c r="H35" s="327">
        <v>0</v>
      </c>
      <c r="I35" s="319" t="s">
        <v>135</v>
      </c>
      <c r="J35" s="372" t="s">
        <v>2070</v>
      </c>
      <c r="K35" s="28" t="s">
        <v>795</v>
      </c>
      <c r="L35" s="28" t="s">
        <v>795</v>
      </c>
      <c r="M35" s="28" t="s">
        <v>304</v>
      </c>
      <c r="N35" s="28" t="s">
        <v>304</v>
      </c>
      <c r="O35" s="325" t="s">
        <v>3720</v>
      </c>
      <c r="P35" s="325" t="s">
        <v>3720</v>
      </c>
      <c r="Q35" s="327"/>
      <c r="R35" s="327"/>
      <c r="S35" s="327"/>
      <c r="T35" s="327"/>
      <c r="U35" s="327"/>
      <c r="V35" s="327"/>
      <c r="W35" s="327"/>
      <c r="X35" s="327" t="str">
        <f t="shared" si="0"/>
        <v>IF EXISTS (SELECT Code FROM ElementMaster WHERE Code='*00048' OR NAME='FG-4') Print 'Exist' ELSE Insert Into ElementMaster VALUES ('*00048','FG-4','FG-4','FG','8','0','0','0','000001',GetDate(),'NULL',NULL,'N','N')</v>
      </c>
    </row>
    <row r="36" spans="1:24">
      <c r="A36" s="325" t="s">
        <v>4115</v>
      </c>
      <c r="B36" s="325" t="s">
        <v>4120</v>
      </c>
      <c r="C36" s="325" t="s">
        <v>4120</v>
      </c>
      <c r="D36" s="390" t="s">
        <v>0</v>
      </c>
      <c r="E36" s="391">
        <v>8</v>
      </c>
      <c r="F36" s="326">
        <v>0</v>
      </c>
      <c r="G36" s="392">
        <v>0</v>
      </c>
      <c r="H36" s="327">
        <v>0</v>
      </c>
      <c r="I36" s="319" t="s">
        <v>135</v>
      </c>
      <c r="J36" s="372" t="s">
        <v>2070</v>
      </c>
      <c r="K36" s="28" t="s">
        <v>795</v>
      </c>
      <c r="L36" s="28" t="s">
        <v>795</v>
      </c>
      <c r="M36" s="28" t="s">
        <v>304</v>
      </c>
      <c r="N36" s="28" t="s">
        <v>304</v>
      </c>
      <c r="O36" s="325" t="s">
        <v>4115</v>
      </c>
      <c r="P36" s="325" t="s">
        <v>4115</v>
      </c>
      <c r="Q36" s="327"/>
      <c r="R36" s="327"/>
      <c r="S36" s="327"/>
      <c r="T36" s="327"/>
      <c r="U36" s="327"/>
      <c r="V36" s="327"/>
      <c r="W36" s="327"/>
      <c r="X36" s="327" t="str">
        <f t="shared" si="0"/>
        <v>IF EXISTS (SELECT Code FROM ElementMaster WHERE Code='*00049' OR NAME='FG-5') Print 'Exist' ELSE Insert Into ElementMaster VALUES ('*00049','FG-5','FG-5','FG','8','0','0','0','000001',GetDate(),'NULL',NULL,'N','N')</v>
      </c>
    </row>
    <row r="37" spans="1:24">
      <c r="A37" s="325" t="s">
        <v>4116</v>
      </c>
      <c r="B37" s="325" t="s">
        <v>4121</v>
      </c>
      <c r="C37" s="325" t="s">
        <v>4121</v>
      </c>
      <c r="D37" s="390" t="s">
        <v>0</v>
      </c>
      <c r="E37" s="391">
        <v>8</v>
      </c>
      <c r="F37" s="326">
        <v>0</v>
      </c>
      <c r="G37" s="392">
        <v>0</v>
      </c>
      <c r="H37" s="327">
        <v>0</v>
      </c>
      <c r="I37" s="319" t="s">
        <v>135</v>
      </c>
      <c r="J37" s="372" t="s">
        <v>2070</v>
      </c>
      <c r="K37" s="28" t="s">
        <v>795</v>
      </c>
      <c r="L37" s="28" t="s">
        <v>795</v>
      </c>
      <c r="M37" s="28" t="s">
        <v>304</v>
      </c>
      <c r="N37" s="28" t="s">
        <v>304</v>
      </c>
      <c r="O37" s="325" t="s">
        <v>4116</v>
      </c>
      <c r="P37" s="325" t="s">
        <v>4116</v>
      </c>
      <c r="Q37" s="327"/>
      <c r="R37" s="327"/>
      <c r="S37" s="327"/>
      <c r="T37" s="327"/>
      <c r="U37" s="327"/>
      <c r="V37" s="327"/>
      <c r="W37" s="327"/>
      <c r="X37" s="327" t="str">
        <f t="shared" si="0"/>
        <v>IF EXISTS (SELECT Code FROM ElementMaster WHERE Code='*00050' OR NAME='FG-6') Print 'Exist' ELSE Insert Into ElementMaster VALUES ('*00050','FG-6','FG-6','FG','8','0','0','0','000001',GetDate(),'NULL',NULL,'N','N')</v>
      </c>
    </row>
    <row r="38" spans="1:24">
      <c r="A38" s="325" t="s">
        <v>4167</v>
      </c>
      <c r="B38" s="325" t="s">
        <v>4170</v>
      </c>
      <c r="C38" s="325" t="s">
        <v>4170</v>
      </c>
      <c r="D38" s="390" t="s">
        <v>2953</v>
      </c>
      <c r="E38" s="391">
        <v>2</v>
      </c>
      <c r="F38" s="326">
        <v>0</v>
      </c>
      <c r="G38" s="392">
        <v>0</v>
      </c>
      <c r="H38" s="327">
        <v>0</v>
      </c>
      <c r="I38" s="319" t="s">
        <v>135</v>
      </c>
      <c r="J38" s="372" t="s">
        <v>2070</v>
      </c>
      <c r="K38" s="28" t="s">
        <v>795</v>
      </c>
      <c r="L38" s="28" t="s">
        <v>795</v>
      </c>
      <c r="M38" s="28" t="s">
        <v>304</v>
      </c>
      <c r="N38" s="28" t="s">
        <v>304</v>
      </c>
      <c r="O38" s="325" t="s">
        <v>4167</v>
      </c>
      <c r="P38" s="325" t="s">
        <v>4167</v>
      </c>
      <c r="Q38" s="327"/>
      <c r="R38" s="327"/>
      <c r="S38" s="327"/>
      <c r="T38" s="327"/>
      <c r="U38" s="327"/>
      <c r="V38" s="327"/>
      <c r="W38" s="327"/>
      <c r="X38" s="327" t="str">
        <f t="shared" si="0"/>
        <v>IF EXISTS (SELECT Code FROM ElementMaster WHERE Code='*00051' OR NAME='Mono Carton') Print 'Exist' ELSE Insert Into ElementMaster VALUES ('*00051','Mono Carton','Mono Carton','Single Sheet','2','0','0','0','000001',GetDate(),'NULL',NULL,'N','N')</v>
      </c>
    </row>
    <row r="39" spans="1:24">
      <c r="A39" s="325" t="s">
        <v>4168</v>
      </c>
      <c r="B39" s="325" t="s">
        <v>4171</v>
      </c>
      <c r="C39" s="325" t="s">
        <v>4171</v>
      </c>
      <c r="D39" s="390" t="s">
        <v>2953</v>
      </c>
      <c r="E39" s="391">
        <v>2</v>
      </c>
      <c r="F39" s="326">
        <v>0</v>
      </c>
      <c r="G39" s="392">
        <v>0</v>
      </c>
      <c r="H39" s="327">
        <v>0</v>
      </c>
      <c r="I39" s="319" t="s">
        <v>135</v>
      </c>
      <c r="J39" s="372" t="s">
        <v>2070</v>
      </c>
      <c r="K39" s="28" t="s">
        <v>795</v>
      </c>
      <c r="L39" s="28" t="s">
        <v>795</v>
      </c>
      <c r="M39" s="28" t="s">
        <v>304</v>
      </c>
      <c r="N39" s="28" t="s">
        <v>304</v>
      </c>
      <c r="O39" s="325" t="s">
        <v>4168</v>
      </c>
      <c r="P39" s="325" t="s">
        <v>4168</v>
      </c>
      <c r="Q39" s="327"/>
      <c r="R39" s="327"/>
      <c r="S39" s="327"/>
      <c r="T39" s="327"/>
      <c r="U39" s="327"/>
      <c r="V39" s="327"/>
      <c r="W39" s="327"/>
      <c r="X39" s="327" t="str">
        <f t="shared" si="0"/>
        <v>IF EXISTS (SELECT Code FROM ElementMaster WHERE Code='*00052' OR NAME='Carton_Sheet-1') Print 'Exist' ELSE Insert Into ElementMaster VALUES ('*00052','Carton_Sheet-1','Carton_Sheet-1','Single Sheet','2','0','0','0','000001',GetDate(),'NULL',NULL,'N','N')</v>
      </c>
    </row>
    <row r="40" spans="1:24">
      <c r="A40" s="325" t="s">
        <v>4169</v>
      </c>
      <c r="B40" s="325" t="s">
        <v>4172</v>
      </c>
      <c r="C40" s="325" t="s">
        <v>4172</v>
      </c>
      <c r="D40" s="390" t="s">
        <v>2953</v>
      </c>
      <c r="E40" s="391">
        <v>2</v>
      </c>
      <c r="F40" s="326">
        <v>0</v>
      </c>
      <c r="G40" s="392">
        <v>0</v>
      </c>
      <c r="H40" s="327">
        <v>0</v>
      </c>
      <c r="I40" s="319" t="s">
        <v>135</v>
      </c>
      <c r="J40" s="372" t="s">
        <v>2070</v>
      </c>
      <c r="K40" s="28" t="s">
        <v>795</v>
      </c>
      <c r="L40" s="28" t="s">
        <v>795</v>
      </c>
      <c r="M40" s="28" t="s">
        <v>304</v>
      </c>
      <c r="N40" s="28" t="s">
        <v>304</v>
      </c>
      <c r="O40" s="325" t="s">
        <v>4169</v>
      </c>
      <c r="P40" s="325" t="s">
        <v>4169</v>
      </c>
      <c r="Q40" s="327"/>
      <c r="R40" s="327"/>
      <c r="S40" s="327"/>
      <c r="T40" s="327"/>
      <c r="U40" s="327"/>
      <c r="V40" s="327"/>
      <c r="W40" s="327"/>
      <c r="X40" s="327" t="str">
        <f t="shared" si="0"/>
        <v>IF EXISTS (SELECT Code FROM ElementMaster WHERE Code='*00053' OR NAME='Carton_Sheet-2') Print 'Exist' ELSE Insert Into ElementMaster VALUES ('*00053','Carton_Sheet-2','Carton_Sheet-2','Single Sheet','2','0','0','0','000001',GetDate(),'NULL',NULL,'N','N')</v>
      </c>
    </row>
    <row r="41" spans="1:24">
      <c r="A41" s="325" t="s">
        <v>4930</v>
      </c>
      <c r="B41" s="325" t="s">
        <v>4931</v>
      </c>
      <c r="C41" s="325" t="s">
        <v>4931</v>
      </c>
      <c r="D41" s="390" t="s">
        <v>2953</v>
      </c>
      <c r="E41" s="391">
        <v>2</v>
      </c>
      <c r="F41" s="326">
        <v>0</v>
      </c>
      <c r="G41" s="392">
        <v>0</v>
      </c>
      <c r="H41" s="327">
        <v>0</v>
      </c>
      <c r="I41" s="319" t="s">
        <v>135</v>
      </c>
      <c r="J41" s="372" t="s">
        <v>2070</v>
      </c>
      <c r="K41" s="28" t="s">
        <v>795</v>
      </c>
      <c r="L41" s="28" t="s">
        <v>795</v>
      </c>
      <c r="M41" s="28" t="s">
        <v>304</v>
      </c>
      <c r="N41" s="28" t="s">
        <v>304</v>
      </c>
      <c r="O41" s="325" t="s">
        <v>4930</v>
      </c>
      <c r="P41" s="325" t="s">
        <v>4930</v>
      </c>
      <c r="Q41" s="327"/>
      <c r="R41" s="327"/>
      <c r="S41" s="327"/>
      <c r="T41" s="327"/>
      <c r="U41" s="327"/>
      <c r="V41" s="327"/>
      <c r="W41" s="327"/>
      <c r="X41" s="327" t="str">
        <f t="shared" si="0"/>
        <v>IF EXISTS (SELECT Code FROM ElementMaster WHERE Code='*00054' OR NAME='Inner Paster') Print 'Exist' ELSE Insert Into ElementMaster VALUES ('*00054','Inner Paster','Inner Paster','Single Sheet','2','0','0','0','000001',GetDate(),'NULL',NULL,'N','N')</v>
      </c>
    </row>
    <row r="42" spans="1:24">
      <c r="A42" s="325" t="s">
        <v>4932</v>
      </c>
      <c r="B42" s="325" t="s">
        <v>4950</v>
      </c>
      <c r="C42" s="325" t="s">
        <v>4950</v>
      </c>
      <c r="D42" s="390" t="s">
        <v>2953</v>
      </c>
      <c r="E42" s="391">
        <v>2</v>
      </c>
      <c r="F42" s="326">
        <v>0</v>
      </c>
      <c r="G42" s="392">
        <v>0</v>
      </c>
      <c r="H42" s="327">
        <v>0</v>
      </c>
      <c r="I42" s="319" t="s">
        <v>135</v>
      </c>
      <c r="J42" s="372" t="s">
        <v>2070</v>
      </c>
      <c r="K42" s="28" t="s">
        <v>795</v>
      </c>
      <c r="L42" s="28" t="s">
        <v>795</v>
      </c>
      <c r="M42" s="28" t="s">
        <v>304</v>
      </c>
      <c r="N42" s="28" t="s">
        <v>304</v>
      </c>
      <c r="O42" s="325" t="s">
        <v>4932</v>
      </c>
      <c r="P42" s="325" t="s">
        <v>4932</v>
      </c>
      <c r="Q42" s="327"/>
      <c r="R42" s="327"/>
      <c r="S42" s="327"/>
      <c r="T42" s="327"/>
      <c r="U42" s="327"/>
      <c r="V42" s="327"/>
      <c r="W42" s="327"/>
      <c r="X42" s="327" t="str">
        <f t="shared" si="0"/>
        <v>IF EXISTS (SELECT Code FROM ElementMaster WHERE Code='*00055' OR NAME='Spread') Print 'Exist' ELSE Insert Into ElementMaster VALUES ('*00055','Spread','Spread','Single Sheet','2','0','0','0','000001',GetDate(),'NULL',NULL,'N','N')</v>
      </c>
    </row>
    <row r="43" spans="1:24">
      <c r="A43" s="325" t="s">
        <v>4947</v>
      </c>
      <c r="B43" s="325" t="s">
        <v>4951</v>
      </c>
      <c r="C43" s="325" t="s">
        <v>4951</v>
      </c>
      <c r="D43" s="390" t="s">
        <v>2953</v>
      </c>
      <c r="E43" s="391">
        <v>2</v>
      </c>
      <c r="F43" s="326">
        <v>0</v>
      </c>
      <c r="G43" s="392">
        <v>0</v>
      </c>
      <c r="H43" s="327">
        <v>0</v>
      </c>
      <c r="I43" s="319" t="s">
        <v>135</v>
      </c>
      <c r="J43" s="372" t="s">
        <v>2070</v>
      </c>
      <c r="K43" s="28" t="s">
        <v>795</v>
      </c>
      <c r="L43" s="28" t="s">
        <v>795</v>
      </c>
      <c r="M43" s="28" t="s">
        <v>304</v>
      </c>
      <c r="N43" s="28" t="s">
        <v>304</v>
      </c>
      <c r="O43" s="325" t="s">
        <v>4947</v>
      </c>
      <c r="P43" s="325" t="s">
        <v>4947</v>
      </c>
      <c r="Q43" s="327"/>
      <c r="R43" s="327"/>
      <c r="S43" s="327"/>
      <c r="T43" s="327"/>
      <c r="U43" s="327"/>
      <c r="V43" s="327"/>
      <c r="W43" s="327"/>
      <c r="X43" s="327" t="str">
        <f t="shared" si="0"/>
        <v>IF EXISTS (SELECT Code FROM ElementMaster WHERE Code='*00056' OR NAME='Spacer') Print 'Exist' ELSE Insert Into ElementMaster VALUES ('*00056','Spacer','Spacer','Single Sheet','2','0','0','0','000001',GetDate(),'NULL',NULL,'N','N')</v>
      </c>
    </row>
    <row r="44" spans="1:24">
      <c r="A44" s="325" t="s">
        <v>4948</v>
      </c>
      <c r="B44" s="325" t="s">
        <v>4952</v>
      </c>
      <c r="C44" s="325" t="s">
        <v>4952</v>
      </c>
      <c r="D44" s="390" t="s">
        <v>2953</v>
      </c>
      <c r="E44" s="391">
        <v>2</v>
      </c>
      <c r="F44" s="326">
        <v>0</v>
      </c>
      <c r="G44" s="392">
        <v>0</v>
      </c>
      <c r="H44" s="327">
        <v>0</v>
      </c>
      <c r="I44" s="319" t="s">
        <v>135</v>
      </c>
      <c r="J44" s="372" t="s">
        <v>2070</v>
      </c>
      <c r="K44" s="28" t="s">
        <v>795</v>
      </c>
      <c r="L44" s="28" t="s">
        <v>795</v>
      </c>
      <c r="M44" s="28" t="s">
        <v>304</v>
      </c>
      <c r="N44" s="28" t="s">
        <v>304</v>
      </c>
      <c r="O44" s="325" t="s">
        <v>4948</v>
      </c>
      <c r="P44" s="325" t="s">
        <v>4948</v>
      </c>
      <c r="Q44" s="327"/>
      <c r="R44" s="327"/>
      <c r="S44" s="327"/>
      <c r="T44" s="327"/>
      <c r="U44" s="327"/>
      <c r="V44" s="327"/>
      <c r="W44" s="327"/>
      <c r="X44" s="327" t="str">
        <f t="shared" si="0"/>
        <v>IF EXISTS (SELECT Code FROM ElementMaster WHERE Code='*00057' OR NAME='Linner') Print 'Exist' ELSE Insert Into ElementMaster VALUES ('*00057','Linner','Linner','Single Sheet','2','0','0','0','000001',GetDate(),'NULL',NULL,'N','N')</v>
      </c>
    </row>
    <row r="45" spans="1:24">
      <c r="A45" s="325" t="s">
        <v>4949</v>
      </c>
      <c r="B45" s="325" t="s">
        <v>859</v>
      </c>
      <c r="C45" s="325" t="s">
        <v>859</v>
      </c>
      <c r="D45" s="390" t="s">
        <v>2953</v>
      </c>
      <c r="E45" s="391">
        <v>2</v>
      </c>
      <c r="F45" s="326">
        <v>0</v>
      </c>
      <c r="G45" s="392">
        <v>0</v>
      </c>
      <c r="H45" s="327">
        <v>0</v>
      </c>
      <c r="I45" s="319" t="s">
        <v>135</v>
      </c>
      <c r="J45" s="372" t="s">
        <v>2070</v>
      </c>
      <c r="K45" s="28" t="s">
        <v>795</v>
      </c>
      <c r="L45" s="28" t="s">
        <v>795</v>
      </c>
      <c r="M45" s="28" t="s">
        <v>304</v>
      </c>
      <c r="N45" s="28" t="s">
        <v>304</v>
      </c>
      <c r="O45" s="325" t="s">
        <v>4949</v>
      </c>
      <c r="P45" s="325" t="s">
        <v>4949</v>
      </c>
      <c r="Q45" s="327"/>
      <c r="R45" s="327"/>
      <c r="S45" s="327"/>
      <c r="T45" s="327"/>
      <c r="U45" s="327"/>
      <c r="V45" s="327"/>
      <c r="W45" s="327"/>
      <c r="X45" s="327" t="str">
        <f t="shared" si="0"/>
        <v>IF EXISTS (SELECT Code FROM ElementMaster WHERE Code='*00058' OR NAME='Board') Print 'Exist' ELSE Insert Into ElementMaster VALUES ('*00058','Board','Board','Single Sheet','2','0','0','0','000001',GetDate(),'NULL',NULL,'N','N')</v>
      </c>
    </row>
    <row r="46" spans="1:24">
      <c r="A46" s="325" t="s">
        <v>5661</v>
      </c>
      <c r="B46" s="325"/>
      <c r="C46" s="325"/>
      <c r="D46" s="390"/>
      <c r="E46" s="391"/>
      <c r="F46" s="326"/>
      <c r="G46" s="392"/>
      <c r="H46" s="327"/>
      <c r="I46" s="319"/>
      <c r="J46" s="372"/>
      <c r="K46" s="28"/>
      <c r="L46" s="28"/>
      <c r="M46" s="28"/>
      <c r="N46" s="28"/>
      <c r="O46" s="325"/>
      <c r="P46" s="325"/>
      <c r="Q46" s="327"/>
      <c r="R46" s="327"/>
      <c r="S46" s="327"/>
      <c r="T46" s="327"/>
      <c r="U46" s="327"/>
      <c r="V46" s="327"/>
      <c r="W46" s="327"/>
      <c r="X46" s="327"/>
    </row>
    <row r="47" spans="1:24">
      <c r="A47" s="325" t="s">
        <v>5389</v>
      </c>
      <c r="B47" s="325" t="s">
        <v>5662</v>
      </c>
      <c r="C47" s="325" t="s">
        <v>5662</v>
      </c>
      <c r="D47" s="390" t="s">
        <v>2953</v>
      </c>
      <c r="E47" s="391">
        <v>4</v>
      </c>
      <c r="F47" s="326">
        <v>0</v>
      </c>
      <c r="G47" s="392">
        <v>0</v>
      </c>
      <c r="H47" s="327">
        <v>0</v>
      </c>
      <c r="I47" s="319" t="s">
        <v>135</v>
      </c>
      <c r="J47" s="372" t="s">
        <v>2070</v>
      </c>
      <c r="K47" s="28" t="s">
        <v>795</v>
      </c>
      <c r="L47" s="28" t="s">
        <v>795</v>
      </c>
      <c r="M47" s="28" t="s">
        <v>304</v>
      </c>
      <c r="N47" s="28" t="s">
        <v>304</v>
      </c>
      <c r="O47" s="325" t="s">
        <v>5389</v>
      </c>
      <c r="P47" s="325" t="s">
        <v>5389</v>
      </c>
      <c r="Q47" s="327"/>
      <c r="R47" s="327"/>
      <c r="S47" s="327"/>
      <c r="T47" s="327"/>
      <c r="U47" s="327"/>
      <c r="V47" s="327"/>
      <c r="W47" s="327"/>
      <c r="X47" s="327" t="str">
        <f t="shared" ref="X47:X60" si="1">CONCATENATE(W$1,W$2,"'",A47,"' OR NAME='",B47,"') Print 'Exist' ELSE ",X$3,"'",A47,"','",B47,"','",C47,"','",D47,"','",E47,"','",F47,"','",G47,"','",H47,"','",I47,"',",J47,",'",K47,"',",L47,",'",M47,"','",N47,"')")</f>
        <v>IF EXISTS (SELECT Code FROM ElementMaster WHERE Code='*00059' OR NAME='Rulling-.5  Squire') Print 'Exist' ELSE Insert Into ElementMaster VALUES ('*00059','Rulling-.5  Squire','Rulling-.5  Squire','Single Sheet','4','0','0','0','000001',GetDate(),'NULL',NULL,'N','N')</v>
      </c>
    </row>
    <row r="48" spans="1:24">
      <c r="A48" s="325" t="s">
        <v>5390</v>
      </c>
      <c r="B48" s="325" t="s">
        <v>5648</v>
      </c>
      <c r="C48" s="325" t="s">
        <v>5648</v>
      </c>
      <c r="D48" s="390" t="s">
        <v>2953</v>
      </c>
      <c r="E48" s="391">
        <v>4</v>
      </c>
      <c r="F48" s="326">
        <v>0</v>
      </c>
      <c r="G48" s="392">
        <v>0</v>
      </c>
      <c r="H48" s="327">
        <v>0</v>
      </c>
      <c r="I48" s="319" t="s">
        <v>135</v>
      </c>
      <c r="J48" s="372" t="s">
        <v>2070</v>
      </c>
      <c r="K48" s="28" t="s">
        <v>795</v>
      </c>
      <c r="L48" s="28" t="s">
        <v>795</v>
      </c>
      <c r="M48" s="28" t="s">
        <v>304</v>
      </c>
      <c r="N48" s="28" t="s">
        <v>304</v>
      </c>
      <c r="O48" s="325" t="s">
        <v>5390</v>
      </c>
      <c r="P48" s="325" t="s">
        <v>5390</v>
      </c>
      <c r="Q48" s="327"/>
      <c r="R48" s="327"/>
      <c r="S48" s="327"/>
      <c r="T48" s="327"/>
      <c r="U48" s="327"/>
      <c r="V48" s="327"/>
      <c r="W48" s="327"/>
      <c r="X48" s="327" t="str">
        <f t="shared" si="1"/>
        <v>IF EXISTS (SELECT Code FROM ElementMaster WHERE Code='*00060' OR NAME='Rulling- 2 In 1') Print 'Exist' ELSE Insert Into ElementMaster VALUES ('*00060','Rulling- 2 In 1','Rulling- 2 In 1','Single Sheet','4','0','0','0','000001',GetDate(),'NULL',NULL,'N','N')</v>
      </c>
    </row>
    <row r="49" spans="1:24">
      <c r="A49" s="325" t="s">
        <v>5391</v>
      </c>
      <c r="B49" s="325" t="s">
        <v>5649</v>
      </c>
      <c r="C49" s="325" t="s">
        <v>5649</v>
      </c>
      <c r="D49" s="390" t="s">
        <v>2953</v>
      </c>
      <c r="E49" s="391">
        <v>4</v>
      </c>
      <c r="F49" s="326">
        <v>0</v>
      </c>
      <c r="G49" s="392">
        <v>0</v>
      </c>
      <c r="H49" s="327">
        <v>0</v>
      </c>
      <c r="I49" s="319" t="s">
        <v>135</v>
      </c>
      <c r="J49" s="372" t="s">
        <v>2070</v>
      </c>
      <c r="K49" s="28" t="s">
        <v>795</v>
      </c>
      <c r="L49" s="28" t="s">
        <v>795</v>
      </c>
      <c r="M49" s="28" t="s">
        <v>304</v>
      </c>
      <c r="N49" s="28" t="s">
        <v>304</v>
      </c>
      <c r="O49" s="325" t="s">
        <v>5391</v>
      </c>
      <c r="P49" s="325" t="s">
        <v>5391</v>
      </c>
      <c r="Q49" s="327"/>
      <c r="R49" s="327"/>
      <c r="S49" s="327"/>
      <c r="T49" s="327"/>
      <c r="U49" s="327"/>
      <c r="V49" s="327"/>
      <c r="W49" s="327"/>
      <c r="X49" s="327" t="str">
        <f t="shared" si="1"/>
        <v>IF EXISTS (SELECT Code FROM ElementMaster WHERE Code='*00061' OR NAME='Rulling-Double Line') Print 'Exist' ELSE Insert Into ElementMaster VALUES ('*00061','Rulling-Double Line','Rulling-Double Line','Single Sheet','4','0','0','0','000001',GetDate(),'NULL',NULL,'N','N')</v>
      </c>
    </row>
    <row r="50" spans="1:24">
      <c r="A50" s="325" t="s">
        <v>5392</v>
      </c>
      <c r="B50" s="325" t="s">
        <v>5650</v>
      </c>
      <c r="C50" s="325" t="s">
        <v>5650</v>
      </c>
      <c r="D50" s="390" t="s">
        <v>2953</v>
      </c>
      <c r="E50" s="391">
        <v>4</v>
      </c>
      <c r="F50" s="326">
        <v>0</v>
      </c>
      <c r="G50" s="392">
        <v>0</v>
      </c>
      <c r="H50" s="327">
        <v>0</v>
      </c>
      <c r="I50" s="319" t="s">
        <v>135</v>
      </c>
      <c r="J50" s="372" t="s">
        <v>2070</v>
      </c>
      <c r="K50" s="28" t="s">
        <v>795</v>
      </c>
      <c r="L50" s="28" t="s">
        <v>795</v>
      </c>
      <c r="M50" s="28" t="s">
        <v>304</v>
      </c>
      <c r="N50" s="28" t="s">
        <v>304</v>
      </c>
      <c r="O50" s="325" t="s">
        <v>5392</v>
      </c>
      <c r="P50" s="325" t="s">
        <v>5392</v>
      </c>
      <c r="Q50" s="327"/>
      <c r="R50" s="327"/>
      <c r="S50" s="327"/>
      <c r="T50" s="327"/>
      <c r="U50" s="327"/>
      <c r="V50" s="327"/>
      <c r="W50" s="327"/>
      <c r="X50" s="327" t="str">
        <f t="shared" si="1"/>
        <v>IF EXISTS (SELECT Code FROM ElementMaster WHERE Code='*00062' OR NAME='Rulling-English') Print 'Exist' ELSE Insert Into ElementMaster VALUES ('*00062','Rulling-English','Rulling-English','Single Sheet','4','0','0','0','000001',GetDate(),'NULL',NULL,'N','N')</v>
      </c>
    </row>
    <row r="51" spans="1:24">
      <c r="A51" s="325" t="s">
        <v>5393</v>
      </c>
      <c r="B51" s="325" t="s">
        <v>5651</v>
      </c>
      <c r="C51" s="325" t="s">
        <v>5651</v>
      </c>
      <c r="D51" s="390" t="s">
        <v>2953</v>
      </c>
      <c r="E51" s="391">
        <v>4</v>
      </c>
      <c r="F51" s="326">
        <v>0</v>
      </c>
      <c r="G51" s="392">
        <v>0</v>
      </c>
      <c r="H51" s="327">
        <v>0</v>
      </c>
      <c r="I51" s="319" t="s">
        <v>135</v>
      </c>
      <c r="J51" s="372" t="s">
        <v>2070</v>
      </c>
      <c r="K51" s="28" t="s">
        <v>795</v>
      </c>
      <c r="L51" s="28" t="s">
        <v>795</v>
      </c>
      <c r="M51" s="28" t="s">
        <v>304</v>
      </c>
      <c r="N51" s="28" t="s">
        <v>304</v>
      </c>
      <c r="O51" s="325" t="s">
        <v>5393</v>
      </c>
      <c r="P51" s="325" t="s">
        <v>5393</v>
      </c>
      <c r="Q51" s="327"/>
      <c r="R51" s="327"/>
      <c r="S51" s="327"/>
      <c r="T51" s="327"/>
      <c r="U51" s="327"/>
      <c r="V51" s="327"/>
      <c r="W51" s="327"/>
      <c r="X51" s="327" t="str">
        <f t="shared" si="1"/>
        <v>IF EXISTS (SELECT Code FROM ElementMaster WHERE Code='*00063' OR NAME='Rulling-English /Geometry') Print 'Exist' ELSE Insert Into ElementMaster VALUES ('*00063','Rulling-English /Geometry','Rulling-English /Geometry','Single Sheet','4','0','0','0','000001',GetDate(),'NULL',NULL,'N','N')</v>
      </c>
    </row>
    <row r="52" spans="1:24">
      <c r="A52" s="325" t="s">
        <v>5453</v>
      </c>
      <c r="B52" s="325" t="s">
        <v>5652</v>
      </c>
      <c r="C52" s="325" t="s">
        <v>5652</v>
      </c>
      <c r="D52" s="390" t="s">
        <v>2953</v>
      </c>
      <c r="E52" s="391">
        <v>4</v>
      </c>
      <c r="F52" s="326">
        <v>0</v>
      </c>
      <c r="G52" s="392">
        <v>0</v>
      </c>
      <c r="H52" s="327">
        <v>0</v>
      </c>
      <c r="I52" s="319" t="s">
        <v>135</v>
      </c>
      <c r="J52" s="372" t="s">
        <v>2070</v>
      </c>
      <c r="K52" s="28" t="s">
        <v>795</v>
      </c>
      <c r="L52" s="28" t="s">
        <v>795</v>
      </c>
      <c r="M52" s="28" t="s">
        <v>304</v>
      </c>
      <c r="N52" s="28" t="s">
        <v>304</v>
      </c>
      <c r="O52" s="325" t="s">
        <v>5453</v>
      </c>
      <c r="P52" s="325" t="s">
        <v>5453</v>
      </c>
      <c r="X52" s="327" t="str">
        <f t="shared" si="1"/>
        <v>IF EXISTS (SELECT Code FROM ElementMaster WHERE Code='*00064' OR NAME='Rulling-English Five line') Print 'Exist' ELSE Insert Into ElementMaster VALUES ('*00064','Rulling-English Five line','Rulling-English Five line','Single Sheet','4','0','0','0','000001',GetDate(),'NULL',NULL,'N','N')</v>
      </c>
    </row>
    <row r="53" spans="1:24">
      <c r="A53" s="325" t="s">
        <v>5454</v>
      </c>
      <c r="B53" s="325" t="s">
        <v>5653</v>
      </c>
      <c r="C53" s="325" t="s">
        <v>5653</v>
      </c>
      <c r="D53" s="390" t="s">
        <v>2953</v>
      </c>
      <c r="E53" s="391">
        <v>4</v>
      </c>
      <c r="F53" s="326">
        <v>0</v>
      </c>
      <c r="G53" s="392">
        <v>0</v>
      </c>
      <c r="H53" s="327">
        <v>0</v>
      </c>
      <c r="I53" s="319" t="s">
        <v>135</v>
      </c>
      <c r="J53" s="372" t="s">
        <v>2070</v>
      </c>
      <c r="K53" s="28" t="s">
        <v>795</v>
      </c>
      <c r="L53" s="28" t="s">
        <v>795</v>
      </c>
      <c r="M53" s="28" t="s">
        <v>304</v>
      </c>
      <c r="N53" s="28" t="s">
        <v>304</v>
      </c>
      <c r="O53" s="325" t="s">
        <v>5454</v>
      </c>
      <c r="P53" s="325" t="s">
        <v>5454</v>
      </c>
      <c r="X53" s="327" t="str">
        <f t="shared" si="1"/>
        <v>IF EXISTS (SELECT Code FROM ElementMaster WHERE Code='*00065' OR NAME='Rulling-Graph') Print 'Exist' ELSE Insert Into ElementMaster VALUES ('*00065','Rulling-Graph','Rulling-Graph','Single Sheet','4','0','0','0','000001',GetDate(),'NULL',NULL,'N','N')</v>
      </c>
    </row>
    <row r="54" spans="1:24">
      <c r="A54" s="325" t="s">
        <v>5455</v>
      </c>
      <c r="B54" s="325" t="s">
        <v>5654</v>
      </c>
      <c r="C54" s="325" t="s">
        <v>5654</v>
      </c>
      <c r="D54" s="390" t="s">
        <v>2953</v>
      </c>
      <c r="E54" s="391">
        <v>4</v>
      </c>
      <c r="F54" s="326">
        <v>0</v>
      </c>
      <c r="G54" s="392">
        <v>0</v>
      </c>
      <c r="H54" s="327">
        <v>0</v>
      </c>
      <c r="I54" s="319" t="s">
        <v>135</v>
      </c>
      <c r="J54" s="372" t="s">
        <v>2070</v>
      </c>
      <c r="K54" s="28" t="s">
        <v>795</v>
      </c>
      <c r="L54" s="28" t="s">
        <v>795</v>
      </c>
      <c r="M54" s="28" t="s">
        <v>304</v>
      </c>
      <c r="N54" s="28" t="s">
        <v>304</v>
      </c>
      <c r="O54" s="325" t="s">
        <v>5455</v>
      </c>
      <c r="P54" s="325" t="s">
        <v>5455</v>
      </c>
      <c r="X54" s="327" t="str">
        <f t="shared" si="1"/>
        <v>IF EXISTS (SELECT Code FROM ElementMaster WHERE Code='*00066' OR NAME='Rulling-Hindi /Geometry') Print 'Exist' ELSE Insert Into ElementMaster VALUES ('*00066','Rulling-Hindi /Geometry','Rulling-Hindi /Geometry','Single Sheet','4','0','0','0','000001',GetDate(),'NULL',NULL,'N','N')</v>
      </c>
    </row>
    <row r="55" spans="1:24">
      <c r="A55" s="325" t="s">
        <v>5456</v>
      </c>
      <c r="B55" s="325" t="s">
        <v>5655</v>
      </c>
      <c r="C55" s="325" t="s">
        <v>5655</v>
      </c>
      <c r="D55" s="390" t="s">
        <v>2953</v>
      </c>
      <c r="E55" s="391">
        <v>4</v>
      </c>
      <c r="F55" s="326">
        <v>0</v>
      </c>
      <c r="G55" s="392">
        <v>0</v>
      </c>
      <c r="H55" s="327">
        <v>0</v>
      </c>
      <c r="I55" s="319" t="s">
        <v>135</v>
      </c>
      <c r="J55" s="372" t="s">
        <v>2070</v>
      </c>
      <c r="K55" s="28" t="s">
        <v>795</v>
      </c>
      <c r="L55" s="28" t="s">
        <v>795</v>
      </c>
      <c r="M55" s="28" t="s">
        <v>304</v>
      </c>
      <c r="N55" s="28" t="s">
        <v>304</v>
      </c>
      <c r="O55" s="325" t="s">
        <v>5456</v>
      </c>
      <c r="P55" s="325" t="s">
        <v>5456</v>
      </c>
      <c r="X55" s="327" t="str">
        <f t="shared" si="1"/>
        <v>IF EXISTS (SELECT Code FROM ElementMaster WHERE Code='*00067' OR NAME='Rulling-India + World') Print 'Exist' ELSE Insert Into ElementMaster VALUES ('*00067','Rulling-India + World','Rulling-India + World','Single Sheet','4','0','0','0','000001',GetDate(),'NULL',NULL,'N','N')</v>
      </c>
    </row>
    <row r="56" spans="1:24">
      <c r="A56" s="325" t="s">
        <v>5457</v>
      </c>
      <c r="B56" s="325" t="s">
        <v>5656</v>
      </c>
      <c r="C56" s="325" t="s">
        <v>5656</v>
      </c>
      <c r="D56" s="390" t="s">
        <v>2953</v>
      </c>
      <c r="E56" s="391">
        <v>4</v>
      </c>
      <c r="F56" s="326">
        <v>0</v>
      </c>
      <c r="G56" s="392">
        <v>0</v>
      </c>
      <c r="H56" s="327">
        <v>0</v>
      </c>
      <c r="I56" s="319" t="s">
        <v>135</v>
      </c>
      <c r="J56" s="372" t="s">
        <v>2070</v>
      </c>
      <c r="K56" s="28" t="s">
        <v>795</v>
      </c>
      <c r="L56" s="28" t="s">
        <v>795</v>
      </c>
      <c r="M56" s="28" t="s">
        <v>304</v>
      </c>
      <c r="N56" s="28" t="s">
        <v>304</v>
      </c>
      <c r="O56" s="325" t="s">
        <v>5457</v>
      </c>
      <c r="P56" s="325" t="s">
        <v>5457</v>
      </c>
      <c r="X56" s="327" t="str">
        <f t="shared" si="1"/>
        <v>IF EXISTS (SELECT Code FROM ElementMaster WHERE Code='*00068' OR NAME='Rulling-Single line') Print 'Exist' ELSE Insert Into ElementMaster VALUES ('*00068','Rulling-Single line','Rulling-Single line','Single Sheet','4','0','0','0','000001',GetDate(),'NULL',NULL,'N','N')</v>
      </c>
    </row>
    <row r="57" spans="1:24">
      <c r="A57" s="325" t="s">
        <v>5458</v>
      </c>
      <c r="B57" s="325" t="s">
        <v>5657</v>
      </c>
      <c r="C57" s="325" t="s">
        <v>5657</v>
      </c>
      <c r="D57" s="390" t="s">
        <v>2953</v>
      </c>
      <c r="E57" s="391">
        <v>4</v>
      </c>
      <c r="F57" s="326">
        <v>0</v>
      </c>
      <c r="G57" s="392">
        <v>0</v>
      </c>
      <c r="H57" s="327">
        <v>0</v>
      </c>
      <c r="I57" s="319" t="s">
        <v>135</v>
      </c>
      <c r="J57" s="372" t="s">
        <v>2070</v>
      </c>
      <c r="K57" s="28" t="s">
        <v>795</v>
      </c>
      <c r="L57" s="28" t="s">
        <v>795</v>
      </c>
      <c r="M57" s="28" t="s">
        <v>304</v>
      </c>
      <c r="N57" s="28" t="s">
        <v>304</v>
      </c>
      <c r="O57" s="325" t="s">
        <v>5458</v>
      </c>
      <c r="P57" s="325" t="s">
        <v>5458</v>
      </c>
      <c r="X57" s="327" t="str">
        <f t="shared" si="1"/>
        <v>IF EXISTS (SELECT Code FROM ElementMaster WHERE Code='*00069' OR NAME='Rulling-Unrulled') Print 'Exist' ELSE Insert Into ElementMaster VALUES ('*00069','Rulling-Unrulled','Rulling-Unrulled','Single Sheet','4','0','0','0','000001',GetDate(),'NULL',NULL,'N','N')</v>
      </c>
    </row>
    <row r="58" spans="1:24">
      <c r="A58" s="325" t="s">
        <v>5459</v>
      </c>
      <c r="B58" s="325" t="s">
        <v>5658</v>
      </c>
      <c r="C58" s="325" t="s">
        <v>5658</v>
      </c>
      <c r="D58" s="390" t="s">
        <v>2953</v>
      </c>
      <c r="E58" s="391">
        <v>4</v>
      </c>
      <c r="F58" s="326">
        <v>0</v>
      </c>
      <c r="G58" s="392">
        <v>0</v>
      </c>
      <c r="H58" s="327">
        <v>0</v>
      </c>
      <c r="I58" s="319" t="s">
        <v>135</v>
      </c>
      <c r="J58" s="372" t="s">
        <v>2070</v>
      </c>
      <c r="K58" s="28" t="s">
        <v>795</v>
      </c>
      <c r="L58" s="28" t="s">
        <v>795</v>
      </c>
      <c r="M58" s="28" t="s">
        <v>304</v>
      </c>
      <c r="N58" s="28" t="s">
        <v>304</v>
      </c>
      <c r="O58" s="325" t="s">
        <v>5459</v>
      </c>
      <c r="P58" s="325" t="s">
        <v>5459</v>
      </c>
      <c r="X58" s="327" t="str">
        <f t="shared" si="1"/>
        <v>IF EXISTS (SELECT Code FROM ElementMaster WHERE Code='*00070' OR NAME='Rulling-Index') Print 'Exist' ELSE Insert Into ElementMaster VALUES ('*00070','Rulling-Index','Rulling-Index','Single Sheet','4','0','0','0','000001',GetDate(),'NULL',NULL,'N','N')</v>
      </c>
    </row>
    <row r="59" spans="1:24">
      <c r="A59" s="325" t="s">
        <v>5460</v>
      </c>
      <c r="B59" s="325" t="s">
        <v>5659</v>
      </c>
      <c r="C59" s="325" t="s">
        <v>5659</v>
      </c>
      <c r="D59" s="390" t="s">
        <v>2953</v>
      </c>
      <c r="E59" s="391">
        <v>4</v>
      </c>
      <c r="F59" s="326">
        <v>0</v>
      </c>
      <c r="G59" s="392">
        <v>0</v>
      </c>
      <c r="H59" s="327">
        <v>0</v>
      </c>
      <c r="I59" s="319" t="s">
        <v>135</v>
      </c>
      <c r="J59" s="372" t="s">
        <v>2070</v>
      </c>
      <c r="K59" s="28" t="s">
        <v>795</v>
      </c>
      <c r="L59" s="28" t="s">
        <v>795</v>
      </c>
      <c r="M59" s="28" t="s">
        <v>304</v>
      </c>
      <c r="N59" s="28" t="s">
        <v>304</v>
      </c>
      <c r="O59" s="325" t="s">
        <v>5460</v>
      </c>
      <c r="P59" s="325" t="s">
        <v>5460</v>
      </c>
      <c r="X59" s="327" t="str">
        <f t="shared" si="1"/>
        <v>IF EXISTS (SELECT Code FROM ElementMaster WHERE Code='*00071' OR NAME='Rulling-Practical') Print 'Exist' ELSE Insert Into ElementMaster VALUES ('*00071','Rulling-Practical','Rulling-Practical','Single Sheet','4','0','0','0','000001',GetDate(),'NULL',NULL,'N','N')</v>
      </c>
    </row>
    <row r="60" spans="1:24">
      <c r="A60" s="325" t="s">
        <v>5461</v>
      </c>
      <c r="B60" s="325" t="s">
        <v>5660</v>
      </c>
      <c r="C60" s="325" t="s">
        <v>5660</v>
      </c>
      <c r="D60" s="390" t="s">
        <v>2953</v>
      </c>
      <c r="E60" s="391">
        <v>4</v>
      </c>
      <c r="F60" s="326">
        <v>0</v>
      </c>
      <c r="G60" s="392">
        <v>0</v>
      </c>
      <c r="H60" s="327">
        <v>0</v>
      </c>
      <c r="I60" s="319" t="s">
        <v>135</v>
      </c>
      <c r="J60" s="372" t="s">
        <v>2070</v>
      </c>
      <c r="K60" s="28" t="s">
        <v>795</v>
      </c>
      <c r="L60" s="28" t="s">
        <v>795</v>
      </c>
      <c r="M60" s="28" t="s">
        <v>304</v>
      </c>
      <c r="N60" s="28" t="s">
        <v>304</v>
      </c>
      <c r="O60" s="325" t="s">
        <v>5461</v>
      </c>
      <c r="P60" s="325" t="s">
        <v>5461</v>
      </c>
      <c r="X60" s="327" t="str">
        <f t="shared" si="1"/>
        <v>IF EXISTS (SELECT Code FROM ElementMaster WHERE Code='*00072' OR NAME='Rulling-Index 3 In 1') Print 'Exist' ELSE Insert Into ElementMaster VALUES ('*00072','Rulling-Index 3 In 1','Rulling-Index 3 In 1','Single Sheet','4','0','0','0','000001',GetDate(),'NULL',NULL,'N','N')</v>
      </c>
    </row>
  </sheetData>
  <autoFilter ref="A3:AQ32" xr:uid="{CF4576C0-58E1-4125-A47B-BA0A144B2BC4}">
    <sortState xmlns:xlrd2="http://schemas.microsoft.com/office/spreadsheetml/2017/richdata2" ref="A4:X32">
      <sortCondition ref="A3:A32"/>
    </sortState>
  </autoFilter>
  <phoneticPr fontId="20" type="noConversion"/>
  <conditionalFormatting sqref="A41">
    <cfRule type="duplicateValues" dxfId="218" priority="18"/>
  </conditionalFormatting>
  <conditionalFormatting sqref="A42:A46">
    <cfRule type="duplicateValues" dxfId="217" priority="13"/>
  </conditionalFormatting>
  <conditionalFormatting sqref="A47:A60">
    <cfRule type="duplicateValues" dxfId="216" priority="5"/>
  </conditionalFormatting>
  <conditionalFormatting sqref="A61:A1048576 A1:A40">
    <cfRule type="duplicateValues" dxfId="215" priority="41"/>
  </conditionalFormatting>
  <conditionalFormatting sqref="O4:O32">
    <cfRule type="duplicateValues" dxfId="214" priority="39"/>
  </conditionalFormatting>
  <conditionalFormatting sqref="O33:O40">
    <cfRule type="duplicateValues" dxfId="213" priority="22"/>
  </conditionalFormatting>
  <conditionalFormatting sqref="O41">
    <cfRule type="duplicateValues" dxfId="212" priority="15"/>
  </conditionalFormatting>
  <conditionalFormatting sqref="O42:O46">
    <cfRule type="duplicateValues" dxfId="211" priority="7"/>
  </conditionalFormatting>
  <conditionalFormatting sqref="O47:O60">
    <cfRule type="duplicateValues" dxfId="210" priority="2"/>
  </conditionalFormatting>
  <conditionalFormatting sqref="O61:O1048576 O3">
    <cfRule type="duplicateValues" dxfId="209" priority="42"/>
  </conditionalFormatting>
  <conditionalFormatting sqref="P4:P32">
    <cfRule type="duplicateValues" dxfId="208" priority="38"/>
  </conditionalFormatting>
  <conditionalFormatting sqref="P33:P40">
    <cfRule type="duplicateValues" dxfId="207" priority="21"/>
  </conditionalFormatting>
  <conditionalFormatting sqref="P41">
    <cfRule type="duplicateValues" dxfId="206" priority="14"/>
  </conditionalFormatting>
  <conditionalFormatting sqref="P42:P46">
    <cfRule type="duplicateValues" dxfId="205" priority="6"/>
  </conditionalFormatting>
  <conditionalFormatting sqref="P47:P60">
    <cfRule type="duplicateValues" dxfId="204" priority="1"/>
  </conditionalFormatting>
  <conditionalFormatting sqref="P61:P1048576 P3">
    <cfRule type="duplicateValues" dxfId="203" priority="40"/>
  </conditionalFormatting>
  <dataValidations count="1">
    <dataValidation type="list" allowBlank="1" showInputMessage="1" showErrorMessage="1" sqref="X1:X2" xr:uid="{0A6AB53C-F811-461A-A078-6B7852B29003}">
      <formula1>"Yes,NO"</formula1>
    </dataValidation>
  </dataValidations>
  <pageMargins left="0.7" right="0.7" top="0.75" bottom="0.75" header="0.3" footer="0.3"/>
  <pageSetup paperSize="9"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963CC-8D62-45A2-AEC8-116C0EB9C23F}">
  <sheetPr codeName="Sheet18"/>
  <dimension ref="A1:BL68"/>
  <sheetViews>
    <sheetView workbookViewId="0">
      <pane xSplit="5" ySplit="3" topLeftCell="F37" activePane="bottomRight" state="frozen"/>
      <selection pane="topRight" activeCell="C1" sqref="C1"/>
      <selection pane="bottomLeft" activeCell="A2" sqref="A2"/>
      <selection pane="bottomRight" activeCell="I37" sqref="I37"/>
    </sheetView>
  </sheetViews>
  <sheetFormatPr defaultRowHeight="15" outlineLevelCol="1"/>
  <cols>
    <col min="1" max="1" width="7" style="228" bestFit="1" customWidth="1"/>
    <col min="2" max="2" width="8.42578125" style="228" bestFit="1" customWidth="1"/>
    <col min="3" max="3" width="9.7109375" style="386" bestFit="1" customWidth="1"/>
    <col min="4" max="4" width="17.7109375" style="386" bestFit="1" customWidth="1"/>
    <col min="5" max="5" width="10.85546875" style="228" bestFit="1" customWidth="1"/>
    <col min="6" max="6" width="11.28515625" style="228" bestFit="1" customWidth="1"/>
    <col min="7" max="7" width="11.5703125" style="228" bestFit="1" customWidth="1"/>
    <col min="8" max="8" width="12" style="228" bestFit="1" customWidth="1"/>
    <col min="9" max="10" width="18.28515625" customWidth="1" outlineLevel="1"/>
    <col min="11" max="15" width="9.140625" customWidth="1" outlineLevel="1"/>
    <col min="16" max="16" width="80" bestFit="1" customWidth="1"/>
  </cols>
  <sheetData>
    <row r="1" spans="1:64">
      <c r="P1" s="28" t="s">
        <v>3028</v>
      </c>
      <c r="Q1" s="28" t="s">
        <v>3036</v>
      </c>
    </row>
    <row r="2" spans="1:64">
      <c r="P2" s="28" t="s">
        <v>3035</v>
      </c>
    </row>
    <row r="3" spans="1:64">
      <c r="A3" s="228" t="s">
        <v>19</v>
      </c>
      <c r="B3" s="228" t="s">
        <v>2825</v>
      </c>
      <c r="C3" s="386" t="s">
        <v>2826</v>
      </c>
      <c r="D3" s="387" t="s">
        <v>2827</v>
      </c>
      <c r="E3" s="321" t="s">
        <v>2828</v>
      </c>
      <c r="F3" s="228" t="s">
        <v>2831</v>
      </c>
      <c r="G3" s="228" t="s">
        <v>2830</v>
      </c>
      <c r="H3" s="321" t="s">
        <v>2829</v>
      </c>
      <c r="P3" s="425" t="s">
        <v>3037</v>
      </c>
    </row>
    <row r="4" spans="1:64">
      <c r="A4" s="384" t="str">
        <f>VLOOKUP(F4,GM!$N$4:$O$1195,2,FALSE)</f>
        <v>*11011</v>
      </c>
      <c r="B4" s="384" t="str">
        <f>VLOOKUP(G4,GM!$N$4:$O$1195,2,FALSE)</f>
        <v>*01039</v>
      </c>
      <c r="C4" s="386">
        <v>16</v>
      </c>
      <c r="D4" s="387">
        <v>16</v>
      </c>
      <c r="E4" s="384" t="str">
        <f>VLOOKUP(H4,GM!$N$4:$O$1195,2,FALSE)</f>
        <v>*01017</v>
      </c>
      <c r="F4" s="228" t="s">
        <v>2133</v>
      </c>
      <c r="G4" s="228" t="s">
        <v>2101</v>
      </c>
      <c r="H4" s="321" t="s">
        <v>2091</v>
      </c>
      <c r="I4" s="327" t="str">
        <f>VLOOKUP(A4,GM!$A$4:$B$1194,2,FALSE)</f>
        <v>04.00X06.87</v>
      </c>
      <c r="J4" s="327" t="str">
        <f>VLOOKUP(B4,GM!$A$4:$B$1194,2,FALSE)</f>
        <v>20.00X30.00</v>
      </c>
      <c r="K4" s="327"/>
      <c r="L4" s="327"/>
      <c r="M4" s="327"/>
      <c r="N4" s="327"/>
      <c r="O4" s="327"/>
      <c r="P4" s="327" t="str">
        <f>CONCATENATE(P$1,Q$1,P$2,"'",B4,"') ",P$2,"'",E4,"') IF EXISTS (Select Code+[TextSIZE]+convert(nvarchar,[UPS/Form])+convert(nvarchar,[Ups/BdgForm])+TitleSize As FSIZE From FinishSizeChild Where (Code+[TextSIZE]+convert(nvarchar,[UPS/Form])+convert(nvarchar,[Ups/BdgForm])+TitleSize)=('", A4,B4,C4,D4,E4,"')) Print 'Finish Size Exist' ELSE",P$3,"'",A4,"','",B4,"','",C4,"','",D4,"','",E4, "') ELSE Print 'Titlt Size Not Exist' Else Print 'Text Size Not Exist'")</f>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(Code+[TextSIZE]+convert(nvarchar,[UPS/Form])+convert(nvarchar,[Ups/BdgForm])+TitleSize)=('*11011*010391616*01017')) Print 'Finish Size Exist' ELSE Insert Into FinishSizeChild VALUES ('*11011','*01039','16','16','*01017') ELSE Print 'Titlt Size Not Exist' Else Print 'Text Size Not Exist'</v>
      </c>
      <c r="BL4" t="s">
        <v>3038</v>
      </c>
    </row>
    <row r="5" spans="1:64">
      <c r="A5" s="384" t="str">
        <f>VLOOKUP(F5,GM!$N$4:$O$1195,2,FALSE)</f>
        <v>*11012</v>
      </c>
      <c r="B5" s="384" t="str">
        <f>VLOOKUP(G5,GM!$N$4:$O$1195,2,FALSE)</f>
        <v>*01030</v>
      </c>
      <c r="C5" s="386">
        <v>16</v>
      </c>
      <c r="D5" s="387">
        <v>16</v>
      </c>
      <c r="E5" s="384" t="str">
        <f>VLOOKUP(H5,GM!$N$4:$O$1195,2,FALSE)</f>
        <v>*01031</v>
      </c>
      <c r="F5" s="228" t="s">
        <v>2134</v>
      </c>
      <c r="G5" s="228" t="s">
        <v>2096</v>
      </c>
      <c r="H5" s="321" t="s">
        <v>2097</v>
      </c>
      <c r="I5" s="327" t="str">
        <f>VLOOKUP(A5,GM!$A$4:$B$1194,2,FALSE)</f>
        <v>04.25X05.50</v>
      </c>
      <c r="J5" s="327" t="str">
        <f>VLOOKUP(B5,GM!$A$4:$B$1194,2,FALSE)</f>
        <v>18.00X24.00</v>
      </c>
      <c r="K5" s="327"/>
      <c r="L5" s="327"/>
      <c r="M5" s="327"/>
      <c r="N5" s="327"/>
      <c r="O5" s="327"/>
      <c r="P5" s="327" t="str">
        <f t="shared" ref="P5:P68" si="0">CONCATENATE(P$1,Q$1,P$2,"'",B5,"') ",P$2,"'",E5,"') IF EXISTS (Select Code+[TextSIZE]+convert(nvarchar,[UPS/Form])+convert(nvarchar,[Ups/BdgForm])+TitleSize As FSIZE From FinishSizeChild Where (Code+[TextSIZE]+convert(nvarchar,[UPS/Form])+convert(nvarchar,[Ups/BdgForm])+TitleSize)=('", A5,B5,C5,D5,E5,"')) Print 'Finish Size Exist' ELSE",P$3,"'",A5,"','",B5,"','",C5,"','",D5,"','",E5, "') ELSE Print 'Titlt Size Not Exist' Else Print 'Text Size Not Exist'")</f>
        <v xml:space="preserve">   cnDatabase.Execute  "IF EXISTS (SELECT *FROM GeneralMaster WHERE Code='*01030') IF EXISTS (SELECT *FROM GeneralMaster WHERE Code='*01031') IF EXISTS (Select Code+[TextSIZE]+convert(nvarchar,[UPS/Form])+convert(nvarchar,[Ups/BdgForm])+TitleSize As FSIZE From FinishSizeChild Where (Code+[TextSIZE]+convert(nvarchar,[UPS/Form])+convert(nvarchar,[Ups/BdgForm])+TitleSize)=('*11012*010301616*01031')) Print 'Finish Size Exist' ELSE Insert Into FinishSizeChild VALUES ('*11012','*01030','16','16','*01031') ELSE Print 'Titlt Size Not Exist' Else Print 'Text Size Not Exist'</v>
      </c>
    </row>
    <row r="6" spans="1:64">
      <c r="A6" s="384" t="str">
        <f>VLOOKUP(F6,GM!$N$4:$O$1195,2,FALSE)</f>
        <v>*11012</v>
      </c>
      <c r="B6" s="384" t="str">
        <f>VLOOKUP(G6,GM!$N$4:$O$1195,2,FALSE)</f>
        <v>*01064</v>
      </c>
      <c r="C6" s="386">
        <v>32</v>
      </c>
      <c r="D6" s="387">
        <v>16</v>
      </c>
      <c r="E6" s="384" t="str">
        <f>VLOOKUP(H6,GM!$N$4:$O$1195,2,FALSE)</f>
        <v>*01031</v>
      </c>
      <c r="F6" s="228" t="s">
        <v>2134</v>
      </c>
      <c r="G6" s="228" t="s">
        <v>2112</v>
      </c>
      <c r="H6" s="321" t="s">
        <v>2097</v>
      </c>
      <c r="I6" s="327" t="str">
        <f>VLOOKUP(A6,GM!$A$4:$B$1194,2,FALSE)</f>
        <v>04.25X05.50</v>
      </c>
      <c r="J6" s="327" t="str">
        <f>VLOOKUP(B6,GM!$A$4:$B$1194,2,FALSE)</f>
        <v>24.00X36.00</v>
      </c>
      <c r="K6" s="327"/>
      <c r="L6" s="327"/>
      <c r="M6" s="327"/>
      <c r="N6" s="327"/>
      <c r="O6" s="327"/>
      <c r="P6" s="327" t="str">
        <f t="shared" si="0"/>
        <v xml:space="preserve">   cnDatabase.Execute  "IF EXISTS (SELECT *FROM GeneralMaster WHERE Code='*01064') IF EXISTS (SELECT *FROM GeneralMaster WHERE Code='*01031') IF EXISTS (Select Code+[TextSIZE]+convert(nvarchar,[UPS/Form])+convert(nvarchar,[Ups/BdgForm])+TitleSize As FSIZE From FinishSizeChild Where (Code+[TextSIZE]+convert(nvarchar,[UPS/Form])+convert(nvarchar,[Ups/BdgForm])+TitleSize)=('*11012*010643216*01031')) Print 'Finish Size Exist' ELSE Insert Into FinishSizeChild VALUES ('*11012','*01064','32','16','*01031') ELSE Print 'Titlt Size Not Exist' Else Print 'Text Size Not Exist'</v>
      </c>
    </row>
    <row r="7" spans="1:64">
      <c r="A7" s="384" t="str">
        <f>VLOOKUP(F7,GM!$N$4:$O$1195,2,FALSE)</f>
        <v>*11013</v>
      </c>
      <c r="B7" s="384" t="str">
        <f>VLOOKUP(G7,GM!$N$4:$O$1195,2,FALSE)</f>
        <v>*01039</v>
      </c>
      <c r="C7" s="386">
        <v>16</v>
      </c>
      <c r="D7" s="387">
        <v>16</v>
      </c>
      <c r="E7" s="384" t="str">
        <f>VLOOKUP(H7,GM!$N$4:$O$1195,2,FALSE)</f>
        <v>*01017</v>
      </c>
      <c r="F7" s="228" t="s">
        <v>2135</v>
      </c>
      <c r="G7" s="228" t="s">
        <v>2101</v>
      </c>
      <c r="H7" s="321" t="s">
        <v>2091</v>
      </c>
      <c r="I7" s="327" t="str">
        <f>VLOOKUP(A7,GM!$A$4:$B$1194,2,FALSE)</f>
        <v>04.25X07.00</v>
      </c>
      <c r="J7" s="327" t="str">
        <f>VLOOKUP(B7,GM!$A$4:$B$1194,2,FALSE)</f>
        <v>20.00X30.00</v>
      </c>
      <c r="P7" s="327"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(Code+[TextSIZE]+convert(nvarchar,[UPS/Form])+convert(nvarchar,[Ups/BdgForm])+TitleSize)=('*11013*010391616*01017')) Print 'Finish Size Exist' ELSE Insert Into FinishSizeChild VALUES ('*11013','*01039','16','16','*01017') ELSE Print 'Titlt Size Not Exist' Else Print 'Text Size Not Exist'</v>
      </c>
    </row>
    <row r="8" spans="1:64">
      <c r="A8" s="384" t="str">
        <f>VLOOKUP(F8,GM!$N$4:$O$1195,2,FALSE)</f>
        <v>*11014</v>
      </c>
      <c r="B8" s="384" t="str">
        <f>VLOOKUP(G8,GM!$N$4:$O$1195,2,FALSE)</f>
        <v>*01039</v>
      </c>
      <c r="C8" s="386">
        <v>16</v>
      </c>
      <c r="D8" s="387">
        <v>16</v>
      </c>
      <c r="E8" s="384" t="str">
        <f>VLOOKUP(H8,GM!$N$4:$O$1195,2,FALSE)</f>
        <v>*01017</v>
      </c>
      <c r="F8" s="228" t="s">
        <v>2136</v>
      </c>
      <c r="G8" s="228" t="s">
        <v>2101</v>
      </c>
      <c r="H8" s="321" t="s">
        <v>2091</v>
      </c>
      <c r="I8" s="327" t="str">
        <f>VLOOKUP(A8,GM!$A$4:$B$1194,2,FALSE)</f>
        <v>04.37X07.00</v>
      </c>
      <c r="J8" s="327" t="str">
        <f>VLOOKUP(B8,GM!$A$4:$B$1194,2,FALSE)</f>
        <v>20.00X30.00</v>
      </c>
      <c r="P8" s="327"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(Code+[TextSIZE]+convert(nvarchar,[UPS/Form])+convert(nvarchar,[Ups/BdgForm])+TitleSize)=('*11014*010391616*01017')) Print 'Finish Size Exist' ELSE Insert Into FinishSizeChild VALUES ('*11014','*01039','16','16','*01017') ELSE Print 'Titlt Size Not Exist' Else Print 'Text Size Not Exist'</v>
      </c>
    </row>
    <row r="9" spans="1:64">
      <c r="A9" s="384" t="str">
        <f>VLOOKUP(F9,GM!$N$4:$O$1195,2,FALSE)</f>
        <v>*11015</v>
      </c>
      <c r="B9" s="384" t="str">
        <f>VLOOKUP(G9,GM!$N$4:$O$1195,2,FALSE)</f>
        <v>*01055</v>
      </c>
      <c r="C9" s="386">
        <v>16</v>
      </c>
      <c r="D9" s="387">
        <v>16</v>
      </c>
      <c r="E9" s="384" t="str">
        <f>VLOOKUP(H9,GM!$N$4:$O$1195,2,FALSE)</f>
        <v>*01028</v>
      </c>
      <c r="F9" s="228" t="s">
        <v>2137</v>
      </c>
      <c r="G9" s="228" t="s">
        <v>2107</v>
      </c>
      <c r="H9" s="321" t="s">
        <v>2095</v>
      </c>
      <c r="I9" s="327" t="str">
        <f>VLOOKUP(A9,GM!$A$4:$B$1194,2,FALSE)</f>
        <v>04.72X07.48</v>
      </c>
      <c r="J9" s="327" t="str">
        <f>VLOOKUP(B9,GM!$A$4:$B$1194,2,FALSE)</f>
        <v>22.00X32.00</v>
      </c>
      <c r="P9" s="327"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(Code+[TextSIZE]+convert(nvarchar,[UPS/Form])+convert(nvarchar,[Ups/BdgForm])+TitleSize)=('*11015*010551616*01028')) Print 'Finish Size Exist' ELSE Insert Into FinishSizeChild VALUES ('*11015','*01055','16','16','*01028') ELSE Print 'Titlt Size Not Exist' Else Print 'Text Size Not Exist'</v>
      </c>
    </row>
    <row r="10" spans="1:64">
      <c r="A10" s="384" t="str">
        <f>VLOOKUP(F10,GM!$N$4:$O$1195,2,FALSE)</f>
        <v>*11016</v>
      </c>
      <c r="B10" s="384" t="str">
        <f>VLOOKUP(G10,GM!$N$4:$O$1195,2,FALSE)</f>
        <v>*01048</v>
      </c>
      <c r="C10" s="386">
        <v>16</v>
      </c>
      <c r="D10" s="387">
        <v>16</v>
      </c>
      <c r="E10" s="384" t="str">
        <f>VLOOKUP(H10,GM!$N$4:$O$1195,2,FALSE)</f>
        <v>*01017</v>
      </c>
      <c r="F10" s="228" t="s">
        <v>2138</v>
      </c>
      <c r="G10" s="228" t="s">
        <v>2103</v>
      </c>
      <c r="H10" s="321" t="s">
        <v>2091</v>
      </c>
      <c r="I10" s="327" t="str">
        <f>VLOOKUP(A10,GM!$A$4:$B$1194,2,FALSE)</f>
        <v>05.00X07.00</v>
      </c>
      <c r="J10" s="327" t="str">
        <f>VLOOKUP(B10,GM!$A$4:$B$1194,2,FALSE)</f>
        <v>21.00X31.00</v>
      </c>
      <c r="P10" s="327"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(Code+[TextSIZE]+convert(nvarchar,[UPS/Form])+convert(nvarchar,[Ups/BdgForm])+TitleSize)=('*11016*010481616*01017')) Print 'Finish Size Exist' ELSE Insert Into FinishSizeChild VALUES ('*11016','*01048','16','16','*01017') ELSE Print 'Titlt Size Not Exist' Else Print 'Text Size Not Exist'</v>
      </c>
    </row>
    <row r="11" spans="1:64">
      <c r="A11" s="384" t="str">
        <f>VLOOKUP(F11,GM!$N$4:$O$1195,2,FALSE)</f>
        <v>*11017</v>
      </c>
      <c r="B11" s="384" t="str">
        <f>VLOOKUP(G11,GM!$N$4:$O$1195,2,FALSE)</f>
        <v>*01051</v>
      </c>
      <c r="C11" s="386">
        <v>16</v>
      </c>
      <c r="D11" s="387">
        <v>16</v>
      </c>
      <c r="E11" s="384" t="str">
        <f>VLOOKUP(H11,GM!$N$4:$O$1195,2,FALSE)</f>
        <v>*01028</v>
      </c>
      <c r="F11" s="228" t="s">
        <v>2139</v>
      </c>
      <c r="G11" s="228" t="s">
        <v>2105</v>
      </c>
      <c r="H11" s="321" t="s">
        <v>2095</v>
      </c>
      <c r="I11" s="327" t="str">
        <f>VLOOKUP(A11,GM!$A$4:$B$1194,2,FALSE)</f>
        <v>05.00X08.00</v>
      </c>
      <c r="J11" s="327" t="str">
        <f>VLOOKUP(B11,GM!$A$4:$B$1194,2,FALSE)</f>
        <v>21.00X34.00</v>
      </c>
      <c r="P11" s="327" t="str">
        <f t="shared" si="0"/>
        <v xml:space="preserve">   cnDatabase.Execute  "IF EXISTS (SELECT *FROM GeneralMaster WHERE Code='*01051') IF EXISTS (SELECT *FROM GeneralMaster WHERE Code='*01028') IF EXISTS (Select Code+[TextSIZE]+convert(nvarchar,[UPS/Form])+convert(nvarchar,[Ups/BdgForm])+TitleSize As FSIZE From FinishSizeChild Where (Code+[TextSIZE]+convert(nvarchar,[UPS/Form])+convert(nvarchar,[Ups/BdgForm])+TitleSize)=('*11017*010511616*01028')) Print 'Finish Size Exist' ELSE Insert Into FinishSizeChild VALUES ('*11017','*01051','16','16','*01028') ELSE Print 'Titlt Size Not Exist' Else Print 'Text Size Not Exist'</v>
      </c>
    </row>
    <row r="12" spans="1:64">
      <c r="A12" s="384" t="str">
        <f>VLOOKUP(F12,GM!$N$4:$O$1195,2,FALSE)</f>
        <v>*11018</v>
      </c>
      <c r="B12" s="384" t="str">
        <f>VLOOKUP(G12,GM!$N$4:$O$1195,2,FALSE)</f>
        <v>*01058</v>
      </c>
      <c r="C12" s="386">
        <v>16</v>
      </c>
      <c r="D12" s="387">
        <v>16</v>
      </c>
      <c r="E12" s="384" t="str">
        <f>VLOOKUP(H12,GM!$N$4:$O$1195,2,FALSE)</f>
        <v>*01028</v>
      </c>
      <c r="F12" s="228" t="s">
        <v>2140</v>
      </c>
      <c r="G12" s="228" t="s">
        <v>2109</v>
      </c>
      <c r="H12" s="321" t="s">
        <v>2095</v>
      </c>
      <c r="I12" s="327" t="str">
        <f>VLOOKUP(A12,GM!$A$4:$B$1194,2,FALSE)</f>
        <v>05.06X07.81</v>
      </c>
      <c r="J12" s="327" t="str">
        <f>VLOOKUP(B12,GM!$A$4:$B$1194,2,FALSE)</f>
        <v>23.00X33.00</v>
      </c>
      <c r="P12" s="327" t="str">
        <f t="shared" si="0"/>
        <v xml:space="preserve">   cnDatabase.Execute  "IF EXISTS (SELECT *FROM GeneralMaster WHERE Code='*01058') IF EXISTS (SELECT *FROM GeneralMaster WHERE Code='*01028') IF EXISTS (Select Code+[TextSIZE]+convert(nvarchar,[UPS/Form])+convert(nvarchar,[Ups/BdgForm])+TitleSize As FSIZE From FinishSizeChild Where (Code+[TextSIZE]+convert(nvarchar,[UPS/Form])+convert(nvarchar,[Ups/BdgForm])+TitleSize)=('*11018*010581616*01028')) Print 'Finish Size Exist' ELSE Insert Into FinishSizeChild VALUES ('*11018','*01058','16','16','*01028') ELSE Print 'Titlt Size Not Exist' Else Print 'Text Size Not Exist'</v>
      </c>
    </row>
    <row r="13" spans="1:64">
      <c r="A13" s="384" t="str">
        <f>VLOOKUP(F13,GM!$N$4:$O$1195,2,FALSE)</f>
        <v>*11019</v>
      </c>
      <c r="B13" s="384" t="str">
        <f>VLOOKUP(G13,GM!$N$4:$O$1195,2,FALSE)</f>
        <v>*01056</v>
      </c>
      <c r="C13" s="386">
        <v>16</v>
      </c>
      <c r="D13" s="387">
        <v>16</v>
      </c>
      <c r="E13" s="384" t="str">
        <f>VLOOKUP(H13,GM!$N$4:$O$1195,2,FALSE)</f>
        <v>*01028</v>
      </c>
      <c r="F13" s="228" t="s">
        <v>2141</v>
      </c>
      <c r="G13" s="228" t="s">
        <v>2108</v>
      </c>
      <c r="H13" s="321" t="s">
        <v>2095</v>
      </c>
      <c r="I13" s="327" t="str">
        <f>VLOOKUP(A13,GM!$A$4:$B$1194,2,FALSE)</f>
        <v>05.25X08.00</v>
      </c>
      <c r="J13" s="327" t="str">
        <f>VLOOKUP(B13,GM!$A$4:$B$1194,2,FALSE)</f>
        <v>22.00X34.00</v>
      </c>
      <c r="P13" s="327" t="str">
        <f t="shared" si="0"/>
        <v xml:space="preserve">   cnDatabase.Execute  "IF EXISTS (SELECT *FROM GeneralMaster WHERE Code='*01056') IF EXISTS (SELECT *FROM GeneralMaster WHERE Code='*01028') IF EXISTS (Select Code+[TextSIZE]+convert(nvarchar,[UPS/Form])+convert(nvarchar,[Ups/BdgForm])+TitleSize As FSIZE From FinishSizeChild Where (Code+[TextSIZE]+convert(nvarchar,[UPS/Form])+convert(nvarchar,[Ups/BdgForm])+TitleSize)=('*11019*010561616*01028')) Print 'Finish Size Exist' ELSE Insert Into FinishSizeChild VALUES ('*11019','*01056','16','16','*01028') ELSE Print 'Titlt Size Not Exist' Else Print 'Text Size Not Exist'</v>
      </c>
    </row>
    <row r="14" spans="1:64">
      <c r="A14" s="384" t="str">
        <f>VLOOKUP(F14,GM!$N$4:$O$1195,2,FALSE)</f>
        <v>*11020</v>
      </c>
      <c r="B14" s="384" t="str">
        <f>VLOOKUP(G14,GM!$N$4:$O$1195,2,FALSE)</f>
        <v>*01028</v>
      </c>
      <c r="C14" s="386">
        <v>8</v>
      </c>
      <c r="D14" s="387">
        <v>16</v>
      </c>
      <c r="E14" s="384" t="str">
        <f>VLOOKUP(H14,GM!$N$4:$O$1195,2,FALSE)</f>
        <v>*01028</v>
      </c>
      <c r="F14" s="228" t="s">
        <v>2142</v>
      </c>
      <c r="G14" s="228" t="s">
        <v>2095</v>
      </c>
      <c r="H14" s="321" t="s">
        <v>2095</v>
      </c>
      <c r="I14" s="327" t="str">
        <f>VLOOKUP(A14,GM!$A$4:$B$1194,2,FALSE)</f>
        <v>05.50X08.50</v>
      </c>
      <c r="J14" s="327" t="str">
        <f>VLOOKUP(B14,GM!$A$4:$B$1194,2,FALSE)</f>
        <v>18.00X23.00</v>
      </c>
      <c r="P14" s="327" t="str">
        <f t="shared" si="0"/>
        <v xml:space="preserve">   cnDatabase.Execute  "IF EXISTS (SELECT *FROM GeneralMaster WHERE Code='*01028') IF EXISTS (SELECT *FROM GeneralMaster WHERE Code='*01028') IF EXISTS (Select Code+[TextSIZE]+convert(nvarchar,[UPS/Form])+convert(nvarchar,[Ups/BdgForm])+TitleSize As FSIZE From FinishSizeChild Where (Code+[TextSIZE]+convert(nvarchar,[UPS/Form])+convert(nvarchar,[Ups/BdgForm])+TitleSize)=('*11020*01028816*01028')) Print 'Finish Size Exist' ELSE Insert Into FinishSizeChild VALUES ('*11020','*01028','8','16','*01028') ELSE Print 'Titlt Size Not Exist' Else Print 'Text Size Not Exist'</v>
      </c>
    </row>
    <row r="15" spans="1:64">
      <c r="A15" s="384" t="str">
        <f>VLOOKUP(F15,GM!$N$4:$O$1195,2,FALSE)</f>
        <v>*11020</v>
      </c>
      <c r="B15" s="384" t="str">
        <f>VLOOKUP(G15,GM!$N$4:$O$1195,2,FALSE)</f>
        <v>*01060</v>
      </c>
      <c r="C15" s="386">
        <v>16</v>
      </c>
      <c r="D15" s="387">
        <v>16</v>
      </c>
      <c r="E15" s="384" t="str">
        <f>VLOOKUP(H15,GM!$N$4:$O$1195,2,FALSE)</f>
        <v>*01028</v>
      </c>
      <c r="F15" s="228" t="s">
        <v>2142</v>
      </c>
      <c r="G15" s="228" t="s">
        <v>2110</v>
      </c>
      <c r="H15" s="321" t="s">
        <v>2095</v>
      </c>
      <c r="I15" s="327" t="str">
        <f>VLOOKUP(A15,GM!$A$4:$B$1194,2,FALSE)</f>
        <v>05.50X08.50</v>
      </c>
      <c r="J15" s="327" t="str">
        <f>VLOOKUP(B15,GM!$A$4:$B$1194,2,FALSE)</f>
        <v>23.00X36.00</v>
      </c>
      <c r="P15" s="327"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(Code+[TextSIZE]+convert(nvarchar,[UPS/Form])+convert(nvarchar,[Ups/BdgForm])+TitleSize)=('*11020*010601616*01028')) Print 'Finish Size Exist' ELSE Insert Into FinishSizeChild VALUES ('*11020','*01060','16','16','*01028') ELSE Print 'Titlt Size Not Exist' Else Print 'Text Size Not Exist'</v>
      </c>
    </row>
    <row r="16" spans="1:64">
      <c r="A16" s="384" t="str">
        <f>VLOOKUP(F16,GM!$N$4:$O$1195,2,FALSE)</f>
        <v>*11021</v>
      </c>
      <c r="B16" s="384" t="str">
        <f>VLOOKUP(G16,GM!$N$4:$O$1195,2,FALSE)</f>
        <v>*01067</v>
      </c>
      <c r="C16" s="386">
        <v>16</v>
      </c>
      <c r="D16" s="387">
        <v>16</v>
      </c>
      <c r="E16" s="384" t="str">
        <f>VLOOKUP(H16,GM!$N$4:$O$1195,2,FALSE)</f>
        <v>*01031</v>
      </c>
      <c r="F16" s="228" t="s">
        <v>2143</v>
      </c>
      <c r="G16" s="228" t="s">
        <v>2113</v>
      </c>
      <c r="H16" s="321" t="s">
        <v>2097</v>
      </c>
      <c r="I16" s="327" t="str">
        <f>VLOOKUP(A16,GM!$A$4:$B$1194,2,FALSE)</f>
        <v>05.83X08.27</v>
      </c>
      <c r="J16" s="327" t="str">
        <f>VLOOKUP(B16,GM!$A$4:$B$1194,2,FALSE)</f>
        <v>25.00X36.00</v>
      </c>
      <c r="P16" s="327" t="str">
        <f t="shared" si="0"/>
        <v xml:space="preserve">   cnDatabase.Execute  "IF EXISTS (SELECT *FROM GeneralMaster WHERE Code='*01067') IF EXISTS (SELECT *FROM GeneralMaster WHERE Code='*01031') IF EXISTS (Select Code+[TextSIZE]+convert(nvarchar,[UPS/Form])+convert(nvarchar,[Ups/BdgForm])+TitleSize As FSIZE From FinishSizeChild Where (Code+[TextSIZE]+convert(nvarchar,[UPS/Form])+convert(nvarchar,[Ups/BdgForm])+TitleSize)=('*11021*010671616*01031')) Print 'Finish Size Exist' ELSE Insert Into FinishSizeChild VALUES ('*11021','*01067','16','16','*01031') ELSE Print 'Titlt Size Not Exist' Else Print 'Text Size Not Exist'</v>
      </c>
    </row>
    <row r="17" spans="1:16">
      <c r="A17" s="384" t="str">
        <f>VLOOKUP(F17,GM!$N$4:$O$1195,2,FALSE)</f>
        <v>*11033</v>
      </c>
      <c r="B17" s="384" t="str">
        <f>VLOOKUP(G17,GM!$N$4:$O$1195,2,FALSE)</f>
        <v>*01039</v>
      </c>
      <c r="C17" s="386">
        <v>8</v>
      </c>
      <c r="D17" s="387">
        <v>16</v>
      </c>
      <c r="E17" s="384" t="str">
        <f>VLOOKUP(H17,GM!$N$4:$O$1195,2,FALSE)</f>
        <v>*01017</v>
      </c>
      <c r="F17" s="228" t="s">
        <v>2155</v>
      </c>
      <c r="G17" s="228" t="s">
        <v>2101</v>
      </c>
      <c r="H17" s="321" t="s">
        <v>2091</v>
      </c>
      <c r="I17" s="327" t="str">
        <f>VLOOKUP(A17,GM!$A$4:$B$1194,2,FALSE)</f>
        <v>07.25X09.50</v>
      </c>
      <c r="J17" s="327" t="str">
        <f>VLOOKUP(B17,GM!$A$4:$B$1194,2,FALSE)</f>
        <v>20.00X30.00</v>
      </c>
      <c r="P17" s="327"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(Code+[TextSIZE]+convert(nvarchar,[UPS/Form])+convert(nvarchar,[Ups/BdgForm])+TitleSize)=('*11033*01039816*01017')) Print 'Finish Size Exist' ELSE Insert Into FinishSizeChild VALUES ('*11033','*01039','8','16','*01017') ELSE Print 'Titlt Size Not Exist' Else Print 'Text Size Not Exist'</v>
      </c>
    </row>
    <row r="18" spans="1:16">
      <c r="A18" s="384" t="str">
        <f>VLOOKUP(F18,GM!$N$4:$O$1195,2,FALSE)</f>
        <v>*11023</v>
      </c>
      <c r="B18" s="384" t="str">
        <f>VLOOKUP(G18,GM!$N$4:$O$1195,2,FALSE)</f>
        <v>*01031</v>
      </c>
      <c r="C18" s="386">
        <v>8</v>
      </c>
      <c r="D18" s="387">
        <v>16</v>
      </c>
      <c r="E18" s="384" t="str">
        <f>VLOOKUP(H18,GM!$N$4:$O$1195,2,FALSE)</f>
        <v>*01031</v>
      </c>
      <c r="F18" s="228" t="s">
        <v>2145</v>
      </c>
      <c r="G18" s="228" t="s">
        <v>2097</v>
      </c>
      <c r="H18" s="321" t="s">
        <v>2097</v>
      </c>
      <c r="I18" s="327" t="str">
        <f>VLOOKUP(A18,GM!$A$4:$B$1194,2,FALSE)</f>
        <v>06.00X08.50</v>
      </c>
      <c r="J18" s="327" t="str">
        <f>VLOOKUP(B18,GM!$A$4:$B$1194,2,FALSE)</f>
        <v>18.00X25.00</v>
      </c>
      <c r="P18" s="327" t="str">
        <f t="shared" si="0"/>
        <v xml:space="preserve">   cnDatabase.Execute  "IF EXISTS (SELECT *FROM GeneralMaster WHERE Code='*01031') IF EXISTS (SELECT *FROM GeneralMaster WHERE Code='*01031') IF EXISTS (Select Code+[TextSIZE]+convert(nvarchar,[UPS/Form])+convert(nvarchar,[Ups/BdgForm])+TitleSize As FSIZE From FinishSizeChild Where (Code+[TextSIZE]+convert(nvarchar,[UPS/Form])+convert(nvarchar,[Ups/BdgForm])+TitleSize)=('*11023*01031816*01031')) Print 'Finish Size Exist' ELSE Insert Into FinishSizeChild VALUES ('*11023','*01031','8','16','*01031') ELSE Print 'Titlt Size Not Exist' Else Print 'Text Size Not Exist'</v>
      </c>
    </row>
    <row r="19" spans="1:16">
      <c r="A19" s="384" t="str">
        <f>VLOOKUP(F19,GM!$N$4:$O$1195,2,FALSE)</f>
        <v>*11023</v>
      </c>
      <c r="B19" s="384" t="str">
        <f>VLOOKUP(G19,GM!$N$4:$O$1195,2,FALSE)</f>
        <v>*01067</v>
      </c>
      <c r="C19" s="386">
        <v>16</v>
      </c>
      <c r="D19" s="387">
        <v>16</v>
      </c>
      <c r="E19" s="384" t="str">
        <f>VLOOKUP(H19,GM!$N$4:$O$1195,2,FALSE)</f>
        <v>*01031</v>
      </c>
      <c r="F19" s="228" t="s">
        <v>2145</v>
      </c>
      <c r="G19" s="228" t="s">
        <v>2113</v>
      </c>
      <c r="H19" s="321" t="s">
        <v>2097</v>
      </c>
      <c r="I19" s="327" t="str">
        <f>VLOOKUP(A19,GM!$A$4:$B$1194,2,FALSE)</f>
        <v>06.00X08.50</v>
      </c>
      <c r="J19" s="327" t="str">
        <f>VLOOKUP(B19,GM!$A$4:$B$1194,2,FALSE)</f>
        <v>25.00X36.00</v>
      </c>
      <c r="P19" s="327" t="str">
        <f t="shared" si="0"/>
        <v xml:space="preserve">   cnDatabase.Execute  "IF EXISTS (SELECT *FROM GeneralMaster WHERE Code='*01067') IF EXISTS (SELECT *FROM GeneralMaster WHERE Code='*01031') IF EXISTS (Select Code+[TextSIZE]+convert(nvarchar,[UPS/Form])+convert(nvarchar,[Ups/BdgForm])+TitleSize As FSIZE From FinishSizeChild Where (Code+[TextSIZE]+convert(nvarchar,[UPS/Form])+convert(nvarchar,[Ups/BdgForm])+TitleSize)=('*11023*010671616*01031')) Print 'Finish Size Exist' ELSE Insert Into FinishSizeChild VALUES ('*11023','*01067','16','16','*01031') ELSE Print 'Titlt Size Not Exist' Else Print 'Text Size Not Exist'</v>
      </c>
    </row>
    <row r="20" spans="1:16">
      <c r="A20" s="384" t="str">
        <f>VLOOKUP(F20,GM!$N$4:$O$1195,2,FALSE)</f>
        <v>*11024</v>
      </c>
      <c r="B20" s="384" t="str">
        <f>VLOOKUP(G20,GM!$N$4:$O$1195,2,FALSE)</f>
        <v>*01033</v>
      </c>
      <c r="C20" s="386">
        <v>8</v>
      </c>
      <c r="D20" s="387">
        <v>16</v>
      </c>
      <c r="E20" s="384" t="str">
        <f>VLOOKUP(H20,GM!$N$4:$O$1195,2,FALSE)</f>
        <v>*01033</v>
      </c>
      <c r="F20" s="228" t="s">
        <v>2146</v>
      </c>
      <c r="G20" s="228" t="s">
        <v>2098</v>
      </c>
      <c r="H20" s="321" t="s">
        <v>2098</v>
      </c>
      <c r="I20" s="327" t="str">
        <f>VLOOKUP(A20,GM!$A$4:$B$1194,2,FALSE)</f>
        <v>06.00X09.00</v>
      </c>
      <c r="J20" s="327" t="str">
        <f>VLOOKUP(B20,GM!$A$4:$B$1194,2,FALSE)</f>
        <v>19.00X25.00</v>
      </c>
      <c r="P20" s="327" t="str">
        <f t="shared" si="0"/>
        <v xml:space="preserve">   cnDatabase.Execute  "IF EXISTS (SELECT *FROM GeneralMaster WHERE Code='*01033') IF EXISTS (SELECT *FROM GeneralMaster WHERE Code='*01033') IF EXISTS (Select Code+[TextSIZE]+convert(nvarchar,[UPS/Form])+convert(nvarchar,[Ups/BdgForm])+TitleSize As FSIZE From FinishSizeChild Where (Code+[TextSIZE]+convert(nvarchar,[UPS/Form])+convert(nvarchar,[Ups/BdgForm])+TitleSize)=('*11024*01033816*01033')) Print 'Finish Size Exist' ELSE Insert Into FinishSizeChild VALUES ('*11024','*01033','8','16','*01033') ELSE Print 'Titlt Size Not Exist' Else Print 'Text Size Not Exist'</v>
      </c>
    </row>
    <row r="21" spans="1:16">
      <c r="A21" s="384" t="str">
        <f>VLOOKUP(F21,GM!$N$4:$O$1195,2,FALSE)</f>
        <v>*11024</v>
      </c>
      <c r="B21" s="384" t="str">
        <f>VLOOKUP(G21,GM!$N$4:$O$1195,2,FALSE)</f>
        <v>*01068</v>
      </c>
      <c r="C21" s="386">
        <v>16</v>
      </c>
      <c r="D21" s="387">
        <v>16</v>
      </c>
      <c r="E21" s="384" t="str">
        <f>VLOOKUP(H21,GM!$N$4:$O$1195,2,FALSE)</f>
        <v>*01033</v>
      </c>
      <c r="F21" s="228" t="s">
        <v>2146</v>
      </c>
      <c r="G21" s="228" t="s">
        <v>2114</v>
      </c>
      <c r="H21" s="321" t="s">
        <v>2098</v>
      </c>
      <c r="I21" s="327" t="str">
        <f>VLOOKUP(A21,GM!$A$4:$B$1194,2,FALSE)</f>
        <v>06.00X09.00</v>
      </c>
      <c r="J21" s="327" t="str">
        <f>VLOOKUP(B21,GM!$A$4:$B$1194,2,FALSE)</f>
        <v>25.00X38.00</v>
      </c>
      <c r="P21" s="327" t="str">
        <f t="shared" si="0"/>
        <v xml:space="preserve">   cnDatabase.Execute  "IF EXISTS (SELECT *FROM GeneralMaster WHERE Code='*01068') IF EXISTS (SELECT *FROM GeneralMaster WHERE Code='*01033') IF EXISTS (Select Code+[TextSIZE]+convert(nvarchar,[UPS/Form])+convert(nvarchar,[Ups/BdgForm])+TitleSize As FSIZE From FinishSizeChild Where (Code+[TextSIZE]+convert(nvarchar,[UPS/Form])+convert(nvarchar,[Ups/BdgForm])+TitleSize)=('*11024*010681616*01033')) Print 'Finish Size Exist' ELSE Insert Into FinishSizeChild VALUES ('*11024','*01068','16','16','*01033') ELSE Print 'Titlt Size Not Exist' Else Print 'Text Size Not Exist'</v>
      </c>
    </row>
    <row r="22" spans="1:16">
      <c r="A22" s="384" t="str">
        <f>VLOOKUP(F22,GM!$N$4:$O$1195,2,FALSE)</f>
        <v>*11025</v>
      </c>
      <c r="B22" s="384" t="str">
        <f>VLOOKUP(G22,GM!$N$4:$O$1195,2,FALSE)</f>
        <v>*01068</v>
      </c>
      <c r="C22" s="386">
        <v>16</v>
      </c>
      <c r="D22" s="387">
        <v>16</v>
      </c>
      <c r="E22" s="384" t="str">
        <f>VLOOKUP(H22,GM!$N$4:$O$1195,2,FALSE)</f>
        <v>*01017</v>
      </c>
      <c r="F22" s="228" t="s">
        <v>2147</v>
      </c>
      <c r="G22" s="228" t="s">
        <v>2114</v>
      </c>
      <c r="H22" s="321" t="s">
        <v>2091</v>
      </c>
      <c r="I22" s="327" t="str">
        <f>VLOOKUP(A22,GM!$A$4:$B$1194,2,FALSE)</f>
        <v>06.14X09.21</v>
      </c>
      <c r="J22" s="327" t="str">
        <f>VLOOKUP(B22,GM!$A$4:$B$1194,2,FALSE)</f>
        <v>25.00X38.00</v>
      </c>
      <c r="P22" s="327" t="str">
        <f t="shared" si="0"/>
        <v xml:space="preserve">   cnDatabase.Execute  "IF EXISTS (SELECT *FROM GeneralMaster WHERE Code='*01068') IF EXISTS (SELECT *FROM GeneralMaster WHERE Code='*01017') IF EXISTS (Select Code+[TextSIZE]+convert(nvarchar,[UPS/Form])+convert(nvarchar,[Ups/BdgForm])+TitleSize As FSIZE From FinishSizeChild Where (Code+[TextSIZE]+convert(nvarchar,[UPS/Form])+convert(nvarchar,[Ups/BdgForm])+TitleSize)=('*11025*010681616*01017')) Print 'Finish Size Exist' ELSE Insert Into FinishSizeChild VALUES ('*11025','*01068','16','16','*01017') ELSE Print 'Titlt Size Not Exist' Else Print 'Text Size Not Exist'</v>
      </c>
    </row>
    <row r="23" spans="1:16">
      <c r="A23" s="384" t="str">
        <f>VLOOKUP(F23,GM!$N$4:$O$1195,2,FALSE)</f>
        <v>*11026</v>
      </c>
      <c r="B23" s="384" t="str">
        <f>VLOOKUP(G23,GM!$N$4:$O$1195,2,FALSE)</f>
        <v>*01037</v>
      </c>
      <c r="C23" s="386">
        <v>8</v>
      </c>
      <c r="D23" s="387">
        <v>16</v>
      </c>
      <c r="E23" s="384" t="str">
        <f>VLOOKUP(H23,GM!$N$4:$O$1195,2,FALSE)</f>
        <v>*01017</v>
      </c>
      <c r="F23" s="228" t="s">
        <v>2148</v>
      </c>
      <c r="G23" s="228" t="s">
        <v>2099</v>
      </c>
      <c r="H23" s="321" t="s">
        <v>2091</v>
      </c>
      <c r="I23" s="327" t="str">
        <f>VLOOKUP(A23,GM!$A$4:$B$1194,2,FALSE)</f>
        <v>06.25X09.50</v>
      </c>
      <c r="J23" s="327" t="str">
        <f>VLOOKUP(B23,GM!$A$4:$B$1194,2,FALSE)</f>
        <v>20.00X26.00</v>
      </c>
      <c r="P23" s="327" t="str">
        <f t="shared" si="0"/>
        <v xml:space="preserve">   cnDatabase.Execute  "IF EXISTS (SELECT *FROM GeneralMaster WHERE Code='*01037') IF EXISTS (SELECT *FROM GeneralMaster WHERE Code='*01017') IF EXISTS (Select Code+[TextSIZE]+convert(nvarchar,[UPS/Form])+convert(nvarchar,[Ups/BdgForm])+TitleSize As FSIZE From FinishSizeChild Where (Code+[TextSIZE]+convert(nvarchar,[UPS/Form])+convert(nvarchar,[Ups/BdgForm])+TitleSize)=('*11026*01037816*01017')) Print 'Finish Size Exist' ELSE Insert Into FinishSizeChild VALUES ('*11026','*01037','8','16','*01017') ELSE Print 'Titlt Size Not Exist' Else Print 'Text Size Not Exist'</v>
      </c>
    </row>
    <row r="24" spans="1:16">
      <c r="A24" s="384" t="str">
        <f>VLOOKUP(F24,GM!$N$4:$O$1195,2,FALSE)</f>
        <v>*11026</v>
      </c>
      <c r="B24" s="384" t="str">
        <f>VLOOKUP(G24,GM!$N$4:$O$1195,2,FALSE)</f>
        <v>*01070</v>
      </c>
      <c r="C24" s="386">
        <v>16</v>
      </c>
      <c r="D24" s="387">
        <v>16</v>
      </c>
      <c r="E24" s="384" t="str">
        <f>VLOOKUP(H24,GM!$N$4:$O$1195,2,FALSE)</f>
        <v>*01017</v>
      </c>
      <c r="F24" s="228" t="s">
        <v>2148</v>
      </c>
      <c r="G24" s="228" t="s">
        <v>2115</v>
      </c>
      <c r="H24" s="321" t="s">
        <v>2091</v>
      </c>
      <c r="I24" s="327" t="str">
        <f>VLOOKUP(A24,GM!$A$4:$B$1194,2,FALSE)</f>
        <v>06.25X09.50</v>
      </c>
      <c r="J24" s="327" t="str">
        <f>VLOOKUP(B24,GM!$A$4:$B$1194,2,FALSE)</f>
        <v>26.00X40.00</v>
      </c>
      <c r="P24" s="327" t="str">
        <f t="shared" si="0"/>
        <v xml:space="preserve">   cnDatabase.Execute  "IF EXISTS (SELECT *FROM GeneralMaster WHERE Code='*01070') IF EXISTS (SELECT *FROM GeneralMaster WHERE Code='*01017') IF EXISTS (Select Code+[TextSIZE]+convert(nvarchar,[UPS/Form])+convert(nvarchar,[Ups/BdgForm])+TitleSize As FSIZE From FinishSizeChild Where (Code+[TextSIZE]+convert(nvarchar,[UPS/Form])+convert(nvarchar,[Ups/BdgForm])+TitleSize)=('*11026*010701616*01017')) Print 'Finish Size Exist' ELSE Insert Into FinishSizeChild VALUES ('*11026','*01070','16','16','*01017') ELSE Print 'Titlt Size Not Exist' Else Print 'Text Size Not Exist'</v>
      </c>
    </row>
    <row r="25" spans="1:16">
      <c r="A25" s="384" t="str">
        <f>VLOOKUP(F25,GM!$N$4:$O$1195,2,FALSE)</f>
        <v>*11027</v>
      </c>
      <c r="B25" s="384" t="str">
        <f>VLOOKUP(G25,GM!$N$4:$O$1195,2,FALSE)</f>
        <v>*01054</v>
      </c>
      <c r="C25" s="386">
        <v>8</v>
      </c>
      <c r="D25" s="387">
        <v>16</v>
      </c>
      <c r="E25" s="384" t="str">
        <f>VLOOKUP(H25,GM!$N$4:$O$1195,2,FALSE)</f>
        <v>*01017</v>
      </c>
      <c r="F25" s="228" t="s">
        <v>2149</v>
      </c>
      <c r="G25" s="228" t="s">
        <v>2106</v>
      </c>
      <c r="H25" s="321" t="s">
        <v>2091</v>
      </c>
      <c r="I25" s="327" t="str">
        <f>VLOOKUP(A25,GM!$A$4:$B$1194,2,FALSE)</f>
        <v>06.63X10.25</v>
      </c>
      <c r="J25" s="327" t="str">
        <f>VLOOKUP(B25,GM!$A$4:$B$1194,2,FALSE)</f>
        <v>22.00X28.00</v>
      </c>
      <c r="P25" s="327" t="str">
        <f t="shared" si="0"/>
        <v xml:space="preserve">   cnDatabase.Execute  "IF EXISTS (SELECT *FROM GeneralMaster WHERE Code='*01054') IF EXISTS (SELECT *FROM GeneralMaster WHERE Code='*01017') IF EXISTS (Select Code+[TextSIZE]+convert(nvarchar,[UPS/Form])+convert(nvarchar,[Ups/BdgForm])+TitleSize As FSIZE From FinishSizeChild Where (Code+[TextSIZE]+convert(nvarchar,[UPS/Form])+convert(nvarchar,[Ups/BdgForm])+TitleSize)=('*11027*01054816*01017')) Print 'Finish Size Exist' ELSE Insert Into FinishSizeChild VALUES ('*11027','*01054','8','16','*01017') ELSE Print 'Titlt Size Not Exist' Else Print 'Text Size Not Exist'</v>
      </c>
    </row>
    <row r="26" spans="1:16">
      <c r="A26" s="384" t="str">
        <f>VLOOKUP(F26,GM!$N$4:$O$1195,2,FALSE)</f>
        <v>*11028</v>
      </c>
      <c r="B26" s="384" t="str">
        <f>VLOOKUP(G26,GM!$N$4:$O$1195,2,FALSE)</f>
        <v>*01072</v>
      </c>
      <c r="C26" s="386">
        <v>16</v>
      </c>
      <c r="D26" s="387">
        <v>16</v>
      </c>
      <c r="E26" s="384" t="str">
        <f>VLOOKUP(H26,GM!$N$4:$O$1195,2,FALSE)</f>
        <v>*01017</v>
      </c>
      <c r="F26" s="228" t="s">
        <v>2150</v>
      </c>
      <c r="G26" s="228" t="s">
        <v>2116</v>
      </c>
      <c r="H26" s="321" t="s">
        <v>2091</v>
      </c>
      <c r="I26" s="327" t="str">
        <f>VLOOKUP(A26,GM!$A$4:$B$1194,2,FALSE)</f>
        <v>06.69X09.61</v>
      </c>
      <c r="J26" s="327" t="str">
        <f>VLOOKUP(B26,GM!$A$4:$B$1194,2,FALSE)</f>
        <v>28.00X40.00</v>
      </c>
      <c r="P26" s="327" t="str">
        <f t="shared" si="0"/>
        <v xml:space="preserve">   cnDatabase.Execute  "IF EXISTS (SELECT *FROM GeneralMaster WHERE Code='*01072') IF EXISTS (SELECT *FROM GeneralMaster WHERE Code='*01017') IF EXISTS (Select Code+[TextSIZE]+convert(nvarchar,[UPS/Form])+convert(nvarchar,[Ups/BdgForm])+TitleSize As FSIZE From FinishSizeChild Where (Code+[TextSIZE]+convert(nvarchar,[UPS/Form])+convert(nvarchar,[Ups/BdgForm])+TitleSize)=('*11028*010721616*01017')) Print 'Finish Size Exist' ELSE Insert Into FinishSizeChild VALUES ('*11028','*01072','16','16','*01017') ELSE Print 'Titlt Size Not Exist' Else Print 'Text Size Not Exist'</v>
      </c>
    </row>
    <row r="27" spans="1:16">
      <c r="A27" s="384" t="str">
        <f>VLOOKUP(F27,GM!$N$4:$O$1195,2,FALSE)</f>
        <v>*11029</v>
      </c>
      <c r="B27" s="384" t="str">
        <f>VLOOKUP(G27,GM!$N$4:$O$1195,2,FALSE)</f>
        <v>*01038</v>
      </c>
      <c r="C27" s="386">
        <v>8</v>
      </c>
      <c r="D27" s="387">
        <v>16</v>
      </c>
      <c r="E27" s="384" t="str">
        <f>VLOOKUP(H27,GM!$N$4:$O$1195,2,FALSE)</f>
        <v>*01017</v>
      </c>
      <c r="F27" s="228" t="s">
        <v>2151</v>
      </c>
      <c r="G27" s="228" t="s">
        <v>2100</v>
      </c>
      <c r="H27" s="321" t="s">
        <v>2091</v>
      </c>
      <c r="I27" s="327" t="str">
        <f>VLOOKUP(A27,GM!$A$4:$B$1194,2,FALSE)</f>
        <v>06.75X09.50</v>
      </c>
      <c r="J27" s="327" t="str">
        <f>VLOOKUP(B27,GM!$A$4:$B$1194,2,FALSE)</f>
        <v>20.00X28.00</v>
      </c>
      <c r="P27" s="327" t="str">
        <f t="shared" si="0"/>
        <v xml:space="preserve">   cnDatabase.Execute  "IF EXISTS (SELECT *FROM GeneralMaster WHERE Code='*01038') IF EXISTS (SELECT *FROM GeneralMaster WHERE Code='*01017') IF EXISTS (Select Code+[TextSIZE]+convert(nvarchar,[UPS/Form])+convert(nvarchar,[Ups/BdgForm])+TitleSize As FSIZE From FinishSizeChild Where (Code+[TextSIZE]+convert(nvarchar,[UPS/Form])+convert(nvarchar,[Ups/BdgForm])+TitleSize)=('*11029*01038816*01017')) Print 'Finish Size Exist' ELSE Insert Into FinishSizeChild VALUES ('*11029','*01038','8','16','*01017') ELSE Print 'Titlt Size Not Exist' Else Print 'Text Size Not Exist'</v>
      </c>
    </row>
    <row r="28" spans="1:16">
      <c r="A28" s="384" t="str">
        <f>VLOOKUP(F28,GM!$N$4:$O$1195,2,FALSE)</f>
        <v>*11029</v>
      </c>
      <c r="B28" s="384" t="str">
        <f>VLOOKUP(G28,GM!$N$4:$O$1195,2,FALSE)</f>
        <v>*01072</v>
      </c>
      <c r="C28" s="386">
        <v>16</v>
      </c>
      <c r="D28" s="387">
        <v>16</v>
      </c>
      <c r="E28" s="384" t="str">
        <f>VLOOKUP(H28,GM!$N$4:$O$1195,2,FALSE)</f>
        <v>*01017</v>
      </c>
      <c r="F28" s="228" t="s">
        <v>2151</v>
      </c>
      <c r="G28" s="228" t="s">
        <v>2116</v>
      </c>
      <c r="H28" s="321" t="s">
        <v>2091</v>
      </c>
      <c r="I28" s="327" t="str">
        <f>VLOOKUP(A28,GM!$A$4:$B$1194,2,FALSE)</f>
        <v>06.75X09.50</v>
      </c>
      <c r="J28" s="327" t="str">
        <f>VLOOKUP(B28,GM!$A$4:$B$1194,2,FALSE)</f>
        <v>28.00X40.00</v>
      </c>
      <c r="P28" s="327" t="str">
        <f t="shared" si="0"/>
        <v xml:space="preserve">   cnDatabase.Execute  "IF EXISTS (SELECT *FROM GeneralMaster WHERE Code='*01072') IF EXISTS (SELECT *FROM GeneralMaster WHERE Code='*01017') IF EXISTS (Select Code+[TextSIZE]+convert(nvarchar,[UPS/Form])+convert(nvarchar,[Ups/BdgForm])+TitleSize As FSIZE From FinishSizeChild Where (Code+[TextSIZE]+convert(nvarchar,[UPS/Form])+convert(nvarchar,[Ups/BdgForm])+TitleSize)=('*11029*010721616*01017')) Print 'Finish Size Exist' ELSE Insert Into FinishSizeChild VALUES ('*11029','*01072','16','16','*01017') ELSE Print 'Titlt Size Not Exist' Else Print 'Text Size Not Exist'</v>
      </c>
    </row>
    <row r="29" spans="1:16">
      <c r="A29" s="384" t="str">
        <f>VLOOKUP(F29,GM!$N$4:$O$1195,2,FALSE)</f>
        <v>*11030</v>
      </c>
      <c r="B29" s="384" t="str">
        <f>VLOOKUP(G29,GM!$N$4:$O$1195,2,FALSE)</f>
        <v>*01055</v>
      </c>
      <c r="C29" s="386">
        <v>12</v>
      </c>
      <c r="D29" s="387">
        <v>24</v>
      </c>
      <c r="E29" s="384" t="str">
        <f>VLOOKUP(H29,GM!$N$4:$O$1195,2,FALSE)</f>
        <v>*01028</v>
      </c>
      <c r="F29" s="228" t="s">
        <v>2152</v>
      </c>
      <c r="G29" s="228" t="s">
        <v>2107</v>
      </c>
      <c r="H29" s="321" t="s">
        <v>2095</v>
      </c>
      <c r="I29" s="327" t="str">
        <f>VLOOKUP(A29,GM!$A$4:$B$1194,2,FALSE)</f>
        <v>07.00X07.00</v>
      </c>
      <c r="J29" s="327" t="str">
        <f>VLOOKUP(B29,GM!$A$4:$B$1194,2,FALSE)</f>
        <v>22.00X32.00</v>
      </c>
      <c r="P29" s="327"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(Code+[TextSIZE]+convert(nvarchar,[UPS/Form])+convert(nvarchar,[Ups/BdgForm])+TitleSize)=('*11030*010551224*01028')) Print 'Finish Size Exist' ELSE Insert Into FinishSizeChild VALUES ('*11030','*01055','12','24','*01028') ELSE Print 'Titlt Size Not Exist' Else Print 'Text Size Not Exist'</v>
      </c>
    </row>
    <row r="30" spans="1:16">
      <c r="A30" s="384" t="str">
        <f>VLOOKUP(F30,GM!$N$4:$O$1195,2,FALSE)</f>
        <v>*11031</v>
      </c>
      <c r="B30" s="384" t="str">
        <f>VLOOKUP(G30,GM!$N$4:$O$1195,2,FALSE)</f>
        <v>*01039</v>
      </c>
      <c r="C30" s="386">
        <v>8</v>
      </c>
      <c r="D30" s="387">
        <v>16</v>
      </c>
      <c r="E30" s="384" t="str">
        <f>VLOOKUP(H30,GM!$N$4:$O$1195,2,FALSE)</f>
        <v>*01017</v>
      </c>
      <c r="F30" s="228" t="s">
        <v>2153</v>
      </c>
      <c r="G30" s="228" t="s">
        <v>2101</v>
      </c>
      <c r="H30" s="321" t="s">
        <v>2091</v>
      </c>
      <c r="I30" s="327" t="str">
        <f>VLOOKUP(A30,GM!$A$4:$B$1194,2,FALSE)</f>
        <v>07.00X09.00</v>
      </c>
      <c r="J30" s="327" t="str">
        <f>VLOOKUP(B30,GM!$A$4:$B$1194,2,FALSE)</f>
        <v>20.00X30.00</v>
      </c>
      <c r="P30" s="327"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(Code+[TextSIZE]+convert(nvarchar,[UPS/Form])+convert(nvarchar,[Ups/BdgForm])+TitleSize)=('*11031*01039816*01017')) Print 'Finish Size Exist' ELSE Insert Into FinishSizeChild VALUES ('*11031','*01039','8','16','*01017') ELSE Print 'Titlt Size Not Exist' Else Print 'Text Size Not Exist'</v>
      </c>
    </row>
    <row r="31" spans="1:16">
      <c r="A31" s="384" t="str">
        <f>VLOOKUP(F31,GM!$N$4:$O$1195,2,FALSE)</f>
        <v>*11032</v>
      </c>
      <c r="B31" s="384" t="str">
        <f>VLOOKUP(G31,GM!$N$4:$O$1195,2,FALSE)</f>
        <v>*01046</v>
      </c>
      <c r="C31" s="386">
        <v>8</v>
      </c>
      <c r="D31" s="387">
        <v>16</v>
      </c>
      <c r="E31" s="384" t="str">
        <f>VLOOKUP(H31,GM!$N$4:$O$1195,2,FALSE)</f>
        <v>*01017</v>
      </c>
      <c r="F31" s="228" t="s">
        <v>2154</v>
      </c>
      <c r="G31" s="228" t="s">
        <v>2102</v>
      </c>
      <c r="H31" s="321" t="s">
        <v>2091</v>
      </c>
      <c r="I31" s="327" t="str">
        <f>VLOOKUP(A31,GM!$A$4:$B$1194,2,FALSE)</f>
        <v>07.00X10.00</v>
      </c>
      <c r="J31" s="327" t="str">
        <f>VLOOKUP(B31,GM!$A$4:$B$1194,2,FALSE)</f>
        <v>21.00X30.00</v>
      </c>
      <c r="P31" s="327" t="str">
        <f t="shared" si="0"/>
        <v xml:space="preserve">   cnDatabase.Execute  "IF EXISTS (SELECT *FROM GeneralMaster WHERE Code='*01046') IF EXISTS (SELECT *FROM GeneralMaster WHERE Code='*01017') IF EXISTS (Select Code+[TextSIZE]+convert(nvarchar,[UPS/Form])+convert(nvarchar,[Ups/BdgForm])+TitleSize As FSIZE From FinishSizeChild Where (Code+[TextSIZE]+convert(nvarchar,[UPS/Form])+convert(nvarchar,[Ups/BdgForm])+TitleSize)=('*11032*01046816*01017')) Print 'Finish Size Exist' ELSE Insert Into FinishSizeChild VALUES ('*11032','*01046','8','16','*01017') ELSE Print 'Titlt Size Not Exist' Else Print 'Text Size Not Exist'</v>
      </c>
    </row>
    <row r="32" spans="1:16">
      <c r="A32" s="384" t="str">
        <f>VLOOKUP(F32,GM!$N$4:$O$1195,2,FALSE)</f>
        <v>*11034</v>
      </c>
      <c r="B32" s="384" t="str">
        <f>VLOOKUP(G32,GM!$N$4:$O$1195,2,FALSE)</f>
        <v>*01048</v>
      </c>
      <c r="C32" s="386">
        <v>8</v>
      </c>
      <c r="D32" s="387">
        <v>16</v>
      </c>
      <c r="E32" s="384" t="str">
        <f>VLOOKUP(H32,GM!$N$4:$O$1195,2,FALSE)</f>
        <v>*01017</v>
      </c>
      <c r="F32" s="228" t="s">
        <v>2156</v>
      </c>
      <c r="G32" s="228" t="s">
        <v>2103</v>
      </c>
      <c r="H32" s="321" t="s">
        <v>2091</v>
      </c>
      <c r="I32" s="327" t="str">
        <f>VLOOKUP(A32,GM!$A$4:$B$1194,2,FALSE)</f>
        <v>07.44X09.69</v>
      </c>
      <c r="J32" s="327" t="str">
        <f>VLOOKUP(B32,GM!$A$4:$B$1194,2,FALSE)</f>
        <v>21.00X31.00</v>
      </c>
      <c r="P32" s="327"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(Code+[TextSIZE]+convert(nvarchar,[UPS/Form])+convert(nvarchar,[Ups/BdgForm])+TitleSize)=('*11034*01048816*01017')) Print 'Finish Size Exist' ELSE Insert Into FinishSizeChild VALUES ('*11034','*01048','8','16','*01017') ELSE Print 'Titlt Size Not Exist' Else Print 'Text Size Not Exist'</v>
      </c>
    </row>
    <row r="33" spans="1:16">
      <c r="A33" s="384" t="str">
        <f>VLOOKUP(F33,GM!$N$4:$O$1195,2,FALSE)</f>
        <v>*11035</v>
      </c>
      <c r="B33" s="384" t="str">
        <f>VLOOKUP(G33,GM!$N$4:$O$1195,2,FALSE)</f>
        <v>*01063</v>
      </c>
      <c r="C33" s="386">
        <v>12</v>
      </c>
      <c r="D33" s="387">
        <v>24</v>
      </c>
      <c r="E33" s="384" t="str">
        <f>VLOOKUP(H33,GM!$N$4:$O$1195,2,FALSE)</f>
        <v>*01031</v>
      </c>
      <c r="F33" s="228" t="s">
        <v>2157</v>
      </c>
      <c r="G33" s="228" t="s">
        <v>2111</v>
      </c>
      <c r="H33" s="321" t="s">
        <v>2097</v>
      </c>
      <c r="I33" s="327" t="str">
        <f>VLOOKUP(A33,GM!$A$4:$B$1194,2,FALSE)</f>
        <v>07.50X07.50</v>
      </c>
      <c r="J33" s="327" t="str">
        <f>VLOOKUP(B33,GM!$A$4:$B$1194,2,FALSE)</f>
        <v>24.00X34.00</v>
      </c>
      <c r="P33" s="327" t="str">
        <f t="shared" si="0"/>
        <v xml:space="preserve">   cnDatabase.Execute  "IF EXISTS (SELECT *FROM GeneralMaster WHERE Code='*01063') IF EXISTS (SELECT *FROM GeneralMaster WHERE Code='*01031') IF EXISTS (Select Code+[TextSIZE]+convert(nvarchar,[UPS/Form])+convert(nvarchar,[Ups/BdgForm])+TitleSize As FSIZE From FinishSizeChild Where (Code+[TextSIZE]+convert(nvarchar,[UPS/Form])+convert(nvarchar,[Ups/BdgForm])+TitleSize)=('*11035*010631224*01031')) Print 'Finish Size Exist' ELSE Insert Into FinishSizeChild VALUES ('*11035','*01063','12','24','*01031') ELSE Print 'Titlt Size Not Exist' Else Print 'Text Size Not Exist'</v>
      </c>
    </row>
    <row r="34" spans="1:16">
      <c r="A34" s="384" t="str">
        <f>VLOOKUP(F34,GM!$N$4:$O$1195,2,FALSE)</f>
        <v>*11036</v>
      </c>
      <c r="B34" s="384" t="str">
        <f>VLOOKUP(G34,GM!$N$4:$O$1195,2,FALSE)</f>
        <v>*01048</v>
      </c>
      <c r="C34" s="386">
        <v>8</v>
      </c>
      <c r="D34" s="387">
        <v>16</v>
      </c>
      <c r="E34" s="384" t="str">
        <f>VLOOKUP(H34,GM!$N$4:$O$1195,2,FALSE)</f>
        <v>*01017</v>
      </c>
      <c r="F34" s="228" t="s">
        <v>2158</v>
      </c>
      <c r="G34" s="228" t="s">
        <v>2103</v>
      </c>
      <c r="H34" s="321" t="s">
        <v>2091</v>
      </c>
      <c r="I34" s="327" t="str">
        <f>VLOOKUP(A34,GM!$A$4:$B$1194,2,FALSE)</f>
        <v>07.50X09.25</v>
      </c>
      <c r="J34" s="327" t="str">
        <f>VLOOKUP(B34,GM!$A$4:$B$1194,2,FALSE)</f>
        <v>21.00X31.00</v>
      </c>
      <c r="P34" s="327"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(Code+[TextSIZE]+convert(nvarchar,[UPS/Form])+convert(nvarchar,[Ups/BdgForm])+TitleSize)=('*11036*01048816*01017')) Print 'Finish Size Exist' ELSE Insert Into FinishSizeChild VALUES ('*11036','*01048','8','16','*01017') ELSE Print 'Titlt Size Not Exist' Else Print 'Text Size Not Exist'</v>
      </c>
    </row>
    <row r="35" spans="1:16">
      <c r="A35" s="384" t="str">
        <f>VLOOKUP(F35,GM!$N$4:$O$1195,2,FALSE)</f>
        <v>*11037</v>
      </c>
      <c r="B35" s="384" t="str">
        <f>VLOOKUP(G35,GM!$N$4:$O$1195,2,FALSE)</f>
        <v>*01048</v>
      </c>
      <c r="C35" s="386">
        <v>8</v>
      </c>
      <c r="D35" s="387">
        <v>16</v>
      </c>
      <c r="E35" s="384" t="str">
        <f>VLOOKUP(H35,GM!$N$4:$O$1195,2,FALSE)</f>
        <v>*01017</v>
      </c>
      <c r="F35" s="228" t="s">
        <v>2159</v>
      </c>
      <c r="G35" s="228" t="s">
        <v>2103</v>
      </c>
      <c r="H35" s="321" t="s">
        <v>2091</v>
      </c>
      <c r="I35" s="327" t="str">
        <f>VLOOKUP(A35,GM!$A$4:$B$1194,2,FALSE)</f>
        <v>07.50X09.50</v>
      </c>
      <c r="J35" s="327" t="str">
        <f>VLOOKUP(B35,GM!$A$4:$B$1194,2,FALSE)</f>
        <v>21.00X31.00</v>
      </c>
      <c r="P35" s="327"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(Code+[TextSIZE]+convert(nvarchar,[UPS/Form])+convert(nvarchar,[Ups/BdgForm])+TitleSize)=('*11037*01048816*01017')) Print 'Finish Size Exist' ELSE Insert Into FinishSizeChild VALUES ('*11037','*01048','8','16','*01017') ELSE Print 'Titlt Size Not Exist' Else Print 'Text Size Not Exist'</v>
      </c>
    </row>
    <row r="36" spans="1:16">
      <c r="A36" s="384" t="str">
        <f>VLOOKUP(F36,GM!$N$4:$O$1195,2,FALSE)</f>
        <v>*11038</v>
      </c>
      <c r="B36" s="384" t="str">
        <f>VLOOKUP(G36,GM!$N$4:$O$1195,2,FALSE)</f>
        <v>*01055</v>
      </c>
      <c r="C36" s="386">
        <v>8</v>
      </c>
      <c r="D36" s="387">
        <v>16</v>
      </c>
      <c r="E36" s="384" t="str">
        <f>VLOOKUP(H36,GM!$N$4:$O$1195,2,FALSE)</f>
        <v>*01028</v>
      </c>
      <c r="F36" s="228" t="s">
        <v>2160</v>
      </c>
      <c r="G36" s="228" t="s">
        <v>2107</v>
      </c>
      <c r="H36" s="321" t="s">
        <v>2095</v>
      </c>
      <c r="I36" s="327" t="str">
        <f>VLOOKUP(A36,GM!$A$4:$B$1194,2,FALSE)</f>
        <v>07.75X10.50</v>
      </c>
      <c r="J36" s="327" t="str">
        <f>VLOOKUP(B36,GM!$A$4:$B$1194,2,FALSE)</f>
        <v>22.00X32.00</v>
      </c>
      <c r="P36" s="327"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(Code+[TextSIZE]+convert(nvarchar,[UPS/Form])+convert(nvarchar,[Ups/BdgForm])+TitleSize)=('*11038*01055816*01028')) Print 'Finish Size Exist' ELSE Insert Into FinishSizeChild VALUES ('*11038','*01055','8','16','*01028') ELSE Print 'Titlt Size Not Exist' Else Print 'Text Size Not Exist'</v>
      </c>
    </row>
    <row r="37" spans="1:16">
      <c r="A37" s="384" t="str">
        <f>VLOOKUP(F37,GM!$N$4:$O$1195,2,FALSE)</f>
        <v>*11039</v>
      </c>
      <c r="B37" s="384" t="str">
        <f>VLOOKUP(G37,GM!$N$4:$O$1195,2,FALSE)</f>
        <v>*01067</v>
      </c>
      <c r="C37" s="386">
        <v>12</v>
      </c>
      <c r="D37" s="387">
        <v>24</v>
      </c>
      <c r="E37" s="384" t="str">
        <f>VLOOKUP(H37,GM!$N$4:$O$1195,2,FALSE)</f>
        <v>*01031</v>
      </c>
      <c r="F37" s="228" t="s">
        <v>2161</v>
      </c>
      <c r="G37" s="228" t="s">
        <v>2113</v>
      </c>
      <c r="H37" s="321" t="s">
        <v>2097</v>
      </c>
      <c r="I37" s="327" t="str">
        <f>VLOOKUP(A37,GM!$A$4:$B$1194,2,FALSE)</f>
        <v>08.00X08.00</v>
      </c>
      <c r="J37" s="327" t="str">
        <f>VLOOKUP(B37,GM!$A$4:$B$1194,2,FALSE)</f>
        <v>25.00X36.00</v>
      </c>
      <c r="P37" s="327" t="str">
        <f t="shared" si="0"/>
        <v xml:space="preserve">   cnDatabase.Execute  "IF EXISTS (SELECT *FROM GeneralMaster WHERE Code='*01067') IF EXISTS (SELECT *FROM GeneralMaster WHERE Code='*01031') IF EXISTS (Select Code+[TextSIZE]+convert(nvarchar,[UPS/Form])+convert(nvarchar,[Ups/BdgForm])+TitleSize As FSIZE From FinishSizeChild Where (Code+[TextSIZE]+convert(nvarchar,[UPS/Form])+convert(nvarchar,[Ups/BdgForm])+TitleSize)=('*11039*010671224*01031')) Print 'Finish Size Exist' ELSE Insert Into FinishSizeChild VALUES ('*11039','*01067','12','24','*01031') ELSE Print 'Titlt Size Not Exist' Else Print 'Text Size Not Exist'</v>
      </c>
    </row>
    <row r="38" spans="1:16">
      <c r="A38" s="384" t="str">
        <f>VLOOKUP(F38,GM!$N$4:$O$1195,2,FALSE)</f>
        <v>*11040</v>
      </c>
      <c r="B38" s="384" t="str">
        <f>VLOOKUP(G38,GM!$N$4:$O$1195,2,FALSE)</f>
        <v>*01050</v>
      </c>
      <c r="C38" s="386">
        <v>8</v>
      </c>
      <c r="D38" s="387">
        <v>16</v>
      </c>
      <c r="E38" s="384" t="str">
        <f>VLOOKUP(H38,GM!$N$4:$O$1195,2,FALSE)</f>
        <v>*01028</v>
      </c>
      <c r="F38" s="228" t="s">
        <v>2162</v>
      </c>
      <c r="G38" s="228" t="s">
        <v>2104</v>
      </c>
      <c r="H38" s="321" t="s">
        <v>2095</v>
      </c>
      <c r="I38" s="327" t="str">
        <f>VLOOKUP(A38,GM!$A$4:$B$1194,2,FALSE)</f>
        <v>08.00X10.00</v>
      </c>
      <c r="J38" s="327" t="str">
        <f>VLOOKUP(B38,GM!$A$4:$B$1194,2,FALSE)</f>
        <v>21.00X33.00</v>
      </c>
      <c r="P38" s="327" t="str">
        <f t="shared" si="0"/>
        <v xml:space="preserve">   cnDatabase.Execute  "IF EXISTS (SELECT *FROM GeneralMaster WHERE Code='*01050') IF EXISTS (SELECT *FROM GeneralMaster WHERE Code='*01028') IF EXISTS (Select Code+[TextSIZE]+convert(nvarchar,[UPS/Form])+convert(nvarchar,[Ups/BdgForm])+TitleSize As FSIZE From FinishSizeChild Where (Code+[TextSIZE]+convert(nvarchar,[UPS/Form])+convert(nvarchar,[Ups/BdgForm])+TitleSize)=('*11040*01050816*01028')) Print 'Finish Size Exist' ELSE Insert Into FinishSizeChild VALUES ('*11040','*01050','8','16','*01028') ELSE Print 'Titlt Size Not Exist' Else Print 'Text Size Not Exist'</v>
      </c>
    </row>
    <row r="39" spans="1:16">
      <c r="A39" s="384" t="str">
        <f>VLOOKUP(F39,GM!$N$4:$O$1195,2,FALSE)</f>
        <v>*11041</v>
      </c>
      <c r="B39" s="384" t="str">
        <f>VLOOKUP(G39,GM!$N$4:$O$1195,2,FALSE)</f>
        <v>*01058</v>
      </c>
      <c r="C39" s="386">
        <v>8</v>
      </c>
      <c r="D39" s="387">
        <v>16</v>
      </c>
      <c r="E39" s="384" t="str">
        <f>VLOOKUP(H39,GM!$N$4:$O$1195,2,FALSE)</f>
        <v>*01028</v>
      </c>
      <c r="F39" s="228" t="s">
        <v>2163</v>
      </c>
      <c r="G39" s="228" t="s">
        <v>2109</v>
      </c>
      <c r="H39" s="321" t="s">
        <v>2095</v>
      </c>
      <c r="I39" s="327" t="str">
        <f>VLOOKUP(A39,GM!$A$4:$B$1194,2,FALSE)</f>
        <v>08.00X10.88</v>
      </c>
      <c r="J39" s="327" t="str">
        <f>VLOOKUP(B39,GM!$A$4:$B$1194,2,FALSE)</f>
        <v>23.00X33.00</v>
      </c>
      <c r="P39" s="327" t="str">
        <f t="shared" si="0"/>
        <v xml:space="preserve">   cnDatabase.Execute  "IF EXISTS (SELECT *FROM GeneralMaster WHERE Code='*01058') IF EXISTS (SELECT *FROM GeneralMaster WHERE Code='*01028') IF EXISTS (Select Code+[TextSIZE]+convert(nvarchar,[UPS/Form])+convert(nvarchar,[Ups/BdgForm])+TitleSize As FSIZE From FinishSizeChild Where (Code+[TextSIZE]+convert(nvarchar,[UPS/Form])+convert(nvarchar,[Ups/BdgForm])+TitleSize)=('*11041*01058816*01028')) Print 'Finish Size Exist' ELSE Insert Into FinishSizeChild VALUES ('*11041','*01058','8','16','*01028') ELSE Print 'Titlt Size Not Exist' Else Print 'Text Size Not Exist'</v>
      </c>
    </row>
    <row r="40" spans="1:16">
      <c r="A40" s="384" t="str">
        <f>VLOOKUP(F40,GM!$N$4:$O$1195,2,FALSE)</f>
        <v>*11042</v>
      </c>
      <c r="B40" s="384" t="str">
        <f>VLOOKUP(G40,GM!$N$4:$O$1195,2,FALSE)</f>
        <v>*01027</v>
      </c>
      <c r="C40" s="386">
        <v>4</v>
      </c>
      <c r="D40" s="387">
        <v>8</v>
      </c>
      <c r="E40" s="384" t="str">
        <f>VLOOKUP(H40,GM!$N$4:$O$1195,2,FALSE)</f>
        <v>*01031</v>
      </c>
      <c r="F40" s="228" t="s">
        <v>2164</v>
      </c>
      <c r="G40" s="228" t="s">
        <v>2094</v>
      </c>
      <c r="H40" s="321" t="s">
        <v>2097</v>
      </c>
      <c r="I40" s="327" t="str">
        <f>VLOOKUP(A40,GM!$A$4:$B$1194,2,FALSE)</f>
        <v>08.00X11.25</v>
      </c>
      <c r="J40" s="327" t="str">
        <f>VLOOKUP(B40,GM!$A$4:$B$1194,2,FALSE)</f>
        <v>17.00X24.00</v>
      </c>
      <c r="P40" s="327" t="str">
        <f t="shared" si="0"/>
        <v xml:space="preserve">   cnDatabase.Execute  "IF EXISTS (SELECT *FROM GeneralMaster WHERE Code='*01027') IF EXISTS (SELECT *FROM GeneralMaster WHERE Code='*01031') IF EXISTS (Select Code+[TextSIZE]+convert(nvarchar,[UPS/Form])+convert(nvarchar,[Ups/BdgForm])+TitleSize As FSIZE From FinishSizeChild Where (Code+[TextSIZE]+convert(nvarchar,[UPS/Form])+convert(nvarchar,[Ups/BdgForm])+TitleSize)=('*11042*0102748*01031')) Print 'Finish Size Exist' ELSE Insert Into FinishSizeChild VALUES ('*11042','*01027','4','8','*01031') ELSE Print 'Titlt Size Not Exist' Else Print 'Text Size Not Exist'</v>
      </c>
    </row>
    <row r="41" spans="1:16">
      <c r="A41" s="384" t="str">
        <f>VLOOKUP(F41,GM!$N$4:$O$1195,2,FALSE)</f>
        <v>*11043</v>
      </c>
      <c r="B41" s="384" t="str">
        <f>VLOOKUP(G41,GM!$N$4:$O$1195,2,FALSE)</f>
        <v>*01070</v>
      </c>
      <c r="C41" s="386">
        <v>12</v>
      </c>
      <c r="D41" s="387">
        <v>24</v>
      </c>
      <c r="E41" s="384" t="str">
        <f>VLOOKUP(H41,GM!$N$4:$O$1195,2,FALSE)</f>
        <v>*01017</v>
      </c>
      <c r="F41" s="228" t="s">
        <v>2165</v>
      </c>
      <c r="G41" s="228" t="s">
        <v>2115</v>
      </c>
      <c r="H41" s="321" t="s">
        <v>2091</v>
      </c>
      <c r="I41" s="327" t="str">
        <f>VLOOKUP(A41,GM!$A$4:$B$1194,2,FALSE)</f>
        <v>08.25X08.25</v>
      </c>
      <c r="J41" s="327" t="str">
        <f>VLOOKUP(B41,GM!$A$4:$B$1194,2,FALSE)</f>
        <v>26.00X40.00</v>
      </c>
      <c r="P41" s="327" t="str">
        <f t="shared" si="0"/>
        <v xml:space="preserve">   cnDatabase.Execute  "IF EXISTS (SELECT *FROM GeneralMaster WHERE Code='*01070') IF EXISTS (SELECT *FROM GeneralMaster WHERE Code='*01017') IF EXISTS (Select Code+[TextSIZE]+convert(nvarchar,[UPS/Form])+convert(nvarchar,[Ups/BdgForm])+TitleSize As FSIZE From FinishSizeChild Where (Code+[TextSIZE]+convert(nvarchar,[UPS/Form])+convert(nvarchar,[Ups/BdgForm])+TitleSize)=('*11043*010701224*01017')) Print 'Finish Size Exist' ELSE Insert Into FinishSizeChild VALUES ('*11043','*01070','12','24','*01017') ELSE Print 'Titlt Size Not Exist' Else Print 'Text Size Not Exist'</v>
      </c>
    </row>
    <row r="42" spans="1:16">
      <c r="A42" s="384" t="str">
        <f>VLOOKUP(F42,GM!$N$4:$O$1195,2,FALSE)</f>
        <v>*11044</v>
      </c>
      <c r="B42" s="384" t="str">
        <f>VLOOKUP(G42,GM!$N$4:$O$1195,2,FALSE)</f>
        <v>*01060</v>
      </c>
      <c r="C42" s="386">
        <v>8</v>
      </c>
      <c r="D42" s="387">
        <v>16</v>
      </c>
      <c r="E42" s="384" t="str">
        <f>VLOOKUP(H42,GM!$N$4:$O$1195,2,FALSE)</f>
        <v>*01028</v>
      </c>
      <c r="F42" s="228" t="s">
        <v>2166</v>
      </c>
      <c r="G42" s="228" t="s">
        <v>2110</v>
      </c>
      <c r="H42" s="321" t="s">
        <v>2095</v>
      </c>
      <c r="I42" s="327" t="str">
        <f>VLOOKUP(A42,GM!$A$4:$B$1194,2,FALSE)</f>
        <v>08.25X11.00</v>
      </c>
      <c r="J42" s="327" t="str">
        <f>VLOOKUP(B42,GM!$A$4:$B$1194,2,FALSE)</f>
        <v>23.00X36.00</v>
      </c>
      <c r="P42" s="327"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(Code+[TextSIZE]+convert(nvarchar,[UPS/Form])+convert(nvarchar,[Ups/BdgForm])+TitleSize)=('*11044*01060816*01028')) Print 'Finish Size Exist' ELSE Insert Into FinishSizeChild VALUES ('*11044','*01060','8','16','*01028') ELSE Print 'Titlt Size Not Exist' Else Print 'Text Size Not Exist'</v>
      </c>
    </row>
    <row r="43" spans="1:16">
      <c r="A43" s="384" t="str">
        <f>VLOOKUP(F43,GM!$N$4:$O$1195,2,FALSE)</f>
        <v>*11046</v>
      </c>
      <c r="B43" s="384" t="str">
        <f>VLOOKUP(G43,GM!$N$4:$O$1195,2,FALSE)</f>
        <v>*01060</v>
      </c>
      <c r="C43" s="386">
        <v>8</v>
      </c>
      <c r="D43" s="387">
        <v>16</v>
      </c>
      <c r="E43" s="384" t="str">
        <f>VLOOKUP(H43,GM!$N$4:$O$1195,2,FALSE)</f>
        <v>*01028</v>
      </c>
      <c r="F43" s="228" t="s">
        <v>2168</v>
      </c>
      <c r="G43" s="228" t="s">
        <v>2110</v>
      </c>
      <c r="H43" s="321" t="s">
        <v>2095</v>
      </c>
      <c r="I43" s="327" t="str">
        <f>VLOOKUP(A43,GM!$A$4:$B$1194,2,FALSE)</f>
        <v>08.50X08.50</v>
      </c>
      <c r="J43" s="327" t="str">
        <f>VLOOKUP(B43,GM!$A$4:$B$1194,2,FALSE)</f>
        <v>23.00X36.00</v>
      </c>
      <c r="P43" s="327"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(Code+[TextSIZE]+convert(nvarchar,[UPS/Form])+convert(nvarchar,[Ups/BdgForm])+TitleSize)=('*11046*01060816*01028')) Print 'Finish Size Exist' ELSE Insert Into FinishSizeChild VALUES ('*11046','*01060','8','16','*01028') ELSE Print 'Titlt Size Not Exist' Else Print 'Text Size Not Exist'</v>
      </c>
    </row>
    <row r="44" spans="1:16">
      <c r="A44" s="384" t="str">
        <f>VLOOKUP(F44,GM!$N$4:$O$1195,2,FALSE)</f>
        <v>*11047</v>
      </c>
      <c r="B44" s="384" t="str">
        <f>VLOOKUP(G44,GM!$N$4:$O$1195,2,FALSE)</f>
        <v>*01039</v>
      </c>
      <c r="C44" s="386">
        <v>6</v>
      </c>
      <c r="D44" s="386">
        <v>12</v>
      </c>
      <c r="E44" s="384" t="str">
        <f>VLOOKUP(H44,GM!$N$4:$O$1195,2,FALSE)</f>
        <v>*01017</v>
      </c>
      <c r="F44" s="228" t="s">
        <v>2169</v>
      </c>
      <c r="G44" s="228" t="s">
        <v>2101</v>
      </c>
      <c r="H44" s="228" t="s">
        <v>2091</v>
      </c>
      <c r="I44" s="327" t="str">
        <f>VLOOKUP(A44,GM!$A$4:$B$1194,2,FALSE)</f>
        <v>08.50X09.00</v>
      </c>
      <c r="J44" s="327" t="str">
        <f>VLOOKUP(B44,GM!$A$4:$B$1194,2,FALSE)</f>
        <v>20.00X30.00</v>
      </c>
      <c r="P44" s="327"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(Code+[TextSIZE]+convert(nvarchar,[UPS/Form])+convert(nvarchar,[Ups/BdgForm])+TitleSize)=('*11047*01039612*01017')) Print 'Finish Size Exist' ELSE Insert Into FinishSizeChild VALUES ('*11047','*01039','6','12','*01017') ELSE Print 'Titlt Size Not Exist' Else Print 'Text Size Not Exist'</v>
      </c>
    </row>
    <row r="45" spans="1:16">
      <c r="A45" s="384" t="str">
        <f>VLOOKUP(F45,GM!$N$4:$O$1195,2,FALSE)</f>
        <v>*11049</v>
      </c>
      <c r="B45" s="384" t="str">
        <f>VLOOKUP(G45,GM!$N$4:$O$1195,2,FALSE)</f>
        <v>*01073</v>
      </c>
      <c r="C45" s="386">
        <v>16</v>
      </c>
      <c r="D45" s="386">
        <v>16</v>
      </c>
      <c r="E45" s="384" t="str">
        <f>VLOOKUP(H45,GM!$N$4:$O$1195,2,FALSE)</f>
        <v>*01017</v>
      </c>
      <c r="F45" s="228" t="s">
        <v>2171</v>
      </c>
      <c r="G45" s="228" t="s">
        <v>2117</v>
      </c>
      <c r="H45" s="228" t="s">
        <v>2091</v>
      </c>
      <c r="I45" s="327" t="str">
        <f>VLOOKUP(A45,GM!$A$4:$B$1194,2,FALSE)</f>
        <v>09.00X07.00</v>
      </c>
      <c r="J45" s="327" t="str">
        <f>VLOOKUP(B45,GM!$A$4:$B$1194,2,FALSE)</f>
        <v>30.00X40.00</v>
      </c>
      <c r="P45" s="327" t="str">
        <f t="shared" si="0"/>
        <v xml:space="preserve">   cnDatabase.Execute  "IF EXISTS (SELECT *FROM GeneralMaster WHERE Code='*01073') IF EXISTS (SELECT *FROM GeneralMaster WHERE Code='*01017') IF EXISTS (Select Code+[TextSIZE]+convert(nvarchar,[UPS/Form])+convert(nvarchar,[Ups/BdgForm])+TitleSize As FSIZE From FinishSizeChild Where (Code+[TextSIZE]+convert(nvarchar,[UPS/Form])+convert(nvarchar,[Ups/BdgForm])+TitleSize)=('*11049*010731616*01017')) Print 'Finish Size Exist' ELSE Insert Into FinishSizeChild VALUES ('*11049','*01073','16','16','*01017') ELSE Print 'Titlt Size Not Exist' Else Print 'Text Size Not Exist'</v>
      </c>
    </row>
    <row r="46" spans="1:16">
      <c r="A46" s="384" t="str">
        <f>VLOOKUP(F46,GM!$N$4:$O$1195,2,FALSE)</f>
        <v>*11050</v>
      </c>
      <c r="B46" s="384" t="str">
        <f>VLOOKUP(G46,GM!$N$4:$O$1195,2,FALSE)</f>
        <v>*01068</v>
      </c>
      <c r="C46" s="386">
        <v>8</v>
      </c>
      <c r="D46" s="386">
        <v>16</v>
      </c>
      <c r="E46" s="384" t="str">
        <f>VLOOKUP(H46,GM!$N$4:$O$1195,2,FALSE)</f>
        <v>*01031</v>
      </c>
      <c r="F46" s="228" t="s">
        <v>2172</v>
      </c>
      <c r="G46" s="228" t="s">
        <v>2114</v>
      </c>
      <c r="H46" s="228" t="s">
        <v>2097</v>
      </c>
      <c r="I46" s="327" t="str">
        <f>VLOOKUP(A46,GM!$A$4:$B$1194,2,FALSE)</f>
        <v>09.00X12.00</v>
      </c>
      <c r="J46" s="327" t="str">
        <f>VLOOKUP(B46,GM!$A$4:$B$1194,2,FALSE)</f>
        <v>25.00X38.00</v>
      </c>
      <c r="P46" s="327" t="str">
        <f t="shared" si="0"/>
        <v xml:space="preserve">   cnDatabase.Execute  "IF EXISTS (SELECT *FROM GeneralMaster WHERE Code='*01068') IF EXISTS (SELECT *FROM GeneralMaster WHERE Code='*01031') IF EXISTS (Select Code+[TextSIZE]+convert(nvarchar,[UPS/Form])+convert(nvarchar,[Ups/BdgForm])+TitleSize As FSIZE From FinishSizeChild Where (Code+[TextSIZE]+convert(nvarchar,[UPS/Form])+convert(nvarchar,[Ups/BdgForm])+TitleSize)=('*11050*01068816*01031')) Print 'Finish Size Exist' ELSE Insert Into FinishSizeChild VALUES ('*11050','*01068','8','16','*01031') ELSE Print 'Titlt Size Not Exist' Else Print 'Text Size Not Exist'</v>
      </c>
    </row>
    <row r="47" spans="1:16">
      <c r="A47" s="384" t="str">
        <f>VLOOKUP(F47,GM!$N$4:$O$1195,2,FALSE)</f>
        <v>*11051</v>
      </c>
      <c r="B47" s="384" t="str">
        <f>VLOOKUP(G47,GM!$N$4:$O$1195,2,FALSE)</f>
        <v>*01055</v>
      </c>
      <c r="C47" s="386">
        <v>6</v>
      </c>
      <c r="D47" s="386">
        <v>12</v>
      </c>
      <c r="E47" s="384" t="str">
        <f>VLOOKUP(H47,GM!$N$4:$O$1195,2,FALSE)</f>
        <v>*01028</v>
      </c>
      <c r="F47" s="228" t="s">
        <v>2173</v>
      </c>
      <c r="G47" s="228" t="s">
        <v>2107</v>
      </c>
      <c r="H47" s="228" t="s">
        <v>2095</v>
      </c>
      <c r="I47" s="327" t="str">
        <f>VLOOKUP(A47,GM!$A$4:$B$1194,2,FALSE)</f>
        <v>10.00X10.00</v>
      </c>
      <c r="J47" s="327" t="str">
        <f>VLOOKUP(B47,GM!$A$4:$B$1194,2,FALSE)</f>
        <v>22.00X32.00</v>
      </c>
      <c r="P47" s="327"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(Code+[TextSIZE]+convert(nvarchar,[UPS/Form])+convert(nvarchar,[Ups/BdgForm])+TitleSize)=('*11051*01055612*01028')) Print 'Finish Size Exist' ELSE Insert Into FinishSizeChild VALUES ('*11051','*01055','6','12','*01028') ELSE Print 'Titlt Size Not Exist' Else Print 'Text Size Not Exist'</v>
      </c>
    </row>
    <row r="48" spans="1:16">
      <c r="A48" s="384" t="str">
        <f>VLOOKUP(F48,GM!$N$4:$O$1195,2,FALSE)</f>
        <v>*11052</v>
      </c>
      <c r="B48" s="384" t="str">
        <f>VLOOKUP(G48,GM!$N$4:$O$1195,2,FALSE)</f>
        <v>*01072</v>
      </c>
      <c r="C48" s="386">
        <v>6</v>
      </c>
      <c r="D48" s="386">
        <v>12</v>
      </c>
      <c r="E48" s="384" t="str">
        <f>VLOOKUP(H48,GM!$N$4:$O$1195,2,FALSE)</f>
        <v>*01017</v>
      </c>
      <c r="F48" s="228" t="s">
        <v>2174</v>
      </c>
      <c r="G48" s="228" t="s">
        <v>2116</v>
      </c>
      <c r="H48" s="228" t="s">
        <v>2091</v>
      </c>
      <c r="I48" s="327" t="str">
        <f>VLOOKUP(A48,GM!$A$4:$B$1194,2,FALSE)</f>
        <v>11.00X13.00</v>
      </c>
      <c r="J48" s="327" t="str">
        <f>VLOOKUP(B48,GM!$A$4:$B$1194,2,FALSE)</f>
        <v>28.00X40.00</v>
      </c>
      <c r="P48" s="327" t="str">
        <f t="shared" si="0"/>
        <v xml:space="preserve">   cnDatabase.Execute  "IF EXISTS (SELECT *FROM GeneralMaster WHERE Code='*01072') IF EXISTS (SELECT *FROM GeneralMaster WHERE Code='*01017') IF EXISTS (Select Code+[TextSIZE]+convert(nvarchar,[UPS/Form])+convert(nvarchar,[Ups/BdgForm])+TitleSize As FSIZE From FinishSizeChild Where (Code+[TextSIZE]+convert(nvarchar,[UPS/Form])+convert(nvarchar,[Ups/BdgForm])+TitleSize)=('*11052*01072612*01017')) Print 'Finish Size Exist' ELSE Insert Into FinishSizeChild VALUES ('*11052','*01072','6','12','*01017') ELSE Print 'Titlt Size Not Exist' Else Print 'Text Size Not Exist'</v>
      </c>
    </row>
    <row r="49" spans="1:16">
      <c r="A49" s="384" t="str">
        <f>VLOOKUP(F49,GM!$N$4:$O$1195,2,FALSE)</f>
        <v>*11053</v>
      </c>
      <c r="B49" s="384" t="str">
        <f>VLOOKUP(G49,GM!$N$4:$O$1195,2,FALSE)</f>
        <v>*01060</v>
      </c>
      <c r="C49" s="386">
        <v>4</v>
      </c>
      <c r="D49" s="386">
        <v>8</v>
      </c>
      <c r="E49" s="384" t="str">
        <f>VLOOKUP(H49,GM!$N$4:$O$1195,2,FALSE)</f>
        <v>*01028</v>
      </c>
      <c r="F49" s="228" t="s">
        <v>2175</v>
      </c>
      <c r="G49" s="228" t="s">
        <v>2110</v>
      </c>
      <c r="H49" s="228" t="s">
        <v>2095</v>
      </c>
      <c r="I49" s="327" t="str">
        <f>VLOOKUP(A49,GM!$A$4:$B$1194,2,FALSE)</f>
        <v>11.00X17.00</v>
      </c>
      <c r="J49" s="327" t="str">
        <f>VLOOKUP(B49,GM!$A$4:$B$1194,2,FALSE)</f>
        <v>23.00X36.00</v>
      </c>
      <c r="P49" s="327"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(Code+[TextSIZE]+convert(nvarchar,[UPS/Form])+convert(nvarchar,[Ups/BdgForm])+TitleSize)=('*11053*0106048*01028')) Print 'Finish Size Exist' ELSE Insert Into FinishSizeChild VALUES ('*11053','*01060','4','8','*01028') ELSE Print 'Titlt Size Not Exist' Else Print 'Text Size Not Exist'</v>
      </c>
    </row>
    <row r="50" spans="1:16">
      <c r="A50" s="384" t="str">
        <f>VLOOKUP(F50,GM!$N$4:$O$1195,2,FALSE)</f>
        <v>*11054</v>
      </c>
      <c r="B50" s="384" t="str">
        <f>VLOOKUP(G50,GM!$N$4:$O$1195,2,FALSE)</f>
        <v>*01068</v>
      </c>
      <c r="C50" s="386">
        <v>4</v>
      </c>
      <c r="D50" s="386">
        <v>8</v>
      </c>
      <c r="E50" s="384" t="str">
        <f>VLOOKUP(H50,GM!$N$4:$O$1195,2,FALSE)</f>
        <v>*01031</v>
      </c>
      <c r="F50" s="228" t="s">
        <v>2176</v>
      </c>
      <c r="G50" s="228" t="s">
        <v>2114</v>
      </c>
      <c r="H50" s="228" t="s">
        <v>2097</v>
      </c>
      <c r="I50" s="327" t="str">
        <f>VLOOKUP(A50,GM!$A$4:$B$1194,2,FALSE)</f>
        <v>11.00X18.00</v>
      </c>
      <c r="J50" s="327" t="str">
        <f>VLOOKUP(B50,GM!$A$4:$B$1194,2,FALSE)</f>
        <v>25.00X38.00</v>
      </c>
      <c r="P50" s="327" t="str">
        <f t="shared" si="0"/>
        <v xml:space="preserve">   cnDatabase.Execute  "IF EXISTS (SELECT *FROM GeneralMaster WHERE Code='*01068') IF EXISTS (SELECT *FROM GeneralMaster WHERE Code='*01031') IF EXISTS (Select Code+[TextSIZE]+convert(nvarchar,[UPS/Form])+convert(nvarchar,[Ups/BdgForm])+TitleSize As FSIZE From FinishSizeChild Where (Code+[TextSIZE]+convert(nvarchar,[UPS/Form])+convert(nvarchar,[Ups/BdgForm])+TitleSize)=('*11054*0106848*01031')) Print 'Finish Size Exist' ELSE Insert Into FinishSizeChild VALUES ('*11054','*01068','4','8','*01031') ELSE Print 'Titlt Size Not Exist' Else Print 'Text Size Not Exist'</v>
      </c>
    </row>
    <row r="51" spans="1:16">
      <c r="A51" s="384" t="str">
        <f>VLOOKUP(F51,GM!$N$4:$O$1195,2,FALSE)</f>
        <v>*11055</v>
      </c>
      <c r="B51" s="384" t="str">
        <f>VLOOKUP(G51,GM!$N$4:$O$1195,2,FALSE)</f>
        <v>*01070</v>
      </c>
      <c r="C51" s="386">
        <v>6</v>
      </c>
      <c r="D51" s="386">
        <v>12</v>
      </c>
      <c r="E51" s="384" t="str">
        <f>VLOOKUP(H51,GM!$N$4:$O$1195,2,FALSE)</f>
        <v>*01017</v>
      </c>
      <c r="F51" s="228" t="s">
        <v>2177</v>
      </c>
      <c r="G51" s="228" t="s">
        <v>2115</v>
      </c>
      <c r="H51" s="228" t="s">
        <v>2091</v>
      </c>
      <c r="I51" s="327" t="str">
        <f>VLOOKUP(A51,GM!$A$4:$B$1194,2,FALSE)</f>
        <v>12.00X12.00</v>
      </c>
      <c r="J51" s="327" t="str">
        <f>VLOOKUP(B51,GM!$A$4:$B$1194,2,FALSE)</f>
        <v>26.00X40.00</v>
      </c>
      <c r="P51" s="327" t="str">
        <f t="shared" si="0"/>
        <v xml:space="preserve">   cnDatabase.Execute  "IF EXISTS (SELECT *FROM GeneralMaster WHERE Code='*01070') IF EXISTS (SELECT *FROM GeneralMaster WHERE Code='*01017') IF EXISTS (Select Code+[TextSIZE]+convert(nvarchar,[UPS/Form])+convert(nvarchar,[Ups/BdgForm])+TitleSize As FSIZE From FinishSizeChild Where (Code+[TextSIZE]+convert(nvarchar,[UPS/Form])+convert(nvarchar,[Ups/BdgForm])+TitleSize)=('*11055*01070612*01017')) Print 'Finish Size Exist' ELSE Insert Into FinishSizeChild VALUES ('*11055','*01070','6','12','*01017') ELSE Print 'Titlt Size Not Exist' Else Print 'Text Size Not Exist'</v>
      </c>
    </row>
    <row r="52" spans="1:16">
      <c r="A52" s="384" t="str">
        <f>VLOOKUP(F52,GM!$N$4:$O$1195,2,FALSE)</f>
        <v>*11004</v>
      </c>
      <c r="B52" s="384" t="str">
        <f>VLOOKUP(G52,GM!$N$4:$O$1195,2,FALSE)</f>
        <v>*01073</v>
      </c>
      <c r="C52" s="386">
        <v>4</v>
      </c>
      <c r="D52" s="386">
        <v>8</v>
      </c>
      <c r="E52" s="384" t="str">
        <f>VLOOKUP(H52,GM!$N$4:$O$1195,2,FALSE)</f>
        <v>*01017</v>
      </c>
      <c r="F52" s="228" t="s">
        <v>2178</v>
      </c>
      <c r="G52" s="228" t="s">
        <v>2117</v>
      </c>
      <c r="H52" s="228" t="s">
        <v>2091</v>
      </c>
      <c r="I52" s="327" t="str">
        <f>VLOOKUP(A52,GM!$A$4:$B$1194,2,FALSE)</f>
        <v>14.00X19.00</v>
      </c>
      <c r="J52" s="327" t="str">
        <f>VLOOKUP(B52,GM!$A$4:$B$1194,2,FALSE)</f>
        <v>30.00X40.00</v>
      </c>
      <c r="P52" s="327" t="str">
        <f t="shared" si="0"/>
        <v xml:space="preserve">   cnDatabase.Execute  "IF EXISTS (SELECT *FROM GeneralMaster WHERE Code='*01073') IF EXISTS (SELECT *FROM GeneralMaster WHERE Code='*01017') IF EXISTS (Select Code+[TextSIZE]+convert(nvarchar,[UPS/Form])+convert(nvarchar,[Ups/BdgForm])+TitleSize As FSIZE From FinishSizeChild Where (Code+[TextSIZE]+convert(nvarchar,[UPS/Form])+convert(nvarchar,[Ups/BdgForm])+TitleSize)=('*11004*0107348*01017')) Print 'Finish Size Exist' ELSE Insert Into FinishSizeChild VALUES ('*11004','*01073','4','8','*01017') ELSE Print 'Titlt Size Not Exist' Else Print 'Text Size Not Exist'</v>
      </c>
    </row>
    <row r="53" spans="1:16">
      <c r="A53" s="384" t="str">
        <f>VLOOKUP(F53,GM!$N$4:$O$1195,2,FALSE)</f>
        <v>*11004</v>
      </c>
      <c r="B53" s="384" t="str">
        <f>VLOOKUP(G53,GM!$N$4:$O$1195,2,FALSE)</f>
        <v>*01039</v>
      </c>
      <c r="C53" s="386">
        <v>2</v>
      </c>
      <c r="D53" s="386">
        <v>2</v>
      </c>
      <c r="E53" s="384" t="str">
        <f>VLOOKUP(H53,GM!$N$4:$O$1195,2,FALSE)</f>
        <v>*01012</v>
      </c>
      <c r="F53" s="228" t="s">
        <v>2178</v>
      </c>
      <c r="G53" s="228" t="s">
        <v>2101</v>
      </c>
      <c r="H53" s="228" t="s">
        <v>2230</v>
      </c>
      <c r="I53" s="327" t="str">
        <f>VLOOKUP(A53,GM!$A$4:$B$1194,2,FALSE)</f>
        <v>14.00X19.00</v>
      </c>
      <c r="J53" s="327" t="str">
        <f>VLOOKUP(B53,GM!$A$4:$B$1194,2,FALSE)</f>
        <v>20.00X30.00</v>
      </c>
      <c r="P53" s="327" t="str">
        <f t="shared" si="0"/>
        <v xml:space="preserve">   cnDatabase.Execute  "IF EXISTS (SELECT *FROM GeneralMaster WHERE Code='*01039') IF EXISTS (SELECT *FROM GeneralMaster WHERE Code='*01012') IF EXISTS (Select Code+[TextSIZE]+convert(nvarchar,[UPS/Form])+convert(nvarchar,[Ups/BdgForm])+TitleSize As FSIZE From FinishSizeChild Where (Code+[TextSIZE]+convert(nvarchar,[UPS/Form])+convert(nvarchar,[Ups/BdgForm])+TitleSize)=('*11004*0103922*01012')) Print 'Finish Size Exist' ELSE Insert Into FinishSizeChild VALUES ('*11004','*01039','2','2','*01012') ELSE Print 'Titlt Size Not Exist' Else Print 'Text Size Not Exist'</v>
      </c>
    </row>
    <row r="54" spans="1:16">
      <c r="A54" s="384" t="str">
        <f>VLOOKUP(F54,GM!$N$4:$O$1195,2,FALSE)</f>
        <v>*11004</v>
      </c>
      <c r="B54" s="384" t="str">
        <f>VLOOKUP(G54,GM!$N$4:$O$1195,2,FALSE)</f>
        <v>*01012</v>
      </c>
      <c r="C54" s="386">
        <v>1</v>
      </c>
      <c r="D54" s="386">
        <v>1</v>
      </c>
      <c r="E54" s="384" t="str">
        <f>VLOOKUP(H54,GM!$N$4:$O$1195,2,FALSE)</f>
        <v>*01012</v>
      </c>
      <c r="F54" s="228" t="s">
        <v>2178</v>
      </c>
      <c r="G54" s="228" t="s">
        <v>2230</v>
      </c>
      <c r="H54" s="228" t="s">
        <v>2230</v>
      </c>
      <c r="I54" s="327" t="str">
        <f>VLOOKUP(A54,GM!$A$4:$B$1194,2,FALSE)</f>
        <v>14.00X19.00</v>
      </c>
      <c r="J54" s="327" t="str">
        <f>VLOOKUP(B54,GM!$A$4:$B$1194,2,FALSE)</f>
        <v>15.00X20.00 (CARD)</v>
      </c>
      <c r="P54" s="327" t="str">
        <f t="shared" si="0"/>
        <v xml:space="preserve">   cnDatabase.Execute  "IF EXISTS (SELECT *FROM GeneralMaster WHERE Code='*01012') IF EXISTS (SELECT *FROM GeneralMaster WHERE Code='*01012') IF EXISTS (Select Code+[TextSIZE]+convert(nvarchar,[UPS/Form])+convert(nvarchar,[Ups/BdgForm])+TitleSize As FSIZE From FinishSizeChild Where (Code+[TextSIZE]+convert(nvarchar,[UPS/Form])+convert(nvarchar,[Ups/BdgForm])+TitleSize)=('*11004*0101211*01012')) Print 'Finish Size Exist' ELSE Insert Into FinishSizeChild VALUES ('*11004','*01012','1','1','*01012') ELSE Print 'Titlt Size Not Exist' Else Print 'Text Size Not Exist'</v>
      </c>
    </row>
    <row r="55" spans="1:16">
      <c r="A55" s="384" t="str">
        <f>VLOOKUP(F55,GM!$N$4:$O$1195,2,FALSE)</f>
        <v>*11057</v>
      </c>
      <c r="B55" s="384" t="str">
        <f>VLOOKUP(G55,GM!$N$4:$O$1195,2,FALSE)</f>
        <v>*01055</v>
      </c>
      <c r="C55" s="386">
        <v>8</v>
      </c>
      <c r="D55" s="386">
        <v>16</v>
      </c>
      <c r="E55" s="384" t="str">
        <f>VLOOKUP(H55,GM!$N$4:$O$1195,2,FALSE)</f>
        <v>*01028</v>
      </c>
      <c r="F55" s="228" t="s">
        <v>2233</v>
      </c>
      <c r="G55" s="228" t="s">
        <v>2107</v>
      </c>
      <c r="H55" s="228" t="s">
        <v>2095</v>
      </c>
      <c r="I55" s="327" t="str">
        <f>VLOOKUP(A55,GM!$A$4:$B$1194,2,FALSE)</f>
        <v>07.75X11.25</v>
      </c>
      <c r="J55" s="327" t="str">
        <f>VLOOKUP(B55,GM!$A$4:$B$1194,2,FALSE)</f>
        <v>22.00X32.00</v>
      </c>
      <c r="P55" s="327"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(Code+[TextSIZE]+convert(nvarchar,[UPS/Form])+convert(nvarchar,[Ups/BdgForm])+TitleSize)=('*11057*01055816*01028')) Print 'Finish Size Exist' ELSE Insert Into FinishSizeChild VALUES ('*11057','*01055','8','16','*01028') ELSE Print 'Titlt Size Not Exist' Else Print 'Text Size Not Exist'</v>
      </c>
    </row>
    <row r="56" spans="1:16">
      <c r="A56" s="384" t="str">
        <f>VLOOKUP(F56,GM!$N$4:$O$1195,2,FALSE)</f>
        <v>*11048</v>
      </c>
      <c r="B56" s="384" t="str">
        <f>VLOOKUP(G56,GM!$N$4:$O$1195,2,FALSE)</f>
        <v>*01028</v>
      </c>
      <c r="C56" s="386">
        <v>4</v>
      </c>
      <c r="D56" s="386">
        <v>8</v>
      </c>
      <c r="E56" s="384" t="str">
        <f>VLOOKUP(H56,GM!$N$4:$O$1195,2,FALSE)</f>
        <v>*01029</v>
      </c>
      <c r="F56" s="228" t="s">
        <v>2170</v>
      </c>
      <c r="G56" s="228" t="s">
        <v>2095</v>
      </c>
      <c r="H56" s="228" t="s">
        <v>2235</v>
      </c>
      <c r="I56" s="327" t="str">
        <f>VLOOKUP(A56,GM!$A$4:$B$1194,2,FALSE)</f>
        <v>08.50X11.00</v>
      </c>
      <c r="J56" s="327" t="str">
        <f>VLOOKUP(B56,GM!$A$4:$B$1194,2,FALSE)</f>
        <v>18.00X23.00</v>
      </c>
      <c r="P56" s="327" t="str">
        <f t="shared" si="0"/>
        <v xml:space="preserve">   cnDatabase.Execute  "IF EXISTS (SELECT *FROM GeneralMaster WHERE Code='*01028') IF EXISTS (SELECT *FROM GeneralMaster WHERE Code='*01029') IF EXISTS (Select Code+[TextSIZE]+convert(nvarchar,[UPS/Form])+convert(nvarchar,[Ups/BdgForm])+TitleSize As FSIZE From FinishSizeChild Where (Code+[TextSIZE]+convert(nvarchar,[UPS/Form])+convert(nvarchar,[Ups/BdgForm])+TitleSize)=('*11048*0102848*01029')) Print 'Finish Size Exist' ELSE Insert Into FinishSizeChild VALUES ('*11048','*01028','4','8','*01029') ELSE Print 'Titlt Size Not Exist' Else Print 'Text Size Not Exist'</v>
      </c>
    </row>
    <row r="57" spans="1:16">
      <c r="A57" s="384" t="str">
        <f>VLOOKUP(F57,GM!$N$4:$O$1195,2,FALSE)</f>
        <v>*11048</v>
      </c>
      <c r="B57" s="384" t="str">
        <f>VLOOKUP(G57,GM!$N$4:$O$1195,2,FALSE)</f>
        <v>*01059</v>
      </c>
      <c r="C57" s="386">
        <v>8</v>
      </c>
      <c r="D57" s="386">
        <v>16</v>
      </c>
      <c r="E57" s="384" t="str">
        <f>VLOOKUP(H57,GM!$N$4:$O$1195,2,FALSE)</f>
        <v>*01029</v>
      </c>
      <c r="F57" s="228" t="s">
        <v>2170</v>
      </c>
      <c r="G57" s="228" t="s">
        <v>2244</v>
      </c>
      <c r="H57" s="228" t="s">
        <v>2235</v>
      </c>
      <c r="I57" s="327" t="str">
        <f>VLOOKUP(A57,GM!$A$4:$B$1194,2,FALSE)</f>
        <v>08.50X11.00</v>
      </c>
      <c r="J57" s="327" t="str">
        <f>VLOOKUP(B57,GM!$A$4:$B$1194,2,FALSE)</f>
        <v>23.00X35.00</v>
      </c>
      <c r="P57" s="327" t="str">
        <f t="shared" si="0"/>
        <v xml:space="preserve">   cnDatabase.Execute  "IF EXISTS (SELECT *FROM GeneralMaster WHERE Code='*01059') IF EXISTS (SELECT *FROM GeneralMaster WHERE Code='*01029') IF EXISTS (Select Code+[TextSIZE]+convert(nvarchar,[UPS/Form])+convert(nvarchar,[Ups/BdgForm])+TitleSize As FSIZE From FinishSizeChild Where (Code+[TextSIZE]+convert(nvarchar,[UPS/Form])+convert(nvarchar,[Ups/BdgForm])+TitleSize)=('*11048*01059816*01029')) Print 'Finish Size Exist' ELSE Insert Into FinishSizeChild VALUES ('*11048','*01059','8','16','*01029') ELSE Print 'Titlt Size Not Exist' Else Print 'Text Size Not Exist'</v>
      </c>
    </row>
    <row r="58" spans="1:16">
      <c r="A58" s="384" t="str">
        <f>VLOOKUP(F58,GM!$N$4:$O$1195,2,FALSE)</f>
        <v>*11058</v>
      </c>
      <c r="B58" s="384" t="str">
        <f>VLOOKUP(G58,GM!$N$4:$O$1195,2,FALSE)</f>
        <v>*01058</v>
      </c>
      <c r="C58" s="386">
        <v>8</v>
      </c>
      <c r="D58" s="386">
        <v>16</v>
      </c>
      <c r="E58" s="384" t="str">
        <f>VLOOKUP(H58,GM!$N$4:$O$1195,2,FALSE)</f>
        <v>*01029</v>
      </c>
      <c r="F58" s="228" t="s">
        <v>2245</v>
      </c>
      <c r="G58" s="228" t="s">
        <v>2109</v>
      </c>
      <c r="H58" s="228" t="s">
        <v>2235</v>
      </c>
      <c r="I58" s="327" t="str">
        <f>VLOOKUP(A58,GM!$A$4:$B$1194,2,FALSE)</f>
        <v>08.00X11.00</v>
      </c>
      <c r="J58" s="327" t="str">
        <f>VLOOKUP(B58,GM!$A$4:$B$1194,2,FALSE)</f>
        <v>23.00X33.00</v>
      </c>
      <c r="P58" s="327" t="str">
        <f t="shared" si="0"/>
        <v xml:space="preserve">   cnDatabase.Execute  "IF EXISTS (SELECT *FROM GeneralMaster WHERE Code='*01058') IF EXISTS (SELECT *FROM GeneralMaster WHERE Code='*01029') IF EXISTS (Select Code+[TextSIZE]+convert(nvarchar,[UPS/Form])+convert(nvarchar,[Ups/BdgForm])+TitleSize As FSIZE From FinishSizeChild Where (Code+[TextSIZE]+convert(nvarchar,[UPS/Form])+convert(nvarchar,[Ups/BdgForm])+TitleSize)=('*11058*01058816*01029')) Print 'Finish Size Exist' ELSE Insert Into FinishSizeChild VALUES ('*11058','*01058','8','16','*01029') ELSE Print 'Titlt Size Not Exist' Else Print 'Text Size Not Exist'</v>
      </c>
    </row>
    <row r="59" spans="1:16">
      <c r="A59" s="384" t="str">
        <f>VLOOKUP(F59,GM!$N$4:$O$1195,2,FALSE)</f>
        <v>*11045</v>
      </c>
      <c r="B59" s="384" t="str">
        <f>VLOOKUP(G59,GM!$N$4:$O$1195,2,FALSE)</f>
        <v>*01063</v>
      </c>
      <c r="C59" s="386">
        <v>8</v>
      </c>
      <c r="D59" s="386">
        <v>16</v>
      </c>
      <c r="E59" s="384" t="str">
        <f>VLOOKUP(H59,GM!$N$4:$O$1195,2,FALSE)</f>
        <v>*01031</v>
      </c>
      <c r="F59" s="228" t="s">
        <v>2167</v>
      </c>
      <c r="G59" s="228" t="s">
        <v>2111</v>
      </c>
      <c r="H59" s="228" t="s">
        <v>2097</v>
      </c>
      <c r="I59" s="327" t="str">
        <f>VLOOKUP(A59,GM!$A$4:$B$1194,2,FALSE)</f>
        <v>08.27X11.69</v>
      </c>
      <c r="J59" s="327" t="str">
        <f>VLOOKUP(B59,GM!$A$4:$B$1194,2,FALSE)</f>
        <v>24.00X34.00</v>
      </c>
      <c r="P59" s="327" t="str">
        <f t="shared" si="0"/>
        <v xml:space="preserve">   cnDatabase.Execute  "IF EXISTS (SELECT *FROM GeneralMaster WHERE Code='*01063') IF EXISTS (SELECT *FROM GeneralMaster WHERE Code='*01031') IF EXISTS (Select Code+[TextSIZE]+convert(nvarchar,[UPS/Form])+convert(nvarchar,[Ups/BdgForm])+TitleSize As FSIZE From FinishSizeChild Where (Code+[TextSIZE]+convert(nvarchar,[UPS/Form])+convert(nvarchar,[Ups/BdgForm])+TitleSize)=('*11045*01063816*01031')) Print 'Finish Size Exist' ELSE Insert Into FinishSizeChild VALUES ('*11045','*01063','8','16','*01031') ELSE Print 'Titlt Size Not Exist' Else Print 'Text Size Not Exist'</v>
      </c>
    </row>
    <row r="60" spans="1:16">
      <c r="A60" s="384" t="str">
        <f>VLOOKUP(F60,GM!$N$4:$O$1195,2,FALSE)</f>
        <v>*11085</v>
      </c>
      <c r="B60" s="384" t="str">
        <f>VLOOKUP(G60,GM!$N$4:$O$1195,2,FALSE)</f>
        <v>*01060</v>
      </c>
      <c r="C60" s="386">
        <v>12</v>
      </c>
      <c r="D60" s="386">
        <v>24</v>
      </c>
      <c r="E60" s="384" t="str">
        <f>VLOOKUP(H60,GM!$N$4:$O$1195,2,FALSE)</f>
        <v>*01029</v>
      </c>
      <c r="F60" s="228" t="s">
        <v>2339</v>
      </c>
      <c r="G60" s="228" t="s">
        <v>2110</v>
      </c>
      <c r="H60" s="228" t="s">
        <v>2235</v>
      </c>
      <c r="I60" s="327" t="str">
        <f>VLOOKUP(A60,GM!$A$4:$B$1194,2,FALSE)</f>
        <v>07.50X08.50</v>
      </c>
      <c r="J60" s="327" t="str">
        <f>VLOOKUP(B60,GM!$A$4:$B$1194,2,FALSE)</f>
        <v>23.00X36.00</v>
      </c>
      <c r="P60" s="327" t="str">
        <f t="shared" si="0"/>
        <v xml:space="preserve">   cnDatabase.Execute  "IF EXISTS (SELECT *FROM GeneralMaster WHERE Code='*01060') IF EXISTS (SELECT *FROM GeneralMaster WHERE Code='*01029') IF EXISTS (Select Code+[TextSIZE]+convert(nvarchar,[UPS/Form])+convert(nvarchar,[Ups/BdgForm])+TitleSize As FSIZE From FinishSizeChild Where (Code+[TextSIZE]+convert(nvarchar,[UPS/Form])+convert(nvarchar,[Ups/BdgForm])+TitleSize)=('*11085*010601224*01029')) Print 'Finish Size Exist' ELSE Insert Into FinishSizeChild VALUES ('*11085','*01060','12','24','*01029') ELSE Print 'Titlt Size Not Exist' Else Print 'Text Size Not Exist'</v>
      </c>
    </row>
    <row r="61" spans="1:16">
      <c r="A61" s="384" t="str">
        <f>VLOOKUP(F61,GM!$N$4:$O$1195,2,FALSE)</f>
        <v>*11005</v>
      </c>
      <c r="B61" s="384" t="str">
        <f>VLOOKUP(G61,GM!$N$4:$O$1195,2,FALSE)</f>
        <v>*01011</v>
      </c>
      <c r="C61" s="386">
        <v>2</v>
      </c>
      <c r="D61" s="386">
        <v>2</v>
      </c>
      <c r="E61" s="384" t="str">
        <f>VLOOKUP(H61,GM!$N$4:$O$1195,2,FALSE)</f>
        <v>*01011</v>
      </c>
      <c r="F61" s="228" t="s">
        <v>2418</v>
      </c>
      <c r="G61" s="228" t="s">
        <v>2417</v>
      </c>
      <c r="H61" s="228" t="s">
        <v>2417</v>
      </c>
      <c r="I61" s="327" t="str">
        <f>VLOOKUP(A61,GM!$A$4:$B$1194,2,FALSE)</f>
        <v>15.00X10.00 (CARD)</v>
      </c>
      <c r="J61" s="327" t="str">
        <f>VLOOKUP(B61,GM!$A$4:$B$1194,2,FALSE)</f>
        <v>15.00X10.00 (CARD)</v>
      </c>
      <c r="P61" s="327" t="str">
        <f t="shared" si="0"/>
        <v xml:space="preserve">   cnDatabase.Execute  "IF EXISTS (SELECT *FROM GeneralMaster WHERE Code='*01011') IF EXISTS (SELECT *FROM GeneralMaster WHERE Code='*01011') IF EXISTS (Select Code+[TextSIZE]+convert(nvarchar,[UPS/Form])+convert(nvarchar,[Ups/BdgForm])+TitleSize As FSIZE From FinishSizeChild Where (Code+[TextSIZE]+convert(nvarchar,[UPS/Form])+convert(nvarchar,[Ups/BdgForm])+TitleSize)=('*11005*0101122*01011')) Print 'Finish Size Exist' ELSE Insert Into FinishSizeChild VALUES ('*11005','*01011','2','2','*01011') ELSE Print 'Titlt Size Not Exist' Else Print 'Text Size Not Exist'</v>
      </c>
    </row>
    <row r="62" spans="1:16">
      <c r="A62" s="384" t="str">
        <f>VLOOKUP(F62,GM!$N$4:$O$1195,2,FALSE)</f>
        <v>*11092</v>
      </c>
      <c r="B62" s="384" t="str">
        <f>VLOOKUP(G62,GM!$N$4:$O$1195,2,FALSE)</f>
        <v>*01065</v>
      </c>
      <c r="C62" s="386">
        <v>8</v>
      </c>
      <c r="D62" s="386">
        <v>16</v>
      </c>
      <c r="E62" s="384" t="str">
        <f>VLOOKUP(H62,GM!$N$4:$O$1195,2,FALSE)</f>
        <v>*01029</v>
      </c>
      <c r="F62" s="228" t="s">
        <v>2426</v>
      </c>
      <c r="G62" s="228" t="s">
        <v>2425</v>
      </c>
      <c r="H62" s="228" t="s">
        <v>2235</v>
      </c>
      <c r="I62" s="327" t="str">
        <f>VLOOKUP(A62,GM!$A$4:$B$1194,2,FALSE)</f>
        <v>09.50X09.50</v>
      </c>
      <c r="J62" s="327" t="str">
        <f>VLOOKUP(B62,GM!$A$4:$B$1194,2,FALSE)</f>
        <v>24.13X24.13</v>
      </c>
      <c r="P62" s="327" t="str">
        <f t="shared" si="0"/>
        <v xml:space="preserve">   cnDatabase.Execute  "IF EXISTS (SELECT *FROM GeneralMaster WHERE Code='*01065') IF EXISTS (SELECT *FROM GeneralMaster WHERE Code='*01029') IF EXISTS (Select Code+[TextSIZE]+convert(nvarchar,[UPS/Form])+convert(nvarchar,[Ups/BdgForm])+TitleSize As FSIZE From FinishSizeChild Where (Code+[TextSIZE]+convert(nvarchar,[UPS/Form])+convert(nvarchar,[Ups/BdgForm])+TitleSize)=('*11092*01065816*01029')) Print 'Finish Size Exist' ELSE Insert Into FinishSizeChild VALUES ('*11092','*01065','8','16','*01029') ELSE Print 'Titlt Size Not Exist' Else Print 'Text Size Not Exist'</v>
      </c>
    </row>
    <row r="63" spans="1:16">
      <c r="A63" s="384" t="str">
        <f>VLOOKUP(F63,GM!$N$4:$O$1195,2,FALSE)</f>
        <v>*11091</v>
      </c>
      <c r="B63" s="384" t="str">
        <f>VLOOKUP(G63,GM!$N$4:$O$1195,2,FALSE)</f>
        <v>*01028</v>
      </c>
      <c r="C63" s="386">
        <v>4</v>
      </c>
      <c r="D63" s="386">
        <v>8</v>
      </c>
      <c r="E63" s="384" t="str">
        <f>VLOOKUP(H63,GM!$N$4:$O$1195,2,FALSE)</f>
        <v>*01029</v>
      </c>
      <c r="F63" s="228" t="s">
        <v>2400</v>
      </c>
      <c r="G63" s="228" t="s">
        <v>2095</v>
      </c>
      <c r="H63" s="228" t="s">
        <v>2235</v>
      </c>
      <c r="I63" s="327" t="str">
        <f>VLOOKUP(A63,GM!$A$4:$B$1194,2,FALSE)</f>
        <v>08.26X11.69</v>
      </c>
      <c r="J63" s="327" t="str">
        <f>VLOOKUP(B63,GM!$A$4:$B$1194,2,FALSE)</f>
        <v>18.00X23.00</v>
      </c>
      <c r="P63" s="327" t="str">
        <f t="shared" si="0"/>
        <v xml:space="preserve">   cnDatabase.Execute  "IF EXISTS (SELECT *FROM GeneralMaster WHERE Code='*01028') IF EXISTS (SELECT *FROM GeneralMaster WHERE Code='*01029') IF EXISTS (Select Code+[TextSIZE]+convert(nvarchar,[UPS/Form])+convert(nvarchar,[Ups/BdgForm])+TitleSize As FSIZE From FinishSizeChild Where (Code+[TextSIZE]+convert(nvarchar,[UPS/Form])+convert(nvarchar,[Ups/BdgForm])+TitleSize)=('*11091*0102848*01029')) Print 'Finish Size Exist' ELSE Insert Into FinishSizeChild VALUES ('*11091','*01028','4','8','*01029') ELSE Print 'Titlt Size Not Exist' Else Print 'Text Size Not Exist'</v>
      </c>
    </row>
    <row r="64" spans="1:16">
      <c r="A64" s="384" t="str">
        <f>VLOOKUP(F64,GM!$N$4:$O$1195,2,FALSE)</f>
        <v>*11091</v>
      </c>
      <c r="B64" s="384" t="str">
        <f>VLOOKUP(G64,GM!$N$4:$O$1195,2,FALSE)</f>
        <v>*01067</v>
      </c>
      <c r="C64" s="386">
        <v>8</v>
      </c>
      <c r="D64" s="386">
        <v>16</v>
      </c>
      <c r="E64" s="384" t="str">
        <f>VLOOKUP(H64,GM!$N$4:$O$1195,2,FALSE)</f>
        <v>*01029</v>
      </c>
      <c r="F64" s="228" t="s">
        <v>2400</v>
      </c>
      <c r="G64" s="228" t="s">
        <v>2113</v>
      </c>
      <c r="H64" s="228" t="s">
        <v>2235</v>
      </c>
      <c r="I64" s="327" t="str">
        <f>VLOOKUP(A64,GM!$A$4:$B$1194,2,FALSE)</f>
        <v>08.26X11.69</v>
      </c>
      <c r="J64" s="327" t="str">
        <f>VLOOKUP(B64,GM!$A$4:$B$1194,2,FALSE)</f>
        <v>25.00X36.00</v>
      </c>
      <c r="P64" s="327" t="str">
        <f t="shared" si="0"/>
        <v xml:space="preserve">   cnDatabase.Execute  "IF EXISTS (SELECT *FROM GeneralMaster WHERE Code='*01067') IF EXISTS (SELECT *FROM GeneralMaster WHERE Code='*01029') IF EXISTS (Select Code+[TextSIZE]+convert(nvarchar,[UPS/Form])+convert(nvarchar,[Ups/BdgForm])+TitleSize As FSIZE From FinishSizeChild Where (Code+[TextSIZE]+convert(nvarchar,[UPS/Form])+convert(nvarchar,[Ups/BdgForm])+TitleSize)=('*11091*01067816*01029')) Print 'Finish Size Exist' ELSE Insert Into FinishSizeChild VALUES ('*11091','*01067','8','16','*01029') ELSE Print 'Titlt Size Not Exist' Else Print 'Text Size Not Exist'</v>
      </c>
    </row>
    <row r="65" spans="1:16">
      <c r="A65" s="384" t="str">
        <f>VLOOKUP(F65,GM!$N$4:$O$1195,2,FALSE)</f>
        <v>*11094</v>
      </c>
      <c r="B65" s="384" t="str">
        <f>VLOOKUP(G65,GM!$N$4:$O$1195,2,FALSE)</f>
        <v>*01028</v>
      </c>
      <c r="C65" s="386">
        <v>8</v>
      </c>
      <c r="D65" s="386">
        <v>16</v>
      </c>
      <c r="E65" s="384" t="str">
        <f>VLOOKUP(H65,GM!$N$4:$O$1195,2,FALSE)</f>
        <v>*01028</v>
      </c>
      <c r="F65" s="228" t="s">
        <v>2410</v>
      </c>
      <c r="G65" s="228" t="s">
        <v>2095</v>
      </c>
      <c r="H65" s="228" t="s">
        <v>2095</v>
      </c>
      <c r="I65" s="327" t="str">
        <f>VLOOKUP(A65,GM!$A$4:$B$1194,2,FALSE)</f>
        <v>05.75X08.25</v>
      </c>
      <c r="J65" s="327" t="str">
        <f>VLOOKUP(B65,GM!$A$4:$B$1194,2,FALSE)</f>
        <v>18.00X23.00</v>
      </c>
      <c r="P65" s="327" t="str">
        <f t="shared" si="0"/>
        <v xml:space="preserve">   cnDatabase.Execute  "IF EXISTS (SELECT *FROM GeneralMaster WHERE Code='*01028') IF EXISTS (SELECT *FROM GeneralMaster WHERE Code='*01028') IF EXISTS (Select Code+[TextSIZE]+convert(nvarchar,[UPS/Form])+convert(nvarchar,[Ups/BdgForm])+TitleSize As FSIZE From FinishSizeChild Where (Code+[TextSIZE]+convert(nvarchar,[UPS/Form])+convert(nvarchar,[Ups/BdgForm])+TitleSize)=('*11094*01028816*01028')) Print 'Finish Size Exist' ELSE Insert Into FinishSizeChild VALUES ('*11094','*01028','8','16','*01028') ELSE Print 'Titlt Size Not Exist' Else Print 'Text Size Not Exist'</v>
      </c>
    </row>
    <row r="66" spans="1:16">
      <c r="A66" s="384" t="str">
        <f>VLOOKUP(F66,GM!$N$4:$O$1195,2,FALSE)</f>
        <v>*11094</v>
      </c>
      <c r="B66" s="384" t="str">
        <f>VLOOKUP(G66,GM!$N$4:$O$1195,2,FALSE)</f>
        <v>*01068</v>
      </c>
      <c r="C66" s="386">
        <v>16</v>
      </c>
      <c r="D66" s="386">
        <v>16</v>
      </c>
      <c r="E66" s="384" t="str">
        <f>VLOOKUP(H66,GM!$N$4:$O$1195,2,FALSE)</f>
        <v>*01028</v>
      </c>
      <c r="F66" s="228" t="s">
        <v>2410</v>
      </c>
      <c r="G66" s="228" t="s">
        <v>2114</v>
      </c>
      <c r="H66" s="228" t="s">
        <v>2095</v>
      </c>
      <c r="I66" s="327" t="str">
        <f>VLOOKUP(A66,GM!$A$4:$B$1194,2,FALSE)</f>
        <v>05.75X08.25</v>
      </c>
      <c r="J66" s="327" t="str">
        <f>VLOOKUP(B66,GM!$A$4:$B$1194,2,FALSE)</f>
        <v>25.00X38.00</v>
      </c>
      <c r="P66" s="327" t="str">
        <f t="shared" si="0"/>
        <v xml:space="preserve">   cnDatabase.Execute  "IF EXISTS (SELECT *FROM GeneralMaster WHERE Code='*01068') IF EXISTS (SELECT *FROM GeneralMaster WHERE Code='*01028') IF EXISTS (Select Code+[TextSIZE]+convert(nvarchar,[UPS/Form])+convert(nvarchar,[Ups/BdgForm])+TitleSize As FSIZE From FinishSizeChild Where (Code+[TextSIZE]+convert(nvarchar,[UPS/Form])+convert(nvarchar,[Ups/BdgForm])+TitleSize)=('*11094*010681616*01028')) Print 'Finish Size Exist' ELSE Insert Into FinishSizeChild VALUES ('*11094','*01068','16','16','*01028') ELSE Print 'Titlt Size Not Exist' Else Print 'Text Size Not Exist'</v>
      </c>
    </row>
    <row r="67" spans="1:16">
      <c r="A67" s="384" t="str">
        <f>VLOOKUP(F67,GM!$N$4:$O$1195,2,FALSE)</f>
        <v>*11022</v>
      </c>
      <c r="B67" s="384" t="str">
        <f>VLOOKUP(G67,GM!$N$4:$O$1195,2,FALSE)</f>
        <v>*01072</v>
      </c>
      <c r="C67" s="386">
        <v>16</v>
      </c>
      <c r="D67" s="386">
        <v>16</v>
      </c>
      <c r="E67" s="384" t="str">
        <f>VLOOKUP(H67,GM!$N$4:$O$1195,2,FALSE)</f>
        <v>*01031</v>
      </c>
      <c r="F67" s="228" t="s">
        <v>2144</v>
      </c>
      <c r="G67" s="228" t="s">
        <v>2116</v>
      </c>
      <c r="H67" s="228" t="s">
        <v>2097</v>
      </c>
      <c r="I67" s="327" t="str">
        <f>VLOOKUP(A67,GM!$A$4:$B$1194,2,FALSE)</f>
        <v>06.00X08.25</v>
      </c>
      <c r="J67" s="327" t="str">
        <f>VLOOKUP(B67,GM!$A$4:$B$1194,2,FALSE)</f>
        <v>28.00X40.00</v>
      </c>
      <c r="P67" s="327" t="str">
        <f t="shared" si="0"/>
        <v xml:space="preserve">   cnDatabase.Execute  "IF EXISTS (SELECT *FROM GeneralMaster WHERE Code='*01072') IF EXISTS (SELECT *FROM GeneralMaster WHERE Code='*01031') IF EXISTS (Select Code+[TextSIZE]+convert(nvarchar,[UPS/Form])+convert(nvarchar,[Ups/BdgForm])+TitleSize As FSIZE From FinishSizeChild Where (Code+[TextSIZE]+convert(nvarchar,[UPS/Form])+convert(nvarchar,[Ups/BdgForm])+TitleSize)=('*11022*010721616*01031')) Print 'Finish Size Exist' ELSE Insert Into FinishSizeChild VALUES ('*11022','*01072','16','16','*01031') ELSE Print 'Titlt Size Not Exist' Else Print 'Text Size Not Exist'</v>
      </c>
    </row>
    <row r="68" spans="1:16">
      <c r="A68" s="384" t="str">
        <f>VLOOKUP(F68,GM!$N$4:$O$1195,2,FALSE)</f>
        <v>*11095</v>
      </c>
      <c r="B68" s="384" t="str">
        <f>VLOOKUP(G68,GM!$N$4:$O$1195,2,FALSE)</f>
        <v>*01045</v>
      </c>
      <c r="C68" s="386">
        <v>8</v>
      </c>
      <c r="D68" s="386">
        <v>8</v>
      </c>
      <c r="E68" s="384" t="str">
        <f>VLOOKUP(H68,GM!$N$4:$O$1195,2,FALSE)</f>
        <v>*01047</v>
      </c>
      <c r="F68" s="228" t="s">
        <v>2428</v>
      </c>
      <c r="G68" s="228" t="s">
        <v>2429</v>
      </c>
      <c r="H68" s="228" t="s">
        <v>2239</v>
      </c>
      <c r="I68" s="327" t="str">
        <f>VLOOKUP(A68,GM!$A$4:$B$1194,2,FALSE)</f>
        <v>21.00X29.70</v>
      </c>
      <c r="J68" s="327" t="str">
        <f>VLOOKUP(B68,GM!$A$4:$B$1194,2,FALSE)</f>
        <v>21.00X29.70 (A4)</v>
      </c>
      <c r="P68" s="327" t="str">
        <f t="shared" si="0"/>
        <v xml:space="preserve">   cnDatabase.Execute  "IF EXISTS (SELECT *FROM GeneralMaster WHERE Code='*01045') IF EXISTS (SELECT *FROM GeneralMaster WHERE Code='*01047') IF EXISTS (Select Code+[TextSIZE]+convert(nvarchar,[UPS/Form])+convert(nvarchar,[Ups/BdgForm])+TitleSize As FSIZE From FinishSizeChild Where (Code+[TextSIZE]+convert(nvarchar,[UPS/Form])+convert(nvarchar,[Ups/BdgForm])+TitleSize)=('*11095*0104588*01047')) Print 'Finish Size Exist' ELSE Insert Into FinishSizeChild VALUES ('*11095','*01045','8','8','*01047') ELSE Print 'Titlt Size Not Exist' Else Print 'Text Size Not Exist'</v>
      </c>
    </row>
  </sheetData>
  <autoFilter ref="A3:P68" xr:uid="{119963CC-8D62-45A2-AEC8-116C0EB9C23F}"/>
  <pageMargins left="0.7" right="0.7" top="0.75" bottom="0.75" header="0.3" footer="0.3"/>
  <pageSetup paperSize="9" orientation="portrait" horizontalDpi="30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FAE2B-AC0F-4E91-873F-6C4ABEEFD13B}">
  <sheetPr codeName="Sheet23"/>
  <dimension ref="C1:N43"/>
  <sheetViews>
    <sheetView workbookViewId="0">
      <pane xSplit="4" ySplit="3" topLeftCell="N4" activePane="bottomRight" state="frozen"/>
      <selection pane="topRight" activeCell="C1" sqref="C1"/>
      <selection pane="bottomLeft" activeCell="A2" sqref="A2"/>
      <selection pane="bottomRight" activeCell="A7" sqref="A7"/>
    </sheetView>
  </sheetViews>
  <sheetFormatPr defaultRowHeight="15" outlineLevelCol="1"/>
  <cols>
    <col min="3" max="4" width="7" style="383" bestFit="1" customWidth="1"/>
    <col min="5" max="5" width="11" style="228" bestFit="1" customWidth="1"/>
    <col min="6" max="6" width="7" style="228" bestFit="1" customWidth="1"/>
    <col min="7" max="13" width="9.140625" hidden="1" customWidth="1" outlineLevel="1"/>
    <col min="14" max="14" width="9.140625" collapsed="1"/>
  </cols>
  <sheetData>
    <row r="1" spans="3:14">
      <c r="N1" t="s">
        <v>3028</v>
      </c>
    </row>
    <row r="2" spans="3:14">
      <c r="N2" t="s">
        <v>3025</v>
      </c>
    </row>
    <row r="3" spans="3:14">
      <c r="C3" s="384" t="s">
        <v>19</v>
      </c>
      <c r="D3" s="384" t="s">
        <v>1800</v>
      </c>
      <c r="E3" s="228" t="s">
        <v>2756</v>
      </c>
      <c r="F3" s="321" t="s">
        <v>2824</v>
      </c>
      <c r="N3" s="10" t="s">
        <v>3030</v>
      </c>
    </row>
    <row r="4" spans="3:14">
      <c r="C4" s="384" t="str">
        <f>VLOOKUP(E4,GM!$N$4:$O$1195,2,FALSE)</f>
        <v>*10003</v>
      </c>
      <c r="D4" s="384" t="str">
        <f>VLOOKUP(F4,GM!$N$4:$O$1195,2,FALSE)</f>
        <v>*01067</v>
      </c>
      <c r="E4" s="321" t="s">
        <v>2120</v>
      </c>
      <c r="F4" s="321" t="s">
        <v>2113</v>
      </c>
      <c r="G4" s="327"/>
      <c r="H4" s="327"/>
      <c r="I4" s="327"/>
      <c r="J4" s="327"/>
      <c r="K4" s="327"/>
      <c r="L4" s="327"/>
      <c r="M4" s="327"/>
      <c r="N4" s="327" t="str">
        <f>CONCATENATE(N$1,N$2,"'",D4,"') IF EXISTS(Select Code+Size AS SGChild From SizeGroupChild Where Code+Size='",C4,D4,"') Print 'Size Group Code Exist' ELSE ",N$3,"'",C4,"','",D4,"')  Else Print 'Size NOT Exist' ")</f>
        <v xml:space="preserve">   cnDatabase.Execute "IF EXISTS (SELECT *FROM GeneralMaster WHERE Code='*01067') IF EXISTS(Select Code+Size AS SGChild From SizeGroupChild Where Code+Size='*10003*01067') Print 'Size Group Code Exist' ELSE Insert Into SizeGroupChild VALUES ('*10003','*01067')  Else Print 'Size NOT Exist' </v>
      </c>
    </row>
    <row r="5" spans="3:14">
      <c r="C5" s="384" t="str">
        <f>VLOOKUP(E5,GM!$N$4:$O$1195,2,FALSE)</f>
        <v>*10003</v>
      </c>
      <c r="D5" s="384" t="str">
        <f>VLOOKUP(F5,GM!$N$4:$O$1195,2,FALSE)</f>
        <v>*01068</v>
      </c>
      <c r="E5" s="321" t="s">
        <v>2120</v>
      </c>
      <c r="F5" s="321" t="s">
        <v>2114</v>
      </c>
      <c r="G5" s="327"/>
      <c r="H5" s="327"/>
      <c r="I5" s="327"/>
      <c r="J5" s="327"/>
      <c r="K5" s="327"/>
      <c r="L5" s="327"/>
      <c r="M5" s="327"/>
      <c r="N5" s="327" t="str">
        <f t="shared" ref="N5:N43" si="0">CONCATENATE(N$1,N$2,"'",D5,"') IF EXISTS(Select Code+Size AS SGChild From SizeGroupChild Where Code+Size='",C5,D5,"') Print 'Size Group Code Exist' ELSE ",N$3,"'",C5,"','",D5,"')  Else Print 'Size NOT Exist' ")</f>
        <v xml:space="preserve">   cnDatabase.Execute "IF EXISTS (SELECT *FROM GeneralMaster WHERE Code='*01068') IF EXISTS(Select Code+Size AS SGChild From SizeGroupChild Where Code+Size='*10003*01068') Print 'Size Group Code Exist' ELSE Insert Into SizeGroupChild VALUES ('*10003','*01068')  Else Print 'Size NOT Exist' </v>
      </c>
    </row>
    <row r="6" spans="3:14">
      <c r="C6" s="384" t="str">
        <f>VLOOKUP(E6,GM!$N$4:$O$1195,2,FALSE)</f>
        <v>*10003</v>
      </c>
      <c r="D6" s="384" t="str">
        <f>VLOOKUP(F6,GM!$N$4:$O$1195,2,FALSE)</f>
        <v>*01070</v>
      </c>
      <c r="E6" s="321" t="s">
        <v>2120</v>
      </c>
      <c r="F6" s="321" t="s">
        <v>2115</v>
      </c>
      <c r="G6" s="327"/>
      <c r="H6" s="327"/>
      <c r="I6" s="327"/>
      <c r="J6" s="327"/>
      <c r="K6" s="327"/>
      <c r="L6" s="327"/>
      <c r="M6" s="327"/>
      <c r="N6" s="327" t="str">
        <f t="shared" si="0"/>
        <v xml:space="preserve">   cnDatabase.Execute "IF EXISTS (SELECT *FROM GeneralMaster WHERE Code='*01070') IF EXISTS(Select Code+Size AS SGChild From SizeGroupChild Where Code+Size='*10003*01070') Print 'Size Group Code Exist' ELSE Insert Into SizeGroupChild VALUES ('*10003','*01070')  Else Print 'Size NOT Exist' </v>
      </c>
    </row>
    <row r="7" spans="3:14">
      <c r="C7" s="384" t="str">
        <f>VLOOKUP(E7,GM!$N$4:$O$1195,2,FALSE)</f>
        <v>*10003</v>
      </c>
      <c r="D7" s="384" t="str">
        <f>VLOOKUP(F7,GM!$N$4:$O$1195,2,FALSE)</f>
        <v>*01072</v>
      </c>
      <c r="E7" s="228" t="s">
        <v>2120</v>
      </c>
      <c r="F7" s="228" t="s">
        <v>2116</v>
      </c>
      <c r="N7" s="327" t="str">
        <f t="shared" si="0"/>
        <v xml:space="preserve">   cnDatabase.Execute "IF EXISTS (SELECT *FROM GeneralMaster WHERE Code='*01072') IF EXISTS(Select Code+Size AS SGChild From SizeGroupChild Where Code+Size='*10003*01072') Print 'Size Group Code Exist' ELSE Insert Into SizeGroupChild VALUES ('*10003','*01072')  Else Print 'Size NOT Exist' </v>
      </c>
    </row>
    <row r="8" spans="3:14">
      <c r="C8" s="384" t="str">
        <f>VLOOKUP(E8,GM!$N$4:$O$1195,2,FALSE)</f>
        <v>*10003</v>
      </c>
      <c r="D8" s="384" t="str">
        <f>VLOOKUP(F8,GM!$N$4:$O$1195,2,FALSE)</f>
        <v>*01073</v>
      </c>
      <c r="E8" s="228" t="s">
        <v>2120</v>
      </c>
      <c r="F8" s="228" t="s">
        <v>2117</v>
      </c>
      <c r="N8" s="327" t="str">
        <f t="shared" si="0"/>
        <v xml:space="preserve">   cnDatabase.Execute "IF EXISTS (SELECT *FROM GeneralMaster WHERE Code='*01073') IF EXISTS(Select Code+Size AS SGChild From SizeGroupChild Where Code+Size='*10003*01073') Print 'Size Group Code Exist' ELSE Insert Into SizeGroupChild VALUES ('*10003','*01073')  Else Print 'Size NOT Exist' </v>
      </c>
    </row>
    <row r="9" spans="3:14">
      <c r="C9" s="384" t="str">
        <f>VLOOKUP(E9,GM!$N$4:$O$1195,2,FALSE)</f>
        <v>*10007</v>
      </c>
      <c r="D9" s="384" t="str">
        <f>VLOOKUP(F9,GM!$N$4:$O$1195,2,FALSE)</f>
        <v>*01061</v>
      </c>
      <c r="E9" s="228" t="s">
        <v>2124</v>
      </c>
      <c r="F9" s="228" t="s">
        <v>2234</v>
      </c>
      <c r="N9" s="327" t="str">
        <f t="shared" si="0"/>
        <v xml:space="preserve">   cnDatabase.Execute "IF EXISTS (SELECT *FROM GeneralMaster WHERE Code='*01061') IF EXISTS(Select Code+Size AS SGChild From SizeGroupChild Where Code+Size='*10007*01061') Print 'Size Group Code Exist' ELSE Insert Into SizeGroupChild VALUES ('*10007','*01061')  Else Print 'Size NOT Exist' </v>
      </c>
    </row>
    <row r="10" spans="3:14">
      <c r="C10" s="384" t="str">
        <f>VLOOKUP(E10,GM!$N$4:$O$1195,2,FALSE)</f>
        <v>*10011</v>
      </c>
      <c r="D10" s="384" t="str">
        <f>VLOOKUP(F10,GM!$N$4:$O$1195,2,FALSE)</f>
        <v>*01047</v>
      </c>
      <c r="E10" s="228" t="s">
        <v>2128</v>
      </c>
      <c r="F10" s="228" t="s">
        <v>2239</v>
      </c>
      <c r="N10" s="327" t="str">
        <f t="shared" si="0"/>
        <v xml:space="preserve">   cnDatabase.Execute "IF EXISTS (SELECT *FROM GeneralMaster WHERE Code='*01047') IF EXISTS(Select Code+Size AS SGChild From SizeGroupChild Where Code+Size='*10011*01047') Print 'Size Group Code Exist' ELSE Insert Into SizeGroupChild VALUES ('*10011','*01047')  Else Print 'Size NOT Exist' </v>
      </c>
    </row>
    <row r="11" spans="3:14">
      <c r="C11" s="384" t="str">
        <f>VLOOKUP(E11,GM!$N$4:$O$1195,2,FALSE)</f>
        <v>*10006</v>
      </c>
      <c r="D11" s="384" t="str">
        <f>VLOOKUP(F11,GM!$N$4:$O$1195,2,FALSE)</f>
        <v>*01050</v>
      </c>
      <c r="E11" s="228" t="s">
        <v>2123</v>
      </c>
      <c r="F11" s="228" t="s">
        <v>2104</v>
      </c>
      <c r="N11" s="327" t="str">
        <f t="shared" si="0"/>
        <v xml:space="preserve">   cnDatabase.Execute "IF EXISTS (SELECT *FROM GeneralMaster WHERE Code='*01050') IF EXISTS(Select Code+Size AS SGChild From SizeGroupChild Where Code+Size='*10006*01050') Print 'Size Group Code Exist' ELSE Insert Into SizeGroupChild VALUES ('*10006','*01050')  Else Print 'Size NOT Exist' </v>
      </c>
    </row>
    <row r="12" spans="3:14">
      <c r="C12" s="384" t="str">
        <f>VLOOKUP(E12,GM!$N$4:$O$1195,2,FALSE)</f>
        <v>*10006</v>
      </c>
      <c r="D12" s="384" t="str">
        <f>VLOOKUP(F12,GM!$N$4:$O$1195,2,FALSE)</f>
        <v>*01051</v>
      </c>
      <c r="E12" s="228" t="s">
        <v>2123</v>
      </c>
      <c r="F12" s="228" t="s">
        <v>2105</v>
      </c>
      <c r="N12" s="327" t="str">
        <f t="shared" si="0"/>
        <v xml:space="preserve">   cnDatabase.Execute "IF EXISTS (SELECT *FROM GeneralMaster WHERE Code='*01051') IF EXISTS(Select Code+Size AS SGChild From SizeGroupChild Where Code+Size='*10006*01051') Print 'Size Group Code Exist' ELSE Insert Into SizeGroupChild VALUES ('*10006','*01051')  Else Print 'Size NOT Exist' </v>
      </c>
    </row>
    <row r="13" spans="3:14">
      <c r="C13" s="384" t="str">
        <f>VLOOKUP(E13,GM!$N$4:$O$1195,2,FALSE)</f>
        <v>*10006</v>
      </c>
      <c r="D13" s="384" t="str">
        <f>VLOOKUP(F13,GM!$N$4:$O$1195,2,FALSE)</f>
        <v>*01056</v>
      </c>
      <c r="E13" s="228" t="s">
        <v>2123</v>
      </c>
      <c r="F13" s="228" t="s">
        <v>2108</v>
      </c>
      <c r="N13" s="327" t="str">
        <f t="shared" si="0"/>
        <v xml:space="preserve">   cnDatabase.Execute "IF EXISTS (SELECT *FROM GeneralMaster WHERE Code='*01056') IF EXISTS(Select Code+Size AS SGChild From SizeGroupChild Where Code+Size='*10006*01056') Print 'Size Group Code Exist' ELSE Insert Into SizeGroupChild VALUES ('*10006','*01056')  Else Print 'Size NOT Exist' </v>
      </c>
    </row>
    <row r="14" spans="3:14">
      <c r="C14" s="384" t="str">
        <f>VLOOKUP(E14,GM!$N$4:$O$1195,2,FALSE)</f>
        <v>*10006</v>
      </c>
      <c r="D14" s="384" t="str">
        <f>VLOOKUP(F14,GM!$N$4:$O$1195,2,FALSE)</f>
        <v>*01058</v>
      </c>
      <c r="E14" s="228" t="s">
        <v>2123</v>
      </c>
      <c r="F14" s="228" t="s">
        <v>2109</v>
      </c>
      <c r="N14" s="327" t="str">
        <f t="shared" si="0"/>
        <v xml:space="preserve">   cnDatabase.Execute "IF EXISTS (SELECT *FROM GeneralMaster WHERE Code='*01058') IF EXISTS(Select Code+Size AS SGChild From SizeGroupChild Where Code+Size='*10006*01058') Print 'Size Group Code Exist' ELSE Insert Into SizeGroupChild VALUES ('*10006','*01058')  Else Print 'Size NOT Exist' </v>
      </c>
    </row>
    <row r="15" spans="3:14">
      <c r="C15" s="384" t="str">
        <f>VLOOKUP(E15,GM!$N$4:$O$1195,2,FALSE)</f>
        <v>*10006</v>
      </c>
      <c r="D15" s="384" t="str">
        <f>VLOOKUP(F15,GM!$N$4:$O$1195,2,FALSE)</f>
        <v>*01060</v>
      </c>
      <c r="E15" s="228" t="s">
        <v>2123</v>
      </c>
      <c r="F15" s="228" t="s">
        <v>2110</v>
      </c>
      <c r="N15" s="327" t="str">
        <f t="shared" si="0"/>
        <v xml:space="preserve">   cnDatabase.Execute "IF EXISTS (SELECT *FROM GeneralMaster WHERE Code='*01060') IF EXISTS(Select Code+Size AS SGChild From SizeGroupChild Where Code+Size='*10006*01060') Print 'Size Group Code Exist' ELSE Insert Into SizeGroupChild VALUES ('*10006','*01060')  Else Print 'Size NOT Exist' </v>
      </c>
    </row>
    <row r="16" spans="3:14">
      <c r="C16" s="384" t="str">
        <f>VLOOKUP(E16,GM!$N$4:$O$1195,2,FALSE)</f>
        <v>*10006</v>
      </c>
      <c r="D16" s="384" t="str">
        <f>VLOOKUP(F16,GM!$N$4:$O$1195,2,FALSE)</f>
        <v>*01063</v>
      </c>
      <c r="E16" s="228" t="s">
        <v>2123</v>
      </c>
      <c r="F16" s="228" t="s">
        <v>2111</v>
      </c>
      <c r="N16" s="327" t="str">
        <f t="shared" si="0"/>
        <v xml:space="preserve">   cnDatabase.Execute "IF EXISTS (SELECT *FROM GeneralMaster WHERE Code='*01063') IF EXISTS(Select Code+Size AS SGChild From SizeGroupChild Where Code+Size='*10006*01063') Print 'Size Group Code Exist' ELSE Insert Into SizeGroupChild VALUES ('*10006','*01063')  Else Print 'Size NOT Exist' </v>
      </c>
    </row>
    <row r="17" spans="3:14">
      <c r="C17" s="384" t="str">
        <f>VLOOKUP(E17,GM!$N$4:$O$1195,2,FALSE)</f>
        <v>*10006</v>
      </c>
      <c r="D17" s="384" t="str">
        <f>VLOOKUP(F17,GM!$N$4:$O$1195,2,FALSE)</f>
        <v>*01064</v>
      </c>
      <c r="E17" s="228" t="s">
        <v>2123</v>
      </c>
      <c r="F17" s="228" t="s">
        <v>2112</v>
      </c>
      <c r="N17" s="327" t="str">
        <f t="shared" si="0"/>
        <v xml:space="preserve">   cnDatabase.Execute "IF EXISTS (SELECT *FROM GeneralMaster WHERE Code='*01064') IF EXISTS(Select Code+Size AS SGChild From SizeGroupChild Where Code+Size='*10006*01064') Print 'Size Group Code Exist' ELSE Insert Into SizeGroupChild VALUES ('*10006','*01064')  Else Print 'Size NOT Exist' </v>
      </c>
    </row>
    <row r="18" spans="3:14">
      <c r="C18" s="384" t="str">
        <f>VLOOKUP(E18,GM!$N$4:$O$1195,2,FALSE)</f>
        <v>*10006</v>
      </c>
      <c r="D18" s="384" t="str">
        <f>VLOOKUP(F18,GM!$N$4:$O$1195,2,FALSE)</f>
        <v>*01059</v>
      </c>
      <c r="E18" s="228" t="s">
        <v>2123</v>
      </c>
      <c r="F18" s="228" t="s">
        <v>2244</v>
      </c>
      <c r="N18" s="327" t="str">
        <f t="shared" si="0"/>
        <v xml:space="preserve">   cnDatabase.Execute "IF EXISTS (SELECT *FROM GeneralMaster WHERE Code='*01059') IF EXISTS(Select Code+Size AS SGChild From SizeGroupChild Where Code+Size='*10006*01059') Print 'Size Group Code Exist' ELSE Insert Into SizeGroupChild VALUES ('*10006','*01059')  Else Print 'Size NOT Exist' </v>
      </c>
    </row>
    <row r="19" spans="3:14">
      <c r="C19" s="384" t="str">
        <f>VLOOKUP(E19,GM!$N$4:$O$1195,2,FALSE)</f>
        <v>*10012</v>
      </c>
      <c r="D19" s="384" t="str">
        <f>VLOOKUP(F19,GM!$N$4:$O$1195,2,FALSE)</f>
        <v>*01017</v>
      </c>
      <c r="E19" s="228" t="s">
        <v>2129</v>
      </c>
      <c r="F19" s="228" t="s">
        <v>2091</v>
      </c>
      <c r="N19" s="327" t="str">
        <f t="shared" si="0"/>
        <v xml:space="preserve">   cnDatabase.Execute "IF EXISTS (SELECT *FROM GeneralMaster WHERE Code='*01017') IF EXISTS(Select Code+Size AS SGChild From SizeGroupChild Where Code+Size='*10012*01017') Print 'Size Group Code Exist' ELSE Insert Into SizeGroupChild VALUES ('*10012','*01017')  Else Print 'Size NOT Exist' </v>
      </c>
    </row>
    <row r="20" spans="3:14">
      <c r="C20" s="384" t="str">
        <f>VLOOKUP(E20,GM!$N$4:$O$1195,2,FALSE)</f>
        <v>*10012</v>
      </c>
      <c r="D20" s="384" t="str">
        <f>VLOOKUP(F20,GM!$N$4:$O$1195,2,FALSE)</f>
        <v>*01020</v>
      </c>
      <c r="E20" s="228" t="s">
        <v>2129</v>
      </c>
      <c r="F20" s="228" t="s">
        <v>2092</v>
      </c>
      <c r="N20" s="327" t="str">
        <f t="shared" si="0"/>
        <v xml:space="preserve">   cnDatabase.Execute "IF EXISTS (SELECT *FROM GeneralMaster WHERE Code='*01020') IF EXISTS(Select Code+Size AS SGChild From SizeGroupChild Where Code+Size='*10012*01020') Print 'Size Group Code Exist' ELSE Insert Into SizeGroupChild VALUES ('*10012','*01020')  Else Print 'Size NOT Exist' </v>
      </c>
    </row>
    <row r="21" spans="3:14">
      <c r="C21" s="384" t="str">
        <f>VLOOKUP(E21,GM!$N$4:$O$1195,2,FALSE)</f>
        <v>*10012</v>
      </c>
      <c r="D21" s="384" t="str">
        <f>VLOOKUP(F21,GM!$N$4:$O$1195,2,FALSE)</f>
        <v>*01021</v>
      </c>
      <c r="E21" s="228" t="s">
        <v>2129</v>
      </c>
      <c r="F21" s="228" t="s">
        <v>2093</v>
      </c>
      <c r="N21" s="327" t="str">
        <f t="shared" si="0"/>
        <v xml:space="preserve">   cnDatabase.Execute "IF EXISTS (SELECT *FROM GeneralMaster WHERE Code='*01021') IF EXISTS(Select Code+Size AS SGChild From SizeGroupChild Where Code+Size='*10012*01021') Print 'Size Group Code Exist' ELSE Insert Into SizeGroupChild VALUES ('*10012','*01021')  Else Print 'Size NOT Exist' </v>
      </c>
    </row>
    <row r="22" spans="3:14">
      <c r="C22" s="384" t="str">
        <f>VLOOKUP(E22,GM!$N$4:$O$1195,2,FALSE)</f>
        <v>*10012</v>
      </c>
      <c r="D22" s="384" t="str">
        <f>VLOOKUP(F22,GM!$N$4:$O$1195,2,FALSE)</f>
        <v>*01027</v>
      </c>
      <c r="E22" s="228" t="s">
        <v>2129</v>
      </c>
      <c r="F22" s="228" t="s">
        <v>2094</v>
      </c>
      <c r="N22" s="327" t="str">
        <f t="shared" si="0"/>
        <v xml:space="preserve">   cnDatabase.Execute "IF EXISTS (SELECT *FROM GeneralMaster WHERE Code='*01027') IF EXISTS(Select Code+Size AS SGChild From SizeGroupChild Where Code+Size='*10012*01027') Print 'Size Group Code Exist' ELSE Insert Into SizeGroupChild VALUES ('*10012','*01027')  Else Print 'Size NOT Exist' </v>
      </c>
    </row>
    <row r="23" spans="3:14">
      <c r="C23" s="384" t="str">
        <f>VLOOKUP(E23,GM!$N$4:$O$1195,2,FALSE)</f>
        <v>*10012</v>
      </c>
      <c r="D23" s="384" t="str">
        <f>VLOOKUP(F23,GM!$N$4:$O$1195,2,FALSE)</f>
        <v>*01028</v>
      </c>
      <c r="E23" s="228" t="s">
        <v>2129</v>
      </c>
      <c r="F23" s="228" t="s">
        <v>2095</v>
      </c>
      <c r="N23" s="327" t="str">
        <f t="shared" si="0"/>
        <v xml:space="preserve">   cnDatabase.Execute "IF EXISTS (SELECT *FROM GeneralMaster WHERE Code='*01028') IF EXISTS(Select Code+Size AS SGChild From SizeGroupChild Where Code+Size='*10012*01028') Print 'Size Group Code Exist' ELSE Insert Into SizeGroupChild VALUES ('*10012','*01028')  Else Print 'Size NOT Exist' </v>
      </c>
    </row>
    <row r="24" spans="3:14">
      <c r="C24" s="384" t="str">
        <f>VLOOKUP(E24,GM!$N$4:$O$1195,2,FALSE)</f>
        <v>*10012</v>
      </c>
      <c r="D24" s="384" t="str">
        <f>VLOOKUP(F24,GM!$N$4:$O$1195,2,FALSE)</f>
        <v>*01030</v>
      </c>
      <c r="E24" s="228" t="s">
        <v>2129</v>
      </c>
      <c r="F24" s="228" t="s">
        <v>2096</v>
      </c>
      <c r="N24" s="327" t="str">
        <f t="shared" si="0"/>
        <v xml:space="preserve">   cnDatabase.Execute "IF EXISTS (SELECT *FROM GeneralMaster WHERE Code='*01030') IF EXISTS(Select Code+Size AS SGChild From SizeGroupChild Where Code+Size='*10012*01030') Print 'Size Group Code Exist' ELSE Insert Into SizeGroupChild VALUES ('*10012','*01030')  Else Print 'Size NOT Exist' </v>
      </c>
    </row>
    <row r="25" spans="3:14">
      <c r="C25" s="384" t="str">
        <f>VLOOKUP(E25,GM!$N$4:$O$1195,2,FALSE)</f>
        <v>*10012</v>
      </c>
      <c r="D25" s="384" t="str">
        <f>VLOOKUP(F25,GM!$N$4:$O$1195,2,FALSE)</f>
        <v>*01031</v>
      </c>
      <c r="E25" s="228" t="s">
        <v>2129</v>
      </c>
      <c r="F25" s="228" t="s">
        <v>2097</v>
      </c>
      <c r="N25" s="327" t="str">
        <f t="shared" si="0"/>
        <v xml:space="preserve">   cnDatabase.Execute "IF EXISTS (SELECT *FROM GeneralMaster WHERE Code='*01031') IF EXISTS(Select Code+Size AS SGChild From SizeGroupChild Where Code+Size='*10012*01031') Print 'Size Group Code Exist' ELSE Insert Into SizeGroupChild VALUES ('*10012','*01031')  Else Print 'Size NOT Exist' </v>
      </c>
    </row>
    <row r="26" spans="3:14">
      <c r="C26" s="384" t="str">
        <f>VLOOKUP(E26,GM!$N$4:$O$1195,2,FALSE)</f>
        <v>*10012</v>
      </c>
      <c r="D26" s="384" t="str">
        <f>VLOOKUP(F26,GM!$N$4:$O$1195,2,FALSE)</f>
        <v>*01033</v>
      </c>
      <c r="E26" s="228" t="s">
        <v>2129</v>
      </c>
      <c r="F26" s="228" t="s">
        <v>2098</v>
      </c>
      <c r="N26" s="327" t="str">
        <f t="shared" si="0"/>
        <v xml:space="preserve">   cnDatabase.Execute "IF EXISTS (SELECT *FROM GeneralMaster WHERE Code='*01033') IF EXISTS(Select Code+Size AS SGChild From SizeGroupChild Where Code+Size='*10012*01033') Print 'Size Group Code Exist' ELSE Insert Into SizeGroupChild VALUES ('*10012','*01033')  Else Print 'Size NOT Exist' </v>
      </c>
    </row>
    <row r="27" spans="3:14">
      <c r="C27" s="384" t="str">
        <f>VLOOKUP(E27,GM!$N$4:$O$1195,2,FALSE)</f>
        <v>*10012</v>
      </c>
      <c r="D27" s="384" t="str">
        <f>VLOOKUP(F27,GM!$N$4:$O$1195,2,FALSE)</f>
        <v>*01013</v>
      </c>
      <c r="E27" s="228" t="s">
        <v>2129</v>
      </c>
      <c r="F27" s="228" t="s">
        <v>2238</v>
      </c>
      <c r="N27" s="327" t="str">
        <f t="shared" si="0"/>
        <v xml:space="preserve">   cnDatabase.Execute "IF EXISTS (SELECT *FROM GeneralMaster WHERE Code='*01013') IF EXISTS(Select Code+Size AS SGChild From SizeGroupChild Where Code+Size='*10012*01013') Print 'Size Group Code Exist' ELSE Insert Into SizeGroupChild VALUES ('*10012','*01013')  Else Print 'Size NOT Exist' </v>
      </c>
    </row>
    <row r="28" spans="3:14">
      <c r="C28" s="384" t="str">
        <f>VLOOKUP(E28,GM!$N$4:$O$1195,2,FALSE)</f>
        <v>*10013</v>
      </c>
      <c r="D28" s="384" t="str">
        <f>VLOOKUP(F28,GM!$N$4:$O$1195,2,FALSE)</f>
        <v>*01012</v>
      </c>
      <c r="E28" s="228" t="s">
        <v>2130</v>
      </c>
      <c r="F28" s="228" t="s">
        <v>2230</v>
      </c>
      <c r="N28" s="327" t="str">
        <f t="shared" si="0"/>
        <v xml:space="preserve">   cnDatabase.Execute "IF EXISTS (SELECT *FROM GeneralMaster WHERE Code='*01012') IF EXISTS(Select Code+Size AS SGChild From SizeGroupChild Where Code+Size='*10013*01012') Print 'Size Group Code Exist' ELSE Insert Into SizeGroupChild VALUES ('*10013','*01012')  Else Print 'Size NOT Exist' </v>
      </c>
    </row>
    <row r="29" spans="3:14">
      <c r="C29" s="384" t="str">
        <f>VLOOKUP(E29,GM!$N$4:$O$1195,2,FALSE)</f>
        <v>*10013</v>
      </c>
      <c r="D29" s="384" t="str">
        <f>VLOOKUP(F29,GM!$N$4:$O$1195,2,FALSE)</f>
        <v>*01015</v>
      </c>
      <c r="E29" s="228" t="s">
        <v>2130</v>
      </c>
      <c r="F29" s="228" t="s">
        <v>2246</v>
      </c>
      <c r="N29" s="327" t="str">
        <f t="shared" si="0"/>
        <v xml:space="preserve">   cnDatabase.Execute "IF EXISTS (SELECT *FROM GeneralMaster WHERE Code='*01015') IF EXISTS(Select Code+Size AS SGChild From SizeGroupChild Where Code+Size='*10013*01015') Print 'Size Group Code Exist' ELSE Insert Into SizeGroupChild VALUES ('*10013','*01015')  Else Print 'Size NOT Exist' </v>
      </c>
    </row>
    <row r="30" spans="3:14">
      <c r="C30" s="384" t="str">
        <f>VLOOKUP(E30,GM!$N$4:$O$1195,2,FALSE)</f>
        <v>*10013</v>
      </c>
      <c r="D30" s="384" t="str">
        <f>VLOOKUP(F30,GM!$N$4:$O$1195,2,FALSE)</f>
        <v>*01016</v>
      </c>
      <c r="E30" s="228" t="s">
        <v>2130</v>
      </c>
      <c r="F30" s="228" t="s">
        <v>2285</v>
      </c>
      <c r="N30" s="327" t="str">
        <f t="shared" si="0"/>
        <v xml:space="preserve">   cnDatabase.Execute "IF EXISTS (SELECT *FROM GeneralMaster WHERE Code='*01016') IF EXISTS(Select Code+Size AS SGChild From SizeGroupChild Where Code+Size='*10013*01016') Print 'Size Group Code Exist' ELSE Insert Into SizeGroupChild VALUES ('*10013','*01016')  Else Print 'Size NOT Exist' </v>
      </c>
    </row>
    <row r="31" spans="3:14">
      <c r="C31" s="384" t="str">
        <f>VLOOKUP(E31,GM!$N$4:$O$1195,2,FALSE)</f>
        <v>*10013</v>
      </c>
      <c r="D31" s="384" t="str">
        <f>VLOOKUP(F31,GM!$N$4:$O$1195,2,FALSE)</f>
        <v>*01019</v>
      </c>
      <c r="E31" s="228" t="s">
        <v>2130</v>
      </c>
      <c r="F31" s="228" t="s">
        <v>2293</v>
      </c>
      <c r="N31" s="327" t="str">
        <f t="shared" si="0"/>
        <v xml:space="preserve">   cnDatabase.Execute "IF EXISTS (SELECT *FROM GeneralMaster WHERE Code='*01019') IF EXISTS(Select Code+Size AS SGChild From SizeGroupChild Where Code+Size='*10013*01019') Print 'Size Group Code Exist' ELSE Insert Into SizeGroupChild VALUES ('*10013','*01019')  Else Print 'Size NOT Exist' </v>
      </c>
    </row>
    <row r="32" spans="3:14">
      <c r="C32" s="384" t="str">
        <f>VLOOKUP(E32,GM!$N$4:$O$1195,2,FALSE)</f>
        <v>*10013</v>
      </c>
      <c r="D32" s="384" t="str">
        <f>VLOOKUP(F32,GM!$N$4:$O$1195,2,FALSE)</f>
        <v>*01029</v>
      </c>
      <c r="E32" s="228" t="s">
        <v>2130</v>
      </c>
      <c r="F32" s="228" t="s">
        <v>2235</v>
      </c>
      <c r="N32" s="327" t="str">
        <f t="shared" si="0"/>
        <v xml:space="preserve">   cnDatabase.Execute "IF EXISTS (SELECT *FROM GeneralMaster WHERE Code='*01029') IF EXISTS(Select Code+Size AS SGChild From SizeGroupChild Where Code+Size='*10013*01029') Print 'Size Group Code Exist' ELSE Insert Into SizeGroupChild VALUES ('*10013','*01029')  Else Print 'Size NOT Exist' </v>
      </c>
    </row>
    <row r="33" spans="3:14">
      <c r="C33" s="384" t="str">
        <f>VLOOKUP(E33,GM!$N$4:$O$1195,2,FALSE)</f>
        <v>*10013</v>
      </c>
      <c r="D33" s="384" t="str">
        <f>VLOOKUP(F33,GM!$N$4:$O$1195,2,FALSE)</f>
        <v>*01018</v>
      </c>
      <c r="E33" s="228" t="s">
        <v>2130</v>
      </c>
      <c r="F33" s="228" t="s">
        <v>2325</v>
      </c>
      <c r="N33" s="327" t="str">
        <f t="shared" si="0"/>
        <v xml:space="preserve">   cnDatabase.Execute "IF EXISTS (SELECT *FROM GeneralMaster WHERE Code='*01018') IF EXISTS(Select Code+Size AS SGChild From SizeGroupChild Where Code+Size='*10013*01018') Print 'Size Group Code Exist' ELSE Insert Into SizeGroupChild VALUES ('*10013','*01018')  Else Print 'Size NOT Exist' </v>
      </c>
    </row>
    <row r="34" spans="3:14">
      <c r="C34" s="384" t="str">
        <f>VLOOKUP(E34,GM!$N$4:$O$1195,2,FALSE)</f>
        <v>*10018</v>
      </c>
      <c r="D34" s="384" t="str">
        <f>VLOOKUP(F34,GM!$N$4:$O$1195,2,FALSE)</f>
        <v>*01069</v>
      </c>
      <c r="E34" s="228" t="s">
        <v>2326</v>
      </c>
      <c r="F34" s="228" t="s">
        <v>2256</v>
      </c>
      <c r="N34" s="327" t="str">
        <f t="shared" si="0"/>
        <v xml:space="preserve">   cnDatabase.Execute "IF EXISTS (SELECT *FROM GeneralMaster WHERE Code='*01069') IF EXISTS(Select Code+Size AS SGChild From SizeGroupChild Where Code+Size='*10018*01069') Print 'Size Group Code Exist' ELSE Insert Into SizeGroupChild VALUES ('*10018','*01069')  Else Print 'Size NOT Exist' </v>
      </c>
    </row>
    <row r="35" spans="3:14">
      <c r="C35" s="384" t="str">
        <f>VLOOKUP(E35,GM!$N$4:$O$1195,2,FALSE)</f>
        <v>*10009</v>
      </c>
      <c r="D35" s="384" t="str">
        <f>VLOOKUP(F35,GM!$N$4:$O$1195,2,FALSE)</f>
        <v>*01036</v>
      </c>
      <c r="E35" s="228" t="s">
        <v>2126</v>
      </c>
      <c r="F35" s="228" t="s">
        <v>2240</v>
      </c>
      <c r="N35" s="327" t="str">
        <f t="shared" si="0"/>
        <v xml:space="preserve">   cnDatabase.Execute "IF EXISTS (SELECT *FROM GeneralMaster WHERE Code='*01036') IF EXISTS(Select Code+Size AS SGChild From SizeGroupChild Where Code+Size='*10009*01036') Print 'Size Group Code Exist' ELSE Insert Into SizeGroupChild VALUES ('*10009','*01036')  Else Print 'Size NOT Exist' </v>
      </c>
    </row>
    <row r="36" spans="3:14">
      <c r="C36" s="384" t="str">
        <f>VLOOKUP(E36,GM!$N$4:$O$1195,2,FALSE)</f>
        <v>*10009</v>
      </c>
      <c r="D36" s="384" t="str">
        <f>VLOOKUP(F36,GM!$N$4:$O$1195,2,FALSE)</f>
        <v>*01037</v>
      </c>
      <c r="E36" s="228" t="s">
        <v>2126</v>
      </c>
      <c r="F36" s="228" t="s">
        <v>2099</v>
      </c>
      <c r="N36" s="327" t="str">
        <f t="shared" si="0"/>
        <v xml:space="preserve">   cnDatabase.Execute "IF EXISTS (SELECT *FROM GeneralMaster WHERE Code='*01037') IF EXISTS(Select Code+Size AS SGChild From SizeGroupChild Where Code+Size='*10009*01037') Print 'Size Group Code Exist' ELSE Insert Into SizeGroupChild VALUES ('*10009','*01037')  Else Print 'Size NOT Exist' </v>
      </c>
    </row>
    <row r="37" spans="3:14">
      <c r="C37" s="384" t="str">
        <f>VLOOKUP(E37,GM!$N$4:$O$1195,2,FALSE)</f>
        <v>*10009</v>
      </c>
      <c r="D37" s="384" t="str">
        <f>VLOOKUP(F37,GM!$N$4:$O$1195,2,FALSE)</f>
        <v>*01038</v>
      </c>
      <c r="E37" s="228" t="s">
        <v>2126</v>
      </c>
      <c r="F37" s="228" t="s">
        <v>2100</v>
      </c>
      <c r="N37" s="327" t="str">
        <f t="shared" si="0"/>
        <v xml:space="preserve">   cnDatabase.Execute "IF EXISTS (SELECT *FROM GeneralMaster WHERE Code='*01038') IF EXISTS(Select Code+Size AS SGChild From SizeGroupChild Where Code+Size='*10009*01038') Print 'Size Group Code Exist' ELSE Insert Into SizeGroupChild VALUES ('*10009','*01038')  Else Print 'Size NOT Exist' </v>
      </c>
    </row>
    <row r="38" spans="3:14">
      <c r="C38" s="384" t="str">
        <f>VLOOKUP(E38,GM!$N$4:$O$1195,2,FALSE)</f>
        <v>*10009</v>
      </c>
      <c r="D38" s="384" t="str">
        <f>VLOOKUP(F38,GM!$N$4:$O$1195,2,FALSE)</f>
        <v>*01039</v>
      </c>
      <c r="E38" s="228" t="s">
        <v>2126</v>
      </c>
      <c r="F38" s="228" t="s">
        <v>2101</v>
      </c>
      <c r="N38" s="327" t="str">
        <f t="shared" si="0"/>
        <v xml:space="preserve">   cnDatabase.Execute "IF EXISTS (SELECT *FROM GeneralMaster WHERE Code='*01039') IF EXISTS(Select Code+Size AS SGChild From SizeGroupChild Where Code+Size='*10009*01039') Print 'Size Group Code Exist' ELSE Insert Into SizeGroupChild VALUES ('*10009','*01039')  Else Print 'Size NOT Exist' </v>
      </c>
    </row>
    <row r="39" spans="3:14">
      <c r="C39" s="384" t="str">
        <f>VLOOKUP(E39,GM!$N$4:$O$1195,2,FALSE)</f>
        <v>*10009</v>
      </c>
      <c r="D39" s="384" t="str">
        <f>VLOOKUP(F39,GM!$N$4:$O$1195,2,FALSE)</f>
        <v>*01046</v>
      </c>
      <c r="E39" s="228" t="s">
        <v>2126</v>
      </c>
      <c r="F39" s="228" t="s">
        <v>2102</v>
      </c>
      <c r="N39" s="327" t="str">
        <f t="shared" si="0"/>
        <v xml:space="preserve">   cnDatabase.Execute "IF EXISTS (SELECT *FROM GeneralMaster WHERE Code='*01046') IF EXISTS(Select Code+Size AS SGChild From SizeGroupChild Where Code+Size='*10009*01046') Print 'Size Group Code Exist' ELSE Insert Into SizeGroupChild VALUES ('*10009','*01046')  Else Print 'Size NOT Exist' </v>
      </c>
    </row>
    <row r="40" spans="3:14">
      <c r="C40" s="384" t="str">
        <f>VLOOKUP(E40,GM!$N$4:$O$1195,2,FALSE)</f>
        <v>*10009</v>
      </c>
      <c r="D40" s="384" t="str">
        <f>VLOOKUP(F40,GM!$N$4:$O$1195,2,FALSE)</f>
        <v>*01048</v>
      </c>
      <c r="E40" s="228" t="s">
        <v>2126</v>
      </c>
      <c r="F40" s="228" t="s">
        <v>2103</v>
      </c>
      <c r="N40" s="327" t="str">
        <f t="shared" si="0"/>
        <v xml:space="preserve">   cnDatabase.Execute "IF EXISTS (SELECT *FROM GeneralMaster WHERE Code='*01048') IF EXISTS(Select Code+Size AS SGChild From SizeGroupChild Where Code+Size='*10009*01048') Print 'Size Group Code Exist' ELSE Insert Into SizeGroupChild VALUES ('*10009','*01048')  Else Print 'Size NOT Exist' </v>
      </c>
    </row>
    <row r="41" spans="3:14">
      <c r="C41" s="384" t="str">
        <f>VLOOKUP(E41,GM!$N$4:$O$1195,2,FALSE)</f>
        <v>*10009</v>
      </c>
      <c r="D41" s="384" t="str">
        <f>VLOOKUP(F41,GM!$N$4:$O$1195,2,FALSE)</f>
        <v>*01054</v>
      </c>
      <c r="E41" s="228" t="s">
        <v>2126</v>
      </c>
      <c r="F41" s="228" t="s">
        <v>2106</v>
      </c>
      <c r="N41" s="327" t="str">
        <f t="shared" si="0"/>
        <v xml:space="preserve">   cnDatabase.Execute "IF EXISTS (SELECT *FROM GeneralMaster WHERE Code='*01054') IF EXISTS(Select Code+Size AS SGChild From SizeGroupChild Where Code+Size='*10009*01054') Print 'Size Group Code Exist' ELSE Insert Into SizeGroupChild VALUES ('*10009','*01054')  Else Print 'Size NOT Exist' </v>
      </c>
    </row>
    <row r="42" spans="3:14">
      <c r="C42" s="384" t="str">
        <f>VLOOKUP(E42,GM!$N$4:$O$1195,2,FALSE)</f>
        <v>*10009</v>
      </c>
      <c r="D42" s="384" t="str">
        <f>VLOOKUP(F42,GM!$N$4:$O$1195,2,FALSE)</f>
        <v>*01057</v>
      </c>
      <c r="E42" s="228" t="s">
        <v>2126</v>
      </c>
      <c r="F42" s="228" t="s">
        <v>2393</v>
      </c>
      <c r="N42" s="327" t="str">
        <f t="shared" si="0"/>
        <v xml:space="preserve">   cnDatabase.Execute "IF EXISTS (SELECT *FROM GeneralMaster WHERE Code='*01057') IF EXISTS(Select Code+Size AS SGChild From SizeGroupChild Where Code+Size='*10009*01057') Print 'Size Group Code Exist' ELSE Insert Into SizeGroupChild VALUES ('*10009','*01057')  Else Print 'Size NOT Exist' </v>
      </c>
    </row>
    <row r="43" spans="3:14">
      <c r="C43" s="384" t="str">
        <f>VLOOKUP(E43,GM!$N$4:$O$1195,2,FALSE)</f>
        <v>*10020</v>
      </c>
      <c r="D43" s="384" t="str">
        <f>VLOOKUP(F43,GM!$N$4:$O$1195,2,FALSE)</f>
        <v>*01011</v>
      </c>
      <c r="E43" s="228" t="s">
        <v>2386</v>
      </c>
      <c r="F43" s="228" t="s">
        <v>2417</v>
      </c>
      <c r="N43" s="327" t="str">
        <f t="shared" si="0"/>
        <v xml:space="preserve">   cnDatabase.Execute "IF EXISTS (SELECT *FROM GeneralMaster WHERE Code='*01011') IF EXISTS(Select Code+Size AS SGChild From SizeGroupChild Where Code+Size='*10020*01011') Print 'Size Group Code Exist' ELSE Insert Into SizeGroupChild VALUES ('*10020','*01011')  Else Print 'Size NOT Exist' </v>
      </c>
    </row>
  </sheetData>
  <autoFilter ref="C3:N3" xr:uid="{311FAE2B-AC0F-4E91-873F-6C4ABEEFD13B}"/>
  <conditionalFormatting sqref="C1:C1048576">
    <cfRule type="duplicateValues" dxfId="202" priority="4"/>
  </conditionalFormatting>
  <conditionalFormatting sqref="D4:D43">
    <cfRule type="duplicateValues" dxfId="201" priority="1"/>
  </conditionalFormatting>
  <conditionalFormatting sqref="E4:E43">
    <cfRule type="duplicateValues" dxfId="200" priority="2"/>
  </conditionalFormatting>
  <conditionalFormatting sqref="E44:E1048576 E3">
    <cfRule type="duplicateValues" dxfId="199" priority="5"/>
  </conditionalFormatting>
  <pageMargins left="0.7" right="0.7" top="0.75" bottom="0.75" header="0.3" footer="0.3"/>
  <pageSetup paperSize="9" orientation="portrait" horizontalDpi="30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EE3CF-58AB-4278-B602-395B3FBB81D7}">
  <sheetPr codeName="Sheet24"/>
  <dimension ref="A1:W8"/>
  <sheetViews>
    <sheetView workbookViewId="0">
      <pane xSplit="2" ySplit="3" topLeftCell="K4" activePane="bottomRight" state="frozen"/>
      <selection pane="topRight" activeCell="C1" sqref="C1"/>
      <selection pane="bottomLeft" activeCell="A2" sqref="A2"/>
      <selection pane="bottomRight" activeCell="B4" sqref="B4"/>
    </sheetView>
  </sheetViews>
  <sheetFormatPr defaultRowHeight="15" outlineLevelCol="1"/>
  <cols>
    <col min="1" max="1" width="7" style="228" bestFit="1" customWidth="1"/>
    <col min="2" max="2" width="30" style="228" customWidth="1"/>
    <col min="3" max="3" width="28.7109375" style="228" customWidth="1" outlineLevel="1"/>
    <col min="4" max="4" width="5.5703125" style="241" bestFit="1" customWidth="1"/>
    <col min="5" max="5" width="7.140625" style="383" bestFit="1" customWidth="1"/>
    <col min="6" max="6" width="10.140625" style="383" bestFit="1" customWidth="1"/>
    <col min="7" max="7" width="10.5703125" style="383" bestFit="1" customWidth="1"/>
    <col min="8" max="8" width="11.28515625" style="228" bestFit="1" customWidth="1"/>
    <col min="9" max="9" width="11.7109375" bestFit="1" customWidth="1"/>
    <col min="10" max="10" width="12.42578125" bestFit="1" customWidth="1"/>
    <col min="11" max="11" width="10.5703125" bestFit="1" customWidth="1"/>
    <col min="12" max="12" width="11.85546875" style="228" bestFit="1" customWidth="1"/>
    <col min="13" max="13" width="11.85546875" style="228" customWidth="1"/>
    <col min="14" max="14" width="11" style="228" bestFit="1" customWidth="1"/>
    <col min="15" max="15" width="7" style="228" bestFit="1" customWidth="1"/>
    <col min="16" max="22" width="9.140625" hidden="1" customWidth="1" outlineLevel="1"/>
    <col min="23" max="23" width="9.140625" collapsed="1"/>
  </cols>
  <sheetData>
    <row r="1" spans="1:23">
      <c r="W1" s="373" t="s">
        <v>3028</v>
      </c>
    </row>
    <row r="2" spans="1:23">
      <c r="W2" s="373" t="s">
        <v>3023</v>
      </c>
    </row>
    <row r="3" spans="1:23">
      <c r="A3" s="321" t="s">
        <v>19</v>
      </c>
      <c r="B3" s="321" t="s">
        <v>275</v>
      </c>
      <c r="C3" s="321" t="s">
        <v>276</v>
      </c>
      <c r="D3" s="385" t="s">
        <v>126</v>
      </c>
      <c r="E3" s="384" t="s">
        <v>440</v>
      </c>
      <c r="F3" s="382" t="s">
        <v>2809</v>
      </c>
      <c r="G3" s="382" t="s">
        <v>2810</v>
      </c>
      <c r="H3" s="319" t="s">
        <v>300</v>
      </c>
      <c r="I3" s="28" t="s">
        <v>301</v>
      </c>
      <c r="J3" s="28" t="s">
        <v>302</v>
      </c>
      <c r="K3" s="28" t="s">
        <v>303</v>
      </c>
      <c r="L3" s="319" t="s">
        <v>439</v>
      </c>
      <c r="M3" s="319" t="s">
        <v>440</v>
      </c>
      <c r="N3" s="228" t="s">
        <v>2756</v>
      </c>
      <c r="O3" s="228" t="s">
        <v>19</v>
      </c>
      <c r="W3" s="10" t="s">
        <v>3022</v>
      </c>
    </row>
    <row r="4" spans="1:23">
      <c r="A4" s="321" t="s">
        <v>307</v>
      </c>
      <c r="B4" s="321" t="s">
        <v>2821</v>
      </c>
      <c r="C4" s="321" t="s">
        <v>2821</v>
      </c>
      <c r="D4" s="385">
        <v>24.5</v>
      </c>
      <c r="E4" s="384" t="s">
        <v>304</v>
      </c>
      <c r="F4" s="382">
        <v>0</v>
      </c>
      <c r="G4" s="382">
        <v>12</v>
      </c>
      <c r="H4" s="319" t="s">
        <v>135</v>
      </c>
      <c r="I4" s="372" t="s">
        <v>2070</v>
      </c>
      <c r="J4" s="28" t="s">
        <v>795</v>
      </c>
      <c r="K4" s="28" t="s">
        <v>795</v>
      </c>
      <c r="L4" s="28" t="s">
        <v>304</v>
      </c>
      <c r="M4" s="28" t="s">
        <v>304</v>
      </c>
      <c r="N4" s="319" t="s">
        <v>310</v>
      </c>
      <c r="O4" s="325" t="s">
        <v>2010</v>
      </c>
      <c r="P4" s="327"/>
      <c r="Q4" s="327"/>
      <c r="R4" s="327"/>
      <c r="S4" s="327"/>
      <c r="T4" s="327"/>
      <c r="U4" s="327"/>
      <c r="V4" s="327"/>
      <c r="W4" s="327" t="str">
        <f>CONCATENATE(W$1,W$2,"'",A4,"' OR Name='",B4,"') Print 'Exist' ELSE ",W$3,"'",A4,"','",B4,"','",C4,"','",D4,"','",E4,"')")</f>
        <v xml:space="preserve">   cnDatabase.Execute "IF EXISTS (SELECT Code FROM BookingRouteMaster WHERE Code='*00001' OR Name='NOIDA-NOIDA') Print 'Exist' ELSE Insert Into BookingRouteMaster VALUES ('*00001','NOIDA-NOIDA','NOIDA-NOIDA','24.5','N')</v>
      </c>
    </row>
    <row r="5" spans="1:23">
      <c r="A5" s="321" t="s">
        <v>310</v>
      </c>
      <c r="B5" s="321" t="s">
        <v>2822</v>
      </c>
      <c r="C5" s="321" t="s">
        <v>2822</v>
      </c>
      <c r="D5" s="385">
        <v>40</v>
      </c>
      <c r="E5" s="384" t="s">
        <v>304</v>
      </c>
      <c r="F5" s="382">
        <v>0</v>
      </c>
      <c r="G5" s="382">
        <v>5</v>
      </c>
      <c r="H5" s="319" t="s">
        <v>135</v>
      </c>
      <c r="I5" s="372" t="s">
        <v>2070</v>
      </c>
      <c r="J5" s="28" t="s">
        <v>795</v>
      </c>
      <c r="K5" s="28" t="s">
        <v>795</v>
      </c>
      <c r="L5" s="28" t="s">
        <v>304</v>
      </c>
      <c r="M5" s="28" t="s">
        <v>304</v>
      </c>
      <c r="N5" s="319" t="s">
        <v>312</v>
      </c>
      <c r="O5" s="325" t="s">
        <v>2012</v>
      </c>
      <c r="P5" s="327"/>
      <c r="Q5" s="327"/>
      <c r="R5" s="327"/>
      <c r="S5" s="327"/>
      <c r="T5" s="327"/>
      <c r="U5" s="327"/>
      <c r="V5" s="327"/>
      <c r="W5" s="327" t="str">
        <f>CONCATENATE(W$1,W$2,"'",A5,"' OR Name='",B5,"') Print 'Exist' ELSE ",W$3,"'",A5,"','",B5,"','",C5,"','",D5,"','",E5,"')")</f>
        <v xml:space="preserve">   cnDatabase.Execute "IF EXISTS (SELECT Code FROM BookingRouteMaster WHERE Code='*00002' OR Name='NOIDA-DELHI') Print 'Exist' ELSE Insert Into BookingRouteMaster VALUES ('*00002','NOIDA-DELHI','NOIDA-DELHI','40','N')</v>
      </c>
    </row>
    <row r="6" spans="1:23">
      <c r="A6" s="321" t="s">
        <v>312</v>
      </c>
      <c r="B6" s="321" t="s">
        <v>2823</v>
      </c>
      <c r="C6" s="321" t="s">
        <v>2823</v>
      </c>
      <c r="D6" s="385">
        <v>30</v>
      </c>
      <c r="E6" s="384" t="s">
        <v>304</v>
      </c>
      <c r="F6" s="382">
        <v>2.5</v>
      </c>
      <c r="G6" s="382">
        <v>0</v>
      </c>
      <c r="H6" s="319" t="s">
        <v>135</v>
      </c>
      <c r="I6" s="372" t="s">
        <v>2070</v>
      </c>
      <c r="J6" s="28" t="s">
        <v>795</v>
      </c>
      <c r="K6" s="28" t="s">
        <v>795</v>
      </c>
      <c r="L6" s="28" t="s">
        <v>304</v>
      </c>
      <c r="M6" s="28" t="s">
        <v>304</v>
      </c>
      <c r="N6" s="319" t="s">
        <v>315</v>
      </c>
      <c r="O6" s="325" t="s">
        <v>2013</v>
      </c>
      <c r="P6" s="327"/>
      <c r="Q6" s="327"/>
      <c r="R6" s="327"/>
      <c r="S6" s="327"/>
      <c r="T6" s="327"/>
      <c r="U6" s="327"/>
      <c r="V6" s="327"/>
      <c r="W6" s="327" t="str">
        <f>CONCATENATE(W$1,W$2,"'",A6,"' OR Name='",B6,"') Print 'Exist' ELSE ",W$3,"'",A6,"','",B6,"','",C6,"','",D6,"','",E6,"')")</f>
        <v xml:space="preserve">   cnDatabase.Execute "IF EXISTS (SELECT Code FROM BookingRouteMaster WHERE Code='*00003' OR Name='DELHI-DELHI') Print 'Exist' ELSE Insert Into BookingRouteMaster VALUES ('*00003','DELHI-DELHI','DELHI-DELHI','30','N')</v>
      </c>
    </row>
    <row r="7" spans="1:23">
      <c r="A7" s="321" t="s">
        <v>315</v>
      </c>
      <c r="B7" s="321" t="s">
        <v>3598</v>
      </c>
      <c r="C7" s="321" t="s">
        <v>3598</v>
      </c>
      <c r="D7" s="385">
        <v>20</v>
      </c>
      <c r="E7" s="384" t="s">
        <v>304</v>
      </c>
      <c r="F7" s="382">
        <v>2.5</v>
      </c>
      <c r="G7" s="382">
        <v>0</v>
      </c>
      <c r="H7" s="319" t="s">
        <v>135</v>
      </c>
      <c r="I7" s="372" t="s">
        <v>2070</v>
      </c>
      <c r="J7" s="28" t="s">
        <v>795</v>
      </c>
      <c r="K7" s="28" t="s">
        <v>795</v>
      </c>
      <c r="L7" s="28" t="s">
        <v>304</v>
      </c>
      <c r="M7" s="28" t="s">
        <v>304</v>
      </c>
      <c r="N7" s="319" t="s">
        <v>315</v>
      </c>
      <c r="O7" s="325" t="s">
        <v>315</v>
      </c>
      <c r="P7" s="327"/>
      <c r="Q7" s="327"/>
      <c r="R7" s="327"/>
      <c r="S7" s="327"/>
      <c r="T7" s="327"/>
      <c r="U7" s="327"/>
      <c r="V7" s="327"/>
      <c r="W7" s="327" t="str">
        <f>CONCATENATE(W$1,W$2,"'",A7,"' OR Name='",B7,"') Print 'Exist' ELSE ",W$3,"'",A7,"','",B7,"','",C7,"','",D7,"','",E7,"')")</f>
        <v xml:space="preserve">   cnDatabase.Execute "IF EXISTS (SELECT Code FROM BookingRouteMaster WHERE Code='*00004' OR Name='Local-Local') Print 'Exist' ELSE Insert Into BookingRouteMaster VALUES ('*00004','Local-Local','Local-Local','20','N')</v>
      </c>
    </row>
    <row r="8" spans="1:23">
      <c r="A8" s="321" t="s">
        <v>139</v>
      </c>
      <c r="B8" s="321" t="s">
        <v>3599</v>
      </c>
      <c r="C8" s="321" t="s">
        <v>3599</v>
      </c>
      <c r="D8" s="385">
        <v>30</v>
      </c>
      <c r="E8" s="384" t="s">
        <v>304</v>
      </c>
      <c r="F8" s="382">
        <v>2.5</v>
      </c>
      <c r="G8" s="382">
        <v>0</v>
      </c>
      <c r="H8" s="319" t="s">
        <v>135</v>
      </c>
      <c r="I8" s="372" t="s">
        <v>2070</v>
      </c>
      <c r="J8" s="28" t="s">
        <v>795</v>
      </c>
      <c r="K8" s="28" t="s">
        <v>795</v>
      </c>
      <c r="L8" s="28" t="s">
        <v>304</v>
      </c>
      <c r="M8" s="28" t="s">
        <v>304</v>
      </c>
      <c r="N8" s="319" t="s">
        <v>139</v>
      </c>
      <c r="O8" s="325" t="s">
        <v>139</v>
      </c>
      <c r="P8" s="327"/>
      <c r="Q8" s="327"/>
      <c r="R8" s="327"/>
      <c r="S8" s="327"/>
      <c r="T8" s="327"/>
      <c r="U8" s="327"/>
      <c r="V8" s="327"/>
      <c r="W8" s="327" t="str">
        <f>CONCATENATE(W$1,W$2,"'",A8,"' OR Name='",B8,"') Print 'Exist' ELSE ",W$3,"'",A8,"','",B8,"','",C8,"','",D8,"','",E8,"')")</f>
        <v xml:space="preserve">   cnDatabase.Execute "IF EXISTS (SELECT Code FROM BookingRouteMaster WHERE Code='*00005' OR Name='Local-NCR') Print 'Exist' ELSE Insert Into BookingRouteMaster VALUES ('*00005','Local-NCR','Local-NCR','30','N')</v>
      </c>
    </row>
  </sheetData>
  <autoFilter ref="A3:N6" xr:uid="{CF4576C0-58E1-4125-A47B-BA0A144B2BC4}"/>
  <conditionalFormatting sqref="A1:A6 A9:A1048576">
    <cfRule type="duplicateValues" dxfId="198" priority="6"/>
  </conditionalFormatting>
  <conditionalFormatting sqref="A7">
    <cfRule type="duplicateValues" dxfId="197" priority="3"/>
  </conditionalFormatting>
  <conditionalFormatting sqref="A8">
    <cfRule type="duplicateValues" dxfId="196" priority="1"/>
  </conditionalFormatting>
  <conditionalFormatting sqref="N4:N6">
    <cfRule type="duplicateValues" dxfId="195" priority="19"/>
  </conditionalFormatting>
  <conditionalFormatting sqref="N7">
    <cfRule type="duplicateValues" dxfId="194" priority="4"/>
  </conditionalFormatting>
  <conditionalFormatting sqref="N8">
    <cfRule type="duplicateValues" dxfId="193" priority="2"/>
  </conditionalFormatting>
  <conditionalFormatting sqref="N9:N1048576 N3">
    <cfRule type="duplicateValues" dxfId="192" priority="7"/>
  </conditionalFormatting>
  <pageMargins left="0.7" right="0.7" top="0.75" bottom="0.75" header="0.3" footer="0.3"/>
  <pageSetup paperSize="9" orientation="portrait" horizontalDpi="30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8EDCF-0770-4921-AC49-EB6C96CD6A0F}">
  <sheetPr codeName="Sheet25"/>
  <dimension ref="A1:AU11"/>
  <sheetViews>
    <sheetView workbookViewId="0">
      <pane xSplit="2" ySplit="3" topLeftCell="J4" activePane="bottomRight" state="frozen"/>
      <selection pane="topRight" activeCell="C1" sqref="C1"/>
      <selection pane="bottomLeft" activeCell="A2" sqref="A2"/>
      <selection pane="bottomRight" activeCell="U3" sqref="U3"/>
    </sheetView>
  </sheetViews>
  <sheetFormatPr defaultRowHeight="15" outlineLevelCol="1"/>
  <cols>
    <col min="1" max="1" width="7" style="228" bestFit="1" customWidth="1"/>
    <col min="2" max="2" width="30" style="228" customWidth="1"/>
    <col min="3" max="3" width="28.7109375" style="228" customWidth="1" outlineLevel="1"/>
    <col min="4" max="4" width="5.28515625" style="61" bestFit="1" customWidth="1"/>
    <col min="5" max="5" width="7.140625" style="383" bestFit="1" customWidth="1"/>
    <col min="6" max="6" width="10.140625" style="383" bestFit="1" customWidth="1"/>
    <col min="7" max="7" width="10.5703125" style="383" bestFit="1" customWidth="1"/>
    <col min="8" max="8" width="11.28515625" style="228" bestFit="1" customWidth="1"/>
    <col min="9" max="9" width="11.7109375" bestFit="1" customWidth="1"/>
    <col min="10" max="10" width="12.42578125" bestFit="1" customWidth="1"/>
    <col min="11" max="11" width="10.5703125" bestFit="1" customWidth="1"/>
    <col min="12" max="12" width="11.85546875" style="228" bestFit="1" customWidth="1"/>
    <col min="13" max="13" width="11.85546875" style="228" customWidth="1"/>
    <col min="14" max="14" width="11" style="228" bestFit="1" customWidth="1"/>
    <col min="15" max="15" width="7" style="228" bestFit="1" customWidth="1"/>
    <col min="16" max="16" width="32.28515625" bestFit="1" customWidth="1" outlineLevel="1"/>
    <col min="17" max="22" width="9.140625" customWidth="1" outlineLevel="1"/>
  </cols>
  <sheetData>
    <row r="1" spans="1:47">
      <c r="W1" s="373" t="s">
        <v>3028</v>
      </c>
    </row>
    <row r="2" spans="1:47">
      <c r="W2" t="s">
        <v>3600</v>
      </c>
    </row>
    <row r="3" spans="1:47">
      <c r="A3" s="319" t="s">
        <v>19</v>
      </c>
      <c r="B3" s="319" t="s">
        <v>275</v>
      </c>
      <c r="C3" s="319" t="s">
        <v>276</v>
      </c>
      <c r="D3" s="364" t="s">
        <v>2807</v>
      </c>
      <c r="E3" s="382" t="s">
        <v>2808</v>
      </c>
      <c r="F3" s="382" t="s">
        <v>2809</v>
      </c>
      <c r="G3" s="382" t="s">
        <v>2810</v>
      </c>
      <c r="H3" s="319" t="s">
        <v>300</v>
      </c>
      <c r="I3" s="28" t="s">
        <v>301</v>
      </c>
      <c r="J3" s="28" t="s">
        <v>302</v>
      </c>
      <c r="K3" s="28" t="s">
        <v>303</v>
      </c>
      <c r="L3" s="319" t="s">
        <v>439</v>
      </c>
      <c r="M3" s="319" t="s">
        <v>440</v>
      </c>
      <c r="N3" s="228" t="s">
        <v>2756</v>
      </c>
      <c r="O3" s="228" t="s">
        <v>19</v>
      </c>
      <c r="P3" t="s">
        <v>275</v>
      </c>
      <c r="W3" s="10" t="s">
        <v>3029</v>
      </c>
    </row>
    <row r="4" spans="1:47">
      <c r="A4" s="319" t="s">
        <v>307</v>
      </c>
      <c r="B4" s="319" t="s">
        <v>2811</v>
      </c>
      <c r="C4" s="319" t="s">
        <v>2811</v>
      </c>
      <c r="D4" s="364" t="s">
        <v>2812</v>
      </c>
      <c r="E4" s="382">
        <v>6</v>
      </c>
      <c r="F4" s="382">
        <v>6</v>
      </c>
      <c r="G4" s="382">
        <v>0</v>
      </c>
      <c r="H4" s="319" t="s">
        <v>135</v>
      </c>
      <c r="I4" s="372" t="s">
        <v>2070</v>
      </c>
      <c r="J4" s="28" t="s">
        <v>795</v>
      </c>
      <c r="K4" s="28" t="s">
        <v>795</v>
      </c>
      <c r="L4" s="28" t="s">
        <v>304</v>
      </c>
      <c r="M4" s="28" t="s">
        <v>304</v>
      </c>
      <c r="N4" s="319" t="s">
        <v>307</v>
      </c>
      <c r="O4" s="325" t="s">
        <v>2014</v>
      </c>
      <c r="P4" s="327" t="s">
        <v>4800</v>
      </c>
      <c r="Q4" s="327"/>
      <c r="R4" s="327"/>
      <c r="S4" s="327"/>
      <c r="T4" s="327"/>
      <c r="U4" s="327"/>
      <c r="V4" s="327"/>
      <c r="W4" s="327" t="str">
        <f t="shared" ref="W4:W11" si="0">CONCATENATE(W$1,W$2,"'",A4,"' OR Name='",B4,"') Print 'Exist' ELSE ",W$3,"'",A4,"','",B4,"','",C4,"','",D4,"','",E4,"','",F4,"',",G4,",'",H4,"',",I4,",'",J4,"',",K4,",'",L4,"','",L4,"')")</f>
        <v xml:space="preserve">   cnDatabase.Execute "IF EXISTS (SELECT *FROM TaxMaster WHERE Code='*00001' OR Name='Local GST 12%') Print 'Exist' ELSE Insert Into TaxMaster VALUES ('*00001','Local GST 12%','Local GST 12%','L','6','6',0,'000001',GetDate(),'NULL',NULL,'N','N')</v>
      </c>
      <c r="AU4" s="327" t="str">
        <f t="shared" ref="AU4:AU10" si="1">CONCATENATE(W$1,W$2,"'",A4,"' OR Name='",B4,"') UPDATE TaxMaster SET Name='",P4,"',PrintName='",P4,"' Where Name='",B4,"' OR Code ='",A4,"'  ELSE "," Print 'Not Exist' ")</f>
        <v xml:space="preserve">   cnDatabase.Execute "IF EXISTS (SELECT *FROM TaxMaster WHERE Code='*00001' OR Name='Local GST 12%') UPDATE TaxMaster SET Name='Job Work (Local GST 12%)',PrintName='Job Work (Local GST 12%)' Where Name='Local GST 12%' OR Code ='*00001'  ELSE  Print 'Not Exist' </v>
      </c>
    </row>
    <row r="5" spans="1:47">
      <c r="A5" s="319" t="s">
        <v>310</v>
      </c>
      <c r="B5" s="319" t="s">
        <v>2813</v>
      </c>
      <c r="C5" s="319" t="s">
        <v>2813</v>
      </c>
      <c r="D5" s="364" t="s">
        <v>2814</v>
      </c>
      <c r="E5" s="382">
        <v>0</v>
      </c>
      <c r="F5" s="382">
        <v>0</v>
      </c>
      <c r="G5" s="382">
        <v>12</v>
      </c>
      <c r="H5" s="319" t="s">
        <v>135</v>
      </c>
      <c r="I5" s="372" t="s">
        <v>2070</v>
      </c>
      <c r="J5" s="28" t="s">
        <v>795</v>
      </c>
      <c r="K5" s="28" t="s">
        <v>795</v>
      </c>
      <c r="L5" s="28" t="s">
        <v>304</v>
      </c>
      <c r="M5" s="28" t="s">
        <v>304</v>
      </c>
      <c r="N5" s="319" t="s">
        <v>310</v>
      </c>
      <c r="O5" s="325" t="s">
        <v>2008</v>
      </c>
      <c r="P5" s="327" t="s">
        <v>4801</v>
      </c>
      <c r="Q5" s="327"/>
      <c r="R5" s="327"/>
      <c r="S5" s="327"/>
      <c r="T5" s="327"/>
      <c r="U5" s="327"/>
      <c r="V5" s="327"/>
      <c r="W5" s="327" t="str">
        <f t="shared" si="0"/>
        <v xml:space="preserve">   cnDatabase.Execute "IF EXISTS (SELECT *FROM TaxMaster WHERE Code='*00002' OR Name='IGST 12%') Print 'Exist' ELSE Insert Into TaxMaster VALUES ('*00002','IGST 12%','IGST 12%','I','0','0',12,'000001',GetDate(),'NULL',NULL,'N','N')</v>
      </c>
      <c r="AU5" s="327" t="str">
        <f t="shared" si="1"/>
        <v xml:space="preserve">   cnDatabase.Execute "IF EXISTS (SELECT *FROM TaxMaster WHERE Code='*00002' OR Name='IGST 12%') UPDATE TaxMaster SET Name='Job Work (Interstate IGST 12%)',PrintName='Job Work (Interstate IGST 12%)' Where Name='IGST 12%' OR Code ='*00002'  ELSE  Print 'Not Exist' </v>
      </c>
    </row>
    <row r="6" spans="1:47">
      <c r="A6" s="319" t="s">
        <v>312</v>
      </c>
      <c r="B6" s="319" t="s">
        <v>2815</v>
      </c>
      <c r="C6" s="319" t="s">
        <v>2815</v>
      </c>
      <c r="D6" s="364" t="s">
        <v>2814</v>
      </c>
      <c r="E6" s="382">
        <v>0</v>
      </c>
      <c r="F6" s="382">
        <v>0</v>
      </c>
      <c r="G6" s="382">
        <v>5</v>
      </c>
      <c r="H6" s="319" t="s">
        <v>135</v>
      </c>
      <c r="I6" s="372" t="s">
        <v>2070</v>
      </c>
      <c r="J6" s="28" t="s">
        <v>795</v>
      </c>
      <c r="K6" s="28" t="s">
        <v>795</v>
      </c>
      <c r="L6" s="28" t="s">
        <v>304</v>
      </c>
      <c r="M6" s="28" t="s">
        <v>304</v>
      </c>
      <c r="N6" s="319" t="s">
        <v>312</v>
      </c>
      <c r="O6" s="325" t="s">
        <v>2012</v>
      </c>
      <c r="P6" s="327" t="s">
        <v>4806</v>
      </c>
      <c r="Q6" s="327"/>
      <c r="R6" s="327"/>
      <c r="S6" s="327"/>
      <c r="T6" s="327"/>
      <c r="U6" s="327"/>
      <c r="V6" s="327"/>
      <c r="W6" s="327" t="str">
        <f t="shared" si="0"/>
        <v xml:space="preserve">   cnDatabase.Execute "IF EXISTS (SELECT *FROM TaxMaster WHERE Code='*00003' OR Name='IGST 5%') Print 'Exist' ELSE Insert Into TaxMaster VALUES ('*00003','IGST 5%','IGST 5%','I','0','0',5,'000001',GetDate(),'NULL',NULL,'N','N')</v>
      </c>
      <c r="AU6" s="327" t="str">
        <f t="shared" si="1"/>
        <v xml:space="preserve">   cnDatabase.Execute "IF EXISTS (SELECT *FROM TaxMaster WHERE Code='*00003' OR Name='IGST 5%') UPDATE TaxMaster SET Name='Job Work Books (Interstate IGST 5%)',PrintName='Job Work Books (Interstate IGST 5%)' Where Name='IGST 5%' OR Code ='*00003'  ELSE  Print 'Not Exist' </v>
      </c>
    </row>
    <row r="7" spans="1:47">
      <c r="A7" s="319" t="s">
        <v>315</v>
      </c>
      <c r="B7" s="319" t="s">
        <v>2816</v>
      </c>
      <c r="C7" s="319" t="s">
        <v>2816</v>
      </c>
      <c r="D7" s="364" t="s">
        <v>2812</v>
      </c>
      <c r="E7" s="382">
        <v>2.5</v>
      </c>
      <c r="F7" s="382">
        <v>2.5</v>
      </c>
      <c r="G7" s="382">
        <v>0</v>
      </c>
      <c r="H7" s="319" t="s">
        <v>135</v>
      </c>
      <c r="I7" s="372" t="s">
        <v>2070</v>
      </c>
      <c r="J7" s="28" t="s">
        <v>795</v>
      </c>
      <c r="K7" s="28" t="s">
        <v>795</v>
      </c>
      <c r="L7" s="28" t="s">
        <v>304</v>
      </c>
      <c r="M7" s="28" t="s">
        <v>304</v>
      </c>
      <c r="N7" s="319" t="s">
        <v>315</v>
      </c>
      <c r="O7" s="325" t="s">
        <v>2009</v>
      </c>
      <c r="P7" s="327" t="s">
        <v>4802</v>
      </c>
      <c r="Q7" s="327"/>
      <c r="R7" s="327"/>
      <c r="S7" s="327"/>
      <c r="T7" s="327"/>
      <c r="U7" s="327"/>
      <c r="V7" s="327"/>
      <c r="W7" s="327" t="str">
        <f t="shared" si="0"/>
        <v xml:space="preserve">   cnDatabase.Execute "IF EXISTS (SELECT *FROM TaxMaster WHERE Code='*00004' OR Name='Local GST 5%') Print 'Exist' ELSE Insert Into TaxMaster VALUES ('*00004','Local GST 5%','Local GST 5%','L','2.5','2.5',0,'000001',GetDate(),'NULL',NULL,'N','N')</v>
      </c>
      <c r="AU7" s="327" t="str">
        <f t="shared" si="1"/>
        <v xml:space="preserve">   cnDatabase.Execute "IF EXISTS (SELECT *FROM TaxMaster WHERE Code='*00004' OR Name='Local GST 5%') UPDATE TaxMaster SET Name='Job Work Books (Local GST 5%)',PrintName='Job Work Books (Local GST 5%)' Where Name='Local GST 5%' OR Code ='*00004'  ELSE  Print 'Not Exist' </v>
      </c>
    </row>
    <row r="8" spans="1:47">
      <c r="A8" s="319" t="s">
        <v>139</v>
      </c>
      <c r="B8" s="319" t="s">
        <v>2817</v>
      </c>
      <c r="C8" s="319" t="s">
        <v>2817</v>
      </c>
      <c r="D8" s="364" t="s">
        <v>2812</v>
      </c>
      <c r="E8" s="382">
        <v>9</v>
      </c>
      <c r="F8" s="382">
        <v>9</v>
      </c>
      <c r="G8" s="382">
        <v>0</v>
      </c>
      <c r="H8" s="319" t="s">
        <v>149</v>
      </c>
      <c r="I8" s="372" t="s">
        <v>2070</v>
      </c>
      <c r="J8" s="28" t="s">
        <v>795</v>
      </c>
      <c r="K8" s="28" t="s">
        <v>795</v>
      </c>
      <c r="L8" s="28" t="s">
        <v>304</v>
      </c>
      <c r="M8" s="28" t="s">
        <v>304</v>
      </c>
      <c r="N8" s="319" t="s">
        <v>139</v>
      </c>
      <c r="O8" s="325" t="s">
        <v>2015</v>
      </c>
      <c r="P8" s="327" t="s">
        <v>4803</v>
      </c>
      <c r="Q8" s="327"/>
      <c r="R8" s="327"/>
      <c r="S8" s="327"/>
      <c r="T8" s="327"/>
      <c r="U8" s="327"/>
      <c r="V8" s="327"/>
      <c r="W8" s="327" t="str">
        <f t="shared" si="0"/>
        <v xml:space="preserve">   cnDatabase.Execute "IF EXISTS (SELECT *FROM TaxMaster WHERE Code='*00005' OR Name='Local GST 18%') Print 'Exist' ELSE Insert Into TaxMaster VALUES ('*00005','Local GST 18%','Local GST 18%','L','9','9',0,'000006',GetDate(),'NULL',NULL,'N','N')</v>
      </c>
      <c r="AU8" s="327" t="str">
        <f t="shared" si="1"/>
        <v xml:space="preserve">   cnDatabase.Execute "IF EXISTS (SELECT *FROM TaxMaster WHERE Code='*00005' OR Name='Local GST 18%') UPDATE TaxMaster SET Name='Sales (Local GST 18%)',PrintName='Sales (Local GST 18%)' Where Name='Local GST 18%' OR Code ='*00005'  ELSE  Print 'Not Exist' </v>
      </c>
    </row>
    <row r="9" spans="1:47">
      <c r="A9" s="319" t="s">
        <v>320</v>
      </c>
      <c r="B9" s="319" t="s">
        <v>2818</v>
      </c>
      <c r="C9" s="319" t="s">
        <v>2818</v>
      </c>
      <c r="D9" s="364" t="s">
        <v>2814</v>
      </c>
      <c r="E9" s="382">
        <v>0</v>
      </c>
      <c r="F9" s="382">
        <v>0</v>
      </c>
      <c r="G9" s="382">
        <v>18</v>
      </c>
      <c r="H9" s="319" t="s">
        <v>149</v>
      </c>
      <c r="I9" s="372" t="s">
        <v>2070</v>
      </c>
      <c r="J9" s="28" t="s">
        <v>795</v>
      </c>
      <c r="K9" s="28" t="s">
        <v>795</v>
      </c>
      <c r="L9" s="28" t="s">
        <v>304</v>
      </c>
      <c r="M9" s="28" t="s">
        <v>304</v>
      </c>
      <c r="N9" s="319" t="s">
        <v>320</v>
      </c>
      <c r="O9" s="325" t="s">
        <v>2010</v>
      </c>
      <c r="P9" s="327" t="s">
        <v>4804</v>
      </c>
      <c r="Q9" s="327"/>
      <c r="R9" s="327"/>
      <c r="S9" s="327"/>
      <c r="T9" s="327"/>
      <c r="U9" s="327"/>
      <c r="V9" s="327"/>
      <c r="W9" s="327" t="str">
        <f t="shared" si="0"/>
        <v xml:space="preserve">   cnDatabase.Execute "IF EXISTS (SELECT *FROM TaxMaster WHERE Code='*00006' OR Name='IGST 18%') Print 'Exist' ELSE Insert Into TaxMaster VALUES ('*00006','IGST 18%','IGST 18%','I','0','0',18,'000006',GetDate(),'NULL',NULL,'N','N')</v>
      </c>
      <c r="AU9" s="327" t="str">
        <f t="shared" si="1"/>
        <v xml:space="preserve">   cnDatabase.Execute "IF EXISTS (SELECT *FROM TaxMaster WHERE Code='*00006' OR Name='IGST 18%') UPDATE TaxMaster SET Name='Sales (Interstate IGST 18%)',PrintName='Sales (Interstate IGST 18%)' Where Name='IGST 18%' OR Code ='*00006'  ELSE  Print 'Not Exist' </v>
      </c>
    </row>
    <row r="10" spans="1:47">
      <c r="A10" s="319" t="s">
        <v>323</v>
      </c>
      <c r="B10" s="319" t="s">
        <v>2819</v>
      </c>
      <c r="C10" s="319" t="s">
        <v>2819</v>
      </c>
      <c r="D10" s="364" t="s">
        <v>2812</v>
      </c>
      <c r="E10" s="382">
        <v>0</v>
      </c>
      <c r="F10" s="382">
        <v>0</v>
      </c>
      <c r="G10" s="382">
        <v>0</v>
      </c>
      <c r="H10" s="319" t="s">
        <v>135</v>
      </c>
      <c r="I10" s="372" t="s">
        <v>2070</v>
      </c>
      <c r="J10" s="28" t="s">
        <v>795</v>
      </c>
      <c r="K10" s="28" t="s">
        <v>795</v>
      </c>
      <c r="L10" s="28" t="s">
        <v>304</v>
      </c>
      <c r="M10" s="28" t="s">
        <v>304</v>
      </c>
      <c r="N10" s="319" t="s">
        <v>323</v>
      </c>
      <c r="O10" s="325" t="s">
        <v>2016</v>
      </c>
      <c r="P10" s="327" t="s">
        <v>2819</v>
      </c>
      <c r="Q10" s="327"/>
      <c r="R10" s="327"/>
      <c r="S10" s="327"/>
      <c r="T10" s="327"/>
      <c r="U10" s="327"/>
      <c r="V10" s="327"/>
      <c r="W10" s="327" t="str">
        <f t="shared" si="0"/>
        <v xml:space="preserve">   cnDatabase.Execute "IF EXISTS (SELECT *FROM TaxMaster WHERE Code='*00007' OR Name='Local GST NIL') Print 'Exist' ELSE Insert Into TaxMaster VALUES ('*00007','Local GST NIL','Local GST NIL','L','0','0',0,'000001',GetDate(),'NULL',NULL,'N','N')</v>
      </c>
      <c r="AU10" s="327" t="str">
        <f t="shared" si="1"/>
        <v xml:space="preserve">   cnDatabase.Execute "IF EXISTS (SELECT *FROM TaxMaster WHERE Code='*00007' OR Name='Local GST NIL') UPDATE TaxMaster SET Name='Local GST NIL',PrintName='Local GST NIL' Where Name='Local GST NIL' OR Code ='*00007'  ELSE  Print 'Not Exist' </v>
      </c>
    </row>
    <row r="11" spans="1:47">
      <c r="A11" s="319" t="s">
        <v>326</v>
      </c>
      <c r="B11" s="319" t="s">
        <v>2820</v>
      </c>
      <c r="C11" s="319" t="s">
        <v>2820</v>
      </c>
      <c r="D11" s="364" t="s">
        <v>2814</v>
      </c>
      <c r="E11" s="382">
        <v>0</v>
      </c>
      <c r="F11" s="382">
        <v>0</v>
      </c>
      <c r="G11" s="382">
        <v>0</v>
      </c>
      <c r="H11" s="319" t="s">
        <v>135</v>
      </c>
      <c r="I11" s="372" t="s">
        <v>2070</v>
      </c>
      <c r="J11" s="28" t="s">
        <v>795</v>
      </c>
      <c r="K11" s="28" t="s">
        <v>795</v>
      </c>
      <c r="L11" s="28" t="s">
        <v>304</v>
      </c>
      <c r="M11" s="28" t="s">
        <v>304</v>
      </c>
      <c r="N11" s="319" t="s">
        <v>326</v>
      </c>
      <c r="O11" s="325" t="s">
        <v>2013</v>
      </c>
      <c r="P11" s="327" t="s">
        <v>4805</v>
      </c>
      <c r="Q11" s="327"/>
      <c r="R11" s="327"/>
      <c r="S11" s="327"/>
      <c r="T11" s="327"/>
      <c r="U11" s="327"/>
      <c r="V11" s="327"/>
      <c r="W11" s="327" t="str">
        <f t="shared" si="0"/>
        <v xml:space="preserve">   cnDatabase.Execute "IF EXISTS (SELECT *FROM TaxMaster WHERE Code='*00008' OR Name='IGST NIL') Print 'Exist' ELSE Insert Into TaxMaster VALUES ('*00008','IGST NIL','IGST NIL','I','0','0',0,'000001',GetDate(),'NULL',NULL,'N','N')</v>
      </c>
      <c r="AU11" s="327" t="str">
        <f>CONCATENATE(W$1,W$2,"'",A11,"' OR Name='",B11,"') UPDATE TaxMaster SET Name='",P11,"',PrintName='",P11,"' Where Name='",B11,"' OR Code ='",A11,"'  ELSE "," Print 'Not Exist' ")</f>
        <v xml:space="preserve">   cnDatabase.Execute "IF EXISTS (SELECT *FROM TaxMaster WHERE Code='*00008' OR Name='IGST NIL') UPDATE TaxMaster SET Name='Interstate IGST NIL',PrintName='Interstate IGST NIL' Where Name='IGST NIL' OR Code ='*00008'  ELSE  Print 'Not Exist' </v>
      </c>
    </row>
  </sheetData>
  <autoFilter ref="A3:AU3" xr:uid="{2FE8EDCF-0770-4921-AC49-EB6C96CD6A0F}"/>
  <conditionalFormatting sqref="A1:A1048576">
    <cfRule type="duplicateValues" dxfId="191" priority="4"/>
  </conditionalFormatting>
  <conditionalFormatting sqref="N3 N12:N1048576">
    <cfRule type="duplicateValues" dxfId="190" priority="5"/>
  </conditionalFormatting>
  <conditionalFormatting sqref="N4:N11">
    <cfRule type="duplicateValues" dxfId="189" priority="1"/>
  </conditionalFormatting>
  <pageMargins left="0.7" right="0.7" top="0.75" bottom="0.75" header="0.3" footer="0.3"/>
  <pageSetup paperSize="9" orientation="portrait" horizontalDpi="30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C6B41-F62C-4B43-AB5D-640BFE65553D}">
  <sheetPr codeName="Sheet32"/>
  <dimension ref="A1:P181"/>
  <sheetViews>
    <sheetView topLeftCell="E1" workbookViewId="0">
      <selection activeCell="G2" sqref="G2"/>
    </sheetView>
  </sheetViews>
  <sheetFormatPr defaultRowHeight="15"/>
  <cols>
    <col min="1" max="1" width="42.5703125" bestFit="1" customWidth="1"/>
    <col min="2" max="2" width="7" bestFit="1" customWidth="1"/>
    <col min="3" max="3" width="12.28515625" bestFit="1" customWidth="1"/>
    <col min="7" max="7" width="42.5703125" bestFit="1" customWidth="1"/>
    <col min="8" max="8" width="7" bestFit="1" customWidth="1"/>
    <col min="9" max="9" width="11.85546875" bestFit="1" customWidth="1"/>
    <col min="10" max="10" width="17.42578125" bestFit="1" customWidth="1"/>
    <col min="11" max="11" width="16.85546875" bestFit="1" customWidth="1"/>
    <col min="12" max="12" width="14.5703125" bestFit="1" customWidth="1"/>
    <col min="13" max="13" width="16.85546875" bestFit="1" customWidth="1"/>
    <col min="14" max="14" width="14.5703125" bestFit="1" customWidth="1"/>
  </cols>
  <sheetData>
    <row r="1" spans="1:16">
      <c r="A1" s="454" t="s">
        <v>275</v>
      </c>
      <c r="B1" s="454" t="s">
        <v>19</v>
      </c>
      <c r="C1" s="452" t="s">
        <v>3965</v>
      </c>
      <c r="G1" s="455" t="s">
        <v>275</v>
      </c>
      <c r="H1" s="455" t="s">
        <v>19</v>
      </c>
      <c r="I1" s="455" t="s">
        <v>3965</v>
      </c>
      <c r="J1">
        <v>1</v>
      </c>
      <c r="K1">
        <v>2</v>
      </c>
      <c r="L1">
        <v>3</v>
      </c>
      <c r="M1">
        <v>4</v>
      </c>
      <c r="N1">
        <v>5</v>
      </c>
      <c r="O1">
        <v>6</v>
      </c>
      <c r="P1">
        <v>7</v>
      </c>
    </row>
    <row r="2" spans="1:16">
      <c r="A2" t="s">
        <v>3722</v>
      </c>
      <c r="B2" t="s">
        <v>2307</v>
      </c>
      <c r="C2" t="e">
        <f>VLOOKUP(A2,GM!$B$4:$O$605,14,FALSE)</f>
        <v>#N/A</v>
      </c>
      <c r="G2" s="65" t="s">
        <v>3722</v>
      </c>
      <c r="H2" s="65" t="s">
        <v>2307</v>
      </c>
      <c r="I2" s="1" t="s">
        <v>4080</v>
      </c>
      <c r="J2" t="s">
        <v>3676</v>
      </c>
    </row>
    <row r="3" spans="1:16">
      <c r="A3" t="s">
        <v>3723</v>
      </c>
      <c r="B3" t="s">
        <v>2313</v>
      </c>
      <c r="C3" t="e">
        <f>VLOOKUP(A3,GM!$B$4:$O$605,14,FALSE)</f>
        <v>#N/A</v>
      </c>
      <c r="G3" s="65" t="s">
        <v>3723</v>
      </c>
      <c r="H3" s="65" t="s">
        <v>2313</v>
      </c>
      <c r="I3" s="1" t="s">
        <v>4087</v>
      </c>
      <c r="J3" t="s">
        <v>3676</v>
      </c>
    </row>
    <row r="4" spans="1:16">
      <c r="A4" t="s">
        <v>3724</v>
      </c>
      <c r="B4" t="s">
        <v>3725</v>
      </c>
      <c r="C4" t="e">
        <f>VLOOKUP(A4,GM!$B$4:$O$605,14,FALSE)</f>
        <v>#N/A</v>
      </c>
      <c r="G4" s="65" t="s">
        <v>3724</v>
      </c>
      <c r="H4" s="65" t="s">
        <v>3725</v>
      </c>
      <c r="I4" s="1" t="s">
        <v>4035</v>
      </c>
      <c r="J4" s="337" t="s">
        <v>3677</v>
      </c>
      <c r="K4" s="337" t="s">
        <v>3678</v>
      </c>
      <c r="L4" t="s">
        <v>3676</v>
      </c>
      <c r="M4" s="337" t="s">
        <v>3693</v>
      </c>
      <c r="N4" s="337" t="s">
        <v>3694</v>
      </c>
    </row>
    <row r="5" spans="1:16">
      <c r="A5" t="s">
        <v>3726</v>
      </c>
      <c r="B5" t="s">
        <v>3727</v>
      </c>
      <c r="C5" t="e">
        <f>VLOOKUP(A5,GM!$B$4:$O$605,14,FALSE)</f>
        <v>#N/A</v>
      </c>
      <c r="G5" s="65" t="s">
        <v>3726</v>
      </c>
      <c r="H5" s="65" t="s">
        <v>3727</v>
      </c>
      <c r="I5" s="1" t="s">
        <v>4013</v>
      </c>
      <c r="J5" s="337" t="s">
        <v>3677</v>
      </c>
      <c r="K5" s="337" t="s">
        <v>3678</v>
      </c>
      <c r="L5" t="s">
        <v>3676</v>
      </c>
      <c r="M5" s="337" t="s">
        <v>3693</v>
      </c>
      <c r="N5" s="337" t="s">
        <v>3694</v>
      </c>
    </row>
    <row r="6" spans="1:16">
      <c r="A6" t="s">
        <v>3728</v>
      </c>
      <c r="B6" t="s">
        <v>3729</v>
      </c>
      <c r="C6" t="e">
        <f>VLOOKUP(A6,GM!$B$4:$O$605,14,FALSE)</f>
        <v>#N/A</v>
      </c>
      <c r="G6" s="65" t="s">
        <v>3728</v>
      </c>
      <c r="H6" s="65" t="s">
        <v>3729</v>
      </c>
      <c r="I6" s="1" t="s">
        <v>4007</v>
      </c>
      <c r="J6" s="337" t="s">
        <v>3677</v>
      </c>
      <c r="K6" s="337" t="s">
        <v>3678</v>
      </c>
      <c r="L6" t="s">
        <v>3676</v>
      </c>
      <c r="M6" s="337" t="s">
        <v>3693</v>
      </c>
      <c r="N6" s="337" t="s">
        <v>3694</v>
      </c>
    </row>
    <row r="7" spans="1:16">
      <c r="A7" t="s">
        <v>3730</v>
      </c>
      <c r="B7" t="s">
        <v>3731</v>
      </c>
      <c r="C7" t="e">
        <f>VLOOKUP(A7,GM!$B$4:$O$605,14,FALSE)</f>
        <v>#N/A</v>
      </c>
      <c r="G7" s="65" t="s">
        <v>3730</v>
      </c>
      <c r="H7" s="65" t="s">
        <v>3731</v>
      </c>
      <c r="I7" s="1" t="s">
        <v>4008</v>
      </c>
      <c r="J7" s="337" t="s">
        <v>3677</v>
      </c>
      <c r="K7" s="337" t="s">
        <v>3678</v>
      </c>
      <c r="L7" t="s">
        <v>3676</v>
      </c>
      <c r="M7" s="337" t="s">
        <v>3693</v>
      </c>
      <c r="N7" s="337" t="s">
        <v>3694</v>
      </c>
    </row>
    <row r="8" spans="1:16">
      <c r="A8" t="s">
        <v>3732</v>
      </c>
      <c r="B8" t="s">
        <v>3733</v>
      </c>
      <c r="C8" t="e">
        <f>VLOOKUP(A8,GM!$B$4:$O$605,14,FALSE)</f>
        <v>#N/A</v>
      </c>
      <c r="G8" s="65" t="s">
        <v>3732</v>
      </c>
      <c r="H8" s="65" t="s">
        <v>3733</v>
      </c>
      <c r="I8" s="1" t="s">
        <v>4009</v>
      </c>
      <c r="J8" s="337" t="s">
        <v>3677</v>
      </c>
      <c r="K8" s="337" t="s">
        <v>3678</v>
      </c>
      <c r="L8" t="s">
        <v>3676</v>
      </c>
      <c r="M8" s="337" t="s">
        <v>3693</v>
      </c>
      <c r="N8" s="337" t="s">
        <v>3694</v>
      </c>
    </row>
    <row r="9" spans="1:16">
      <c r="A9" t="s">
        <v>3734</v>
      </c>
      <c r="B9" t="s">
        <v>3735</v>
      </c>
      <c r="C9" t="e">
        <f>VLOOKUP(A9,GM!$B$4:$O$605,14,FALSE)</f>
        <v>#N/A</v>
      </c>
      <c r="G9" s="65" t="s">
        <v>3734</v>
      </c>
      <c r="H9" s="65" t="s">
        <v>3735</v>
      </c>
      <c r="I9" s="1" t="s">
        <v>4010</v>
      </c>
      <c r="J9" s="337" t="s">
        <v>3677</v>
      </c>
      <c r="K9" s="337" t="s">
        <v>3678</v>
      </c>
      <c r="L9" t="s">
        <v>3676</v>
      </c>
      <c r="M9" s="337" t="s">
        <v>3693</v>
      </c>
      <c r="N9" s="337" t="s">
        <v>3694</v>
      </c>
    </row>
    <row r="10" spans="1:16">
      <c r="A10" t="s">
        <v>3736</v>
      </c>
      <c r="B10" t="s">
        <v>3737</v>
      </c>
      <c r="C10" t="e">
        <f>VLOOKUP(A10,GM!$B$4:$O$605,14,FALSE)</f>
        <v>#N/A</v>
      </c>
      <c r="G10" s="65" t="s">
        <v>3736</v>
      </c>
      <c r="H10" s="65" t="s">
        <v>3737</v>
      </c>
      <c r="I10" s="1" t="s">
        <v>4011</v>
      </c>
      <c r="J10" s="337" t="s">
        <v>3677</v>
      </c>
      <c r="K10" s="337" t="s">
        <v>3678</v>
      </c>
      <c r="L10" t="s">
        <v>3676</v>
      </c>
      <c r="M10" s="337" t="s">
        <v>3693</v>
      </c>
      <c r="N10" s="337" t="s">
        <v>3694</v>
      </c>
    </row>
    <row r="11" spans="1:16">
      <c r="A11" t="s">
        <v>3934</v>
      </c>
      <c r="B11" t="s">
        <v>3808</v>
      </c>
      <c r="C11" t="e">
        <f>VLOOKUP(A11,GM!$B$4:$O$605,14,FALSE)</f>
        <v>#N/A</v>
      </c>
      <c r="G11" s="65" t="s">
        <v>3934</v>
      </c>
      <c r="H11" s="65" t="s">
        <v>3808</v>
      </c>
      <c r="I11" s="1" t="s">
        <v>4037</v>
      </c>
      <c r="J11" t="s">
        <v>3676</v>
      </c>
    </row>
    <row r="12" spans="1:16">
      <c r="A12" t="s">
        <v>3935</v>
      </c>
      <c r="B12" t="s">
        <v>3936</v>
      </c>
      <c r="C12" t="e">
        <f>VLOOKUP(A12,GM!$B$4:$O$605,14,FALSE)</f>
        <v>#N/A</v>
      </c>
      <c r="G12" s="65" t="s">
        <v>3935</v>
      </c>
      <c r="H12" s="65" t="s">
        <v>3936</v>
      </c>
      <c r="I12" s="1" t="s">
        <v>4040</v>
      </c>
      <c r="J12" t="s">
        <v>3676</v>
      </c>
    </row>
    <row r="13" spans="1:16">
      <c r="A13" t="s">
        <v>3937</v>
      </c>
      <c r="B13" t="s">
        <v>3938</v>
      </c>
      <c r="C13" t="e">
        <f>VLOOKUP(A13,GM!$B$4:$O$605,14,FALSE)</f>
        <v>#N/A</v>
      </c>
      <c r="G13" s="65" t="s">
        <v>3937</v>
      </c>
      <c r="H13" s="65" t="s">
        <v>3938</v>
      </c>
      <c r="I13" s="1" t="s">
        <v>4042</v>
      </c>
      <c r="J13" t="s">
        <v>3676</v>
      </c>
    </row>
    <row r="14" spans="1:16">
      <c r="A14" t="s">
        <v>3939</v>
      </c>
      <c r="B14" t="s">
        <v>3940</v>
      </c>
      <c r="C14" t="e">
        <f>VLOOKUP(A14,GM!$B$4:$O$605,14,FALSE)</f>
        <v>#N/A</v>
      </c>
      <c r="G14" s="65" t="s">
        <v>3939</v>
      </c>
      <c r="H14" s="65" t="s">
        <v>3940</v>
      </c>
      <c r="I14" s="1" t="s">
        <v>4041</v>
      </c>
      <c r="J14" t="s">
        <v>3676</v>
      </c>
    </row>
    <row r="15" spans="1:16">
      <c r="A15" t="s">
        <v>3941</v>
      </c>
      <c r="B15" t="s">
        <v>3942</v>
      </c>
      <c r="C15" t="e">
        <f>VLOOKUP(A15,GM!$B$4:$O$605,14,FALSE)</f>
        <v>#N/A</v>
      </c>
      <c r="G15" s="65" t="s">
        <v>3941</v>
      </c>
      <c r="H15" s="65" t="s">
        <v>3942</v>
      </c>
      <c r="I15" s="1" t="s">
        <v>4043</v>
      </c>
      <c r="J15" t="s">
        <v>3676</v>
      </c>
    </row>
    <row r="16" spans="1:16">
      <c r="A16" t="s">
        <v>3738</v>
      </c>
      <c r="B16" t="s">
        <v>3739</v>
      </c>
      <c r="C16" t="e">
        <f>VLOOKUP(A16,GM!$B$4:$O$605,14,FALSE)</f>
        <v>#N/A</v>
      </c>
      <c r="G16" s="65" t="s">
        <v>3738</v>
      </c>
      <c r="H16" s="65" t="s">
        <v>3739</v>
      </c>
      <c r="I16" s="1" t="s">
        <v>4063</v>
      </c>
      <c r="J16" t="s">
        <v>4099</v>
      </c>
      <c r="K16" s="337" t="s">
        <v>3694</v>
      </c>
    </row>
    <row r="17" spans="1:14">
      <c r="A17" t="s">
        <v>1305</v>
      </c>
      <c r="B17" t="s">
        <v>2493</v>
      </c>
      <c r="C17" t="str">
        <f>VLOOKUP(A17,GM!$B$4:$O$605,14,FALSE)</f>
        <v>*06016</v>
      </c>
      <c r="G17" s="456" t="s">
        <v>1305</v>
      </c>
      <c r="H17" s="457" t="s">
        <v>2493</v>
      </c>
      <c r="I17" s="104" t="s">
        <v>2493</v>
      </c>
      <c r="J17" s="337" t="s">
        <v>3677</v>
      </c>
      <c r="K17" s="337" t="s">
        <v>3693</v>
      </c>
      <c r="L17" s="337" t="s">
        <v>3694</v>
      </c>
    </row>
    <row r="18" spans="1:14">
      <c r="B18" t="s">
        <v>2197</v>
      </c>
      <c r="C18" t="e">
        <f>VLOOKUP(A18,GM!$B$4:$O$605,14,FALSE)</f>
        <v>#N/A</v>
      </c>
      <c r="G18" s="456" t="s">
        <v>2085</v>
      </c>
      <c r="H18" s="457" t="s">
        <v>2492</v>
      </c>
      <c r="I18" s="104" t="s">
        <v>2492</v>
      </c>
      <c r="J18" s="337" t="s">
        <v>3677</v>
      </c>
      <c r="K18" s="337" t="s">
        <v>3693</v>
      </c>
      <c r="L18" s="337" t="s">
        <v>3694</v>
      </c>
      <c r="M18" s="228"/>
    </row>
    <row r="19" spans="1:14">
      <c r="B19" t="s">
        <v>3943</v>
      </c>
      <c r="C19" t="e">
        <f>VLOOKUP(A19,GM!$B$4:$O$605,14,FALSE)</f>
        <v>#N/A</v>
      </c>
      <c r="G19" s="65" t="s">
        <v>3740</v>
      </c>
      <c r="H19" s="65" t="s">
        <v>246</v>
      </c>
      <c r="I19" s="1" t="s">
        <v>3968</v>
      </c>
      <c r="J19" s="337" t="s">
        <v>3677</v>
      </c>
      <c r="K19" s="337" t="s">
        <v>3693</v>
      </c>
      <c r="L19" s="337" t="s">
        <v>3694</v>
      </c>
    </row>
    <row r="20" spans="1:14">
      <c r="A20" t="s">
        <v>2085</v>
      </c>
      <c r="B20" t="s">
        <v>2492</v>
      </c>
      <c r="C20" t="str">
        <f>VLOOKUP(A20,GM!$B$4:$O$605,14,FALSE)</f>
        <v>*06015</v>
      </c>
      <c r="G20" s="65" t="s">
        <v>3741</v>
      </c>
      <c r="H20" s="65" t="s">
        <v>3742</v>
      </c>
      <c r="I20" s="1" t="s">
        <v>4029</v>
      </c>
      <c r="J20" s="337" t="s">
        <v>3677</v>
      </c>
      <c r="K20" s="337" t="s">
        <v>3693</v>
      </c>
      <c r="L20" s="337" t="s">
        <v>3694</v>
      </c>
    </row>
    <row r="21" spans="1:14">
      <c r="B21" t="s">
        <v>2432</v>
      </c>
      <c r="C21" t="e">
        <f>VLOOKUP(A21,GM!$B$4:$O$605,14,FALSE)</f>
        <v>#N/A</v>
      </c>
      <c r="G21" s="65" t="s">
        <v>3743</v>
      </c>
      <c r="H21" s="65" t="s">
        <v>2311</v>
      </c>
      <c r="I21" s="1" t="s">
        <v>4085</v>
      </c>
      <c r="J21" s="337" t="s">
        <v>3679</v>
      </c>
    </row>
    <row r="22" spans="1:14">
      <c r="A22" t="s">
        <v>3740</v>
      </c>
      <c r="B22" t="s">
        <v>246</v>
      </c>
      <c r="C22" t="e">
        <f>VLOOKUP(A22,GM!$B$4:$O$605,14,FALSE)</f>
        <v>#N/A</v>
      </c>
      <c r="G22" s="65" t="s">
        <v>3744</v>
      </c>
      <c r="H22" s="65" t="s">
        <v>2312</v>
      </c>
      <c r="I22" s="1" t="s">
        <v>4086</v>
      </c>
      <c r="J22" s="337" t="s">
        <v>4101</v>
      </c>
    </row>
    <row r="23" spans="1:14">
      <c r="A23" t="s">
        <v>3741</v>
      </c>
      <c r="B23" t="s">
        <v>3742</v>
      </c>
      <c r="C23" t="e">
        <f>VLOOKUP(A23,GM!$B$4:$O$605,14,FALSE)</f>
        <v>#N/A</v>
      </c>
      <c r="G23" s="456" t="s">
        <v>1337</v>
      </c>
      <c r="H23" s="457" t="s">
        <v>2485</v>
      </c>
      <c r="I23" s="104" t="s">
        <v>2485</v>
      </c>
      <c r="J23" t="s">
        <v>4096</v>
      </c>
    </row>
    <row r="24" spans="1:14">
      <c r="A24" t="s">
        <v>3743</v>
      </c>
      <c r="B24" t="s">
        <v>2311</v>
      </c>
      <c r="C24" t="e">
        <f>VLOOKUP(A24,GM!$B$4:$O$605,14,FALSE)</f>
        <v>#N/A</v>
      </c>
      <c r="G24" s="456" t="s">
        <v>1402</v>
      </c>
      <c r="H24" s="457" t="s">
        <v>2486</v>
      </c>
      <c r="I24" s="104" t="s">
        <v>2486</v>
      </c>
      <c r="J24" t="s">
        <v>4096</v>
      </c>
    </row>
    <row r="25" spans="1:14">
      <c r="A25" t="s">
        <v>3744</v>
      </c>
      <c r="B25" t="s">
        <v>2312</v>
      </c>
      <c r="C25" t="e">
        <f>VLOOKUP(A25,GM!$B$4:$O$605,14,FALSE)</f>
        <v>#N/A</v>
      </c>
      <c r="G25" s="456" t="s">
        <v>1306</v>
      </c>
      <c r="H25" s="457" t="s">
        <v>2478</v>
      </c>
      <c r="I25" s="104" t="s">
        <v>2478</v>
      </c>
      <c r="J25" t="s">
        <v>4097</v>
      </c>
    </row>
    <row r="26" spans="1:14">
      <c r="A26" t="s">
        <v>1337</v>
      </c>
      <c r="B26" t="s">
        <v>2485</v>
      </c>
      <c r="C26" t="str">
        <f>VLOOKUP(A26,GM!$B$4:$O$605,14,FALSE)</f>
        <v>*06008</v>
      </c>
      <c r="G26" s="456" t="s">
        <v>1307</v>
      </c>
      <c r="H26" s="457" t="s">
        <v>2479</v>
      </c>
      <c r="I26" s="104" t="s">
        <v>2479</v>
      </c>
      <c r="J26" t="s">
        <v>4098</v>
      </c>
    </row>
    <row r="27" spans="1:14">
      <c r="B27" t="s">
        <v>2231</v>
      </c>
      <c r="C27" t="e">
        <f>VLOOKUP(A27,GM!$B$4:$O$605,14,FALSE)</f>
        <v>#N/A</v>
      </c>
      <c r="G27" s="65" t="s">
        <v>3745</v>
      </c>
      <c r="H27" s="65" t="s">
        <v>2310</v>
      </c>
      <c r="I27" s="1" t="s">
        <v>4084</v>
      </c>
      <c r="J27" t="s">
        <v>4100</v>
      </c>
    </row>
    <row r="28" spans="1:14">
      <c r="B28" t="s">
        <v>3944</v>
      </c>
      <c r="C28" t="e">
        <f>VLOOKUP(A28,GM!$B$4:$O$605,14,FALSE)</f>
        <v>#N/A</v>
      </c>
      <c r="G28" s="458" t="s">
        <v>3746</v>
      </c>
      <c r="H28" s="458" t="s">
        <v>3747</v>
      </c>
      <c r="I28" s="163" t="s">
        <v>4092</v>
      </c>
      <c r="J28" s="337" t="s">
        <v>3676</v>
      </c>
      <c r="K28" s="376"/>
      <c r="L28" s="376"/>
      <c r="M28" s="376"/>
      <c r="N28" s="376"/>
    </row>
    <row r="29" spans="1:14">
      <c r="A29" t="s">
        <v>1402</v>
      </c>
      <c r="B29" t="s">
        <v>2486</v>
      </c>
      <c r="C29" t="str">
        <f>VLOOKUP(A29,GM!$B$4:$O$605,14,FALSE)</f>
        <v>*06009</v>
      </c>
      <c r="G29" s="458" t="s">
        <v>3748</v>
      </c>
      <c r="H29" s="458" t="s">
        <v>3749</v>
      </c>
      <c r="I29" s="163" t="s">
        <v>4094</v>
      </c>
      <c r="J29" s="337" t="s">
        <v>3676</v>
      </c>
      <c r="K29" s="376"/>
      <c r="L29" s="376"/>
      <c r="M29" s="376"/>
      <c r="N29" s="376"/>
    </row>
    <row r="30" spans="1:14">
      <c r="B30" t="s">
        <v>2302</v>
      </c>
      <c r="C30" t="e">
        <f>VLOOKUP(A30,GM!$B$4:$O$605,14,FALSE)</f>
        <v>#N/A</v>
      </c>
      <c r="G30" s="458" t="s">
        <v>3750</v>
      </c>
      <c r="H30" s="458" t="s">
        <v>3751</v>
      </c>
      <c r="I30" s="163" t="s">
        <v>4093</v>
      </c>
      <c r="J30" s="376" t="s">
        <v>4095</v>
      </c>
      <c r="K30" s="376" t="s">
        <v>4095</v>
      </c>
      <c r="L30" s="376"/>
      <c r="M30" s="376"/>
      <c r="N30" s="376"/>
    </row>
    <row r="31" spans="1:14">
      <c r="A31" t="s">
        <v>1306</v>
      </c>
      <c r="B31" t="s">
        <v>2478</v>
      </c>
      <c r="C31" t="str">
        <f>VLOOKUP(A31,GM!$B$4:$O$605,14,FALSE)</f>
        <v>*06001</v>
      </c>
      <c r="G31" s="458" t="s">
        <v>3752</v>
      </c>
      <c r="H31" s="458" t="s">
        <v>3753</v>
      </c>
      <c r="I31" s="163" t="s">
        <v>4067</v>
      </c>
      <c r="J31" s="324" t="s">
        <v>3679</v>
      </c>
      <c r="K31" s="376" t="s">
        <v>4096</v>
      </c>
      <c r="L31" s="337" t="s">
        <v>4101</v>
      </c>
      <c r="M31" s="376"/>
      <c r="N31" s="376"/>
    </row>
    <row r="32" spans="1:14">
      <c r="B32" t="s">
        <v>2198</v>
      </c>
      <c r="C32" t="e">
        <f>VLOOKUP(A32,GM!$B$4:$O$605,14,FALSE)</f>
        <v>#N/A</v>
      </c>
      <c r="G32" s="458" t="s">
        <v>3754</v>
      </c>
      <c r="H32" s="458" t="s">
        <v>2299</v>
      </c>
      <c r="I32" s="163" t="s">
        <v>4068</v>
      </c>
      <c r="J32" s="324" t="s">
        <v>3679</v>
      </c>
      <c r="K32" s="376" t="s">
        <v>4096</v>
      </c>
      <c r="L32" s="337" t="s">
        <v>4101</v>
      </c>
      <c r="M32" s="376"/>
      <c r="N32" s="376"/>
    </row>
    <row r="33" spans="1:14">
      <c r="B33" t="s">
        <v>3945</v>
      </c>
      <c r="C33" t="e">
        <f>VLOOKUP(A33,GM!$B$4:$O$605,14,FALSE)</f>
        <v>#N/A</v>
      </c>
      <c r="G33" s="458" t="s">
        <v>3755</v>
      </c>
      <c r="H33" s="458" t="s">
        <v>2300</v>
      </c>
      <c r="I33" s="163" t="s">
        <v>4069</v>
      </c>
      <c r="J33" s="324" t="s">
        <v>3679</v>
      </c>
      <c r="K33" s="376" t="s">
        <v>4096</v>
      </c>
      <c r="L33" s="337" t="s">
        <v>4101</v>
      </c>
      <c r="M33" s="376"/>
      <c r="N33" s="376"/>
    </row>
    <row r="34" spans="1:14">
      <c r="A34" t="s">
        <v>1307</v>
      </c>
      <c r="B34" t="s">
        <v>2479</v>
      </c>
      <c r="C34" t="str">
        <f>VLOOKUP(A34,GM!$B$4:$O$605,14,FALSE)</f>
        <v>*06002</v>
      </c>
      <c r="G34" s="65" t="s">
        <v>3756</v>
      </c>
      <c r="H34" s="65" t="s">
        <v>3757</v>
      </c>
      <c r="I34" s="1" t="s">
        <v>3978</v>
      </c>
      <c r="J34" s="337" t="s">
        <v>3679</v>
      </c>
    </row>
    <row r="35" spans="1:14">
      <c r="B35" t="s">
        <v>2199</v>
      </c>
      <c r="C35" t="e">
        <f>VLOOKUP(A35,GM!$B$4:$O$605,14,FALSE)</f>
        <v>#N/A</v>
      </c>
      <c r="G35" s="65" t="s">
        <v>3947</v>
      </c>
      <c r="H35" s="65" t="s">
        <v>3948</v>
      </c>
      <c r="I35" s="1" t="s">
        <v>3972</v>
      </c>
      <c r="J35" s="337" t="s">
        <v>3679</v>
      </c>
      <c r="K35" s="376" t="s">
        <v>4096</v>
      </c>
    </row>
    <row r="36" spans="1:14">
      <c r="B36" t="s">
        <v>3946</v>
      </c>
      <c r="C36" t="e">
        <f>VLOOKUP(A36,GM!$B$4:$O$605,14,FALSE)</f>
        <v>#N/A</v>
      </c>
      <c r="G36" s="65" t="s">
        <v>3758</v>
      </c>
      <c r="H36" s="65" t="s">
        <v>2304</v>
      </c>
      <c r="I36" s="1" t="s">
        <v>4075</v>
      </c>
      <c r="J36" s="337" t="s">
        <v>3679</v>
      </c>
    </row>
    <row r="37" spans="1:14">
      <c r="A37" t="s">
        <v>3745</v>
      </c>
      <c r="B37" t="s">
        <v>2310</v>
      </c>
      <c r="C37" t="e">
        <f>VLOOKUP(A37,GM!$B$4:$O$605,14,FALSE)</f>
        <v>#N/A</v>
      </c>
      <c r="G37" s="65" t="s">
        <v>3759</v>
      </c>
      <c r="H37" s="65" t="s">
        <v>3760</v>
      </c>
      <c r="I37" s="1" t="s">
        <v>4076</v>
      </c>
      <c r="J37" s="337" t="s">
        <v>3679</v>
      </c>
    </row>
    <row r="38" spans="1:14">
      <c r="A38" t="s">
        <v>3746</v>
      </c>
      <c r="B38" t="s">
        <v>3747</v>
      </c>
      <c r="C38" t="e">
        <f>VLOOKUP(A38,GM!$B$4:$O$605,14,FALSE)</f>
        <v>#N/A</v>
      </c>
      <c r="G38" s="65" t="s">
        <v>3761</v>
      </c>
      <c r="H38" s="65" t="s">
        <v>2303</v>
      </c>
      <c r="I38" s="1" t="s">
        <v>4074</v>
      </c>
      <c r="J38" s="337" t="s">
        <v>3679</v>
      </c>
    </row>
    <row r="39" spans="1:14">
      <c r="A39" t="s">
        <v>3748</v>
      </c>
      <c r="B39" t="s">
        <v>3749</v>
      </c>
      <c r="C39" t="e">
        <f>VLOOKUP(A39,GM!$B$4:$O$605,14,FALSE)</f>
        <v>#N/A</v>
      </c>
      <c r="G39" s="65" t="s">
        <v>3762</v>
      </c>
      <c r="H39" s="65" t="s">
        <v>3763</v>
      </c>
      <c r="I39" s="1" t="s">
        <v>3979</v>
      </c>
      <c r="J39" t="s">
        <v>3676</v>
      </c>
    </row>
    <row r="40" spans="1:14">
      <c r="A40" t="s">
        <v>3750</v>
      </c>
      <c r="B40" t="s">
        <v>3751</v>
      </c>
      <c r="C40" t="e">
        <f>VLOOKUP(A40,GM!$B$4:$O$605,14,FALSE)</f>
        <v>#N/A</v>
      </c>
      <c r="G40" s="65" t="s">
        <v>3764</v>
      </c>
      <c r="H40" s="65" t="s">
        <v>3765</v>
      </c>
      <c r="I40" s="1" t="s">
        <v>4064</v>
      </c>
      <c r="J40" s="337" t="s">
        <v>4102</v>
      </c>
      <c r="K40" s="337" t="s">
        <v>3693</v>
      </c>
      <c r="L40" s="337" t="s">
        <v>3694</v>
      </c>
    </row>
    <row r="41" spans="1:14">
      <c r="A41" t="s">
        <v>3752</v>
      </c>
      <c r="B41" t="s">
        <v>3753</v>
      </c>
      <c r="C41" t="e">
        <f>VLOOKUP(A41,GM!$B$4:$O$605,14,FALSE)</f>
        <v>#N/A</v>
      </c>
      <c r="G41" s="65" t="s">
        <v>3766</v>
      </c>
      <c r="H41" s="65" t="s">
        <v>3767</v>
      </c>
      <c r="I41" s="1" t="s">
        <v>4090</v>
      </c>
      <c r="J41" s="337" t="s">
        <v>1314</v>
      </c>
    </row>
    <row r="42" spans="1:14">
      <c r="A42" t="s">
        <v>3754</v>
      </c>
      <c r="B42" t="s">
        <v>2299</v>
      </c>
      <c r="C42" t="e">
        <f>VLOOKUP(A42,GM!$B$4:$O$605,14,FALSE)</f>
        <v>#N/A</v>
      </c>
      <c r="G42" s="456" t="s">
        <v>1429</v>
      </c>
      <c r="H42" s="457" t="s">
        <v>2487</v>
      </c>
      <c r="I42" s="104" t="s">
        <v>2487</v>
      </c>
      <c r="J42" t="s">
        <v>4097</v>
      </c>
    </row>
    <row r="43" spans="1:14">
      <c r="A43" t="s">
        <v>3755</v>
      </c>
      <c r="B43" t="s">
        <v>2300</v>
      </c>
      <c r="C43" t="e">
        <f>VLOOKUP(A43,GM!$B$4:$O$605,14,FALSE)</f>
        <v>#N/A</v>
      </c>
      <c r="G43" s="65" t="s">
        <v>3949</v>
      </c>
      <c r="H43" s="65" t="s">
        <v>3725</v>
      </c>
      <c r="I43" s="1" t="s">
        <v>4036</v>
      </c>
      <c r="J43" t="s">
        <v>3676</v>
      </c>
    </row>
    <row r="44" spans="1:14">
      <c r="A44" t="s">
        <v>3756</v>
      </c>
      <c r="B44" t="s">
        <v>3757</v>
      </c>
      <c r="C44" t="e">
        <f>VLOOKUP(A44,GM!$B$4:$O$605,14,FALSE)</f>
        <v>#N/A</v>
      </c>
      <c r="G44" s="456" t="s">
        <v>1308</v>
      </c>
      <c r="H44" s="457" t="s">
        <v>2480</v>
      </c>
      <c r="I44" s="104" t="s">
        <v>2480</v>
      </c>
      <c r="J44" t="s">
        <v>3676</v>
      </c>
    </row>
    <row r="45" spans="1:14">
      <c r="A45" t="s">
        <v>3947</v>
      </c>
      <c r="B45" t="s">
        <v>3948</v>
      </c>
      <c r="C45" t="e">
        <f>VLOOKUP(A45,GM!$B$4:$O$605,14,FALSE)</f>
        <v>#N/A</v>
      </c>
      <c r="G45" s="65" t="s">
        <v>3768</v>
      </c>
      <c r="H45" s="65" t="s">
        <v>3769</v>
      </c>
      <c r="I45" s="1" t="s">
        <v>3973</v>
      </c>
      <c r="J45" t="s">
        <v>3676</v>
      </c>
      <c r="K45" s="337" t="s">
        <v>3693</v>
      </c>
      <c r="L45" s="337" t="s">
        <v>3694</v>
      </c>
    </row>
    <row r="46" spans="1:14">
      <c r="A46" t="s">
        <v>3758</v>
      </c>
      <c r="B46" t="s">
        <v>2304</v>
      </c>
      <c r="C46" t="e">
        <f>VLOOKUP(A46,GM!$B$4:$O$605,14,FALSE)</f>
        <v>#N/A</v>
      </c>
      <c r="G46" s="65" t="s">
        <v>3770</v>
      </c>
      <c r="H46" s="65" t="s">
        <v>3771</v>
      </c>
      <c r="I46" s="1" t="s">
        <v>3976</v>
      </c>
      <c r="J46" t="s">
        <v>3676</v>
      </c>
      <c r="K46" s="337" t="s">
        <v>3693</v>
      </c>
      <c r="L46" s="337" t="s">
        <v>3694</v>
      </c>
    </row>
    <row r="47" spans="1:14">
      <c r="A47" t="s">
        <v>3759</v>
      </c>
      <c r="B47" t="s">
        <v>3760</v>
      </c>
      <c r="C47" t="e">
        <f>VLOOKUP(A47,GM!$B$4:$O$605,14,FALSE)</f>
        <v>#N/A</v>
      </c>
      <c r="G47" s="65" t="s">
        <v>3772</v>
      </c>
      <c r="H47" s="65" t="s">
        <v>213</v>
      </c>
      <c r="I47" s="1" t="s">
        <v>3977</v>
      </c>
      <c r="J47" t="s">
        <v>3676</v>
      </c>
      <c r="K47" s="337" t="s">
        <v>3693</v>
      </c>
      <c r="L47" s="337" t="s">
        <v>3694</v>
      </c>
    </row>
    <row r="48" spans="1:14">
      <c r="A48" t="s">
        <v>3761</v>
      </c>
      <c r="B48" t="s">
        <v>2303</v>
      </c>
      <c r="C48" t="e">
        <f>VLOOKUP(A48,GM!$B$4:$O$605,14,FALSE)</f>
        <v>#N/A</v>
      </c>
      <c r="G48" s="65" t="s">
        <v>3773</v>
      </c>
      <c r="H48" s="65" t="s">
        <v>3774</v>
      </c>
      <c r="I48" s="1" t="s">
        <v>4071</v>
      </c>
      <c r="J48" t="s">
        <v>3676</v>
      </c>
    </row>
    <row r="49" spans="1:10">
      <c r="A49" t="s">
        <v>3762</v>
      </c>
      <c r="B49" t="s">
        <v>3763</v>
      </c>
      <c r="C49" t="e">
        <f>VLOOKUP(A49,GM!$B$4:$O$605,14,FALSE)</f>
        <v>#N/A</v>
      </c>
      <c r="G49" s="65" t="s">
        <v>3775</v>
      </c>
      <c r="H49" s="65" t="s">
        <v>2302</v>
      </c>
      <c r="I49" s="1" t="s">
        <v>4072</v>
      </c>
      <c r="J49" t="s">
        <v>3676</v>
      </c>
    </row>
    <row r="50" spans="1:10">
      <c r="A50" t="s">
        <v>3764</v>
      </c>
      <c r="B50" t="s">
        <v>3765</v>
      </c>
      <c r="C50" t="e">
        <f>VLOOKUP(A50,GM!$B$4:$O$605,14,FALSE)</f>
        <v>#N/A</v>
      </c>
      <c r="G50" s="65" t="s">
        <v>3776</v>
      </c>
      <c r="H50" s="65" t="s">
        <v>3777</v>
      </c>
      <c r="I50" s="1" t="s">
        <v>4077</v>
      </c>
      <c r="J50" t="s">
        <v>3676</v>
      </c>
    </row>
    <row r="51" spans="1:10">
      <c r="A51" t="s">
        <v>3766</v>
      </c>
      <c r="B51" t="s">
        <v>3767</v>
      </c>
      <c r="C51" t="e">
        <f>VLOOKUP(A51,GM!$B$4:$O$605,14,FALSE)</f>
        <v>#N/A</v>
      </c>
      <c r="G51" s="456" t="s">
        <v>1439</v>
      </c>
      <c r="H51" s="457" t="s">
        <v>2491</v>
      </c>
      <c r="I51" s="104" t="s">
        <v>2491</v>
      </c>
      <c r="J51" t="s">
        <v>3676</v>
      </c>
    </row>
    <row r="52" spans="1:10">
      <c r="A52" t="s">
        <v>1429</v>
      </c>
      <c r="B52" t="s">
        <v>2487</v>
      </c>
      <c r="C52" t="str">
        <f>VLOOKUP(A52,GM!$B$4:$O$605,14,FALSE)</f>
        <v>*06010</v>
      </c>
      <c r="G52" s="456" t="s">
        <v>1433</v>
      </c>
      <c r="H52" s="457" t="s">
        <v>2488</v>
      </c>
      <c r="I52" s="104" t="s">
        <v>2488</v>
      </c>
      <c r="J52" t="s">
        <v>3676</v>
      </c>
    </row>
    <row r="53" spans="1:10">
      <c r="B53" t="s">
        <v>2334</v>
      </c>
      <c r="C53" t="e">
        <f>VLOOKUP(A53,GM!$B$4:$O$605,14,FALSE)</f>
        <v>#N/A</v>
      </c>
      <c r="G53" s="65" t="s">
        <v>3778</v>
      </c>
      <c r="H53" s="65" t="s">
        <v>3779</v>
      </c>
      <c r="I53" s="1" t="s">
        <v>3975</v>
      </c>
      <c r="J53" t="s">
        <v>3676</v>
      </c>
    </row>
    <row r="54" spans="1:10">
      <c r="A54" t="s">
        <v>3949</v>
      </c>
      <c r="B54" t="s">
        <v>3725</v>
      </c>
      <c r="C54" t="e">
        <f>VLOOKUP(A54,GM!$B$4:$O$605,14,FALSE)</f>
        <v>#N/A</v>
      </c>
      <c r="G54" s="65" t="s">
        <v>3780</v>
      </c>
      <c r="H54" s="65" t="s">
        <v>3781</v>
      </c>
      <c r="I54" s="1" t="s">
        <v>4024</v>
      </c>
      <c r="J54" t="s">
        <v>3676</v>
      </c>
    </row>
    <row r="55" spans="1:10">
      <c r="A55" t="s">
        <v>1308</v>
      </c>
      <c r="B55" t="s">
        <v>2480</v>
      </c>
      <c r="C55" t="str">
        <f>VLOOKUP(A55,GM!$B$4:$O$605,14,FALSE)</f>
        <v>*06003</v>
      </c>
      <c r="G55" s="65" t="s">
        <v>3782</v>
      </c>
      <c r="H55" s="65" t="s">
        <v>3783</v>
      </c>
      <c r="I55" s="1" t="s">
        <v>4025</v>
      </c>
      <c r="J55" t="s">
        <v>3676</v>
      </c>
    </row>
    <row r="56" spans="1:10">
      <c r="B56" t="s">
        <v>2200</v>
      </c>
      <c r="C56" t="e">
        <f>VLOOKUP(A56,GM!$B$4:$O$605,14,FALSE)</f>
        <v>#N/A</v>
      </c>
      <c r="G56" s="65" t="s">
        <v>3784</v>
      </c>
      <c r="H56" s="65" t="s">
        <v>3785</v>
      </c>
      <c r="I56" s="1" t="s">
        <v>3999</v>
      </c>
      <c r="J56" t="s">
        <v>3676</v>
      </c>
    </row>
    <row r="57" spans="1:10">
      <c r="B57" t="s">
        <v>3950</v>
      </c>
      <c r="C57" t="e">
        <f>VLOOKUP(A57,GM!$B$4:$O$605,14,FALSE)</f>
        <v>#N/A</v>
      </c>
      <c r="G57" s="65" t="s">
        <v>3786</v>
      </c>
      <c r="H57" s="65" t="s">
        <v>3787</v>
      </c>
      <c r="I57" s="1" t="s">
        <v>4026</v>
      </c>
      <c r="J57" t="s">
        <v>3676</v>
      </c>
    </row>
    <row r="58" spans="1:10">
      <c r="A58" t="s">
        <v>3768</v>
      </c>
      <c r="B58" t="s">
        <v>3769</v>
      </c>
      <c r="C58" t="e">
        <f>VLOOKUP(A58,GM!$B$4:$O$605,14,FALSE)</f>
        <v>#N/A</v>
      </c>
      <c r="G58" s="65" t="s">
        <v>3788</v>
      </c>
      <c r="H58" s="65" t="s">
        <v>3789</v>
      </c>
      <c r="I58" s="1" t="s">
        <v>3991</v>
      </c>
      <c r="J58" t="s">
        <v>3676</v>
      </c>
    </row>
    <row r="59" spans="1:10">
      <c r="A59" t="s">
        <v>3770</v>
      </c>
      <c r="B59" t="s">
        <v>3771</v>
      </c>
      <c r="C59" t="e">
        <f>VLOOKUP(A59,GM!$B$4:$O$605,14,FALSE)</f>
        <v>#N/A</v>
      </c>
      <c r="G59" s="65" t="s">
        <v>3790</v>
      </c>
      <c r="H59" s="65" t="s">
        <v>3791</v>
      </c>
      <c r="I59" s="1" t="s">
        <v>4081</v>
      </c>
      <c r="J59" t="s">
        <v>3676</v>
      </c>
    </row>
    <row r="60" spans="1:10">
      <c r="A60" t="s">
        <v>3772</v>
      </c>
      <c r="B60" t="s">
        <v>213</v>
      </c>
      <c r="C60" t="e">
        <f>VLOOKUP(A60,GM!$B$4:$O$605,14,FALSE)</f>
        <v>#N/A</v>
      </c>
      <c r="G60" s="456" t="s">
        <v>1309</v>
      </c>
      <c r="H60" s="457" t="s">
        <v>2494</v>
      </c>
      <c r="I60" s="104" t="s">
        <v>2494</v>
      </c>
    </row>
    <row r="61" spans="1:10">
      <c r="A61" t="s">
        <v>3773</v>
      </c>
      <c r="B61" t="s">
        <v>3774</v>
      </c>
      <c r="C61" t="e">
        <f>VLOOKUP(A61,GM!$B$4:$O$605,14,FALSE)</f>
        <v>#N/A</v>
      </c>
      <c r="G61" s="456" t="s">
        <v>1434</v>
      </c>
      <c r="H61" s="457" t="s">
        <v>2489</v>
      </c>
      <c r="I61" s="104" t="s">
        <v>2489</v>
      </c>
      <c r="J61" t="s">
        <v>3676</v>
      </c>
    </row>
    <row r="62" spans="1:10">
      <c r="A62" t="s">
        <v>3775</v>
      </c>
      <c r="B62" t="s">
        <v>2302</v>
      </c>
      <c r="C62" t="e">
        <f>VLOOKUP(A62,GM!$B$4:$O$605,14,FALSE)</f>
        <v>#N/A</v>
      </c>
      <c r="G62" s="456" t="s">
        <v>1438</v>
      </c>
      <c r="H62" s="457" t="s">
        <v>2490</v>
      </c>
      <c r="I62" s="104" t="s">
        <v>2490</v>
      </c>
      <c r="J62" t="s">
        <v>3676</v>
      </c>
    </row>
    <row r="63" spans="1:10">
      <c r="A63" t="s">
        <v>3776</v>
      </c>
      <c r="B63" t="s">
        <v>3777</v>
      </c>
      <c r="C63" t="e">
        <f>VLOOKUP(A63,GM!$B$4:$O$605,14,FALSE)</f>
        <v>#N/A</v>
      </c>
      <c r="G63" s="65" t="s">
        <v>3952</v>
      </c>
      <c r="H63" s="65" t="s">
        <v>3953</v>
      </c>
      <c r="I63" s="1" t="s">
        <v>3971</v>
      </c>
      <c r="J63" t="s">
        <v>3676</v>
      </c>
    </row>
    <row r="64" spans="1:10">
      <c r="A64" t="s">
        <v>1439</v>
      </c>
      <c r="B64" t="s">
        <v>2491</v>
      </c>
      <c r="C64" t="str">
        <f>VLOOKUP(A64,GM!$B$4:$O$605,14,FALSE)</f>
        <v>*06014</v>
      </c>
      <c r="G64" s="65" t="s">
        <v>3792</v>
      </c>
      <c r="H64" s="65" t="s">
        <v>2314</v>
      </c>
      <c r="I64" s="1" t="s">
        <v>4088</v>
      </c>
      <c r="J64" t="s">
        <v>3676</v>
      </c>
    </row>
    <row r="65" spans="1:14">
      <c r="B65" t="s">
        <v>2343</v>
      </c>
      <c r="C65" t="e">
        <f>VLOOKUP(A65,GM!$B$4:$O$605,14,FALSE)</f>
        <v>#N/A</v>
      </c>
      <c r="G65" s="65" t="s">
        <v>3793</v>
      </c>
      <c r="H65" s="65" t="s">
        <v>2301</v>
      </c>
      <c r="I65" s="1" t="s">
        <v>4070</v>
      </c>
      <c r="J65" t="s">
        <v>3676</v>
      </c>
    </row>
    <row r="66" spans="1:14">
      <c r="A66" t="s">
        <v>1433</v>
      </c>
      <c r="B66" t="s">
        <v>2488</v>
      </c>
      <c r="C66" t="str">
        <f>VLOOKUP(A66,GM!$B$4:$O$605,14,FALSE)</f>
        <v>*06011</v>
      </c>
      <c r="G66" s="65" t="s">
        <v>3794</v>
      </c>
      <c r="H66" s="65" t="s">
        <v>3795</v>
      </c>
      <c r="I66" s="1" t="s">
        <v>4073</v>
      </c>
      <c r="J66" t="s">
        <v>3676</v>
      </c>
    </row>
    <row r="67" spans="1:14">
      <c r="B67" t="s">
        <v>2337</v>
      </c>
      <c r="C67" t="e">
        <f>VLOOKUP(A67,GM!$B$4:$O$605,14,FALSE)</f>
        <v>#N/A</v>
      </c>
      <c r="G67" s="65" t="s">
        <v>3796</v>
      </c>
      <c r="H67" s="65" t="s">
        <v>3797</v>
      </c>
      <c r="I67" s="1" t="s">
        <v>4023</v>
      </c>
      <c r="J67" s="337" t="s">
        <v>3677</v>
      </c>
      <c r="K67" s="337" t="s">
        <v>3678</v>
      </c>
      <c r="L67" t="s">
        <v>3676</v>
      </c>
      <c r="M67" s="337" t="s">
        <v>3693</v>
      </c>
      <c r="N67" s="337" t="s">
        <v>3694</v>
      </c>
    </row>
    <row r="68" spans="1:14">
      <c r="A68" t="s">
        <v>3778</v>
      </c>
      <c r="B68" t="s">
        <v>3779</v>
      </c>
      <c r="C68" t="e">
        <f>VLOOKUP(A68,GM!$B$4:$O$605,14,FALSE)</f>
        <v>#N/A</v>
      </c>
      <c r="G68" s="456" t="s">
        <v>554</v>
      </c>
      <c r="H68" s="457" t="s">
        <v>2495</v>
      </c>
      <c r="I68" s="104" t="s">
        <v>2495</v>
      </c>
      <c r="J68" s="337" t="s">
        <v>3679</v>
      </c>
      <c r="K68" s="337" t="s">
        <v>3678</v>
      </c>
      <c r="L68" t="s">
        <v>3676</v>
      </c>
      <c r="M68" s="337" t="s">
        <v>3693</v>
      </c>
      <c r="N68" s="337" t="s">
        <v>3694</v>
      </c>
    </row>
    <row r="69" spans="1:14">
      <c r="A69" t="s">
        <v>3780</v>
      </c>
      <c r="B69" t="s">
        <v>3781</v>
      </c>
      <c r="C69" t="e">
        <f>VLOOKUP(A69,GM!$B$4:$O$605,14,FALSE)</f>
        <v>#N/A</v>
      </c>
      <c r="G69" s="65" t="s">
        <v>3798</v>
      </c>
      <c r="H69" s="65" t="s">
        <v>147</v>
      </c>
      <c r="I69" s="1" t="s">
        <v>3966</v>
      </c>
      <c r="J69" s="337" t="s">
        <v>3679</v>
      </c>
      <c r="K69" s="337" t="s">
        <v>3678</v>
      </c>
      <c r="L69" t="s">
        <v>3676</v>
      </c>
      <c r="M69" s="337" t="s">
        <v>3693</v>
      </c>
      <c r="N69" s="337" t="s">
        <v>3694</v>
      </c>
    </row>
    <row r="70" spans="1:14">
      <c r="A70" t="s">
        <v>3782</v>
      </c>
      <c r="B70" t="s">
        <v>3783</v>
      </c>
      <c r="C70" t="e">
        <f>VLOOKUP(A70,GM!$B$4:$O$605,14,FALSE)</f>
        <v>#N/A</v>
      </c>
      <c r="G70" s="65" t="s">
        <v>3799</v>
      </c>
      <c r="H70" s="65" t="s">
        <v>2416</v>
      </c>
      <c r="I70" s="1" t="s">
        <v>4089</v>
      </c>
      <c r="J70" s="337" t="s">
        <v>3679</v>
      </c>
      <c r="K70" s="337" t="s">
        <v>3678</v>
      </c>
      <c r="L70" t="s">
        <v>3676</v>
      </c>
      <c r="M70" s="337" t="s">
        <v>3693</v>
      </c>
      <c r="N70" s="337" t="s">
        <v>3694</v>
      </c>
    </row>
    <row r="71" spans="1:14">
      <c r="A71" t="s">
        <v>3784</v>
      </c>
      <c r="B71" t="s">
        <v>3785</v>
      </c>
      <c r="C71" t="e">
        <f>VLOOKUP(A71,GM!$B$4:$O$605,14,FALSE)</f>
        <v>#N/A</v>
      </c>
      <c r="G71" s="456" t="s">
        <v>3800</v>
      </c>
      <c r="H71" s="457" t="s">
        <v>2481</v>
      </c>
      <c r="I71" s="104" t="s">
        <v>2481</v>
      </c>
      <c r="J71" s="337" t="s">
        <v>3677</v>
      </c>
      <c r="K71" s="337" t="s">
        <v>3678</v>
      </c>
      <c r="L71" t="s">
        <v>3676</v>
      </c>
      <c r="M71" s="337" t="s">
        <v>3693</v>
      </c>
      <c r="N71" s="337" t="s">
        <v>3694</v>
      </c>
    </row>
    <row r="72" spans="1:14">
      <c r="A72" t="s">
        <v>3786</v>
      </c>
      <c r="B72" t="s">
        <v>3787</v>
      </c>
      <c r="C72" t="e">
        <f>VLOOKUP(A72,GM!$B$4:$O$605,14,FALSE)</f>
        <v>#N/A</v>
      </c>
      <c r="G72" s="456" t="s">
        <v>1311</v>
      </c>
      <c r="H72" s="457" t="s">
        <v>2482</v>
      </c>
      <c r="I72" s="104" t="s">
        <v>2482</v>
      </c>
      <c r="J72" s="337" t="s">
        <v>3677</v>
      </c>
      <c r="K72" s="337" t="s">
        <v>3678</v>
      </c>
      <c r="L72" t="s">
        <v>3676</v>
      </c>
      <c r="M72" s="337" t="s">
        <v>3693</v>
      </c>
      <c r="N72" s="337" t="s">
        <v>3694</v>
      </c>
    </row>
    <row r="73" spans="1:14">
      <c r="A73" t="s">
        <v>3788</v>
      </c>
      <c r="B73" t="s">
        <v>3789</v>
      </c>
      <c r="C73" t="e">
        <f>VLOOKUP(A73,GM!$B$4:$O$605,14,FALSE)</f>
        <v>#N/A</v>
      </c>
      <c r="G73" s="65" t="s">
        <v>3801</v>
      </c>
      <c r="H73" s="65" t="s">
        <v>3802</v>
      </c>
      <c r="I73" s="1" t="s">
        <v>3980</v>
      </c>
      <c r="J73" s="337" t="s">
        <v>3677</v>
      </c>
      <c r="K73" s="337" t="s">
        <v>3678</v>
      </c>
      <c r="L73" t="s">
        <v>3676</v>
      </c>
      <c r="M73" s="337" t="s">
        <v>3693</v>
      </c>
      <c r="N73" s="337" t="s">
        <v>3694</v>
      </c>
    </row>
    <row r="74" spans="1:14">
      <c r="A74" t="s">
        <v>3790</v>
      </c>
      <c r="B74" t="s">
        <v>3791</v>
      </c>
      <c r="C74" t="e">
        <f>VLOOKUP(A74,GM!$B$4:$O$605,14,FALSE)</f>
        <v>#N/A</v>
      </c>
      <c r="G74" s="65" t="s">
        <v>3803</v>
      </c>
      <c r="H74" s="65" t="s">
        <v>3804</v>
      </c>
      <c r="I74" s="1" t="s">
        <v>4027</v>
      </c>
      <c r="J74" s="337" t="s">
        <v>3677</v>
      </c>
      <c r="K74" s="337" t="s">
        <v>3678</v>
      </c>
      <c r="L74" t="s">
        <v>3676</v>
      </c>
      <c r="M74" s="337" t="s">
        <v>3693</v>
      </c>
      <c r="N74" s="337" t="s">
        <v>3694</v>
      </c>
    </row>
    <row r="75" spans="1:14">
      <c r="A75" t="s">
        <v>1309</v>
      </c>
      <c r="B75" t="s">
        <v>2494</v>
      </c>
      <c r="C75" t="str">
        <f>VLOOKUP(A75,GM!$B$4:$O$605,14,FALSE)</f>
        <v>*06017</v>
      </c>
      <c r="G75" s="65" t="s">
        <v>3805</v>
      </c>
      <c r="H75" s="65" t="s">
        <v>3806</v>
      </c>
      <c r="I75" s="1" t="s">
        <v>4014</v>
      </c>
      <c r="J75" s="337" t="s">
        <v>3677</v>
      </c>
      <c r="K75" s="337" t="s">
        <v>3678</v>
      </c>
      <c r="L75" t="s">
        <v>3676</v>
      </c>
      <c r="M75" s="337" t="s">
        <v>3693</v>
      </c>
      <c r="N75" s="337" t="s">
        <v>3694</v>
      </c>
    </row>
    <row r="76" spans="1:14">
      <c r="B76" t="s">
        <v>2201</v>
      </c>
      <c r="C76" t="e">
        <f>VLOOKUP(A76,GM!$B$4:$O$605,14,FALSE)</f>
        <v>#N/A</v>
      </c>
      <c r="G76" s="65" t="s">
        <v>3807</v>
      </c>
      <c r="H76" s="65" t="s">
        <v>3808</v>
      </c>
      <c r="I76" s="1" t="s">
        <v>4038</v>
      </c>
      <c r="J76" s="337" t="s">
        <v>3677</v>
      </c>
      <c r="K76" s="337" t="s">
        <v>3678</v>
      </c>
      <c r="L76" t="s">
        <v>3676</v>
      </c>
      <c r="M76" s="337" t="s">
        <v>3693</v>
      </c>
      <c r="N76" s="337" t="s">
        <v>3694</v>
      </c>
    </row>
    <row r="77" spans="1:14">
      <c r="B77" t="s">
        <v>3951</v>
      </c>
      <c r="C77" t="e">
        <f>VLOOKUP(A77,GM!$B$4:$O$605,14,FALSE)</f>
        <v>#N/A</v>
      </c>
      <c r="G77" s="65" t="s">
        <v>3809</v>
      </c>
      <c r="H77" s="65" t="s">
        <v>245</v>
      </c>
      <c r="I77" s="1" t="s">
        <v>3967</v>
      </c>
      <c r="J77" s="337" t="s">
        <v>3679</v>
      </c>
      <c r="K77" s="337" t="s">
        <v>3678</v>
      </c>
      <c r="L77" t="s">
        <v>3676</v>
      </c>
      <c r="M77" s="337" t="s">
        <v>3693</v>
      </c>
      <c r="N77" s="337" t="s">
        <v>3694</v>
      </c>
    </row>
    <row r="78" spans="1:14">
      <c r="A78" t="s">
        <v>1434</v>
      </c>
      <c r="B78" t="s">
        <v>2489</v>
      </c>
      <c r="C78" t="str">
        <f>VLOOKUP(A78,GM!$B$4:$O$605,14,FALSE)</f>
        <v>*06012</v>
      </c>
      <c r="G78" s="65" t="s">
        <v>3810</v>
      </c>
      <c r="H78" s="65" t="s">
        <v>3811</v>
      </c>
      <c r="I78" s="1" t="s">
        <v>3981</v>
      </c>
      <c r="J78" s="337" t="s">
        <v>3679</v>
      </c>
    </row>
    <row r="79" spans="1:14">
      <c r="B79" t="s">
        <v>2338</v>
      </c>
      <c r="C79" t="e">
        <f>VLOOKUP(A79,GM!$B$4:$O$605,14,FALSE)</f>
        <v>#N/A</v>
      </c>
      <c r="G79" s="65" t="s">
        <v>3956</v>
      </c>
      <c r="H79" s="65" t="s">
        <v>3957</v>
      </c>
      <c r="I79" s="1" t="s">
        <v>4032</v>
      </c>
      <c r="J79" s="337" t="s">
        <v>3676</v>
      </c>
    </row>
    <row r="80" spans="1:14">
      <c r="A80" t="s">
        <v>1438</v>
      </c>
      <c r="B80" t="s">
        <v>2490</v>
      </c>
      <c r="C80" t="str">
        <f>VLOOKUP(A80,GM!$B$4:$O$605,14,FALSE)</f>
        <v>*06013</v>
      </c>
      <c r="G80" s="65" t="s">
        <v>3812</v>
      </c>
      <c r="H80" s="65" t="s">
        <v>3813</v>
      </c>
      <c r="I80" s="1" t="s">
        <v>4062</v>
      </c>
      <c r="J80" t="s">
        <v>3676</v>
      </c>
      <c r="K80" s="337" t="s">
        <v>3693</v>
      </c>
      <c r="L80" s="337" t="s">
        <v>3694</v>
      </c>
    </row>
    <row r="81" spans="1:12">
      <c r="B81" t="s">
        <v>2342</v>
      </c>
      <c r="C81" t="e">
        <f>VLOOKUP(A81,GM!$B$4:$O$605,14,FALSE)</f>
        <v>#N/A</v>
      </c>
      <c r="G81" s="65" t="s">
        <v>3814</v>
      </c>
      <c r="H81" s="65" t="s">
        <v>3815</v>
      </c>
      <c r="I81" s="1" t="s">
        <v>3988</v>
      </c>
      <c r="J81" t="s">
        <v>3676</v>
      </c>
      <c r="K81" s="337" t="s">
        <v>3693</v>
      </c>
      <c r="L81" s="337" t="s">
        <v>3694</v>
      </c>
    </row>
    <row r="82" spans="1:12">
      <c r="A82" t="s">
        <v>3952</v>
      </c>
      <c r="B82" t="s">
        <v>3953</v>
      </c>
      <c r="C82" t="e">
        <f>VLOOKUP(A82,GM!$B$4:$O$605,14,FALSE)</f>
        <v>#N/A</v>
      </c>
      <c r="G82" s="65" t="s">
        <v>3816</v>
      </c>
      <c r="H82" s="65" t="s">
        <v>3817</v>
      </c>
      <c r="I82" s="1" t="s">
        <v>3982</v>
      </c>
      <c r="J82" s="337" t="s">
        <v>3679</v>
      </c>
    </row>
    <row r="83" spans="1:12">
      <c r="A83" t="s">
        <v>3792</v>
      </c>
      <c r="B83" t="s">
        <v>2314</v>
      </c>
      <c r="C83" t="e">
        <f>VLOOKUP(A83,GM!$B$4:$O$605,14,FALSE)</f>
        <v>#N/A</v>
      </c>
      <c r="G83" s="65" t="s">
        <v>3818</v>
      </c>
      <c r="H83" s="65" t="s">
        <v>3819</v>
      </c>
      <c r="I83" s="1" t="s">
        <v>4031</v>
      </c>
      <c r="J83" t="s">
        <v>3676</v>
      </c>
      <c r="K83" s="337" t="s">
        <v>3693</v>
      </c>
      <c r="L83" s="337" t="s">
        <v>3694</v>
      </c>
    </row>
    <row r="84" spans="1:12">
      <c r="A84" t="s">
        <v>3793</v>
      </c>
      <c r="B84" t="s">
        <v>2301</v>
      </c>
      <c r="C84" t="e">
        <f>VLOOKUP(A84,GM!$B$4:$O$605,14,FALSE)</f>
        <v>#N/A</v>
      </c>
      <c r="G84" s="65" t="s">
        <v>3820</v>
      </c>
      <c r="H84" s="65" t="s">
        <v>2309</v>
      </c>
      <c r="I84" s="1" t="s">
        <v>4083</v>
      </c>
      <c r="J84" t="s">
        <v>3676</v>
      </c>
      <c r="K84" s="337" t="s">
        <v>3693</v>
      </c>
      <c r="L84" s="337" t="s">
        <v>3694</v>
      </c>
    </row>
    <row r="85" spans="1:12">
      <c r="A85" t="s">
        <v>3794</v>
      </c>
      <c r="B85" t="s">
        <v>3795</v>
      </c>
      <c r="C85" t="e">
        <f>VLOOKUP(A85,GM!$B$4:$O$605,14,FALSE)</f>
        <v>#N/A</v>
      </c>
      <c r="G85" s="65" t="s">
        <v>3821</v>
      </c>
      <c r="H85" s="65" t="s">
        <v>2308</v>
      </c>
      <c r="I85" s="1" t="s">
        <v>4082</v>
      </c>
      <c r="J85" t="s">
        <v>3676</v>
      </c>
      <c r="K85" s="337" t="s">
        <v>3693</v>
      </c>
      <c r="L85" s="337" t="s">
        <v>3694</v>
      </c>
    </row>
    <row r="86" spans="1:12">
      <c r="A86" t="s">
        <v>3796</v>
      </c>
      <c r="B86" t="s">
        <v>3797</v>
      </c>
      <c r="C86" t="e">
        <f>VLOOKUP(A86,GM!$B$4:$O$605,14,FALSE)</f>
        <v>#N/A</v>
      </c>
      <c r="G86" s="456" t="s">
        <v>1312</v>
      </c>
      <c r="H86" s="457" t="s">
        <v>2483</v>
      </c>
      <c r="I86" s="104" t="s">
        <v>2483</v>
      </c>
      <c r="J86" t="s">
        <v>3676</v>
      </c>
      <c r="K86" s="337" t="s">
        <v>3693</v>
      </c>
      <c r="L86" s="337" t="s">
        <v>3694</v>
      </c>
    </row>
    <row r="87" spans="1:12">
      <c r="A87" t="s">
        <v>554</v>
      </c>
      <c r="B87" t="s">
        <v>2495</v>
      </c>
      <c r="C87" t="str">
        <f>VLOOKUP(A87,GM!$B$4:$O$605,14,FALSE)</f>
        <v>*06018</v>
      </c>
      <c r="G87" s="65" t="s">
        <v>3822</v>
      </c>
      <c r="H87" s="65" t="s">
        <v>3823</v>
      </c>
      <c r="I87" s="1" t="s">
        <v>4066</v>
      </c>
      <c r="J87" t="s">
        <v>3676</v>
      </c>
      <c r="K87" s="337" t="s">
        <v>3693</v>
      </c>
      <c r="L87" s="337" t="s">
        <v>3694</v>
      </c>
    </row>
    <row r="88" spans="1:12">
      <c r="B88" t="s">
        <v>2202</v>
      </c>
      <c r="C88" t="e">
        <f>VLOOKUP(A88,GM!$B$4:$O$605,14,FALSE)</f>
        <v>#N/A</v>
      </c>
      <c r="G88" s="65" t="s">
        <v>3824</v>
      </c>
      <c r="H88" s="65" t="s">
        <v>3825</v>
      </c>
      <c r="I88" s="1" t="s">
        <v>4065</v>
      </c>
      <c r="J88" t="s">
        <v>3676</v>
      </c>
      <c r="K88" s="337" t="s">
        <v>3693</v>
      </c>
      <c r="L88" s="337" t="s">
        <v>3694</v>
      </c>
    </row>
    <row r="89" spans="1:12">
      <c r="B89" t="s">
        <v>3954</v>
      </c>
      <c r="C89" t="e">
        <f>VLOOKUP(A89,GM!$B$4:$O$605,14,FALSE)</f>
        <v>#N/A</v>
      </c>
      <c r="G89" s="65" t="s">
        <v>3826</v>
      </c>
      <c r="H89" s="65" t="s">
        <v>3827</v>
      </c>
      <c r="I89" s="1" t="s">
        <v>4028</v>
      </c>
      <c r="J89" s="337" t="s">
        <v>3676</v>
      </c>
    </row>
    <row r="90" spans="1:12">
      <c r="B90" t="s">
        <v>3955</v>
      </c>
      <c r="C90" t="e">
        <f>VLOOKUP(A90,GM!$B$4:$O$605,14,FALSE)</f>
        <v>#N/A</v>
      </c>
      <c r="G90" s="65" t="s">
        <v>3828</v>
      </c>
      <c r="H90" s="65" t="s">
        <v>3829</v>
      </c>
      <c r="I90" s="1" t="s">
        <v>3990</v>
      </c>
      <c r="J90" s="337" t="s">
        <v>3676</v>
      </c>
    </row>
    <row r="91" spans="1:12">
      <c r="A91" t="s">
        <v>3798</v>
      </c>
      <c r="B91" t="s">
        <v>147</v>
      </c>
      <c r="C91" t="e">
        <f>VLOOKUP(A91,GM!$B$4:$O$605,14,FALSE)</f>
        <v>#N/A</v>
      </c>
      <c r="G91" s="65" t="s">
        <v>3830</v>
      </c>
      <c r="H91" s="65" t="s">
        <v>3831</v>
      </c>
      <c r="I91" s="1" t="s">
        <v>3992</v>
      </c>
      <c r="J91" s="337" t="s">
        <v>3676</v>
      </c>
    </row>
    <row r="92" spans="1:12">
      <c r="A92" t="s">
        <v>3799</v>
      </c>
      <c r="B92" t="s">
        <v>2416</v>
      </c>
      <c r="C92" t="e">
        <f>VLOOKUP(A92,GM!$B$4:$O$605,14,FALSE)</f>
        <v>#N/A</v>
      </c>
      <c r="G92" s="65" t="s">
        <v>3832</v>
      </c>
      <c r="H92" s="65" t="s">
        <v>3833</v>
      </c>
      <c r="I92" s="1" t="s">
        <v>4019</v>
      </c>
      <c r="J92" s="337" t="s">
        <v>3676</v>
      </c>
    </row>
    <row r="93" spans="1:12">
      <c r="A93" t="s">
        <v>3800</v>
      </c>
      <c r="B93" t="s">
        <v>2481</v>
      </c>
      <c r="C93" t="str">
        <f>VLOOKUP(A93,GM!$B$4:$O$605,14,FALSE)</f>
        <v>*06004</v>
      </c>
      <c r="G93" s="65" t="s">
        <v>3834</v>
      </c>
      <c r="H93" s="65" t="s">
        <v>3835</v>
      </c>
      <c r="I93" s="1" t="s">
        <v>4020</v>
      </c>
      <c r="J93" s="337" t="s">
        <v>3676</v>
      </c>
    </row>
    <row r="94" spans="1:12">
      <c r="B94" t="s">
        <v>247</v>
      </c>
      <c r="C94" t="e">
        <f>VLOOKUP(A94,GM!$B$4:$O$605,14,FALSE)</f>
        <v>#N/A</v>
      </c>
      <c r="G94" s="65" t="s">
        <v>3836</v>
      </c>
      <c r="H94" s="65" t="s">
        <v>3837</v>
      </c>
      <c r="I94" s="1" t="s">
        <v>4005</v>
      </c>
      <c r="J94" s="337" t="s">
        <v>3676</v>
      </c>
    </row>
    <row r="95" spans="1:12">
      <c r="B95" t="s">
        <v>2203</v>
      </c>
      <c r="C95" t="e">
        <f>VLOOKUP(A95,GM!$B$4:$O$605,14,FALSE)</f>
        <v>#N/A</v>
      </c>
      <c r="G95" s="65" t="s">
        <v>3838</v>
      </c>
      <c r="H95" s="65" t="s">
        <v>3839</v>
      </c>
      <c r="I95" s="1" t="s">
        <v>4004</v>
      </c>
      <c r="J95" s="337" t="s">
        <v>3676</v>
      </c>
    </row>
    <row r="96" spans="1:12">
      <c r="B96" t="s">
        <v>3954</v>
      </c>
      <c r="C96" t="e">
        <f>VLOOKUP(A96,GM!$B$4:$O$605,14,FALSE)</f>
        <v>#N/A</v>
      </c>
      <c r="G96" s="65" t="s">
        <v>3840</v>
      </c>
      <c r="H96" s="65" t="s">
        <v>3841</v>
      </c>
      <c r="I96" s="1" t="s">
        <v>4015</v>
      </c>
      <c r="J96" s="337" t="s">
        <v>3676</v>
      </c>
    </row>
    <row r="97" spans="1:10">
      <c r="B97" t="s">
        <v>3955</v>
      </c>
      <c r="C97" t="e">
        <f>VLOOKUP(A97,GM!$B$4:$O$605,14,FALSE)</f>
        <v>#N/A</v>
      </c>
      <c r="G97" s="65" t="s">
        <v>3842</v>
      </c>
      <c r="H97" s="65" t="s">
        <v>3843</v>
      </c>
      <c r="I97" s="1" t="s">
        <v>4001</v>
      </c>
      <c r="J97" s="337" t="s">
        <v>3676</v>
      </c>
    </row>
    <row r="98" spans="1:10">
      <c r="A98" t="s">
        <v>1311</v>
      </c>
      <c r="B98" t="s">
        <v>2482</v>
      </c>
      <c r="C98" t="str">
        <f>VLOOKUP(A98,GM!$B$4:$O$605,14,FALSE)</f>
        <v>*06005</v>
      </c>
      <c r="G98" s="65" t="s">
        <v>3844</v>
      </c>
      <c r="H98" s="65" t="s">
        <v>3845</v>
      </c>
      <c r="I98" s="1" t="s">
        <v>4000</v>
      </c>
      <c r="J98" s="337" t="s">
        <v>3676</v>
      </c>
    </row>
    <row r="99" spans="1:10">
      <c r="B99" t="s">
        <v>3771</v>
      </c>
      <c r="C99" t="e">
        <f>VLOOKUP(A99,GM!$B$4:$O$605,14,FALSE)</f>
        <v>#N/A</v>
      </c>
      <c r="G99" s="65" t="s">
        <v>3846</v>
      </c>
      <c r="H99" s="65" t="s">
        <v>3847</v>
      </c>
      <c r="I99" s="1" t="s">
        <v>4003</v>
      </c>
      <c r="J99" s="337" t="s">
        <v>3676</v>
      </c>
    </row>
    <row r="100" spans="1:10">
      <c r="B100" t="s">
        <v>2204</v>
      </c>
      <c r="C100" t="e">
        <f>VLOOKUP(A100,GM!$B$4:$O$605,14,FALSE)</f>
        <v>#N/A</v>
      </c>
      <c r="G100" s="65" t="s">
        <v>3848</v>
      </c>
      <c r="H100" s="65" t="s">
        <v>3849</v>
      </c>
      <c r="I100" s="1" t="s">
        <v>4022</v>
      </c>
      <c r="J100" s="337" t="s">
        <v>3676</v>
      </c>
    </row>
    <row r="101" spans="1:10">
      <c r="A101" t="s">
        <v>3801</v>
      </c>
      <c r="B101" t="s">
        <v>3802</v>
      </c>
      <c r="C101" t="e">
        <f>VLOOKUP(A101,GM!$B$4:$O$605,14,FALSE)</f>
        <v>#N/A</v>
      </c>
      <c r="G101" s="65" t="s">
        <v>3850</v>
      </c>
      <c r="H101" s="65" t="s">
        <v>3851</v>
      </c>
      <c r="I101" s="1" t="s">
        <v>3989</v>
      </c>
      <c r="J101" s="337" t="s">
        <v>3676</v>
      </c>
    </row>
    <row r="102" spans="1:10">
      <c r="A102" t="s">
        <v>3803</v>
      </c>
      <c r="B102" t="s">
        <v>3804</v>
      </c>
      <c r="C102" t="e">
        <f>VLOOKUP(A102,GM!$B$4:$O$605,14,FALSE)</f>
        <v>#N/A</v>
      </c>
      <c r="G102" s="65" t="s">
        <v>3852</v>
      </c>
      <c r="H102" s="65" t="s">
        <v>3853</v>
      </c>
      <c r="I102" s="1" t="s">
        <v>3993</v>
      </c>
      <c r="J102" s="337" t="s">
        <v>3676</v>
      </c>
    </row>
    <row r="103" spans="1:10">
      <c r="A103" t="s">
        <v>3805</v>
      </c>
      <c r="B103" t="s">
        <v>3806</v>
      </c>
      <c r="C103" t="e">
        <f>VLOOKUP(A103,GM!$B$4:$O$605,14,FALSE)</f>
        <v>#N/A</v>
      </c>
      <c r="G103" s="65" t="s">
        <v>3854</v>
      </c>
      <c r="H103" s="65" t="s">
        <v>3855</v>
      </c>
      <c r="I103" s="1" t="s">
        <v>3995</v>
      </c>
      <c r="J103" s="337" t="s">
        <v>3676</v>
      </c>
    </row>
    <row r="104" spans="1:10">
      <c r="A104" t="s">
        <v>3807</v>
      </c>
      <c r="B104" t="s">
        <v>3808</v>
      </c>
      <c r="C104" t="e">
        <f>VLOOKUP(A104,GM!$B$4:$O$605,14,FALSE)</f>
        <v>#N/A</v>
      </c>
      <c r="G104" s="65" t="s">
        <v>3856</v>
      </c>
      <c r="H104" s="65" t="s">
        <v>3857</v>
      </c>
      <c r="I104" s="1" t="s">
        <v>3997</v>
      </c>
      <c r="J104" s="337" t="s">
        <v>3676</v>
      </c>
    </row>
    <row r="105" spans="1:10">
      <c r="A105" t="s">
        <v>3809</v>
      </c>
      <c r="B105" t="s">
        <v>245</v>
      </c>
      <c r="C105" t="e">
        <f>VLOOKUP(A105,GM!$B$4:$O$605,14,FALSE)</f>
        <v>#N/A</v>
      </c>
      <c r="G105" s="65" t="s">
        <v>3858</v>
      </c>
      <c r="H105" s="65" t="s">
        <v>3859</v>
      </c>
      <c r="I105" s="1" t="s">
        <v>3994</v>
      </c>
      <c r="J105" s="337" t="s">
        <v>3676</v>
      </c>
    </row>
    <row r="106" spans="1:10">
      <c r="A106" t="s">
        <v>3810</v>
      </c>
      <c r="B106" t="s">
        <v>3811</v>
      </c>
      <c r="C106" t="e">
        <f>VLOOKUP(A106,GM!$B$4:$O$605,14,FALSE)</f>
        <v>#N/A</v>
      </c>
      <c r="G106" s="65" t="s">
        <v>3860</v>
      </c>
      <c r="H106" s="65" t="s">
        <v>3861</v>
      </c>
      <c r="I106" s="1" t="s">
        <v>3996</v>
      </c>
      <c r="J106" s="337" t="s">
        <v>3676</v>
      </c>
    </row>
    <row r="107" spans="1:10">
      <c r="A107" t="s">
        <v>3956</v>
      </c>
      <c r="B107" t="s">
        <v>3957</v>
      </c>
      <c r="C107" t="e">
        <f>VLOOKUP(A107,GM!$B$4:$O$605,14,FALSE)</f>
        <v>#N/A</v>
      </c>
      <c r="G107" s="65" t="s">
        <v>3862</v>
      </c>
      <c r="H107" s="65" t="s">
        <v>3863</v>
      </c>
      <c r="I107" s="1" t="s">
        <v>4006</v>
      </c>
      <c r="J107" s="337" t="s">
        <v>3676</v>
      </c>
    </row>
    <row r="108" spans="1:10">
      <c r="A108" t="s">
        <v>3812</v>
      </c>
      <c r="B108" t="s">
        <v>3813</v>
      </c>
      <c r="C108" t="e">
        <f>VLOOKUP(A108,GM!$B$4:$O$605,14,FALSE)</f>
        <v>#N/A</v>
      </c>
      <c r="G108" s="65" t="s">
        <v>3864</v>
      </c>
      <c r="H108" s="65" t="s">
        <v>3865</v>
      </c>
      <c r="I108" s="1" t="s">
        <v>4016</v>
      </c>
      <c r="J108" s="337" t="s">
        <v>3676</v>
      </c>
    </row>
    <row r="109" spans="1:10">
      <c r="A109" t="s">
        <v>3814</v>
      </c>
      <c r="B109" t="s">
        <v>3815</v>
      </c>
      <c r="C109" t="e">
        <f>VLOOKUP(A109,GM!$B$4:$O$605,14,FALSE)</f>
        <v>#N/A</v>
      </c>
      <c r="G109" s="65" t="s">
        <v>3866</v>
      </c>
      <c r="H109" s="65" t="s">
        <v>3867</v>
      </c>
      <c r="I109" s="1" t="s">
        <v>4002</v>
      </c>
      <c r="J109" s="337" t="s">
        <v>3676</v>
      </c>
    </row>
    <row r="110" spans="1:10">
      <c r="A110" t="s">
        <v>3816</v>
      </c>
      <c r="B110" t="s">
        <v>3817</v>
      </c>
      <c r="C110" t="e">
        <f>VLOOKUP(A110,GM!$B$4:$O$605,14,FALSE)</f>
        <v>#N/A</v>
      </c>
      <c r="G110" s="65" t="s">
        <v>3868</v>
      </c>
      <c r="H110" s="65" t="s">
        <v>3869</v>
      </c>
      <c r="I110" s="1" t="s">
        <v>4017</v>
      </c>
      <c r="J110" s="337" t="s">
        <v>3676</v>
      </c>
    </row>
    <row r="111" spans="1:10">
      <c r="A111" t="s">
        <v>3818</v>
      </c>
      <c r="B111" t="s">
        <v>3819</v>
      </c>
      <c r="C111" t="e">
        <f>VLOOKUP(A111,GM!$B$4:$O$605,14,FALSE)</f>
        <v>#N/A</v>
      </c>
      <c r="G111" s="65" t="s">
        <v>3870</v>
      </c>
      <c r="H111" s="65" t="s">
        <v>3871</v>
      </c>
      <c r="I111" s="1" t="s">
        <v>4018</v>
      </c>
      <c r="J111" s="337" t="s">
        <v>3676</v>
      </c>
    </row>
    <row r="112" spans="1:10">
      <c r="A112" t="s">
        <v>3820</v>
      </c>
      <c r="B112" t="s">
        <v>2309</v>
      </c>
      <c r="C112" t="e">
        <f>VLOOKUP(A112,GM!$B$4:$O$605,14,FALSE)</f>
        <v>#N/A</v>
      </c>
      <c r="G112" s="65" t="s">
        <v>3872</v>
      </c>
      <c r="H112" s="65" t="s">
        <v>3873</v>
      </c>
      <c r="I112" s="1" t="s">
        <v>4033</v>
      </c>
      <c r="J112" s="337" t="s">
        <v>3676</v>
      </c>
    </row>
    <row r="113" spans="1:10">
      <c r="A113" t="s">
        <v>3821</v>
      </c>
      <c r="B113" t="s">
        <v>2308</v>
      </c>
      <c r="C113" t="e">
        <f>VLOOKUP(A113,GM!$B$4:$O$605,14,FALSE)</f>
        <v>#N/A</v>
      </c>
      <c r="G113" s="65" t="s">
        <v>3874</v>
      </c>
      <c r="H113" s="65" t="s">
        <v>3875</v>
      </c>
      <c r="I113" s="1" t="s">
        <v>3998</v>
      </c>
      <c r="J113" s="337" t="s">
        <v>3676</v>
      </c>
    </row>
    <row r="114" spans="1:10">
      <c r="A114" t="s">
        <v>1312</v>
      </c>
      <c r="B114" t="s">
        <v>2483</v>
      </c>
      <c r="C114" t="str">
        <f>VLOOKUP(A114,GM!$B$4:$O$605,14,FALSE)</f>
        <v>*06006</v>
      </c>
      <c r="G114" s="65" t="s">
        <v>3876</v>
      </c>
      <c r="H114" s="65" t="s">
        <v>3877</v>
      </c>
      <c r="I114" s="1" t="s">
        <v>4021</v>
      </c>
      <c r="J114" s="337" t="s">
        <v>3676</v>
      </c>
    </row>
    <row r="115" spans="1:10">
      <c r="B115" t="s">
        <v>2205</v>
      </c>
      <c r="C115" t="e">
        <f>VLOOKUP(A115,GM!$B$4:$O$605,14,FALSE)</f>
        <v>#N/A</v>
      </c>
      <c r="G115" s="65" t="s">
        <v>3878</v>
      </c>
      <c r="H115" s="65" t="s">
        <v>2306</v>
      </c>
      <c r="I115" s="1" t="s">
        <v>4079</v>
      </c>
      <c r="J115" s="337" t="s">
        <v>3676</v>
      </c>
    </row>
    <row r="116" spans="1:10">
      <c r="B116" t="s">
        <v>3958</v>
      </c>
      <c r="C116" t="e">
        <f>VLOOKUP(A116,GM!$B$4:$O$605,14,FALSE)</f>
        <v>#N/A</v>
      </c>
      <c r="G116" s="65" t="s">
        <v>3959</v>
      </c>
      <c r="H116" s="65" t="s">
        <v>3960</v>
      </c>
      <c r="I116" s="1" t="s">
        <v>4039</v>
      </c>
      <c r="J116" s="337" t="s">
        <v>3676</v>
      </c>
    </row>
    <row r="117" spans="1:10">
      <c r="A117" t="s">
        <v>3822</v>
      </c>
      <c r="B117" t="s">
        <v>3823</v>
      </c>
      <c r="C117" t="e">
        <f>VLOOKUP(A117,GM!$B$4:$O$605,14,FALSE)</f>
        <v>#N/A</v>
      </c>
      <c r="G117" s="65" t="s">
        <v>3961</v>
      </c>
      <c r="H117" s="65" t="s">
        <v>3962</v>
      </c>
      <c r="I117" s="1" t="s">
        <v>4034</v>
      </c>
      <c r="J117" s="337" t="s">
        <v>3676</v>
      </c>
    </row>
    <row r="118" spans="1:10">
      <c r="A118" t="s">
        <v>3824</v>
      </c>
      <c r="B118" t="s">
        <v>3825</v>
      </c>
      <c r="C118" t="e">
        <f>VLOOKUP(A118,GM!$B$4:$O$605,14,FALSE)</f>
        <v>#N/A</v>
      </c>
      <c r="G118" s="65" t="s">
        <v>3879</v>
      </c>
      <c r="H118" s="65" t="s">
        <v>3880</v>
      </c>
      <c r="I118" s="1" t="s">
        <v>4012</v>
      </c>
      <c r="J118" s="337" t="s">
        <v>3676</v>
      </c>
    </row>
    <row r="119" spans="1:10">
      <c r="A119" t="s">
        <v>3826</v>
      </c>
      <c r="B119" t="s">
        <v>3827</v>
      </c>
      <c r="C119" t="e">
        <f>VLOOKUP(A119,GM!$B$4:$O$605,14,FALSE)</f>
        <v>#N/A</v>
      </c>
      <c r="G119" s="65" t="s">
        <v>3881</v>
      </c>
      <c r="H119" s="65" t="s">
        <v>3882</v>
      </c>
      <c r="I119" s="1" t="s">
        <v>3983</v>
      </c>
      <c r="J119" s="337" t="s">
        <v>3676</v>
      </c>
    </row>
    <row r="120" spans="1:10">
      <c r="A120" t="s">
        <v>3828</v>
      </c>
      <c r="B120" t="s">
        <v>3829</v>
      </c>
      <c r="C120" t="e">
        <f>VLOOKUP(A120,GM!$B$4:$O$605,14,FALSE)</f>
        <v>#N/A</v>
      </c>
      <c r="G120" s="65" t="s">
        <v>3883</v>
      </c>
      <c r="H120" s="65" t="s">
        <v>3884</v>
      </c>
      <c r="I120" s="1" t="s">
        <v>4030</v>
      </c>
      <c r="J120" s="337" t="s">
        <v>3676</v>
      </c>
    </row>
    <row r="121" spans="1:10">
      <c r="A121" t="s">
        <v>3830</v>
      </c>
      <c r="B121" t="s">
        <v>3831</v>
      </c>
      <c r="C121" t="e">
        <f>VLOOKUP(A121,GM!$B$4:$O$605,14,FALSE)</f>
        <v>#N/A</v>
      </c>
      <c r="G121" s="65" t="s">
        <v>3885</v>
      </c>
      <c r="H121" s="65" t="s">
        <v>3886</v>
      </c>
      <c r="I121" s="1" t="s">
        <v>4048</v>
      </c>
      <c r="J121" s="337" t="s">
        <v>3676</v>
      </c>
    </row>
    <row r="122" spans="1:10">
      <c r="A122" t="s">
        <v>3832</v>
      </c>
      <c r="B122" t="s">
        <v>3833</v>
      </c>
      <c r="C122" t="e">
        <f>VLOOKUP(A122,GM!$B$4:$O$605,14,FALSE)</f>
        <v>#N/A</v>
      </c>
      <c r="G122" s="65" t="s">
        <v>3887</v>
      </c>
      <c r="H122" s="65" t="s">
        <v>3888</v>
      </c>
      <c r="I122" s="1" t="s">
        <v>4049</v>
      </c>
      <c r="J122" s="337" t="s">
        <v>3676</v>
      </c>
    </row>
    <row r="123" spans="1:10">
      <c r="A123" t="s">
        <v>3834</v>
      </c>
      <c r="B123" t="s">
        <v>3835</v>
      </c>
      <c r="C123" t="e">
        <f>VLOOKUP(A123,GM!$B$4:$O$605,14,FALSE)</f>
        <v>#N/A</v>
      </c>
      <c r="G123" s="65" t="s">
        <v>3889</v>
      </c>
      <c r="H123" s="65" t="s">
        <v>3890</v>
      </c>
      <c r="I123" s="1" t="s">
        <v>4050</v>
      </c>
      <c r="J123" s="337" t="s">
        <v>3676</v>
      </c>
    </row>
    <row r="124" spans="1:10">
      <c r="A124" t="s">
        <v>3836</v>
      </c>
      <c r="B124" t="s">
        <v>3837</v>
      </c>
      <c r="C124" t="e">
        <f>VLOOKUP(A124,GM!$B$4:$O$605,14,FALSE)</f>
        <v>#N/A</v>
      </c>
      <c r="G124" s="65" t="s">
        <v>3891</v>
      </c>
      <c r="H124" s="65" t="s">
        <v>3892</v>
      </c>
      <c r="I124" s="1" t="s">
        <v>3985</v>
      </c>
      <c r="J124" s="337" t="s">
        <v>3676</v>
      </c>
    </row>
    <row r="125" spans="1:10">
      <c r="A125" t="s">
        <v>3838</v>
      </c>
      <c r="B125" t="s">
        <v>3839</v>
      </c>
      <c r="C125" t="e">
        <f>VLOOKUP(A125,GM!$B$4:$O$605,14,FALSE)</f>
        <v>#N/A</v>
      </c>
      <c r="G125" s="65" t="s">
        <v>3893</v>
      </c>
      <c r="H125" s="65" t="s">
        <v>3894</v>
      </c>
      <c r="I125" s="1" t="s">
        <v>4044</v>
      </c>
      <c r="J125" s="337" t="s">
        <v>3676</v>
      </c>
    </row>
    <row r="126" spans="1:10">
      <c r="A126" t="s">
        <v>3840</v>
      </c>
      <c r="B126" t="s">
        <v>3841</v>
      </c>
      <c r="C126" t="e">
        <f>VLOOKUP(A126,GM!$B$4:$O$605,14,FALSE)</f>
        <v>#N/A</v>
      </c>
      <c r="G126" s="65" t="s">
        <v>3895</v>
      </c>
      <c r="H126" s="65" t="s">
        <v>3896</v>
      </c>
      <c r="I126" s="1" t="s">
        <v>4045</v>
      </c>
      <c r="J126" s="337" t="s">
        <v>3676</v>
      </c>
    </row>
    <row r="127" spans="1:10">
      <c r="A127" t="s">
        <v>3842</v>
      </c>
      <c r="B127" t="s">
        <v>3843</v>
      </c>
      <c r="C127" t="e">
        <f>VLOOKUP(A127,GM!$B$4:$O$605,14,FALSE)</f>
        <v>#N/A</v>
      </c>
      <c r="G127" s="65" t="s">
        <v>3897</v>
      </c>
      <c r="H127" s="65" t="s">
        <v>3898</v>
      </c>
      <c r="I127" s="1" t="s">
        <v>4046</v>
      </c>
      <c r="J127" s="337" t="s">
        <v>3676</v>
      </c>
    </row>
    <row r="128" spans="1:10">
      <c r="A128" t="s">
        <v>3844</v>
      </c>
      <c r="B128" t="s">
        <v>3845</v>
      </c>
      <c r="C128" t="e">
        <f>VLOOKUP(A128,GM!$B$4:$O$605,14,FALSE)</f>
        <v>#N/A</v>
      </c>
      <c r="G128" s="65" t="s">
        <v>3899</v>
      </c>
      <c r="H128" s="65" t="s">
        <v>3900</v>
      </c>
      <c r="I128" s="1" t="s">
        <v>4047</v>
      </c>
      <c r="J128" s="337" t="s">
        <v>3676</v>
      </c>
    </row>
    <row r="129" spans="1:10">
      <c r="A129" t="s">
        <v>3846</v>
      </c>
      <c r="B129" t="s">
        <v>3847</v>
      </c>
      <c r="C129" t="e">
        <f>VLOOKUP(A129,GM!$B$4:$O$605,14,FALSE)</f>
        <v>#N/A</v>
      </c>
      <c r="G129" s="65" t="s">
        <v>3901</v>
      </c>
      <c r="H129" s="65" t="s">
        <v>3902</v>
      </c>
      <c r="I129" s="1" t="s">
        <v>3984</v>
      </c>
      <c r="J129" s="337" t="s">
        <v>3676</v>
      </c>
    </row>
    <row r="130" spans="1:10">
      <c r="A130" t="s">
        <v>3848</v>
      </c>
      <c r="B130" t="s">
        <v>3849</v>
      </c>
      <c r="C130" t="e">
        <f>VLOOKUP(A130,GM!$B$4:$O$605,14,FALSE)</f>
        <v>#N/A</v>
      </c>
      <c r="G130" s="65" t="s">
        <v>3903</v>
      </c>
      <c r="H130" s="65" t="s">
        <v>3904</v>
      </c>
      <c r="I130" s="1" t="s">
        <v>3986</v>
      </c>
      <c r="J130" s="337" t="s">
        <v>3676</v>
      </c>
    </row>
    <row r="131" spans="1:10">
      <c r="A131" t="s">
        <v>3850</v>
      </c>
      <c r="B131" t="s">
        <v>3851</v>
      </c>
      <c r="C131" t="e">
        <f>VLOOKUP(A131,GM!$B$4:$O$605,14,FALSE)</f>
        <v>#N/A</v>
      </c>
      <c r="G131" s="65" t="s">
        <v>3905</v>
      </c>
      <c r="H131" s="65" t="s">
        <v>3906</v>
      </c>
      <c r="I131" s="1" t="s">
        <v>4051</v>
      </c>
      <c r="J131" s="337" t="s">
        <v>3676</v>
      </c>
    </row>
    <row r="132" spans="1:10">
      <c r="A132" t="s">
        <v>3852</v>
      </c>
      <c r="B132" t="s">
        <v>3853</v>
      </c>
      <c r="C132" t="e">
        <f>VLOOKUP(A132,GM!$B$4:$O$605,14,FALSE)</f>
        <v>#N/A</v>
      </c>
      <c r="G132" s="65" t="s">
        <v>3907</v>
      </c>
      <c r="H132" s="65" t="s">
        <v>3908</v>
      </c>
      <c r="I132" s="1" t="s">
        <v>4052</v>
      </c>
      <c r="J132" s="337" t="s">
        <v>3676</v>
      </c>
    </row>
    <row r="133" spans="1:10">
      <c r="A133" t="s">
        <v>3854</v>
      </c>
      <c r="B133" t="s">
        <v>3855</v>
      </c>
      <c r="C133" t="e">
        <f>VLOOKUP(A133,GM!$B$4:$O$605,14,FALSE)</f>
        <v>#N/A</v>
      </c>
      <c r="G133" s="65" t="s">
        <v>3909</v>
      </c>
      <c r="H133" s="65" t="s">
        <v>3910</v>
      </c>
      <c r="I133" s="1" t="s">
        <v>4053</v>
      </c>
      <c r="J133" s="337" t="s">
        <v>3676</v>
      </c>
    </row>
    <row r="134" spans="1:10">
      <c r="A134" t="s">
        <v>3856</v>
      </c>
      <c r="B134" t="s">
        <v>3857</v>
      </c>
      <c r="C134" t="e">
        <f>VLOOKUP(A134,GM!$B$4:$O$605,14,FALSE)</f>
        <v>#N/A</v>
      </c>
      <c r="G134" s="65" t="s">
        <v>3911</v>
      </c>
      <c r="H134" s="65" t="s">
        <v>3912</v>
      </c>
      <c r="I134" s="1" t="s">
        <v>4054</v>
      </c>
      <c r="J134" s="337" t="s">
        <v>3676</v>
      </c>
    </row>
    <row r="135" spans="1:10">
      <c r="A135" t="s">
        <v>3858</v>
      </c>
      <c r="B135" t="s">
        <v>3859</v>
      </c>
      <c r="C135" t="e">
        <f>VLOOKUP(A135,GM!$B$4:$O$605,14,FALSE)</f>
        <v>#N/A</v>
      </c>
      <c r="G135" s="65" t="s">
        <v>3913</v>
      </c>
      <c r="H135" s="65" t="s">
        <v>3914</v>
      </c>
      <c r="I135" s="1" t="s">
        <v>4055</v>
      </c>
      <c r="J135" s="337" t="s">
        <v>3676</v>
      </c>
    </row>
    <row r="136" spans="1:10">
      <c r="A136" t="s">
        <v>3860</v>
      </c>
      <c r="B136" t="s">
        <v>3861</v>
      </c>
      <c r="C136" t="e">
        <f>VLOOKUP(A136,GM!$B$4:$O$605,14,FALSE)</f>
        <v>#N/A</v>
      </c>
      <c r="G136" s="65" t="s">
        <v>3915</v>
      </c>
      <c r="H136" s="65" t="s">
        <v>3916</v>
      </c>
      <c r="I136" s="1" t="s">
        <v>4056</v>
      </c>
      <c r="J136" s="337" t="s">
        <v>3676</v>
      </c>
    </row>
    <row r="137" spans="1:10">
      <c r="A137" t="s">
        <v>3862</v>
      </c>
      <c r="B137" t="s">
        <v>3863</v>
      </c>
      <c r="C137" t="e">
        <f>VLOOKUP(A137,GM!$B$4:$O$605,14,FALSE)</f>
        <v>#N/A</v>
      </c>
      <c r="G137" s="65" t="s">
        <v>3917</v>
      </c>
      <c r="H137" s="65" t="s">
        <v>3918</v>
      </c>
      <c r="I137" s="1" t="s">
        <v>4057</v>
      </c>
      <c r="J137" s="337" t="s">
        <v>3676</v>
      </c>
    </row>
    <row r="138" spans="1:10">
      <c r="A138" t="s">
        <v>3864</v>
      </c>
      <c r="B138" t="s">
        <v>3865</v>
      </c>
      <c r="C138" t="e">
        <f>VLOOKUP(A138,GM!$B$4:$O$605,14,FALSE)</f>
        <v>#N/A</v>
      </c>
      <c r="G138" s="65" t="s">
        <v>3919</v>
      </c>
      <c r="H138" s="65" t="s">
        <v>3920</v>
      </c>
      <c r="I138" s="1" t="s">
        <v>4058</v>
      </c>
      <c r="J138" s="337" t="s">
        <v>3676</v>
      </c>
    </row>
    <row r="139" spans="1:10">
      <c r="A139" t="s">
        <v>3866</v>
      </c>
      <c r="B139" t="s">
        <v>3867</v>
      </c>
      <c r="C139" t="e">
        <f>VLOOKUP(A139,GM!$B$4:$O$605,14,FALSE)</f>
        <v>#N/A</v>
      </c>
      <c r="G139" s="65" t="s">
        <v>3921</v>
      </c>
      <c r="H139" s="65" t="s">
        <v>3922</v>
      </c>
      <c r="I139" s="1" t="s">
        <v>4059</v>
      </c>
      <c r="J139" s="337" t="s">
        <v>3676</v>
      </c>
    </row>
    <row r="140" spans="1:10">
      <c r="A140" t="s">
        <v>3868</v>
      </c>
      <c r="B140" t="s">
        <v>3869</v>
      </c>
      <c r="C140" t="e">
        <f>VLOOKUP(A140,GM!$B$4:$O$605,14,FALSE)</f>
        <v>#N/A</v>
      </c>
      <c r="G140" s="65" t="s">
        <v>3923</v>
      </c>
      <c r="H140" s="65" t="s">
        <v>3924</v>
      </c>
      <c r="I140" s="1" t="s">
        <v>4060</v>
      </c>
      <c r="J140" s="337" t="s">
        <v>3676</v>
      </c>
    </row>
    <row r="141" spans="1:10">
      <c r="A141" t="s">
        <v>3870</v>
      </c>
      <c r="B141" t="s">
        <v>3871</v>
      </c>
      <c r="C141" t="e">
        <f>VLOOKUP(A141,GM!$B$4:$O$605,14,FALSE)</f>
        <v>#N/A</v>
      </c>
      <c r="G141" s="65" t="s">
        <v>3925</v>
      </c>
      <c r="H141" s="65" t="s">
        <v>3926</v>
      </c>
      <c r="I141" s="1" t="s">
        <v>4061</v>
      </c>
      <c r="J141" s="337" t="s">
        <v>3676</v>
      </c>
    </row>
    <row r="142" spans="1:10">
      <c r="A142" t="s">
        <v>3872</v>
      </c>
      <c r="B142" t="s">
        <v>3873</v>
      </c>
      <c r="C142" t="e">
        <f>VLOOKUP(A142,GM!$B$4:$O$605,14,FALSE)</f>
        <v>#N/A</v>
      </c>
      <c r="G142" s="65" t="s">
        <v>3927</v>
      </c>
      <c r="H142" s="65" t="s">
        <v>2305</v>
      </c>
      <c r="I142" s="1" t="s">
        <v>4078</v>
      </c>
      <c r="J142" s="337" t="s">
        <v>3676</v>
      </c>
    </row>
    <row r="143" spans="1:10">
      <c r="A143" t="s">
        <v>3874</v>
      </c>
      <c r="B143" t="s">
        <v>3875</v>
      </c>
      <c r="C143" t="e">
        <f>VLOOKUP(A143,GM!$B$4:$O$605,14,FALSE)</f>
        <v>#N/A</v>
      </c>
      <c r="G143" s="65" t="s">
        <v>3928</v>
      </c>
      <c r="H143" s="65" t="s">
        <v>2396</v>
      </c>
      <c r="I143" s="1" t="s">
        <v>4091</v>
      </c>
      <c r="J143" s="337" t="s">
        <v>3676</v>
      </c>
    </row>
    <row r="144" spans="1:10">
      <c r="A144" t="s">
        <v>3876</v>
      </c>
      <c r="B144" t="s">
        <v>3877</v>
      </c>
      <c r="C144" t="e">
        <f>VLOOKUP(A144,GM!$B$4:$O$605,14,FALSE)</f>
        <v>#N/A</v>
      </c>
      <c r="G144" s="65" t="s">
        <v>3929</v>
      </c>
      <c r="H144" s="65" t="s">
        <v>3930</v>
      </c>
      <c r="I144" s="1" t="s">
        <v>3987</v>
      </c>
      <c r="J144" s="337" t="s">
        <v>3676</v>
      </c>
    </row>
    <row r="145" spans="1:10">
      <c r="A145" t="s">
        <v>3878</v>
      </c>
      <c r="B145" t="s">
        <v>2306</v>
      </c>
      <c r="C145" t="e">
        <f>VLOOKUP(A145,GM!$B$4:$O$605,14,FALSE)</f>
        <v>#N/A</v>
      </c>
      <c r="G145" s="65" t="s">
        <v>3963</v>
      </c>
      <c r="H145" s="65" t="s">
        <v>3964</v>
      </c>
      <c r="I145" s="1" t="s">
        <v>3970</v>
      </c>
      <c r="J145" s="337" t="s">
        <v>3676</v>
      </c>
    </row>
    <row r="146" spans="1:10">
      <c r="A146" t="s">
        <v>3959</v>
      </c>
      <c r="B146" t="s">
        <v>3960</v>
      </c>
      <c r="C146" t="e">
        <f>VLOOKUP(A146,GM!$B$4:$O$605,14,FALSE)</f>
        <v>#N/A</v>
      </c>
      <c r="G146" s="456" t="s">
        <v>1313</v>
      </c>
      <c r="H146" s="457" t="s">
        <v>2484</v>
      </c>
      <c r="I146" s="104" t="s">
        <v>2484</v>
      </c>
      <c r="J146" s="337" t="s">
        <v>3676</v>
      </c>
    </row>
    <row r="147" spans="1:10">
      <c r="A147" t="s">
        <v>3961</v>
      </c>
      <c r="B147" t="s">
        <v>3962</v>
      </c>
      <c r="C147" t="e">
        <f>VLOOKUP(A147,GM!$B$4:$O$605,14,FALSE)</f>
        <v>#N/A</v>
      </c>
      <c r="G147" s="65" t="s">
        <v>3931</v>
      </c>
      <c r="H147" s="65" t="s">
        <v>3932</v>
      </c>
      <c r="I147" s="1" t="s">
        <v>3974</v>
      </c>
      <c r="J147" s="337" t="s">
        <v>3676</v>
      </c>
    </row>
    <row r="148" spans="1:10">
      <c r="A148" t="s">
        <v>3879</v>
      </c>
      <c r="B148" t="s">
        <v>3880</v>
      </c>
      <c r="C148" t="e">
        <f>VLOOKUP(A148,GM!$B$4:$O$605,14,FALSE)</f>
        <v>#N/A</v>
      </c>
      <c r="G148" s="65" t="s">
        <v>3933</v>
      </c>
      <c r="H148" s="65" t="s">
        <v>254</v>
      </c>
      <c r="I148" s="1" t="s">
        <v>3969</v>
      </c>
      <c r="J148" s="337" t="s">
        <v>3676</v>
      </c>
    </row>
    <row r="149" spans="1:10">
      <c r="A149" t="s">
        <v>3881</v>
      </c>
      <c r="B149" t="s">
        <v>3882</v>
      </c>
      <c r="C149" t="e">
        <f>VLOOKUP(A149,GM!$B$4:$O$605,14,FALSE)</f>
        <v>#N/A</v>
      </c>
      <c r="G149" s="113"/>
      <c r="H149" s="113"/>
    </row>
    <row r="150" spans="1:10">
      <c r="A150" t="s">
        <v>3883</v>
      </c>
      <c r="B150" t="s">
        <v>3884</v>
      </c>
      <c r="C150" t="e">
        <f>VLOOKUP(A150,GM!$B$4:$O$605,14,FALSE)</f>
        <v>#N/A</v>
      </c>
      <c r="G150" s="113"/>
      <c r="H150" s="113"/>
    </row>
    <row r="151" spans="1:10">
      <c r="A151" t="s">
        <v>3885</v>
      </c>
      <c r="B151" t="s">
        <v>3886</v>
      </c>
      <c r="C151" t="e">
        <f>VLOOKUP(A151,GM!$B$4:$O$605,14,FALSE)</f>
        <v>#N/A</v>
      </c>
      <c r="G151" s="113"/>
      <c r="H151" s="113"/>
    </row>
    <row r="152" spans="1:10">
      <c r="A152" t="s">
        <v>3887</v>
      </c>
      <c r="B152" t="s">
        <v>3888</v>
      </c>
      <c r="C152" t="e">
        <f>VLOOKUP(A152,GM!$B$4:$O$605,14,FALSE)</f>
        <v>#N/A</v>
      </c>
      <c r="G152" s="113"/>
      <c r="H152" s="113"/>
    </row>
    <row r="153" spans="1:10">
      <c r="A153" t="s">
        <v>3889</v>
      </c>
      <c r="B153" t="s">
        <v>3890</v>
      </c>
      <c r="C153" t="e">
        <f>VLOOKUP(A153,GM!$B$4:$O$605,14,FALSE)</f>
        <v>#N/A</v>
      </c>
      <c r="G153" s="113"/>
      <c r="H153" s="113"/>
    </row>
    <row r="154" spans="1:10">
      <c r="A154" t="s">
        <v>3891</v>
      </c>
      <c r="B154" t="s">
        <v>3892</v>
      </c>
      <c r="C154" t="e">
        <f>VLOOKUP(A154,GM!$B$4:$O$605,14,FALSE)</f>
        <v>#N/A</v>
      </c>
      <c r="G154" s="113"/>
      <c r="H154" s="113"/>
    </row>
    <row r="155" spans="1:10">
      <c r="A155" t="s">
        <v>3893</v>
      </c>
      <c r="B155" t="s">
        <v>3894</v>
      </c>
      <c r="C155" t="e">
        <f>VLOOKUP(A155,GM!$B$4:$O$605,14,FALSE)</f>
        <v>#N/A</v>
      </c>
      <c r="G155" s="113"/>
      <c r="H155" s="113"/>
    </row>
    <row r="156" spans="1:10">
      <c r="A156" t="s">
        <v>3895</v>
      </c>
      <c r="B156" t="s">
        <v>3896</v>
      </c>
      <c r="C156" t="e">
        <f>VLOOKUP(A156,GM!$B$4:$O$605,14,FALSE)</f>
        <v>#N/A</v>
      </c>
      <c r="G156" s="113"/>
      <c r="H156" s="113"/>
    </row>
    <row r="157" spans="1:10">
      <c r="A157" t="s">
        <v>3897</v>
      </c>
      <c r="B157" t="s">
        <v>3898</v>
      </c>
      <c r="C157" t="e">
        <f>VLOOKUP(A157,GM!$B$4:$O$605,14,FALSE)</f>
        <v>#N/A</v>
      </c>
      <c r="G157" s="113"/>
      <c r="H157" s="113"/>
    </row>
    <row r="158" spans="1:10">
      <c r="A158" t="s">
        <v>3899</v>
      </c>
      <c r="B158" t="s">
        <v>3900</v>
      </c>
      <c r="C158" t="e">
        <f>VLOOKUP(A158,GM!$B$4:$O$605,14,FALSE)</f>
        <v>#N/A</v>
      </c>
      <c r="G158" s="113"/>
      <c r="H158" s="113"/>
    </row>
    <row r="159" spans="1:10">
      <c r="A159" t="s">
        <v>3901</v>
      </c>
      <c r="B159" t="s">
        <v>3902</v>
      </c>
      <c r="C159" t="e">
        <f>VLOOKUP(A159,GM!$B$4:$O$605,14,FALSE)</f>
        <v>#N/A</v>
      </c>
      <c r="G159" s="113"/>
      <c r="H159" s="113"/>
    </row>
    <row r="160" spans="1:10">
      <c r="A160" t="s">
        <v>3903</v>
      </c>
      <c r="B160" t="s">
        <v>3904</v>
      </c>
      <c r="C160" t="e">
        <f>VLOOKUP(A160,GM!$B$4:$O$605,14,FALSE)</f>
        <v>#N/A</v>
      </c>
      <c r="G160" s="113"/>
      <c r="H160" s="113"/>
    </row>
    <row r="161" spans="1:8">
      <c r="A161" t="s">
        <v>3905</v>
      </c>
      <c r="B161" t="s">
        <v>3906</v>
      </c>
      <c r="C161" t="e">
        <f>VLOOKUP(A161,GM!$B$4:$O$605,14,FALSE)</f>
        <v>#N/A</v>
      </c>
      <c r="G161" s="113"/>
      <c r="H161" s="113"/>
    </row>
    <row r="162" spans="1:8">
      <c r="A162" t="s">
        <v>3907</v>
      </c>
      <c r="B162" t="s">
        <v>3908</v>
      </c>
      <c r="C162" t="e">
        <f>VLOOKUP(A162,GM!$B$4:$O$605,14,FALSE)</f>
        <v>#N/A</v>
      </c>
      <c r="G162" s="113"/>
      <c r="H162" s="113"/>
    </row>
    <row r="163" spans="1:8">
      <c r="A163" t="s">
        <v>3909</v>
      </c>
      <c r="B163" t="s">
        <v>3910</v>
      </c>
      <c r="C163" t="e">
        <f>VLOOKUP(A163,GM!$B$4:$O$605,14,FALSE)</f>
        <v>#N/A</v>
      </c>
      <c r="G163" s="113"/>
      <c r="H163" s="113"/>
    </row>
    <row r="164" spans="1:8">
      <c r="A164" t="s">
        <v>3911</v>
      </c>
      <c r="B164" t="s">
        <v>3912</v>
      </c>
      <c r="C164" t="e">
        <f>VLOOKUP(A164,GM!$B$4:$O$605,14,FALSE)</f>
        <v>#N/A</v>
      </c>
      <c r="G164" s="113"/>
      <c r="H164" s="113"/>
    </row>
    <row r="165" spans="1:8">
      <c r="A165" t="s">
        <v>3913</v>
      </c>
      <c r="B165" t="s">
        <v>3914</v>
      </c>
      <c r="C165" t="e">
        <f>VLOOKUP(A165,GM!$B$4:$O$605,14,FALSE)</f>
        <v>#N/A</v>
      </c>
      <c r="G165" s="113"/>
      <c r="H165" s="113"/>
    </row>
    <row r="166" spans="1:8">
      <c r="A166" t="s">
        <v>3915</v>
      </c>
      <c r="B166" t="s">
        <v>3916</v>
      </c>
      <c r="C166" t="e">
        <f>VLOOKUP(A166,GM!$B$4:$O$605,14,FALSE)</f>
        <v>#N/A</v>
      </c>
      <c r="G166" s="113"/>
      <c r="H166" s="113"/>
    </row>
    <row r="167" spans="1:8">
      <c r="A167" t="s">
        <v>3917</v>
      </c>
      <c r="B167" t="s">
        <v>3918</v>
      </c>
      <c r="C167" t="e">
        <f>VLOOKUP(A167,GM!$B$4:$O$605,14,FALSE)</f>
        <v>#N/A</v>
      </c>
      <c r="G167" s="113"/>
      <c r="H167" s="113"/>
    </row>
    <row r="168" spans="1:8">
      <c r="A168" t="s">
        <v>3919</v>
      </c>
      <c r="B168" t="s">
        <v>3920</v>
      </c>
      <c r="C168" t="e">
        <f>VLOOKUP(A168,GM!$B$4:$O$605,14,FALSE)</f>
        <v>#N/A</v>
      </c>
      <c r="G168" s="113"/>
      <c r="H168" s="113"/>
    </row>
    <row r="169" spans="1:8">
      <c r="A169" t="s">
        <v>3921</v>
      </c>
      <c r="B169" t="s">
        <v>3922</v>
      </c>
      <c r="C169" t="e">
        <f>VLOOKUP(A169,GM!$B$4:$O$605,14,FALSE)</f>
        <v>#N/A</v>
      </c>
      <c r="G169" s="113"/>
      <c r="H169" s="113"/>
    </row>
    <row r="170" spans="1:8">
      <c r="A170" t="s">
        <v>3923</v>
      </c>
      <c r="B170" t="s">
        <v>3924</v>
      </c>
      <c r="C170" t="e">
        <f>VLOOKUP(A170,GM!$B$4:$O$605,14,FALSE)</f>
        <v>#N/A</v>
      </c>
      <c r="G170" s="113"/>
      <c r="H170" s="113"/>
    </row>
    <row r="171" spans="1:8">
      <c r="A171" t="s">
        <v>3925</v>
      </c>
      <c r="B171" t="s">
        <v>3926</v>
      </c>
      <c r="C171" t="e">
        <f>VLOOKUP(A171,GM!$B$4:$O$605,14,FALSE)</f>
        <v>#N/A</v>
      </c>
      <c r="G171" s="113"/>
      <c r="H171" s="113"/>
    </row>
    <row r="172" spans="1:8">
      <c r="A172" t="s">
        <v>3927</v>
      </c>
      <c r="B172" t="s">
        <v>2305</v>
      </c>
      <c r="C172" t="e">
        <f>VLOOKUP(A172,GM!$B$4:$O$605,14,FALSE)</f>
        <v>#N/A</v>
      </c>
      <c r="G172" s="113"/>
      <c r="H172" s="113"/>
    </row>
    <row r="173" spans="1:8">
      <c r="A173" t="s">
        <v>3928</v>
      </c>
      <c r="B173" t="s">
        <v>2396</v>
      </c>
      <c r="C173" t="e">
        <f>VLOOKUP(A173,GM!$B$4:$O$605,14,FALSE)</f>
        <v>#N/A</v>
      </c>
      <c r="G173" s="113"/>
      <c r="H173" s="113"/>
    </row>
    <row r="174" spans="1:8">
      <c r="A174" t="s">
        <v>3929</v>
      </c>
      <c r="B174" t="s">
        <v>3930</v>
      </c>
      <c r="C174" t="e">
        <f>VLOOKUP(A174,GM!$B$4:$O$605,14,FALSE)</f>
        <v>#N/A</v>
      </c>
      <c r="G174" s="113"/>
      <c r="H174" s="113"/>
    </row>
    <row r="175" spans="1:8">
      <c r="A175" t="s">
        <v>3963</v>
      </c>
      <c r="B175" t="s">
        <v>3964</v>
      </c>
      <c r="C175" t="e">
        <f>VLOOKUP(A175,GM!$B$4:$O$605,14,FALSE)</f>
        <v>#N/A</v>
      </c>
      <c r="G175" s="113"/>
      <c r="H175" s="113"/>
    </row>
    <row r="176" spans="1:8">
      <c r="A176" t="s">
        <v>1313</v>
      </c>
      <c r="B176" t="s">
        <v>2484</v>
      </c>
      <c r="C176" t="str">
        <f>VLOOKUP(A176,GM!$B$4:$O$605,14,FALSE)</f>
        <v>*06007</v>
      </c>
      <c r="G176" s="113"/>
      <c r="H176" s="113"/>
    </row>
    <row r="177" spans="1:8">
      <c r="B177" t="s">
        <v>2206</v>
      </c>
      <c r="C177" t="e">
        <f>VLOOKUP(A177,GM!$B$4:$O$605,14,FALSE)</f>
        <v>#N/A</v>
      </c>
      <c r="G177" s="113"/>
      <c r="H177" s="113"/>
    </row>
    <row r="178" spans="1:8">
      <c r="B178" t="s">
        <v>3964</v>
      </c>
      <c r="C178" t="e">
        <f>VLOOKUP(A178,GM!$B$4:$O$605,14,FALSE)</f>
        <v>#N/A</v>
      </c>
      <c r="G178" s="453"/>
      <c r="H178" s="113"/>
    </row>
    <row r="179" spans="1:8">
      <c r="A179" t="s">
        <v>3931</v>
      </c>
      <c r="B179" t="s">
        <v>3932</v>
      </c>
      <c r="C179" t="e">
        <f>VLOOKUP(A179,GM!$B$4:$O$605,14,FALSE)</f>
        <v>#N/A</v>
      </c>
    </row>
    <row r="180" spans="1:8">
      <c r="A180" t="s">
        <v>3933</v>
      </c>
      <c r="B180" t="s">
        <v>254</v>
      </c>
      <c r="C180" t="e">
        <f>VLOOKUP(A180,GM!$B$4:$O$605,14,FALSE)</f>
        <v>#N/A</v>
      </c>
    </row>
    <row r="181" spans="1:8">
      <c r="A181" t="s">
        <v>771</v>
      </c>
    </row>
  </sheetData>
  <autoFilter ref="G1:P148" xr:uid="{8FCC6B41-F62C-4B43-AB5D-640BFE65553D}"/>
  <phoneticPr fontId="20" type="noConversion"/>
  <conditionalFormatting sqref="A1:A181">
    <cfRule type="duplicateValues" dxfId="188" priority="1"/>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576C0-58E1-4125-A47B-BA0A144B2BC4}">
  <sheetPr codeName="Sheet26"/>
  <dimension ref="A1:DA672"/>
  <sheetViews>
    <sheetView zoomScale="95" zoomScaleNormal="95" workbookViewId="0">
      <pane xSplit="2" ySplit="4" topLeftCell="M147" activePane="bottomRight" state="frozen"/>
      <selection pane="topRight" activeCell="C1" sqref="C1"/>
      <selection pane="bottomLeft" activeCell="A2" sqref="A2"/>
      <selection pane="bottomRight" activeCell="W155" sqref="W155:W162"/>
    </sheetView>
  </sheetViews>
  <sheetFormatPr defaultRowHeight="15" outlineLevelCol="1"/>
  <cols>
    <col min="1" max="1" width="7" style="228" bestFit="1" customWidth="1"/>
    <col min="2" max="2" width="48.5703125" style="228" bestFit="1" customWidth="1"/>
    <col min="3" max="3" width="28.7109375" style="228" customWidth="1" outlineLevel="1"/>
    <col min="4" max="4" width="6.5703125" style="61" bestFit="1" customWidth="1"/>
    <col min="5" max="5" width="7.140625" bestFit="1" customWidth="1"/>
    <col min="6" max="6" width="10.140625" style="228" bestFit="1" customWidth="1"/>
    <col min="7" max="7" width="10.5703125" bestFit="1" customWidth="1"/>
    <col min="8" max="8" width="11.28515625" style="228" bestFit="1" customWidth="1"/>
    <col min="9" max="9" width="11.7109375" bestFit="1" customWidth="1"/>
    <col min="10" max="10" width="12.42578125" bestFit="1" customWidth="1"/>
    <col min="11" max="11" width="10.5703125" bestFit="1" customWidth="1"/>
    <col min="12" max="12" width="11.85546875" style="228" bestFit="1" customWidth="1"/>
    <col min="13" max="13" width="17.42578125" style="228" bestFit="1" customWidth="1"/>
    <col min="14" max="14" width="11" style="228" bestFit="1" customWidth="1"/>
    <col min="15" max="15" width="7" style="228" bestFit="1" customWidth="1"/>
    <col min="16" max="16" width="29.28515625" bestFit="1" customWidth="1" outlineLevel="1"/>
    <col min="17" max="22" width="9.140625" customWidth="1" outlineLevel="1"/>
    <col min="49" max="49" width="12.7109375" customWidth="1"/>
    <col min="74" max="74" width="27.5703125" customWidth="1"/>
    <col min="75" max="75" width="90.5703125" bestFit="1" customWidth="1"/>
  </cols>
  <sheetData>
    <row r="1" spans="1:105">
      <c r="V1" t="s">
        <v>3641</v>
      </c>
      <c r="W1" t="str">
        <f>IF(X1="Yes",V1,"")</f>
        <v/>
      </c>
      <c r="X1" t="s">
        <v>5429</v>
      </c>
      <c r="AW1" t="s">
        <v>3039</v>
      </c>
      <c r="BA1" t="s">
        <v>3028</v>
      </c>
      <c r="BW1" t="s">
        <v>3641</v>
      </c>
      <c r="DA1" t="s">
        <v>3028</v>
      </c>
    </row>
    <row r="2" spans="1:105">
      <c r="V2" t="s">
        <v>5426</v>
      </c>
      <c r="W2" t="str">
        <f>IF(X2="Yes",V2,"")</f>
        <v>IF EXISTS (SELECT *FROM GeneralMaster WHERE (Code=</v>
      </c>
      <c r="X2" t="s">
        <v>5428</v>
      </c>
      <c r="Y2" s="475" t="s">
        <v>41</v>
      </c>
    </row>
    <row r="3" spans="1:105">
      <c r="V3" t="s">
        <v>3035</v>
      </c>
      <c r="W3" t="str">
        <f>IF(X3="Yes",V3,"")</f>
        <v>IF EXISTS (SELECT *FROM GeneralMaster WHERE Code=</v>
      </c>
      <c r="X3" t="s">
        <v>5428</v>
      </c>
      <c r="BA3" t="s">
        <v>3680</v>
      </c>
      <c r="BW3" t="s">
        <v>3643</v>
      </c>
      <c r="DA3" t="s">
        <v>3682</v>
      </c>
    </row>
    <row r="4" spans="1:105">
      <c r="A4" s="228" t="s">
        <v>19</v>
      </c>
      <c r="B4" s="228" t="s">
        <v>275</v>
      </c>
      <c r="C4" s="228" t="s">
        <v>276</v>
      </c>
      <c r="D4" s="61" t="s">
        <v>201</v>
      </c>
      <c r="E4" t="s">
        <v>306</v>
      </c>
      <c r="F4" s="228" t="s">
        <v>300</v>
      </c>
      <c r="G4" t="s">
        <v>301</v>
      </c>
      <c r="H4" s="228" t="s">
        <v>302</v>
      </c>
      <c r="I4" t="s">
        <v>303</v>
      </c>
      <c r="J4" t="s">
        <v>439</v>
      </c>
      <c r="K4" t="s">
        <v>440</v>
      </c>
      <c r="L4" s="228" t="s">
        <v>2071</v>
      </c>
      <c r="M4" s="228" t="s">
        <v>2755</v>
      </c>
      <c r="N4" s="228" t="s">
        <v>2756</v>
      </c>
      <c r="O4" s="228" t="s">
        <v>19</v>
      </c>
      <c r="W4" s="10" t="s">
        <v>3026</v>
      </c>
      <c r="BA4" s="10" t="s">
        <v>3681</v>
      </c>
      <c r="BW4" t="s">
        <v>1801</v>
      </c>
      <c r="DA4" s="10"/>
    </row>
    <row r="5" spans="1:105">
      <c r="A5" s="325" t="s">
        <v>2008</v>
      </c>
      <c r="B5" s="325" t="s">
        <v>2079</v>
      </c>
      <c r="C5" s="325" t="s">
        <v>2079</v>
      </c>
      <c r="D5" s="326">
        <v>1</v>
      </c>
      <c r="E5" s="327">
        <v>0</v>
      </c>
      <c r="F5" s="325" t="s">
        <v>135</v>
      </c>
      <c r="G5" s="328" t="s">
        <v>2070</v>
      </c>
      <c r="H5" s="327" t="s">
        <v>795</v>
      </c>
      <c r="I5" s="327" t="s">
        <v>795</v>
      </c>
      <c r="J5" s="327" t="s">
        <v>304</v>
      </c>
      <c r="K5" s="327" t="s">
        <v>304</v>
      </c>
      <c r="L5" s="327" t="str">
        <f t="shared" ref="L5:L68" si="0">IF(M5&lt;&gt;"Null",CONCATENATE("*26",RIGHT(M5,3)),"NULL")</f>
        <v>NULL</v>
      </c>
      <c r="M5" s="325" t="s">
        <v>795</v>
      </c>
      <c r="N5" s="325" t="s">
        <v>2422</v>
      </c>
      <c r="O5" s="325" t="s">
        <v>2008</v>
      </c>
      <c r="P5" s="327"/>
      <c r="Q5" s="327"/>
      <c r="R5" s="327"/>
      <c r="S5" s="327"/>
      <c r="T5" s="327"/>
      <c r="U5" s="327"/>
      <c r="V5" s="327"/>
      <c r="W5" s="327" t="str">
        <f t="shared" ref="W5:W68" si="1">CONCATENATE(W$1,W$2,"'",A5,"' OR Name='",B5,"') AND TYPE=",D5,") Print 'Exist' ELSE ",W$4,"'",A5,"','",B5,"','",C5,"','",D5,"','",E5,"','",F5,"',",G5,",'",H5,"',",I5,",'",J5,"','",K5,"','",L5,"')")</f>
        <v>IF EXISTS (SELECT *FROM GeneralMaster WHERE (Code='*01001' OR Name='05.25X10.00') AND TYPE=1) Print 'Exist' ELSE Insert Into GeneralMaster VALUES ('*01001','05.25X10.00','05.25X10.00','1','0','000001',GetDate(),'NULL',NULL,'N','N','NULL')</v>
      </c>
    </row>
    <row r="6" spans="1:105">
      <c r="A6" s="325" t="s">
        <v>2010</v>
      </c>
      <c r="B6" s="325" t="s">
        <v>1454</v>
      </c>
      <c r="C6" s="325" t="s">
        <v>1454</v>
      </c>
      <c r="D6" s="326">
        <v>1</v>
      </c>
      <c r="E6" s="327">
        <v>0</v>
      </c>
      <c r="F6" s="325" t="s">
        <v>135</v>
      </c>
      <c r="G6" s="328" t="s">
        <v>2070</v>
      </c>
      <c r="H6" s="327" t="s">
        <v>795</v>
      </c>
      <c r="I6" s="327" t="s">
        <v>795</v>
      </c>
      <c r="J6" s="327" t="s">
        <v>304</v>
      </c>
      <c r="K6" s="327" t="s">
        <v>304</v>
      </c>
      <c r="L6" s="327" t="str">
        <f t="shared" si="0"/>
        <v>NULL</v>
      </c>
      <c r="M6" s="325" t="s">
        <v>795</v>
      </c>
      <c r="N6" s="325" t="s">
        <v>2359</v>
      </c>
      <c r="O6" s="325" t="s">
        <v>2010</v>
      </c>
      <c r="P6" s="327"/>
      <c r="Q6" s="327"/>
      <c r="R6" s="327"/>
      <c r="S6" s="327"/>
      <c r="T6" s="327"/>
      <c r="U6" s="327"/>
      <c r="V6" s="327"/>
      <c r="W6" s="327" t="str">
        <f t="shared" si="1"/>
        <v>IF EXISTS (SELECT *FROM GeneralMaster WHERE (Code='*01002' OR Name='10.00X29.00') AND TYPE=1) Print 'Exist' ELSE Insert Into GeneralMaster VALUES ('*01002','10.00X29.00','10.00X29.00','1','0','000001',GetDate(),'NULL',NULL,'N','N','NULL')</v>
      </c>
    </row>
    <row r="7" spans="1:105">
      <c r="A7" s="325" t="s">
        <v>2012</v>
      </c>
      <c r="B7" s="325" t="s">
        <v>1363</v>
      </c>
      <c r="C7" s="325" t="s">
        <v>1363</v>
      </c>
      <c r="D7" s="326">
        <v>1</v>
      </c>
      <c r="E7" s="327">
        <v>0</v>
      </c>
      <c r="F7" s="325" t="s">
        <v>135</v>
      </c>
      <c r="G7" s="328" t="s">
        <v>2070</v>
      </c>
      <c r="H7" s="327" t="s">
        <v>795</v>
      </c>
      <c r="I7" s="327" t="s">
        <v>795</v>
      </c>
      <c r="J7" s="327" t="s">
        <v>304</v>
      </c>
      <c r="K7" s="327" t="s">
        <v>304</v>
      </c>
      <c r="L7" s="327" t="str">
        <f t="shared" si="0"/>
        <v>NULL</v>
      </c>
      <c r="M7" s="325" t="s">
        <v>795</v>
      </c>
      <c r="N7" s="325" t="s">
        <v>2258</v>
      </c>
      <c r="O7" s="325" t="s">
        <v>2012</v>
      </c>
      <c r="P7" s="327"/>
      <c r="Q7" s="327"/>
      <c r="R7" s="327"/>
      <c r="S7" s="327"/>
      <c r="T7" s="327"/>
      <c r="U7" s="327"/>
      <c r="V7" s="327"/>
      <c r="W7" s="327" t="str">
        <f t="shared" si="1"/>
        <v>IF EXISTS (SELECT *FROM GeneralMaster WHERE (Code='*01003' OR Name='11.00X14.00') AND TYPE=1) Print 'Exist' ELSE Insert Into GeneralMaster VALUES ('*01003','11.00X14.00','11.00X14.00','1','0','000001',GetDate(),'NULL',NULL,'N','N','NULL')</v>
      </c>
    </row>
    <row r="8" spans="1:105">
      <c r="A8" s="325" t="s">
        <v>2013</v>
      </c>
      <c r="B8" s="325" t="s">
        <v>1374</v>
      </c>
      <c r="C8" s="325" t="s">
        <v>1374</v>
      </c>
      <c r="D8" s="326">
        <v>1</v>
      </c>
      <c r="E8" s="327">
        <v>0</v>
      </c>
      <c r="F8" s="325" t="s">
        <v>135</v>
      </c>
      <c r="G8" s="328" t="s">
        <v>2070</v>
      </c>
      <c r="H8" s="327" t="s">
        <v>795</v>
      </c>
      <c r="I8" s="327" t="s">
        <v>795</v>
      </c>
      <c r="J8" s="327" t="s">
        <v>304</v>
      </c>
      <c r="K8" s="327" t="s">
        <v>304</v>
      </c>
      <c r="L8" s="327" t="str">
        <f t="shared" si="0"/>
        <v>NULL</v>
      </c>
      <c r="M8" s="325" t="s">
        <v>795</v>
      </c>
      <c r="N8" s="325" t="s">
        <v>2273</v>
      </c>
      <c r="O8" s="325" t="s">
        <v>2013</v>
      </c>
      <c r="P8" s="327"/>
      <c r="Q8" s="327"/>
      <c r="R8" s="327"/>
      <c r="S8" s="327"/>
      <c r="T8" s="327"/>
      <c r="U8" s="327"/>
      <c r="V8" s="327"/>
      <c r="W8" s="327" t="str">
        <f t="shared" si="1"/>
        <v>IF EXISTS (SELECT *FROM GeneralMaster WHERE (Code='*01004' OR Name='11.50X18.00') AND TYPE=1) Print 'Exist' ELSE Insert Into GeneralMaster VALUES ('*01004','11.50X18.00','11.50X18.00','1','0','000001',GetDate(),'NULL',NULL,'N','N','NULL')</v>
      </c>
    </row>
    <row r="9" spans="1:105">
      <c r="A9" s="325" t="s">
        <v>2014</v>
      </c>
      <c r="B9" s="325" t="s">
        <v>1411</v>
      </c>
      <c r="C9" s="325" t="s">
        <v>1411</v>
      </c>
      <c r="D9" s="326">
        <v>1</v>
      </c>
      <c r="E9" s="327">
        <v>0</v>
      </c>
      <c r="F9" s="325" t="s">
        <v>135</v>
      </c>
      <c r="G9" s="328" t="s">
        <v>2070</v>
      </c>
      <c r="H9" s="327" t="s">
        <v>795</v>
      </c>
      <c r="I9" s="327" t="s">
        <v>795</v>
      </c>
      <c r="J9" s="327" t="s">
        <v>304</v>
      </c>
      <c r="K9" s="327" t="s">
        <v>304</v>
      </c>
      <c r="L9" s="327" t="str">
        <f t="shared" si="0"/>
        <v>NULL</v>
      </c>
      <c r="M9" s="325" t="s">
        <v>795</v>
      </c>
      <c r="N9" s="325" t="s">
        <v>2311</v>
      </c>
      <c r="O9" s="325" t="s">
        <v>2014</v>
      </c>
      <c r="P9" s="327"/>
      <c r="Q9" s="327"/>
      <c r="R9" s="327"/>
      <c r="S9" s="327"/>
      <c r="T9" s="327"/>
      <c r="U9" s="327"/>
      <c r="V9" s="327"/>
      <c r="W9" s="327" t="str">
        <f t="shared" si="1"/>
        <v>IF EXISTS (SELECT *FROM GeneralMaster WHERE (Code='*01005' OR Name='12.00X18.00') AND TYPE=1) Print 'Exist' ELSE Insert Into GeneralMaster VALUES ('*01005','12.00X18.00','12.00X18.00','1','0','000001',GetDate(),'NULL',NULL,'N','N','NULL')</v>
      </c>
    </row>
    <row r="10" spans="1:105">
      <c r="A10" s="325" t="s">
        <v>2015</v>
      </c>
      <c r="B10" s="325" t="s">
        <v>1376</v>
      </c>
      <c r="C10" s="325" t="s">
        <v>1376</v>
      </c>
      <c r="D10" s="326">
        <v>1</v>
      </c>
      <c r="E10" s="327">
        <v>0</v>
      </c>
      <c r="F10" s="325" t="s">
        <v>135</v>
      </c>
      <c r="G10" s="328" t="s">
        <v>2070</v>
      </c>
      <c r="H10" s="327" t="s">
        <v>795</v>
      </c>
      <c r="I10" s="327" t="s">
        <v>795</v>
      </c>
      <c r="J10" s="327" t="s">
        <v>304</v>
      </c>
      <c r="K10" s="327" t="s">
        <v>304</v>
      </c>
      <c r="L10" s="327" t="str">
        <f t="shared" si="0"/>
        <v>NULL</v>
      </c>
      <c r="M10" s="325" t="s">
        <v>795</v>
      </c>
      <c r="N10" s="325" t="s">
        <v>2276</v>
      </c>
      <c r="O10" s="325" t="s">
        <v>2015</v>
      </c>
      <c r="P10" s="327"/>
      <c r="Q10" s="327"/>
      <c r="R10" s="327"/>
      <c r="S10" s="327"/>
      <c r="T10" s="327"/>
      <c r="U10" s="327"/>
      <c r="V10" s="327"/>
      <c r="W10" s="327" t="str">
        <f t="shared" si="1"/>
        <v>IF EXISTS (SELECT *FROM GeneralMaster WHERE (Code='*01006' OR Name='12.00X23.00') AND TYPE=1) Print 'Exist' ELSE Insert Into GeneralMaster VALUES ('*01006','12.00X23.00','12.00X23.00','1','0','000001',GetDate(),'NULL',NULL,'N','N','NULL')</v>
      </c>
    </row>
    <row r="11" spans="1:105">
      <c r="A11" s="325" t="s">
        <v>2009</v>
      </c>
      <c r="B11" s="325" t="s">
        <v>1367</v>
      </c>
      <c r="C11" s="325" t="s">
        <v>1367</v>
      </c>
      <c r="D11" s="326">
        <v>1</v>
      </c>
      <c r="E11" s="327">
        <v>0</v>
      </c>
      <c r="F11" s="325" t="s">
        <v>135</v>
      </c>
      <c r="G11" s="328" t="s">
        <v>2070</v>
      </c>
      <c r="H11" s="327" t="s">
        <v>795</v>
      </c>
      <c r="I11" s="327" t="s">
        <v>795</v>
      </c>
      <c r="J11" s="327" t="s">
        <v>304</v>
      </c>
      <c r="K11" s="327" t="s">
        <v>304</v>
      </c>
      <c r="L11" s="327" t="str">
        <f t="shared" si="0"/>
        <v>NULL</v>
      </c>
      <c r="M11" s="325" t="s">
        <v>795</v>
      </c>
      <c r="N11" s="325" t="s">
        <v>2262</v>
      </c>
      <c r="O11" s="325" t="s">
        <v>2009</v>
      </c>
      <c r="P11" s="327"/>
      <c r="Q11" s="327"/>
      <c r="R11" s="327"/>
      <c r="S11" s="327"/>
      <c r="T11" s="327"/>
      <c r="U11" s="327"/>
      <c r="V11" s="327"/>
      <c r="W11" s="327" t="str">
        <f t="shared" si="1"/>
        <v>IF EXISTS (SELECT *FROM GeneralMaster WHERE (Code='*01007' OR Name='12.50X18.00') AND TYPE=1) Print 'Exist' ELSE Insert Into GeneralMaster VALUES ('*01007','12.50X18.00','12.50X18.00','1','0','000001',GetDate(),'NULL',NULL,'N','N','NULL')</v>
      </c>
    </row>
    <row r="12" spans="1:105">
      <c r="A12" s="325" t="s">
        <v>2016</v>
      </c>
      <c r="B12" s="325" t="s">
        <v>1379</v>
      </c>
      <c r="C12" s="325" t="s">
        <v>1379</v>
      </c>
      <c r="D12" s="326">
        <v>1</v>
      </c>
      <c r="E12" s="327">
        <v>0</v>
      </c>
      <c r="F12" s="325" t="s">
        <v>135</v>
      </c>
      <c r="G12" s="328" t="s">
        <v>2070</v>
      </c>
      <c r="H12" s="327" t="s">
        <v>795</v>
      </c>
      <c r="I12" s="327" t="s">
        <v>795</v>
      </c>
      <c r="J12" s="327" t="s">
        <v>304</v>
      </c>
      <c r="K12" s="327" t="s">
        <v>304</v>
      </c>
      <c r="L12" s="327" t="str">
        <f t="shared" si="0"/>
        <v>NULL</v>
      </c>
      <c r="M12" s="325" t="s">
        <v>795</v>
      </c>
      <c r="N12" s="325" t="s">
        <v>2279</v>
      </c>
      <c r="O12" s="325" t="s">
        <v>2016</v>
      </c>
      <c r="P12" s="327"/>
      <c r="Q12" s="327"/>
      <c r="R12" s="327"/>
      <c r="S12" s="327"/>
      <c r="T12" s="327"/>
      <c r="U12" s="327"/>
      <c r="V12" s="327"/>
      <c r="W12" s="327" t="str">
        <f t="shared" si="1"/>
        <v>IF EXISTS (SELECT *FROM GeneralMaster WHERE (Code='*01008' OR Name='13.00X19.00') AND TYPE=1) Print 'Exist' ELSE Insert Into GeneralMaster VALUES ('*01008','13.00X19.00','13.00X19.00','1','0','000001',GetDate(),'NULL',NULL,'N','N','NULL')</v>
      </c>
    </row>
    <row r="13" spans="1:105">
      <c r="A13" s="325" t="s">
        <v>2017</v>
      </c>
      <c r="B13" s="325" t="s">
        <v>1290</v>
      </c>
      <c r="C13" s="325" t="s">
        <v>1290</v>
      </c>
      <c r="D13" s="326">
        <v>1</v>
      </c>
      <c r="E13" s="327">
        <v>0</v>
      </c>
      <c r="F13" s="325" t="s">
        <v>135</v>
      </c>
      <c r="G13" s="328" t="s">
        <v>2070</v>
      </c>
      <c r="H13" s="327" t="s">
        <v>795</v>
      </c>
      <c r="I13" s="327" t="s">
        <v>795</v>
      </c>
      <c r="J13" s="327" t="s">
        <v>304</v>
      </c>
      <c r="K13" s="327" t="s">
        <v>304</v>
      </c>
      <c r="L13" s="327" t="str">
        <f t="shared" si="0"/>
        <v>NULL</v>
      </c>
      <c r="M13" s="325" t="s">
        <v>795</v>
      </c>
      <c r="N13" s="325" t="s">
        <v>2263</v>
      </c>
      <c r="O13" s="325" t="s">
        <v>2017</v>
      </c>
      <c r="P13" s="327"/>
      <c r="Q13" s="327"/>
      <c r="R13" s="327"/>
      <c r="S13" s="327"/>
      <c r="T13" s="327"/>
      <c r="U13" s="327"/>
      <c r="V13" s="327"/>
      <c r="W13" s="327" t="str">
        <f t="shared" si="1"/>
        <v>IF EXISTS (SELECT *FROM GeneralMaster WHERE (Code='*01009' OR Name='14.00X19.00') AND TYPE=1) Print 'Exist' ELSE Insert Into GeneralMaster VALUES ('*01009','14.00X19.00','14.00X19.00','1','0','000001',GetDate(),'NULL',NULL,'N','N','NULL')</v>
      </c>
    </row>
    <row r="14" spans="1:105">
      <c r="A14" s="325" t="s">
        <v>2018</v>
      </c>
      <c r="B14" s="325" t="s">
        <v>1362</v>
      </c>
      <c r="C14" s="325" t="s">
        <v>1362</v>
      </c>
      <c r="D14" s="326">
        <v>1</v>
      </c>
      <c r="E14" s="327">
        <v>0</v>
      </c>
      <c r="F14" s="325" t="s">
        <v>135</v>
      </c>
      <c r="G14" s="328" t="s">
        <v>2070</v>
      </c>
      <c r="H14" s="327" t="s">
        <v>795</v>
      </c>
      <c r="I14" s="327" t="s">
        <v>795</v>
      </c>
      <c r="J14" s="327" t="s">
        <v>304</v>
      </c>
      <c r="K14" s="327" t="s">
        <v>304</v>
      </c>
      <c r="L14" s="327" t="str">
        <f t="shared" si="0"/>
        <v>NULL</v>
      </c>
      <c r="M14" s="325" t="s">
        <v>795</v>
      </c>
      <c r="N14" s="325" t="s">
        <v>2257</v>
      </c>
      <c r="O14" s="325" t="s">
        <v>2018</v>
      </c>
      <c r="P14" s="327"/>
      <c r="Q14" s="327"/>
      <c r="R14" s="327"/>
      <c r="S14" s="327"/>
      <c r="T14" s="327"/>
      <c r="U14" s="327"/>
      <c r="V14" s="327"/>
      <c r="W14" s="327" t="str">
        <f t="shared" si="1"/>
        <v>IF EXISTS (SELECT *FROM GeneralMaster WHERE (Code='*01010' OR Name='14.00X22.00') AND TYPE=1) Print 'Exist' ELSE Insert Into GeneralMaster VALUES ('*01010','14.00X22.00','14.00X22.00','1','0','000001',GetDate(),'NULL',NULL,'N','N','NULL')</v>
      </c>
    </row>
    <row r="15" spans="1:105">
      <c r="A15" s="325" t="s">
        <v>2011</v>
      </c>
      <c r="B15" s="325" t="s">
        <v>2076</v>
      </c>
      <c r="C15" s="325" t="s">
        <v>2076</v>
      </c>
      <c r="D15" s="326">
        <v>1</v>
      </c>
      <c r="E15" s="327">
        <v>0</v>
      </c>
      <c r="F15" s="325" t="s">
        <v>135</v>
      </c>
      <c r="G15" s="328" t="s">
        <v>2070</v>
      </c>
      <c r="H15" s="327" t="s">
        <v>795</v>
      </c>
      <c r="I15" s="327" t="s">
        <v>795</v>
      </c>
      <c r="J15" s="327" t="s">
        <v>304</v>
      </c>
      <c r="K15" s="327" t="s">
        <v>304</v>
      </c>
      <c r="L15" s="327" t="str">
        <f t="shared" si="0"/>
        <v>NULL</v>
      </c>
      <c r="M15" s="325" t="s">
        <v>795</v>
      </c>
      <c r="N15" s="325" t="s">
        <v>2417</v>
      </c>
      <c r="O15" s="325" t="s">
        <v>2011</v>
      </c>
      <c r="P15" s="327"/>
      <c r="Q15" s="327"/>
      <c r="R15" s="327"/>
      <c r="S15" s="327"/>
      <c r="T15" s="327"/>
      <c r="U15" s="327"/>
      <c r="V15" s="327"/>
      <c r="W15" s="327" t="str">
        <f t="shared" si="1"/>
        <v>IF EXISTS (SELECT *FROM GeneralMaster WHERE (Code='*01011' OR Name='15.00X10.00 (CARD)') AND TYPE=1) Print 'Exist' ELSE Insert Into GeneralMaster VALUES ('*01011','15.00X10.00 (CARD)','15.00X10.00 (CARD)','1','0','000001',GetDate(),'NULL',NULL,'N','N','NULL')</v>
      </c>
    </row>
    <row r="16" spans="1:105">
      <c r="A16" s="325" t="s">
        <v>2019</v>
      </c>
      <c r="B16" s="325" t="s">
        <v>1336</v>
      </c>
      <c r="C16" s="325" t="s">
        <v>1336</v>
      </c>
      <c r="D16" s="326">
        <v>1</v>
      </c>
      <c r="E16" s="327">
        <v>0</v>
      </c>
      <c r="F16" s="325" t="s">
        <v>135</v>
      </c>
      <c r="G16" s="328" t="s">
        <v>2070</v>
      </c>
      <c r="H16" s="327" t="s">
        <v>795</v>
      </c>
      <c r="I16" s="327" t="s">
        <v>795</v>
      </c>
      <c r="J16" s="327" t="s">
        <v>304</v>
      </c>
      <c r="K16" s="327" t="s">
        <v>304</v>
      </c>
      <c r="L16" s="327" t="str">
        <f t="shared" si="0"/>
        <v>NULL</v>
      </c>
      <c r="M16" s="325" t="s">
        <v>795</v>
      </c>
      <c r="N16" s="325" t="s">
        <v>2230</v>
      </c>
      <c r="O16" s="325" t="s">
        <v>2019</v>
      </c>
      <c r="P16" s="327"/>
      <c r="Q16" s="327"/>
      <c r="R16" s="327"/>
      <c r="S16" s="327"/>
      <c r="T16" s="327"/>
      <c r="U16" s="327"/>
      <c r="V16" s="327"/>
      <c r="W16" s="327" t="str">
        <f t="shared" si="1"/>
        <v>IF EXISTS (SELECT *FROM GeneralMaster WHERE (Code='*01012' OR Name='15.00X20.00 (CARD)') AND TYPE=1) Print 'Exist' ELSE Insert Into GeneralMaster VALUES ('*01012','15.00X20.00 (CARD)','15.00X20.00 (CARD)','1','0','000001',GetDate(),'NULL',NULL,'N','N','NULL')</v>
      </c>
    </row>
    <row r="17" spans="1:23">
      <c r="A17" s="325" t="s">
        <v>2020</v>
      </c>
      <c r="B17" s="325" t="s">
        <v>1346</v>
      </c>
      <c r="C17" s="325" t="s">
        <v>1346</v>
      </c>
      <c r="D17" s="326">
        <v>1</v>
      </c>
      <c r="E17" s="327">
        <v>0</v>
      </c>
      <c r="F17" s="325" t="s">
        <v>135</v>
      </c>
      <c r="G17" s="328" t="s">
        <v>2070</v>
      </c>
      <c r="H17" s="327" t="s">
        <v>795</v>
      </c>
      <c r="I17" s="327" t="s">
        <v>795</v>
      </c>
      <c r="J17" s="327" t="s">
        <v>304</v>
      </c>
      <c r="K17" s="327" t="s">
        <v>304</v>
      </c>
      <c r="L17" s="327" t="str">
        <f t="shared" si="0"/>
        <v>NULL</v>
      </c>
      <c r="M17" s="325" t="s">
        <v>795</v>
      </c>
      <c r="N17" s="325" t="s">
        <v>2238</v>
      </c>
      <c r="O17" s="325" t="s">
        <v>2020</v>
      </c>
      <c r="P17" s="327"/>
      <c r="Q17" s="327"/>
      <c r="R17" s="327"/>
      <c r="S17" s="327"/>
      <c r="T17" s="327"/>
      <c r="U17" s="327"/>
      <c r="V17" s="327"/>
      <c r="W17" s="327" t="str">
        <f t="shared" si="1"/>
        <v>IF EXISTS (SELECT *FROM GeneralMaster WHERE (Code='*01013' OR Name='15.00X21.00') AND TYPE=1) Print 'Exist' ELSE Insert Into GeneralMaster VALUES ('*01013','15.00X21.00','15.00X21.00','1','0','000001',GetDate(),'NULL',NULL,'N','N','NULL')</v>
      </c>
    </row>
    <row r="18" spans="1:23">
      <c r="A18" s="325" t="s">
        <v>2021</v>
      </c>
      <c r="B18" s="325" t="s">
        <v>1395</v>
      </c>
      <c r="C18" s="325" t="s">
        <v>1395</v>
      </c>
      <c r="D18" s="326">
        <v>1</v>
      </c>
      <c r="E18" s="327">
        <v>0</v>
      </c>
      <c r="F18" s="325" t="s">
        <v>135</v>
      </c>
      <c r="G18" s="328" t="s">
        <v>2070</v>
      </c>
      <c r="H18" s="327" t="s">
        <v>795</v>
      </c>
      <c r="I18" s="327" t="s">
        <v>795</v>
      </c>
      <c r="J18" s="327" t="s">
        <v>304</v>
      </c>
      <c r="K18" s="327" t="s">
        <v>304</v>
      </c>
      <c r="L18" s="327" t="str">
        <f t="shared" si="0"/>
        <v>NULL</v>
      </c>
      <c r="M18" s="325" t="s">
        <v>795</v>
      </c>
      <c r="N18" s="325" t="s">
        <v>2295</v>
      </c>
      <c r="O18" s="325" t="s">
        <v>2021</v>
      </c>
      <c r="P18" s="327"/>
      <c r="Q18" s="327"/>
      <c r="R18" s="327"/>
      <c r="S18" s="327"/>
      <c r="T18" s="327"/>
      <c r="U18" s="327"/>
      <c r="V18" s="327"/>
      <c r="W18" s="327" t="str">
        <f t="shared" si="1"/>
        <v>IF EXISTS (SELECT *FROM GeneralMaster WHERE (Code='*01014' OR Name='15.00X27.50') AND TYPE=1) Print 'Exist' ELSE Insert Into GeneralMaster VALUES ('*01014','15.00X27.50','15.00X27.50','1','0','000001',GetDate(),'NULL',NULL,'N','N','NULL')</v>
      </c>
    </row>
    <row r="19" spans="1:23">
      <c r="A19" s="325" t="s">
        <v>2022</v>
      </c>
      <c r="B19" s="325" t="s">
        <v>2072</v>
      </c>
      <c r="C19" s="325" t="s">
        <v>2072</v>
      </c>
      <c r="D19" s="326">
        <v>1</v>
      </c>
      <c r="E19" s="327">
        <v>0</v>
      </c>
      <c r="F19" s="325" t="s">
        <v>135</v>
      </c>
      <c r="G19" s="328" t="s">
        <v>2070</v>
      </c>
      <c r="H19" s="327" t="s">
        <v>795</v>
      </c>
      <c r="I19" s="327" t="s">
        <v>795</v>
      </c>
      <c r="J19" s="327" t="s">
        <v>304</v>
      </c>
      <c r="K19" s="327" t="s">
        <v>304</v>
      </c>
      <c r="L19" s="327" t="str">
        <f t="shared" si="0"/>
        <v>NULL</v>
      </c>
      <c r="M19" s="325" t="s">
        <v>795</v>
      </c>
      <c r="N19" s="325" t="s">
        <v>2246</v>
      </c>
      <c r="O19" s="325" t="s">
        <v>2022</v>
      </c>
      <c r="P19" s="327"/>
      <c r="Q19" s="327"/>
      <c r="R19" s="327"/>
      <c r="S19" s="327"/>
      <c r="T19" s="327"/>
      <c r="U19" s="327"/>
      <c r="V19" s="327"/>
      <c r="W19" s="327" t="str">
        <f t="shared" si="1"/>
        <v>IF EXISTS (SELECT *FROM GeneralMaster WHERE (Code='*01015' OR Name='15.50X20.00') AND TYPE=1) Print 'Exist' ELSE Insert Into GeneralMaster VALUES ('*01015','15.50X20.00','15.50X20.00','1','0','000001',GetDate(),'NULL',NULL,'N','N','NULL')</v>
      </c>
    </row>
    <row r="20" spans="1:23">
      <c r="A20" s="325" t="s">
        <v>2023</v>
      </c>
      <c r="B20" s="325" t="s">
        <v>1385</v>
      </c>
      <c r="C20" s="325" t="s">
        <v>1385</v>
      </c>
      <c r="D20" s="326">
        <v>1</v>
      </c>
      <c r="E20" s="327">
        <v>0</v>
      </c>
      <c r="F20" s="325" t="s">
        <v>135</v>
      </c>
      <c r="G20" s="328" t="s">
        <v>2070</v>
      </c>
      <c r="H20" s="327" t="s">
        <v>795</v>
      </c>
      <c r="I20" s="327" t="s">
        <v>795</v>
      </c>
      <c r="J20" s="327" t="s">
        <v>304</v>
      </c>
      <c r="K20" s="327" t="s">
        <v>304</v>
      </c>
      <c r="L20" s="327" t="str">
        <f t="shared" si="0"/>
        <v>NULL</v>
      </c>
      <c r="M20" s="325" t="s">
        <v>795</v>
      </c>
      <c r="N20" s="325" t="s">
        <v>2285</v>
      </c>
      <c r="O20" s="325" t="s">
        <v>2023</v>
      </c>
      <c r="P20" s="327"/>
      <c r="Q20" s="327"/>
      <c r="R20" s="327"/>
      <c r="S20" s="327"/>
      <c r="T20" s="327"/>
      <c r="U20" s="327"/>
      <c r="V20" s="327"/>
      <c r="W20" s="327" t="str">
        <f t="shared" si="1"/>
        <v>IF EXISTS (SELECT *FROM GeneralMaster WHERE (Code='*01016' OR Name='15.50X20.50') AND TYPE=1) Print 'Exist' ELSE Insert Into GeneralMaster VALUES ('*01016','15.50X20.50','15.50X20.50','1','0','000001',GetDate(),'NULL',NULL,'N','N','NULL')</v>
      </c>
    </row>
    <row r="21" spans="1:23">
      <c r="A21" s="325" t="s">
        <v>2024</v>
      </c>
      <c r="B21" s="325" t="s">
        <v>1203</v>
      </c>
      <c r="C21" s="325" t="s">
        <v>1203</v>
      </c>
      <c r="D21" s="326">
        <v>1</v>
      </c>
      <c r="E21" s="327">
        <v>0</v>
      </c>
      <c r="F21" s="325" t="s">
        <v>135</v>
      </c>
      <c r="G21" s="328" t="s">
        <v>2070</v>
      </c>
      <c r="H21" s="327" t="s">
        <v>795</v>
      </c>
      <c r="I21" s="327" t="s">
        <v>795</v>
      </c>
      <c r="J21" s="327" t="s">
        <v>304</v>
      </c>
      <c r="K21" s="327" t="s">
        <v>304</v>
      </c>
      <c r="L21" s="327" t="str">
        <f t="shared" si="0"/>
        <v>NULL</v>
      </c>
      <c r="M21" s="325" t="s">
        <v>795</v>
      </c>
      <c r="N21" s="325" t="s">
        <v>2091</v>
      </c>
      <c r="O21" s="325" t="s">
        <v>2024</v>
      </c>
      <c r="P21" s="327"/>
      <c r="Q21" s="327"/>
      <c r="R21" s="327"/>
      <c r="S21" s="327"/>
      <c r="T21" s="327"/>
      <c r="U21" s="327"/>
      <c r="V21" s="327"/>
      <c r="W21" s="327" t="str">
        <f t="shared" si="1"/>
        <v>IF EXISTS (SELECT *FROM GeneralMaster WHERE (Code='*01017' OR Name='15.50X21.00') AND TYPE=1) Print 'Exist' ELSE Insert Into GeneralMaster VALUES ('*01017','15.50X21.00','15.50X21.00','1','0','000001',GetDate(),'NULL',NULL,'N','N','NULL')</v>
      </c>
    </row>
    <row r="22" spans="1:23">
      <c r="A22" s="325" t="s">
        <v>2025</v>
      </c>
      <c r="B22" s="325" t="s">
        <v>1419</v>
      </c>
      <c r="C22" s="325" t="s">
        <v>1419</v>
      </c>
      <c r="D22" s="326">
        <v>1</v>
      </c>
      <c r="E22" s="327">
        <v>0</v>
      </c>
      <c r="F22" s="325" t="s">
        <v>135</v>
      </c>
      <c r="G22" s="328" t="s">
        <v>2070</v>
      </c>
      <c r="H22" s="327" t="s">
        <v>795</v>
      </c>
      <c r="I22" s="327" t="s">
        <v>795</v>
      </c>
      <c r="J22" s="327" t="s">
        <v>304</v>
      </c>
      <c r="K22" s="327" t="s">
        <v>304</v>
      </c>
      <c r="L22" s="327" t="str">
        <f t="shared" si="0"/>
        <v>NULL</v>
      </c>
      <c r="M22" s="325" t="s">
        <v>795</v>
      </c>
      <c r="N22" s="325" t="s">
        <v>2325</v>
      </c>
      <c r="O22" s="325" t="s">
        <v>2025</v>
      </c>
      <c r="P22" s="327"/>
      <c r="Q22" s="327"/>
      <c r="R22" s="327"/>
      <c r="S22" s="327"/>
      <c r="T22" s="327"/>
      <c r="U22" s="327"/>
      <c r="V22" s="327"/>
      <c r="W22" s="327" t="str">
        <f t="shared" si="1"/>
        <v>IF EXISTS (SELECT *FROM GeneralMaster WHERE (Code='*01018' OR Name='15.50X21.50') AND TYPE=1) Print 'Exist' ELSE Insert Into GeneralMaster VALUES ('*01018','15.50X21.50','15.50X21.50','1','0','000001',GetDate(),'NULL',NULL,'N','N','NULL')</v>
      </c>
    </row>
    <row r="23" spans="1:23">
      <c r="A23" s="325" t="s">
        <v>2026</v>
      </c>
      <c r="B23" s="325" t="s">
        <v>1393</v>
      </c>
      <c r="C23" s="325" t="s">
        <v>1393</v>
      </c>
      <c r="D23" s="326">
        <v>1</v>
      </c>
      <c r="E23" s="327">
        <v>0</v>
      </c>
      <c r="F23" s="325" t="s">
        <v>135</v>
      </c>
      <c r="G23" s="328" t="s">
        <v>2070</v>
      </c>
      <c r="H23" s="327" t="s">
        <v>795</v>
      </c>
      <c r="I23" s="327" t="s">
        <v>795</v>
      </c>
      <c r="J23" s="327" t="s">
        <v>304</v>
      </c>
      <c r="K23" s="327" t="s">
        <v>304</v>
      </c>
      <c r="L23" s="327" t="str">
        <f t="shared" si="0"/>
        <v>NULL</v>
      </c>
      <c r="M23" s="325" t="s">
        <v>795</v>
      </c>
      <c r="N23" s="325" t="s">
        <v>2293</v>
      </c>
      <c r="O23" s="325" t="s">
        <v>2026</v>
      </c>
      <c r="P23" s="327"/>
      <c r="Q23" s="327"/>
      <c r="R23" s="327"/>
      <c r="S23" s="327"/>
      <c r="T23" s="327"/>
      <c r="U23" s="327"/>
      <c r="V23" s="327"/>
      <c r="W23" s="327" t="str">
        <f t="shared" si="1"/>
        <v>IF EXISTS (SELECT *FROM GeneralMaster WHERE (Code='*01019' OR Name='16.00X20.00') AND TYPE=1) Print 'Exist' ELSE Insert Into GeneralMaster VALUES ('*01019','16.00X20.00','16.00X20.00','1','0','000001',GetDate(),'NULL',NULL,'N','N','NULL')</v>
      </c>
    </row>
    <row r="24" spans="1:23">
      <c r="A24" s="325" t="s">
        <v>2027</v>
      </c>
      <c r="B24" s="325" t="s">
        <v>1204</v>
      </c>
      <c r="C24" s="325" t="s">
        <v>1204</v>
      </c>
      <c r="D24" s="326">
        <v>1</v>
      </c>
      <c r="E24" s="327">
        <v>0</v>
      </c>
      <c r="F24" s="325" t="s">
        <v>135</v>
      </c>
      <c r="G24" s="328" t="s">
        <v>2070</v>
      </c>
      <c r="H24" s="327" t="s">
        <v>795</v>
      </c>
      <c r="I24" s="327" t="s">
        <v>795</v>
      </c>
      <c r="J24" s="327" t="s">
        <v>304</v>
      </c>
      <c r="K24" s="327" t="s">
        <v>304</v>
      </c>
      <c r="L24" s="327" t="str">
        <f t="shared" si="0"/>
        <v>NULL</v>
      </c>
      <c r="M24" s="325" t="s">
        <v>795</v>
      </c>
      <c r="N24" s="325" t="s">
        <v>2092</v>
      </c>
      <c r="O24" s="325" t="s">
        <v>2027</v>
      </c>
      <c r="P24" s="327"/>
      <c r="Q24" s="327"/>
      <c r="R24" s="327"/>
      <c r="S24" s="327"/>
      <c r="T24" s="327"/>
      <c r="U24" s="327"/>
      <c r="V24" s="327"/>
      <c r="W24" s="327" t="str">
        <f t="shared" si="1"/>
        <v>IF EXISTS (SELECT *FROM GeneralMaster WHERE (Code='*01020' OR Name='16.00X20.50') AND TYPE=1) Print 'Exist' ELSE Insert Into GeneralMaster VALUES ('*01020','16.00X20.50','16.00X20.50','1','0','000001',GetDate(),'NULL',NULL,'N','N','NULL')</v>
      </c>
    </row>
    <row r="25" spans="1:23">
      <c r="A25" s="325" t="s">
        <v>2028</v>
      </c>
      <c r="B25" s="325" t="s">
        <v>1205</v>
      </c>
      <c r="C25" s="325" t="s">
        <v>1205</v>
      </c>
      <c r="D25" s="326">
        <v>1</v>
      </c>
      <c r="E25" s="327">
        <v>0</v>
      </c>
      <c r="F25" s="325" t="s">
        <v>135</v>
      </c>
      <c r="G25" s="328" t="s">
        <v>2070</v>
      </c>
      <c r="H25" s="327" t="s">
        <v>795</v>
      </c>
      <c r="I25" s="327" t="s">
        <v>795</v>
      </c>
      <c r="J25" s="327" t="s">
        <v>304</v>
      </c>
      <c r="K25" s="327" t="s">
        <v>304</v>
      </c>
      <c r="L25" s="327" t="str">
        <f t="shared" si="0"/>
        <v>NULL</v>
      </c>
      <c r="M25" s="325" t="s">
        <v>795</v>
      </c>
      <c r="N25" s="325" t="s">
        <v>2093</v>
      </c>
      <c r="O25" s="325" t="s">
        <v>2028</v>
      </c>
      <c r="P25" s="327"/>
      <c r="Q25" s="327"/>
      <c r="R25" s="327"/>
      <c r="S25" s="327"/>
      <c r="T25" s="327"/>
      <c r="U25" s="327"/>
      <c r="V25" s="327"/>
      <c r="W25" s="327" t="str">
        <f t="shared" si="1"/>
        <v>IF EXISTS (SELECT *FROM GeneralMaster WHERE (Code='*01021' OR Name='16.00X22.00') AND TYPE=1) Print 'Exist' ELSE Insert Into GeneralMaster VALUES ('*01021','16.00X22.00','16.00X22.00','1','0','000001',GetDate(),'NULL',NULL,'N','N','NULL')</v>
      </c>
    </row>
    <row r="26" spans="1:23">
      <c r="A26" s="325" t="s">
        <v>2029</v>
      </c>
      <c r="B26" s="325" t="s">
        <v>1408</v>
      </c>
      <c r="C26" s="325" t="s">
        <v>1408</v>
      </c>
      <c r="D26" s="326">
        <v>1</v>
      </c>
      <c r="E26" s="327">
        <v>0</v>
      </c>
      <c r="F26" s="325" t="s">
        <v>135</v>
      </c>
      <c r="G26" s="328" t="s">
        <v>2070</v>
      </c>
      <c r="H26" s="327" t="s">
        <v>795</v>
      </c>
      <c r="I26" s="327" t="s">
        <v>795</v>
      </c>
      <c r="J26" s="327" t="s">
        <v>304</v>
      </c>
      <c r="K26" s="327" t="s">
        <v>304</v>
      </c>
      <c r="L26" s="327" t="str">
        <f t="shared" si="0"/>
        <v>NULL</v>
      </c>
      <c r="M26" s="325" t="s">
        <v>795</v>
      </c>
      <c r="N26" s="325" t="s">
        <v>2319</v>
      </c>
      <c r="O26" s="325" t="s">
        <v>2029</v>
      </c>
      <c r="P26" s="327"/>
      <c r="Q26" s="327"/>
      <c r="R26" s="327"/>
      <c r="S26" s="327"/>
      <c r="T26" s="327"/>
      <c r="U26" s="327"/>
      <c r="V26" s="327"/>
      <c r="W26" s="327" t="str">
        <f t="shared" si="1"/>
        <v>IF EXISTS (SELECT *FROM GeneralMaster WHERE (Code='*01022' OR Name='16.00X24.00') AND TYPE=1) Print 'Exist' ELSE Insert Into GeneralMaster VALUES ('*01022','16.00X24.00','16.00X24.00','1','0','000001',GetDate(),'NULL',NULL,'N','N','NULL')</v>
      </c>
    </row>
    <row r="27" spans="1:23">
      <c r="A27" s="325" t="s">
        <v>2030</v>
      </c>
      <c r="B27" s="325" t="s">
        <v>1375</v>
      </c>
      <c r="C27" s="325" t="s">
        <v>1375</v>
      </c>
      <c r="D27" s="326">
        <v>1</v>
      </c>
      <c r="E27" s="327">
        <v>0</v>
      </c>
      <c r="F27" s="325" t="s">
        <v>135</v>
      </c>
      <c r="G27" s="328" t="s">
        <v>2070</v>
      </c>
      <c r="H27" s="327" t="s">
        <v>795</v>
      </c>
      <c r="I27" s="327" t="s">
        <v>795</v>
      </c>
      <c r="J27" s="327" t="s">
        <v>304</v>
      </c>
      <c r="K27" s="327" t="s">
        <v>304</v>
      </c>
      <c r="L27" s="327" t="str">
        <f t="shared" si="0"/>
        <v>NULL</v>
      </c>
      <c r="M27" s="325" t="s">
        <v>795</v>
      </c>
      <c r="N27" s="325" t="s">
        <v>2274</v>
      </c>
      <c r="O27" s="325" t="s">
        <v>2030</v>
      </c>
      <c r="P27" s="327"/>
      <c r="Q27" s="327"/>
      <c r="R27" s="327"/>
      <c r="S27" s="327"/>
      <c r="T27" s="327"/>
      <c r="U27" s="327"/>
      <c r="V27" s="327"/>
      <c r="W27" s="327" t="str">
        <f t="shared" si="1"/>
        <v>IF EXISTS (SELECT *FROM GeneralMaster WHERE (Code='*01023' OR Name='16.00X25.00') AND TYPE=1) Print 'Exist' ELSE Insert Into GeneralMaster VALUES ('*01023','16.00X25.00','16.00X25.00','1','0','000001',GetDate(),'NULL',NULL,'N','N','NULL')</v>
      </c>
    </row>
    <row r="28" spans="1:23">
      <c r="A28" s="325" t="s">
        <v>2031</v>
      </c>
      <c r="B28" s="325" t="s">
        <v>1409</v>
      </c>
      <c r="C28" s="325" t="s">
        <v>1409</v>
      </c>
      <c r="D28" s="326">
        <v>1</v>
      </c>
      <c r="E28" s="327">
        <v>0</v>
      </c>
      <c r="F28" s="325" t="s">
        <v>135</v>
      </c>
      <c r="G28" s="328" t="s">
        <v>2070</v>
      </c>
      <c r="H28" s="327" t="s">
        <v>795</v>
      </c>
      <c r="I28" s="327" t="s">
        <v>795</v>
      </c>
      <c r="J28" s="327" t="s">
        <v>304</v>
      </c>
      <c r="K28" s="327" t="s">
        <v>304</v>
      </c>
      <c r="L28" s="327" t="str">
        <f t="shared" si="0"/>
        <v>NULL</v>
      </c>
      <c r="M28" s="325" t="s">
        <v>795</v>
      </c>
      <c r="N28" s="325" t="s">
        <v>2309</v>
      </c>
      <c r="O28" s="325" t="s">
        <v>2031</v>
      </c>
      <c r="P28" s="327"/>
      <c r="Q28" s="327"/>
      <c r="R28" s="327"/>
      <c r="S28" s="327"/>
      <c r="T28" s="327"/>
      <c r="U28" s="327"/>
      <c r="V28" s="327"/>
      <c r="W28" s="327" t="str">
        <f t="shared" si="1"/>
        <v>IF EXISTS (SELECT *FROM GeneralMaster WHERE (Code='*01024' OR Name='16.00X30.00') AND TYPE=1) Print 'Exist' ELSE Insert Into GeneralMaster VALUES ('*01024','16.00X30.00','16.00X30.00','1','0','000001',GetDate(),'NULL',NULL,'N','N','NULL')</v>
      </c>
    </row>
    <row r="29" spans="1:23">
      <c r="A29" s="325" t="s">
        <v>2032</v>
      </c>
      <c r="B29" s="325" t="s">
        <v>1441</v>
      </c>
      <c r="C29" s="325" t="s">
        <v>1441</v>
      </c>
      <c r="D29" s="326">
        <v>1</v>
      </c>
      <c r="E29" s="327">
        <v>0</v>
      </c>
      <c r="F29" s="325" t="s">
        <v>135</v>
      </c>
      <c r="G29" s="328" t="s">
        <v>2070</v>
      </c>
      <c r="H29" s="327" t="s">
        <v>795</v>
      </c>
      <c r="I29" s="327" t="s">
        <v>795</v>
      </c>
      <c r="J29" s="327" t="s">
        <v>304</v>
      </c>
      <c r="K29" s="327" t="s">
        <v>304</v>
      </c>
      <c r="L29" s="327" t="str">
        <f t="shared" si="0"/>
        <v>NULL</v>
      </c>
      <c r="M29" s="325" t="s">
        <v>795</v>
      </c>
      <c r="N29" s="325" t="s">
        <v>2345</v>
      </c>
      <c r="O29" s="325" t="s">
        <v>2032</v>
      </c>
      <c r="P29" s="327"/>
      <c r="Q29" s="327"/>
      <c r="R29" s="327"/>
      <c r="S29" s="327"/>
      <c r="T29" s="327"/>
      <c r="U29" s="327"/>
      <c r="V29" s="327"/>
      <c r="W29" s="327" t="str">
        <f t="shared" si="1"/>
        <v>IF EXISTS (SELECT *FROM GeneralMaster WHERE (Code='*01025' OR Name='16.50X10.50') AND TYPE=1) Print 'Exist' ELSE Insert Into GeneralMaster VALUES ('*01025','16.50X10.50','16.50X10.50','1','0','000001',GetDate(),'NULL',NULL,'N','N','NULL')</v>
      </c>
    </row>
    <row r="30" spans="1:23">
      <c r="A30" s="325" t="s">
        <v>2033</v>
      </c>
      <c r="B30" s="325" t="s">
        <v>1371</v>
      </c>
      <c r="C30" s="325" t="s">
        <v>1371</v>
      </c>
      <c r="D30" s="326">
        <v>1</v>
      </c>
      <c r="E30" s="327">
        <v>0</v>
      </c>
      <c r="F30" s="325" t="s">
        <v>135</v>
      </c>
      <c r="G30" s="328" t="s">
        <v>2070</v>
      </c>
      <c r="H30" s="327" t="s">
        <v>795</v>
      </c>
      <c r="I30" s="327" t="s">
        <v>795</v>
      </c>
      <c r="J30" s="327" t="s">
        <v>304</v>
      </c>
      <c r="K30" s="327" t="s">
        <v>304</v>
      </c>
      <c r="L30" s="327" t="str">
        <f t="shared" si="0"/>
        <v>NULL</v>
      </c>
      <c r="M30" s="325" t="s">
        <v>795</v>
      </c>
      <c r="N30" s="325" t="s">
        <v>2269</v>
      </c>
      <c r="O30" s="325" t="s">
        <v>2033</v>
      </c>
      <c r="P30" s="327"/>
      <c r="Q30" s="327"/>
      <c r="R30" s="327"/>
      <c r="S30" s="327"/>
      <c r="T30" s="327"/>
      <c r="U30" s="327"/>
      <c r="V30" s="327"/>
      <c r="W30" s="327" t="str">
        <f t="shared" si="1"/>
        <v>IF EXISTS (SELECT *FROM GeneralMaster WHERE (Code='*01026' OR Name='17.00X22.00') AND TYPE=1) Print 'Exist' ELSE Insert Into GeneralMaster VALUES ('*01026','17.00X22.00','17.00X22.00','1','0','000001',GetDate(),'NULL',NULL,'N','N','NULL')</v>
      </c>
    </row>
    <row r="31" spans="1:23">
      <c r="A31" s="325" t="s">
        <v>2034</v>
      </c>
      <c r="B31" s="325" t="s">
        <v>1206</v>
      </c>
      <c r="C31" s="325" t="s">
        <v>1206</v>
      </c>
      <c r="D31" s="326">
        <v>1</v>
      </c>
      <c r="E31" s="327">
        <v>0</v>
      </c>
      <c r="F31" s="325" t="s">
        <v>135</v>
      </c>
      <c r="G31" s="328" t="s">
        <v>2070</v>
      </c>
      <c r="H31" s="327" t="s">
        <v>795</v>
      </c>
      <c r="I31" s="327" t="s">
        <v>795</v>
      </c>
      <c r="J31" s="327" t="s">
        <v>304</v>
      </c>
      <c r="K31" s="327" t="s">
        <v>304</v>
      </c>
      <c r="L31" s="327" t="str">
        <f t="shared" si="0"/>
        <v>NULL</v>
      </c>
      <c r="M31" s="325" t="s">
        <v>795</v>
      </c>
      <c r="N31" s="325" t="s">
        <v>2094</v>
      </c>
      <c r="O31" s="325" t="s">
        <v>2034</v>
      </c>
      <c r="P31" s="327"/>
      <c r="Q31" s="327"/>
      <c r="R31" s="327"/>
      <c r="S31" s="327"/>
      <c r="T31" s="327"/>
      <c r="U31" s="327"/>
      <c r="V31" s="327"/>
      <c r="W31" s="327" t="str">
        <f t="shared" si="1"/>
        <v>IF EXISTS (SELECT *FROM GeneralMaster WHERE (Code='*01027' OR Name='17.00X24.00') AND TYPE=1) Print 'Exist' ELSE Insert Into GeneralMaster VALUES ('*01027','17.00X24.00','17.00X24.00','1','0','000001',GetDate(),'NULL',NULL,'N','N','NULL')</v>
      </c>
    </row>
    <row r="32" spans="1:23">
      <c r="A32" s="325" t="s">
        <v>2035</v>
      </c>
      <c r="B32" s="325" t="s">
        <v>1207</v>
      </c>
      <c r="C32" s="325" t="s">
        <v>1207</v>
      </c>
      <c r="D32" s="326">
        <v>1</v>
      </c>
      <c r="E32" s="327">
        <v>0</v>
      </c>
      <c r="F32" s="325" t="s">
        <v>135</v>
      </c>
      <c r="G32" s="328" t="s">
        <v>2070</v>
      </c>
      <c r="H32" s="327" t="s">
        <v>795</v>
      </c>
      <c r="I32" s="327" t="s">
        <v>795</v>
      </c>
      <c r="J32" s="327" t="s">
        <v>304</v>
      </c>
      <c r="K32" s="327" t="s">
        <v>304</v>
      </c>
      <c r="L32" s="327" t="str">
        <f t="shared" si="0"/>
        <v>NULL</v>
      </c>
      <c r="M32" s="325" t="s">
        <v>795</v>
      </c>
      <c r="N32" s="325" t="s">
        <v>2095</v>
      </c>
      <c r="O32" s="325" t="s">
        <v>2035</v>
      </c>
      <c r="P32" s="327"/>
      <c r="Q32" s="327"/>
      <c r="R32" s="327"/>
      <c r="S32" s="327"/>
      <c r="T32" s="327"/>
      <c r="U32" s="327"/>
      <c r="V32" s="327"/>
      <c r="W32" s="327" t="str">
        <f t="shared" si="1"/>
        <v>IF EXISTS (SELECT *FROM GeneralMaster WHERE (Code='*01028' OR Name='18.00X23.00') AND TYPE=1) Print 'Exist' ELSE Insert Into GeneralMaster VALUES ('*01028','18.00X23.00','18.00X23.00','1','0','000001',GetDate(),'NULL',NULL,'N','N','NULL')</v>
      </c>
    </row>
    <row r="33" spans="1:23">
      <c r="A33" s="325" t="s">
        <v>2036</v>
      </c>
      <c r="B33" s="325" t="s">
        <v>1341</v>
      </c>
      <c r="C33" s="325" t="s">
        <v>1341</v>
      </c>
      <c r="D33" s="326">
        <v>1</v>
      </c>
      <c r="E33" s="327">
        <v>0</v>
      </c>
      <c r="F33" s="325" t="s">
        <v>135</v>
      </c>
      <c r="G33" s="328" t="s">
        <v>2070</v>
      </c>
      <c r="H33" s="327" t="s">
        <v>795</v>
      </c>
      <c r="I33" s="327" t="s">
        <v>795</v>
      </c>
      <c r="J33" s="327" t="s">
        <v>304</v>
      </c>
      <c r="K33" s="327" t="s">
        <v>304</v>
      </c>
      <c r="L33" s="327" t="str">
        <f t="shared" si="0"/>
        <v>NULL</v>
      </c>
      <c r="M33" s="325" t="s">
        <v>795</v>
      </c>
      <c r="N33" s="325" t="s">
        <v>2235</v>
      </c>
      <c r="O33" s="325" t="s">
        <v>2036</v>
      </c>
      <c r="P33" s="327"/>
      <c r="Q33" s="327"/>
      <c r="R33" s="327"/>
      <c r="S33" s="327"/>
      <c r="T33" s="327"/>
      <c r="U33" s="327"/>
      <c r="V33" s="327"/>
      <c r="W33" s="327" t="str">
        <f t="shared" si="1"/>
        <v>IF EXISTS (SELECT *FROM GeneralMaster WHERE (Code='*01029' OR Name='18.00X23.00 (Card)') AND TYPE=1) Print 'Exist' ELSE Insert Into GeneralMaster VALUES ('*01029','18.00X23.00 (Card)','18.00X23.00 (Card)','1','0','000001',GetDate(),'NULL',NULL,'N','N','NULL')</v>
      </c>
    </row>
    <row r="34" spans="1:23">
      <c r="A34" s="325" t="s">
        <v>2037</v>
      </c>
      <c r="B34" s="325" t="s">
        <v>1208</v>
      </c>
      <c r="C34" s="325" t="s">
        <v>1208</v>
      </c>
      <c r="D34" s="326">
        <v>1</v>
      </c>
      <c r="E34" s="327">
        <v>0</v>
      </c>
      <c r="F34" s="325" t="s">
        <v>135</v>
      </c>
      <c r="G34" s="328" t="s">
        <v>2070</v>
      </c>
      <c r="H34" s="327" t="s">
        <v>795</v>
      </c>
      <c r="I34" s="327" t="s">
        <v>795</v>
      </c>
      <c r="J34" s="327" t="s">
        <v>304</v>
      </c>
      <c r="K34" s="327" t="s">
        <v>304</v>
      </c>
      <c r="L34" s="327" t="str">
        <f t="shared" si="0"/>
        <v>NULL</v>
      </c>
      <c r="M34" s="325" t="s">
        <v>795</v>
      </c>
      <c r="N34" s="325" t="s">
        <v>2096</v>
      </c>
      <c r="O34" s="325" t="s">
        <v>2037</v>
      </c>
      <c r="P34" s="327"/>
      <c r="Q34" s="327"/>
      <c r="R34" s="327"/>
      <c r="S34" s="327"/>
      <c r="T34" s="327"/>
      <c r="U34" s="327"/>
      <c r="V34" s="327"/>
      <c r="W34" s="327" t="str">
        <f t="shared" si="1"/>
        <v>IF EXISTS (SELECT *FROM GeneralMaster WHERE (Code='*01030' OR Name='18.00X24.00') AND TYPE=1) Print 'Exist' ELSE Insert Into GeneralMaster VALUES ('*01030','18.00X24.00','18.00X24.00','1','0','000001',GetDate(),'NULL',NULL,'N','N','NULL')</v>
      </c>
    </row>
    <row r="35" spans="1:23">
      <c r="A35" s="325" t="s">
        <v>2038</v>
      </c>
      <c r="B35" s="325" t="s">
        <v>1209</v>
      </c>
      <c r="C35" s="325" t="s">
        <v>1209</v>
      </c>
      <c r="D35" s="326">
        <v>1</v>
      </c>
      <c r="E35" s="327">
        <v>0</v>
      </c>
      <c r="F35" s="325" t="s">
        <v>135</v>
      </c>
      <c r="G35" s="328" t="s">
        <v>2070</v>
      </c>
      <c r="H35" s="327" t="s">
        <v>795</v>
      </c>
      <c r="I35" s="327" t="s">
        <v>795</v>
      </c>
      <c r="J35" s="327" t="s">
        <v>304</v>
      </c>
      <c r="K35" s="327" t="s">
        <v>304</v>
      </c>
      <c r="L35" s="327" t="str">
        <f t="shared" si="0"/>
        <v>NULL</v>
      </c>
      <c r="M35" s="325" t="s">
        <v>795</v>
      </c>
      <c r="N35" s="325" t="s">
        <v>2097</v>
      </c>
      <c r="O35" s="325" t="s">
        <v>2038</v>
      </c>
      <c r="P35" s="327"/>
      <c r="Q35" s="327"/>
      <c r="R35" s="327"/>
      <c r="S35" s="327"/>
      <c r="T35" s="327"/>
      <c r="U35" s="327"/>
      <c r="V35" s="327"/>
      <c r="W35" s="327" t="str">
        <f t="shared" si="1"/>
        <v>IF EXISTS (SELECT *FROM GeneralMaster WHERE (Code='*01031' OR Name='18.00X25.00') AND TYPE=1) Print 'Exist' ELSE Insert Into GeneralMaster VALUES ('*01031','18.00X25.00','18.00X25.00','1','0','000001',GetDate(),'NULL',NULL,'N','N','NULL')</v>
      </c>
    </row>
    <row r="36" spans="1:23">
      <c r="A36" s="325" t="s">
        <v>2039</v>
      </c>
      <c r="B36" s="325" t="s">
        <v>1370</v>
      </c>
      <c r="C36" s="325" t="s">
        <v>1370</v>
      </c>
      <c r="D36" s="326">
        <v>1</v>
      </c>
      <c r="E36" s="327">
        <v>0</v>
      </c>
      <c r="F36" s="325" t="s">
        <v>135</v>
      </c>
      <c r="G36" s="328" t="s">
        <v>2070</v>
      </c>
      <c r="H36" s="327" t="s">
        <v>795</v>
      </c>
      <c r="I36" s="327" t="s">
        <v>795</v>
      </c>
      <c r="J36" s="327" t="s">
        <v>304</v>
      </c>
      <c r="K36" s="327" t="s">
        <v>304</v>
      </c>
      <c r="L36" s="327" t="str">
        <f t="shared" si="0"/>
        <v>NULL</v>
      </c>
      <c r="M36" s="325" t="s">
        <v>795</v>
      </c>
      <c r="N36" s="325" t="s">
        <v>2267</v>
      </c>
      <c r="O36" s="325" t="s">
        <v>2039</v>
      </c>
      <c r="P36" s="327"/>
      <c r="Q36" s="327"/>
      <c r="R36" s="327"/>
      <c r="S36" s="327"/>
      <c r="T36" s="327"/>
      <c r="U36" s="327"/>
      <c r="V36" s="327"/>
      <c r="W36" s="327" t="str">
        <f t="shared" si="1"/>
        <v>IF EXISTS (SELECT *FROM GeneralMaster WHERE (Code='*01032' OR Name='19.00X20.00') AND TYPE=1) Print 'Exist' ELSE Insert Into GeneralMaster VALUES ('*01032','19.00X20.00','19.00X20.00','1','0','000001',GetDate(),'NULL',NULL,'N','N','NULL')</v>
      </c>
    </row>
    <row r="37" spans="1:23">
      <c r="A37" s="325" t="s">
        <v>2040</v>
      </c>
      <c r="B37" s="325" t="s">
        <v>1210</v>
      </c>
      <c r="C37" s="325" t="s">
        <v>1210</v>
      </c>
      <c r="D37" s="326">
        <v>1</v>
      </c>
      <c r="E37" s="327">
        <v>0</v>
      </c>
      <c r="F37" s="325" t="s">
        <v>135</v>
      </c>
      <c r="G37" s="328" t="s">
        <v>2070</v>
      </c>
      <c r="H37" s="327" t="s">
        <v>795</v>
      </c>
      <c r="I37" s="327" t="s">
        <v>795</v>
      </c>
      <c r="J37" s="327" t="s">
        <v>304</v>
      </c>
      <c r="K37" s="327" t="s">
        <v>304</v>
      </c>
      <c r="L37" s="327" t="str">
        <f t="shared" si="0"/>
        <v>NULL</v>
      </c>
      <c r="M37" s="325" t="s">
        <v>795</v>
      </c>
      <c r="N37" s="325" t="s">
        <v>2098</v>
      </c>
      <c r="O37" s="325" t="s">
        <v>2040</v>
      </c>
      <c r="P37" s="327"/>
      <c r="Q37" s="327"/>
      <c r="R37" s="327"/>
      <c r="S37" s="327"/>
      <c r="T37" s="327"/>
      <c r="U37" s="327"/>
      <c r="V37" s="327"/>
      <c r="W37" s="327" t="str">
        <f t="shared" si="1"/>
        <v>IF EXISTS (SELECT *FROM GeneralMaster WHERE (Code='*01033' OR Name='19.00X25.00') AND TYPE=1) Print 'Exist' ELSE Insert Into GeneralMaster VALUES ('*01033','19.00X25.00','19.00X25.00','1','0','000001',GetDate(),'NULL',NULL,'N','N','NULL')</v>
      </c>
    </row>
    <row r="38" spans="1:23">
      <c r="A38" s="325" t="s">
        <v>2041</v>
      </c>
      <c r="B38" s="325" t="s">
        <v>1369</v>
      </c>
      <c r="C38" s="325" t="s">
        <v>1369</v>
      </c>
      <c r="D38" s="326">
        <v>1</v>
      </c>
      <c r="E38" s="327">
        <v>0</v>
      </c>
      <c r="F38" s="325" t="s">
        <v>135</v>
      </c>
      <c r="G38" s="328" t="s">
        <v>2070</v>
      </c>
      <c r="H38" s="327" t="s">
        <v>795</v>
      </c>
      <c r="I38" s="327" t="s">
        <v>795</v>
      </c>
      <c r="J38" s="327" t="s">
        <v>304</v>
      </c>
      <c r="K38" s="327" t="s">
        <v>304</v>
      </c>
      <c r="L38" s="327" t="str">
        <f t="shared" si="0"/>
        <v>NULL</v>
      </c>
      <c r="M38" s="325" t="s">
        <v>795</v>
      </c>
      <c r="N38" s="325" t="s">
        <v>2265</v>
      </c>
      <c r="O38" s="325" t="s">
        <v>2041</v>
      </c>
      <c r="P38" s="327"/>
      <c r="Q38" s="327"/>
      <c r="R38" s="327"/>
      <c r="S38" s="327"/>
      <c r="T38" s="327"/>
      <c r="U38" s="327"/>
      <c r="V38" s="327"/>
      <c r="W38" s="327" t="str">
        <f t="shared" si="1"/>
        <v>IF EXISTS (SELECT *FROM GeneralMaster WHERE (Code='*01034' OR Name='19.00X38.00') AND TYPE=1) Print 'Exist' ELSE Insert Into GeneralMaster VALUES ('*01034','19.00X38.00','19.00X38.00','1','0','000001',GetDate(),'NULL',NULL,'N','N','NULL')</v>
      </c>
    </row>
    <row r="39" spans="1:23">
      <c r="A39" s="325" t="s">
        <v>2042</v>
      </c>
      <c r="B39" s="325" t="s">
        <v>1390</v>
      </c>
      <c r="C39" s="325" t="s">
        <v>1390</v>
      </c>
      <c r="D39" s="326">
        <v>1</v>
      </c>
      <c r="E39" s="327">
        <v>0</v>
      </c>
      <c r="F39" s="325" t="s">
        <v>135</v>
      </c>
      <c r="G39" s="328" t="s">
        <v>2070</v>
      </c>
      <c r="H39" s="327" t="s">
        <v>795</v>
      </c>
      <c r="I39" s="327" t="s">
        <v>795</v>
      </c>
      <c r="J39" s="327" t="s">
        <v>304</v>
      </c>
      <c r="K39" s="327" t="s">
        <v>304</v>
      </c>
      <c r="L39" s="327" t="str">
        <f t="shared" si="0"/>
        <v>NULL</v>
      </c>
      <c r="M39" s="325" t="s">
        <v>795</v>
      </c>
      <c r="N39" s="325" t="s">
        <v>2290</v>
      </c>
      <c r="O39" s="325" t="s">
        <v>2042</v>
      </c>
      <c r="P39" s="327"/>
      <c r="Q39" s="327"/>
      <c r="R39" s="327"/>
      <c r="S39" s="327"/>
      <c r="T39" s="327"/>
      <c r="U39" s="327"/>
      <c r="V39" s="327"/>
      <c r="W39" s="327" t="str">
        <f t="shared" si="1"/>
        <v>IF EXISTS (SELECT *FROM GeneralMaster WHERE (Code='*01035' OR Name='20.00X24.00') AND TYPE=1) Print 'Exist' ELSE Insert Into GeneralMaster VALUES ('*01035','20.00X24.00','20.00X24.00','1','0','000001',GetDate(),'NULL',NULL,'N','N','NULL')</v>
      </c>
    </row>
    <row r="40" spans="1:23">
      <c r="A40" s="325" t="s">
        <v>2043</v>
      </c>
      <c r="B40" s="325" t="s">
        <v>1348</v>
      </c>
      <c r="C40" s="325" t="s">
        <v>1348</v>
      </c>
      <c r="D40" s="326">
        <v>1</v>
      </c>
      <c r="E40" s="327">
        <v>0</v>
      </c>
      <c r="F40" s="325" t="s">
        <v>135</v>
      </c>
      <c r="G40" s="328" t="s">
        <v>2070</v>
      </c>
      <c r="H40" s="327" t="s">
        <v>795</v>
      </c>
      <c r="I40" s="327" t="s">
        <v>795</v>
      </c>
      <c r="J40" s="327" t="s">
        <v>304</v>
      </c>
      <c r="K40" s="327" t="s">
        <v>304</v>
      </c>
      <c r="L40" s="327" t="str">
        <f t="shared" si="0"/>
        <v>NULL</v>
      </c>
      <c r="M40" s="325" t="s">
        <v>795</v>
      </c>
      <c r="N40" s="325" t="s">
        <v>2240</v>
      </c>
      <c r="O40" s="325" t="s">
        <v>2043</v>
      </c>
      <c r="P40" s="327"/>
      <c r="Q40" s="327"/>
      <c r="R40" s="327"/>
      <c r="S40" s="327"/>
      <c r="T40" s="327"/>
      <c r="U40" s="327"/>
      <c r="V40" s="327"/>
      <c r="W40" s="327" t="str">
        <f t="shared" si="1"/>
        <v>IF EXISTS (SELECT *FROM GeneralMaster WHERE (Code='*01036' OR Name='20.00X25.00') AND TYPE=1) Print 'Exist' ELSE Insert Into GeneralMaster VALUES ('*01036','20.00X25.00','20.00X25.00','1','0','000001',GetDate(),'NULL',NULL,'N','N','NULL')</v>
      </c>
    </row>
    <row r="41" spans="1:23">
      <c r="A41" s="325" t="s">
        <v>2044</v>
      </c>
      <c r="B41" s="325" t="s">
        <v>1211</v>
      </c>
      <c r="C41" s="325" t="s">
        <v>1211</v>
      </c>
      <c r="D41" s="326">
        <v>1</v>
      </c>
      <c r="E41" s="327">
        <v>0</v>
      </c>
      <c r="F41" s="325" t="s">
        <v>135</v>
      </c>
      <c r="G41" s="328" t="s">
        <v>2070</v>
      </c>
      <c r="H41" s="327" t="s">
        <v>795</v>
      </c>
      <c r="I41" s="327" t="s">
        <v>795</v>
      </c>
      <c r="J41" s="327" t="s">
        <v>304</v>
      </c>
      <c r="K41" s="327" t="s">
        <v>304</v>
      </c>
      <c r="L41" s="327" t="str">
        <f t="shared" si="0"/>
        <v>NULL</v>
      </c>
      <c r="M41" s="325" t="s">
        <v>795</v>
      </c>
      <c r="N41" s="325" t="s">
        <v>2099</v>
      </c>
      <c r="O41" s="325" t="s">
        <v>2044</v>
      </c>
      <c r="P41" s="327"/>
      <c r="Q41" s="327"/>
      <c r="R41" s="327"/>
      <c r="S41" s="327"/>
      <c r="T41" s="327"/>
      <c r="U41" s="327"/>
      <c r="V41" s="327"/>
      <c r="W41" s="327" t="str">
        <f t="shared" si="1"/>
        <v>IF EXISTS (SELECT *FROM GeneralMaster WHERE (Code='*01037' OR Name='20.00X26.00') AND TYPE=1) Print 'Exist' ELSE Insert Into GeneralMaster VALUES ('*01037','20.00X26.00','20.00X26.00','1','0','000001',GetDate(),'NULL',NULL,'N','N','NULL')</v>
      </c>
    </row>
    <row r="42" spans="1:23">
      <c r="A42" s="325" t="s">
        <v>2045</v>
      </c>
      <c r="B42" s="325" t="s">
        <v>1212</v>
      </c>
      <c r="C42" s="325" t="s">
        <v>1212</v>
      </c>
      <c r="D42" s="326">
        <v>1</v>
      </c>
      <c r="E42" s="327">
        <v>0</v>
      </c>
      <c r="F42" s="325" t="s">
        <v>135</v>
      </c>
      <c r="G42" s="328" t="s">
        <v>2070</v>
      </c>
      <c r="H42" s="327" t="s">
        <v>795</v>
      </c>
      <c r="I42" s="327" t="s">
        <v>795</v>
      </c>
      <c r="J42" s="327" t="s">
        <v>304</v>
      </c>
      <c r="K42" s="327" t="s">
        <v>304</v>
      </c>
      <c r="L42" s="327" t="str">
        <f t="shared" si="0"/>
        <v>NULL</v>
      </c>
      <c r="M42" s="325" t="s">
        <v>795</v>
      </c>
      <c r="N42" s="325" t="s">
        <v>2100</v>
      </c>
      <c r="O42" s="325" t="s">
        <v>2045</v>
      </c>
      <c r="P42" s="327"/>
      <c r="Q42" s="327"/>
      <c r="R42" s="327"/>
      <c r="S42" s="327"/>
      <c r="T42" s="327"/>
      <c r="U42" s="327"/>
      <c r="V42" s="327"/>
      <c r="W42" s="327" t="str">
        <f t="shared" si="1"/>
        <v>IF EXISTS (SELECT *FROM GeneralMaster WHERE (Code='*01038' OR Name='20.00X28.00') AND TYPE=1) Print 'Exist' ELSE Insert Into GeneralMaster VALUES ('*01038','20.00X28.00','20.00X28.00','1','0','000001',GetDate(),'NULL',NULL,'N','N','NULL')</v>
      </c>
    </row>
    <row r="43" spans="1:23">
      <c r="A43" s="325" t="s">
        <v>2046</v>
      </c>
      <c r="B43" s="325" t="s">
        <v>1213</v>
      </c>
      <c r="C43" s="325" t="s">
        <v>1213</v>
      </c>
      <c r="D43" s="326">
        <v>1</v>
      </c>
      <c r="E43" s="327">
        <v>0</v>
      </c>
      <c r="F43" s="325" t="s">
        <v>135</v>
      </c>
      <c r="G43" s="328" t="s">
        <v>2070</v>
      </c>
      <c r="H43" s="327" t="s">
        <v>795</v>
      </c>
      <c r="I43" s="327" t="s">
        <v>795</v>
      </c>
      <c r="J43" s="327" t="s">
        <v>304</v>
      </c>
      <c r="K43" s="327" t="s">
        <v>304</v>
      </c>
      <c r="L43" s="327" t="str">
        <f t="shared" si="0"/>
        <v>NULL</v>
      </c>
      <c r="M43" s="325" t="s">
        <v>795</v>
      </c>
      <c r="N43" s="325" t="s">
        <v>2101</v>
      </c>
      <c r="O43" s="325" t="s">
        <v>2046</v>
      </c>
      <c r="P43" s="327"/>
      <c r="Q43" s="327"/>
      <c r="R43" s="327"/>
      <c r="S43" s="327"/>
      <c r="T43" s="327"/>
      <c r="U43" s="327"/>
      <c r="V43" s="327"/>
      <c r="W43" s="327" t="str">
        <f t="shared" si="1"/>
        <v>IF EXISTS (SELECT *FROM GeneralMaster WHERE (Code='*01039' OR Name='20.00X30.00') AND TYPE=1) Print 'Exist' ELSE Insert Into GeneralMaster VALUES ('*01039','20.00X30.00','20.00X30.00','1','0','000001',GetDate(),'NULL',NULL,'N','N','NULL')</v>
      </c>
    </row>
    <row r="44" spans="1:23">
      <c r="A44" s="325" t="s">
        <v>2047</v>
      </c>
      <c r="B44" s="325" t="s">
        <v>1484</v>
      </c>
      <c r="C44" s="325" t="s">
        <v>1484</v>
      </c>
      <c r="D44" s="326">
        <v>1</v>
      </c>
      <c r="E44" s="327">
        <v>0</v>
      </c>
      <c r="F44" s="325" t="s">
        <v>135</v>
      </c>
      <c r="G44" s="328" t="s">
        <v>2070</v>
      </c>
      <c r="H44" s="327" t="s">
        <v>795</v>
      </c>
      <c r="I44" s="327" t="s">
        <v>795</v>
      </c>
      <c r="J44" s="327" t="s">
        <v>304</v>
      </c>
      <c r="K44" s="327" t="s">
        <v>304</v>
      </c>
      <c r="L44" s="327" t="str">
        <f t="shared" si="0"/>
        <v>NULL</v>
      </c>
      <c r="M44" s="325" t="s">
        <v>795</v>
      </c>
      <c r="N44" s="325" t="s">
        <v>2389</v>
      </c>
      <c r="O44" s="325" t="s">
        <v>2047</v>
      </c>
      <c r="P44" s="327"/>
      <c r="Q44" s="327"/>
      <c r="R44" s="327"/>
      <c r="S44" s="327"/>
      <c r="T44" s="327"/>
      <c r="U44" s="327"/>
      <c r="V44" s="327"/>
      <c r="W44" s="327" t="str">
        <f t="shared" si="1"/>
        <v>IF EXISTS (SELECT *FROM GeneralMaster WHERE (Code='*01040' OR Name='20.00X30.00(A/P)') AND TYPE=1) Print 'Exist' ELSE Insert Into GeneralMaster VALUES ('*01040','20.00X30.00(A/P)','20.00X30.00(A/P)','1','0','000001',GetDate(),'NULL',NULL,'N','N','NULL')</v>
      </c>
    </row>
    <row r="45" spans="1:23">
      <c r="A45" s="325" t="s">
        <v>2048</v>
      </c>
      <c r="B45" s="325" t="s">
        <v>1483</v>
      </c>
      <c r="C45" s="325" t="s">
        <v>1483</v>
      </c>
      <c r="D45" s="326">
        <v>1</v>
      </c>
      <c r="E45" s="327">
        <v>0</v>
      </c>
      <c r="F45" s="325" t="s">
        <v>135</v>
      </c>
      <c r="G45" s="328" t="s">
        <v>2070</v>
      </c>
      <c r="H45" s="327" t="s">
        <v>795</v>
      </c>
      <c r="I45" s="327" t="s">
        <v>795</v>
      </c>
      <c r="J45" s="327" t="s">
        <v>304</v>
      </c>
      <c r="K45" s="327" t="s">
        <v>304</v>
      </c>
      <c r="L45" s="327" t="str">
        <f t="shared" si="0"/>
        <v>NULL</v>
      </c>
      <c r="M45" s="325" t="s">
        <v>795</v>
      </c>
      <c r="N45" s="325" t="s">
        <v>2388</v>
      </c>
      <c r="O45" s="325" t="s">
        <v>2048</v>
      </c>
      <c r="P45" s="327"/>
      <c r="Q45" s="327"/>
      <c r="R45" s="327"/>
      <c r="S45" s="327"/>
      <c r="T45" s="327"/>
      <c r="U45" s="327"/>
      <c r="V45" s="327"/>
      <c r="W45" s="327" t="str">
        <f t="shared" si="1"/>
        <v>IF EXISTS (SELECT *FROM GeneralMaster WHERE (Code='*01041' OR Name='20.00X30.00(Card)') AND TYPE=1) Print 'Exist' ELSE Insert Into GeneralMaster VALUES ('*01041','20.00X30.00(Card)','20.00X30.00(Card)','1','0','000001',GetDate(),'NULL',NULL,'N','N','NULL')</v>
      </c>
    </row>
    <row r="46" spans="1:23">
      <c r="A46" s="325" t="s">
        <v>2049</v>
      </c>
      <c r="B46" s="325" t="s">
        <v>1389</v>
      </c>
      <c r="C46" s="325" t="s">
        <v>1389</v>
      </c>
      <c r="D46" s="326">
        <v>1</v>
      </c>
      <c r="E46" s="327">
        <v>0</v>
      </c>
      <c r="F46" s="325" t="s">
        <v>135</v>
      </c>
      <c r="G46" s="328" t="s">
        <v>2070</v>
      </c>
      <c r="H46" s="327" t="s">
        <v>795</v>
      </c>
      <c r="I46" s="327" t="s">
        <v>795</v>
      </c>
      <c r="J46" s="327" t="s">
        <v>304</v>
      </c>
      <c r="K46" s="327" t="s">
        <v>304</v>
      </c>
      <c r="L46" s="327" t="str">
        <f t="shared" si="0"/>
        <v>NULL</v>
      </c>
      <c r="M46" s="325" t="s">
        <v>795</v>
      </c>
      <c r="N46" s="325" t="s">
        <v>2289</v>
      </c>
      <c r="O46" s="325" t="s">
        <v>2049</v>
      </c>
      <c r="P46" s="327"/>
      <c r="Q46" s="327"/>
      <c r="R46" s="327"/>
      <c r="S46" s="327"/>
      <c r="T46" s="327"/>
      <c r="U46" s="327"/>
      <c r="V46" s="327"/>
      <c r="W46" s="327" t="str">
        <f t="shared" si="1"/>
        <v>IF EXISTS (SELECT *FROM GeneralMaster WHERE (Code='*01042' OR Name='20.00X31.00') AND TYPE=1) Print 'Exist' ELSE Insert Into GeneralMaster VALUES ('*01042','20.00X31.00','20.00X31.00','1','0','000001',GetDate(),'NULL',NULL,'N','N','NULL')</v>
      </c>
    </row>
    <row r="47" spans="1:23">
      <c r="A47" s="325" t="s">
        <v>2050</v>
      </c>
      <c r="B47" s="325" t="s">
        <v>1391</v>
      </c>
      <c r="C47" s="325" t="s">
        <v>1391</v>
      </c>
      <c r="D47" s="326">
        <v>1</v>
      </c>
      <c r="E47" s="327">
        <v>0</v>
      </c>
      <c r="F47" s="325" t="s">
        <v>135</v>
      </c>
      <c r="G47" s="328" t="s">
        <v>2070</v>
      </c>
      <c r="H47" s="327" t="s">
        <v>795</v>
      </c>
      <c r="I47" s="327" t="s">
        <v>795</v>
      </c>
      <c r="J47" s="327" t="s">
        <v>304</v>
      </c>
      <c r="K47" s="327" t="s">
        <v>304</v>
      </c>
      <c r="L47" s="327" t="str">
        <f t="shared" si="0"/>
        <v>NULL</v>
      </c>
      <c r="M47" s="325" t="s">
        <v>795</v>
      </c>
      <c r="N47" s="325" t="s">
        <v>2291</v>
      </c>
      <c r="O47" s="325" t="s">
        <v>2050</v>
      </c>
      <c r="P47" s="327"/>
      <c r="Q47" s="327"/>
      <c r="R47" s="327"/>
      <c r="S47" s="327"/>
      <c r="T47" s="327"/>
      <c r="U47" s="327"/>
      <c r="V47" s="327"/>
      <c r="W47" s="327" t="str">
        <f t="shared" si="1"/>
        <v>IF EXISTS (SELECT *FROM GeneralMaster WHERE (Code='*01043' OR Name='20.50X24.00') AND TYPE=1) Print 'Exist' ELSE Insert Into GeneralMaster VALUES ('*01043','20.50X24.00','20.50X24.00','1','0','000001',GetDate(),'NULL',NULL,'N','N','NULL')</v>
      </c>
    </row>
    <row r="48" spans="1:23">
      <c r="A48" s="325" t="s">
        <v>2051</v>
      </c>
      <c r="B48" s="325" t="s">
        <v>1388</v>
      </c>
      <c r="C48" s="325" t="s">
        <v>1388</v>
      </c>
      <c r="D48" s="326">
        <v>1</v>
      </c>
      <c r="E48" s="327">
        <v>0</v>
      </c>
      <c r="F48" s="325" t="s">
        <v>135</v>
      </c>
      <c r="G48" s="328" t="s">
        <v>2070</v>
      </c>
      <c r="H48" s="327" t="s">
        <v>795</v>
      </c>
      <c r="I48" s="327" t="s">
        <v>795</v>
      </c>
      <c r="J48" s="327" t="s">
        <v>304</v>
      </c>
      <c r="K48" s="327" t="s">
        <v>304</v>
      </c>
      <c r="L48" s="327" t="str">
        <f t="shared" si="0"/>
        <v>NULL</v>
      </c>
      <c r="M48" s="325" t="s">
        <v>795</v>
      </c>
      <c r="N48" s="325" t="s">
        <v>2288</v>
      </c>
      <c r="O48" s="325" t="s">
        <v>2051</v>
      </c>
      <c r="P48" s="327"/>
      <c r="Q48" s="327"/>
      <c r="R48" s="327"/>
      <c r="S48" s="327"/>
      <c r="T48" s="327"/>
      <c r="U48" s="327"/>
      <c r="V48" s="327"/>
      <c r="W48" s="327" t="str">
        <f t="shared" si="1"/>
        <v>IF EXISTS (SELECT *FROM GeneralMaster WHERE (Code='*01044' OR Name='20.50X31.00') AND TYPE=1) Print 'Exist' ELSE Insert Into GeneralMaster VALUES ('*01044','20.50X31.00','20.50X31.00','1','0','000001',GetDate(),'NULL',NULL,'N','N','NULL')</v>
      </c>
    </row>
    <row r="49" spans="1:23">
      <c r="A49" s="325" t="s">
        <v>2052</v>
      </c>
      <c r="B49" s="325" t="s">
        <v>2083</v>
      </c>
      <c r="C49" s="325" t="s">
        <v>2083</v>
      </c>
      <c r="D49" s="326">
        <v>1</v>
      </c>
      <c r="E49" s="327">
        <v>0</v>
      </c>
      <c r="F49" s="325" t="s">
        <v>135</v>
      </c>
      <c r="G49" s="328" t="s">
        <v>2070</v>
      </c>
      <c r="H49" s="327" t="s">
        <v>795</v>
      </c>
      <c r="I49" s="327" t="s">
        <v>795</v>
      </c>
      <c r="J49" s="327" t="s">
        <v>304</v>
      </c>
      <c r="K49" s="327" t="s">
        <v>304</v>
      </c>
      <c r="L49" s="327" t="str">
        <f t="shared" si="0"/>
        <v>NULL</v>
      </c>
      <c r="M49" s="325" t="s">
        <v>795</v>
      </c>
      <c r="N49" s="325" t="s">
        <v>2429</v>
      </c>
      <c r="O49" s="325" t="s">
        <v>2052</v>
      </c>
      <c r="P49" s="327"/>
      <c r="Q49" s="327"/>
      <c r="R49" s="327"/>
      <c r="S49" s="327"/>
      <c r="T49" s="327"/>
      <c r="U49" s="327"/>
      <c r="V49" s="327"/>
      <c r="W49" s="327" t="str">
        <f t="shared" si="1"/>
        <v>IF EXISTS (SELECT *FROM GeneralMaster WHERE (Code='*01045' OR Name='21.00X29.70 (A4)') AND TYPE=1) Print 'Exist' ELSE Insert Into GeneralMaster VALUES ('*01045','21.00X29.70 (A4)','21.00X29.70 (A4)','1','0','000001',GetDate(),'NULL',NULL,'N','N','NULL')</v>
      </c>
    </row>
    <row r="50" spans="1:23">
      <c r="A50" s="325" t="s">
        <v>2053</v>
      </c>
      <c r="B50" s="325" t="s">
        <v>1214</v>
      </c>
      <c r="C50" s="325" t="s">
        <v>1214</v>
      </c>
      <c r="D50" s="326">
        <v>1</v>
      </c>
      <c r="E50" s="327">
        <v>0</v>
      </c>
      <c r="F50" s="325" t="s">
        <v>135</v>
      </c>
      <c r="G50" s="328" t="s">
        <v>2070</v>
      </c>
      <c r="H50" s="327" t="s">
        <v>795</v>
      </c>
      <c r="I50" s="327" t="s">
        <v>795</v>
      </c>
      <c r="J50" s="327" t="s">
        <v>304</v>
      </c>
      <c r="K50" s="327" t="s">
        <v>304</v>
      </c>
      <c r="L50" s="327" t="str">
        <f t="shared" si="0"/>
        <v>NULL</v>
      </c>
      <c r="M50" s="325" t="s">
        <v>795</v>
      </c>
      <c r="N50" s="325" t="s">
        <v>2102</v>
      </c>
      <c r="O50" s="325" t="s">
        <v>2053</v>
      </c>
      <c r="P50" s="327"/>
      <c r="Q50" s="327"/>
      <c r="R50" s="327"/>
      <c r="S50" s="327"/>
      <c r="T50" s="327"/>
      <c r="U50" s="327"/>
      <c r="V50" s="327"/>
      <c r="W50" s="327" t="str">
        <f t="shared" si="1"/>
        <v>IF EXISTS (SELECT *FROM GeneralMaster WHERE (Code='*01046' OR Name='21.00X30.00') AND TYPE=1) Print 'Exist' ELSE Insert Into GeneralMaster VALUES ('*01046','21.00X30.00','21.00X30.00','1','0','000001',GetDate(),'NULL',NULL,'N','N','NULL')</v>
      </c>
    </row>
    <row r="51" spans="1:23">
      <c r="A51" s="325" t="s">
        <v>2054</v>
      </c>
      <c r="B51" s="325" t="s">
        <v>1347</v>
      </c>
      <c r="C51" s="325" t="s">
        <v>1347</v>
      </c>
      <c r="D51" s="326">
        <v>1</v>
      </c>
      <c r="E51" s="327">
        <v>0</v>
      </c>
      <c r="F51" s="325" t="s">
        <v>135</v>
      </c>
      <c r="G51" s="328" t="s">
        <v>2070</v>
      </c>
      <c r="H51" s="327" t="s">
        <v>795</v>
      </c>
      <c r="I51" s="327" t="s">
        <v>795</v>
      </c>
      <c r="J51" s="327" t="s">
        <v>304</v>
      </c>
      <c r="K51" s="327" t="s">
        <v>304</v>
      </c>
      <c r="L51" s="327" t="str">
        <f t="shared" si="0"/>
        <v>NULL</v>
      </c>
      <c r="M51" s="325" t="s">
        <v>795</v>
      </c>
      <c r="N51" s="325" t="s">
        <v>2239</v>
      </c>
      <c r="O51" s="325" t="s">
        <v>2054</v>
      </c>
      <c r="P51" s="327"/>
      <c r="Q51" s="327"/>
      <c r="R51" s="327"/>
      <c r="S51" s="327"/>
      <c r="T51" s="327"/>
      <c r="U51" s="327"/>
      <c r="V51" s="327"/>
      <c r="W51" s="327" t="str">
        <f t="shared" si="1"/>
        <v>IF EXISTS (SELECT *FROM GeneralMaster WHERE (Code='*01047' OR Name='21.00X30.00(CARD)') AND TYPE=1) Print 'Exist' ELSE Insert Into GeneralMaster VALUES ('*01047','21.00X30.00(CARD)','21.00X30.00(CARD)','1','0','000001',GetDate(),'NULL',NULL,'N','N','NULL')</v>
      </c>
    </row>
    <row r="52" spans="1:23">
      <c r="A52" s="325" t="s">
        <v>2055</v>
      </c>
      <c r="B52" s="325" t="s">
        <v>1215</v>
      </c>
      <c r="C52" s="325" t="s">
        <v>1215</v>
      </c>
      <c r="D52" s="326">
        <v>1</v>
      </c>
      <c r="E52" s="327">
        <v>0</v>
      </c>
      <c r="F52" s="325" t="s">
        <v>135</v>
      </c>
      <c r="G52" s="328" t="s">
        <v>2070</v>
      </c>
      <c r="H52" s="327" t="s">
        <v>795</v>
      </c>
      <c r="I52" s="327" t="s">
        <v>795</v>
      </c>
      <c r="J52" s="327" t="s">
        <v>304</v>
      </c>
      <c r="K52" s="327" t="s">
        <v>304</v>
      </c>
      <c r="L52" s="327" t="str">
        <f t="shared" si="0"/>
        <v>NULL</v>
      </c>
      <c r="M52" s="325" t="s">
        <v>795</v>
      </c>
      <c r="N52" s="325" t="s">
        <v>2103</v>
      </c>
      <c r="O52" s="325" t="s">
        <v>2055</v>
      </c>
      <c r="P52" s="327"/>
      <c r="Q52" s="327"/>
      <c r="R52" s="327"/>
      <c r="S52" s="327"/>
      <c r="T52" s="327"/>
      <c r="U52" s="327"/>
      <c r="V52" s="327"/>
      <c r="W52" s="327" t="str">
        <f t="shared" si="1"/>
        <v>IF EXISTS (SELECT *FROM GeneralMaster WHERE (Code='*01048' OR Name='21.00X31.00') AND TYPE=1) Print 'Exist' ELSE Insert Into GeneralMaster VALUES ('*01048','21.00X31.00','21.00X31.00','1','0','000001',GetDate(),'NULL',NULL,'N','N','NULL')</v>
      </c>
    </row>
    <row r="53" spans="1:23">
      <c r="A53" s="325" t="s">
        <v>2056</v>
      </c>
      <c r="B53" s="325" t="s">
        <v>1377</v>
      </c>
      <c r="C53" s="325" t="s">
        <v>1377</v>
      </c>
      <c r="D53" s="326">
        <v>1</v>
      </c>
      <c r="E53" s="327">
        <v>0</v>
      </c>
      <c r="F53" s="325" t="s">
        <v>135</v>
      </c>
      <c r="G53" s="328" t="s">
        <v>2070</v>
      </c>
      <c r="H53" s="327" t="s">
        <v>795</v>
      </c>
      <c r="I53" s="327" t="s">
        <v>795</v>
      </c>
      <c r="J53" s="327" t="s">
        <v>304</v>
      </c>
      <c r="K53" s="327" t="s">
        <v>304</v>
      </c>
      <c r="L53" s="327" t="str">
        <f t="shared" si="0"/>
        <v>NULL</v>
      </c>
      <c r="M53" s="325" t="s">
        <v>795</v>
      </c>
      <c r="N53" s="325" t="s">
        <v>2277</v>
      </c>
      <c r="O53" s="325" t="s">
        <v>2056</v>
      </c>
      <c r="P53" s="327"/>
      <c r="Q53" s="327"/>
      <c r="R53" s="327"/>
      <c r="S53" s="327"/>
      <c r="T53" s="327"/>
      <c r="U53" s="327"/>
      <c r="V53" s="327"/>
      <c r="W53" s="327" t="str">
        <f t="shared" si="1"/>
        <v>IF EXISTS (SELECT *FROM GeneralMaster WHERE (Code='*01049' OR Name='21.00X32.00') AND TYPE=1) Print 'Exist' ELSE Insert Into GeneralMaster VALUES ('*01049','21.00X32.00','21.00X32.00','1','0','000001',GetDate(),'NULL',NULL,'N','N','NULL')</v>
      </c>
    </row>
    <row r="54" spans="1:23">
      <c r="A54" s="325" t="s">
        <v>2057</v>
      </c>
      <c r="B54" s="325" t="s">
        <v>1216</v>
      </c>
      <c r="C54" s="325" t="s">
        <v>1216</v>
      </c>
      <c r="D54" s="326">
        <v>1</v>
      </c>
      <c r="E54" s="327">
        <v>0</v>
      </c>
      <c r="F54" s="325" t="s">
        <v>135</v>
      </c>
      <c r="G54" s="328" t="s">
        <v>2070</v>
      </c>
      <c r="H54" s="327" t="s">
        <v>795</v>
      </c>
      <c r="I54" s="327" t="s">
        <v>795</v>
      </c>
      <c r="J54" s="327" t="s">
        <v>304</v>
      </c>
      <c r="K54" s="327" t="s">
        <v>304</v>
      </c>
      <c r="L54" s="327" t="str">
        <f t="shared" si="0"/>
        <v>NULL</v>
      </c>
      <c r="M54" s="325" t="s">
        <v>795</v>
      </c>
      <c r="N54" s="325" t="s">
        <v>2104</v>
      </c>
      <c r="O54" s="325" t="s">
        <v>2057</v>
      </c>
      <c r="P54" s="327"/>
      <c r="Q54" s="327"/>
      <c r="R54" s="327"/>
      <c r="S54" s="327"/>
      <c r="T54" s="327"/>
      <c r="U54" s="327"/>
      <c r="V54" s="327"/>
      <c r="W54" s="327" t="str">
        <f t="shared" si="1"/>
        <v>IF EXISTS (SELECT *FROM GeneralMaster WHERE (Code='*01050' OR Name='21.00X33.00') AND TYPE=1) Print 'Exist' ELSE Insert Into GeneralMaster VALUES ('*01050','21.00X33.00','21.00X33.00','1','0','000001',GetDate(),'NULL',NULL,'N','N','NULL')</v>
      </c>
    </row>
    <row r="55" spans="1:23">
      <c r="A55" s="325" t="s">
        <v>2058</v>
      </c>
      <c r="B55" s="325" t="s">
        <v>1217</v>
      </c>
      <c r="C55" s="325" t="s">
        <v>1217</v>
      </c>
      <c r="D55" s="326">
        <v>1</v>
      </c>
      <c r="E55" s="327">
        <v>0</v>
      </c>
      <c r="F55" s="325" t="s">
        <v>135</v>
      </c>
      <c r="G55" s="328" t="s">
        <v>2070</v>
      </c>
      <c r="H55" s="327" t="s">
        <v>795</v>
      </c>
      <c r="I55" s="327" t="s">
        <v>795</v>
      </c>
      <c r="J55" s="327" t="s">
        <v>304</v>
      </c>
      <c r="K55" s="327" t="s">
        <v>304</v>
      </c>
      <c r="L55" s="327" t="str">
        <f t="shared" si="0"/>
        <v>NULL</v>
      </c>
      <c r="M55" s="325" t="s">
        <v>795</v>
      </c>
      <c r="N55" s="325" t="s">
        <v>2105</v>
      </c>
      <c r="O55" s="325" t="s">
        <v>2058</v>
      </c>
      <c r="P55" s="327"/>
      <c r="Q55" s="327"/>
      <c r="R55" s="327"/>
      <c r="S55" s="327"/>
      <c r="T55" s="327"/>
      <c r="U55" s="327"/>
      <c r="V55" s="327"/>
      <c r="W55" s="327" t="str">
        <f t="shared" si="1"/>
        <v>IF EXISTS (SELECT *FROM GeneralMaster WHERE (Code='*01051' OR Name='21.00X34.00') AND TYPE=1) Print 'Exist' ELSE Insert Into GeneralMaster VALUES ('*01051','21.00X34.00','21.00X34.00','1','0','000001',GetDate(),'NULL',NULL,'N','N','NULL')</v>
      </c>
    </row>
    <row r="56" spans="1:23">
      <c r="A56" s="325" t="s">
        <v>2059</v>
      </c>
      <c r="B56" s="325" t="s">
        <v>1456</v>
      </c>
      <c r="C56" s="325" t="s">
        <v>1456</v>
      </c>
      <c r="D56" s="326">
        <v>1</v>
      </c>
      <c r="E56" s="327">
        <v>0</v>
      </c>
      <c r="F56" s="325" t="s">
        <v>135</v>
      </c>
      <c r="G56" s="328" t="s">
        <v>2070</v>
      </c>
      <c r="H56" s="327" t="s">
        <v>795</v>
      </c>
      <c r="I56" s="327" t="s">
        <v>795</v>
      </c>
      <c r="J56" s="327" t="s">
        <v>304</v>
      </c>
      <c r="K56" s="327" t="s">
        <v>304</v>
      </c>
      <c r="L56" s="327" t="str">
        <f t="shared" si="0"/>
        <v>NULL</v>
      </c>
      <c r="M56" s="325" t="s">
        <v>795</v>
      </c>
      <c r="N56" s="325" t="s">
        <v>2361</v>
      </c>
      <c r="O56" s="325" t="s">
        <v>2059</v>
      </c>
      <c r="P56" s="327"/>
      <c r="Q56" s="327"/>
      <c r="R56" s="327"/>
      <c r="S56" s="327"/>
      <c r="T56" s="327"/>
      <c r="U56" s="327"/>
      <c r="V56" s="327"/>
      <c r="W56" s="327" t="str">
        <f t="shared" si="1"/>
        <v>IF EXISTS (SELECT *FROM GeneralMaster WHERE (Code='*01052' OR Name='21.00X35.00') AND TYPE=1) Print 'Exist' ELSE Insert Into GeneralMaster VALUES ('*01052','21.00X35.00','21.00X35.00','1','0','000001',GetDate(),'NULL',NULL,'N','N','NULL')</v>
      </c>
    </row>
    <row r="57" spans="1:23">
      <c r="A57" s="325" t="s">
        <v>2060</v>
      </c>
      <c r="B57" s="325" t="s">
        <v>1413</v>
      </c>
      <c r="C57" s="325" t="s">
        <v>1413</v>
      </c>
      <c r="D57" s="326">
        <v>1</v>
      </c>
      <c r="E57" s="327">
        <v>0</v>
      </c>
      <c r="F57" s="325" t="s">
        <v>135</v>
      </c>
      <c r="G57" s="328" t="s">
        <v>2070</v>
      </c>
      <c r="H57" s="327" t="s">
        <v>795</v>
      </c>
      <c r="I57" s="327" t="s">
        <v>795</v>
      </c>
      <c r="J57" s="327" t="s">
        <v>304</v>
      </c>
      <c r="K57" s="327" t="s">
        <v>304</v>
      </c>
      <c r="L57" s="327" t="str">
        <f t="shared" si="0"/>
        <v>NULL</v>
      </c>
      <c r="M57" s="325" t="s">
        <v>795</v>
      </c>
      <c r="N57" s="325" t="s">
        <v>2314</v>
      </c>
      <c r="O57" s="325" t="s">
        <v>2060</v>
      </c>
      <c r="P57" s="327"/>
      <c r="Q57" s="327"/>
      <c r="R57" s="327"/>
      <c r="S57" s="327"/>
      <c r="T57" s="327"/>
      <c r="U57" s="327"/>
      <c r="V57" s="327"/>
      <c r="W57" s="327" t="str">
        <f t="shared" si="1"/>
        <v>IF EXISTS (SELECT *FROM GeneralMaster WHERE (Code='*01053' OR Name='21.50X28.50') AND TYPE=1) Print 'Exist' ELSE Insert Into GeneralMaster VALUES ('*01053','21.50X28.50','21.50X28.50','1','0','000001',GetDate(),'NULL',NULL,'N','N','NULL')</v>
      </c>
    </row>
    <row r="58" spans="1:23">
      <c r="A58" s="325" t="s">
        <v>2061</v>
      </c>
      <c r="B58" s="325" t="s">
        <v>1218</v>
      </c>
      <c r="C58" s="325" t="s">
        <v>1218</v>
      </c>
      <c r="D58" s="326">
        <v>1</v>
      </c>
      <c r="E58" s="327">
        <v>0</v>
      </c>
      <c r="F58" s="325" t="s">
        <v>135</v>
      </c>
      <c r="G58" s="328" t="s">
        <v>2070</v>
      </c>
      <c r="H58" s="327" t="s">
        <v>795</v>
      </c>
      <c r="I58" s="327" t="s">
        <v>795</v>
      </c>
      <c r="J58" s="327" t="s">
        <v>304</v>
      </c>
      <c r="K58" s="327" t="s">
        <v>304</v>
      </c>
      <c r="L58" s="327" t="str">
        <f t="shared" si="0"/>
        <v>NULL</v>
      </c>
      <c r="M58" s="325" t="s">
        <v>795</v>
      </c>
      <c r="N58" s="325" t="s">
        <v>2106</v>
      </c>
      <c r="O58" s="325" t="s">
        <v>2061</v>
      </c>
      <c r="P58" s="327"/>
      <c r="Q58" s="327"/>
      <c r="R58" s="327"/>
      <c r="S58" s="327"/>
      <c r="T58" s="327"/>
      <c r="U58" s="327"/>
      <c r="V58" s="327"/>
      <c r="W58" s="327" t="str">
        <f t="shared" si="1"/>
        <v>IF EXISTS (SELECT *FROM GeneralMaster WHERE (Code='*01054' OR Name='22.00X28.00') AND TYPE=1) Print 'Exist' ELSE Insert Into GeneralMaster VALUES ('*01054','22.00X28.00','22.00X28.00','1','0','000001',GetDate(),'NULL',NULL,'N','N','NULL')</v>
      </c>
    </row>
    <row r="59" spans="1:23">
      <c r="A59" s="325" t="s">
        <v>2062</v>
      </c>
      <c r="B59" s="325" t="s">
        <v>1219</v>
      </c>
      <c r="C59" s="325" t="s">
        <v>1219</v>
      </c>
      <c r="D59" s="326">
        <v>1</v>
      </c>
      <c r="E59" s="327">
        <v>0</v>
      </c>
      <c r="F59" s="325" t="s">
        <v>135</v>
      </c>
      <c r="G59" s="328" t="s">
        <v>2070</v>
      </c>
      <c r="H59" s="327" t="s">
        <v>795</v>
      </c>
      <c r="I59" s="327" t="s">
        <v>795</v>
      </c>
      <c r="J59" s="327" t="s">
        <v>304</v>
      </c>
      <c r="K59" s="327" t="s">
        <v>304</v>
      </c>
      <c r="L59" s="327" t="str">
        <f t="shared" si="0"/>
        <v>NULL</v>
      </c>
      <c r="M59" s="325" t="s">
        <v>795</v>
      </c>
      <c r="N59" s="325" t="s">
        <v>2107</v>
      </c>
      <c r="O59" s="325" t="s">
        <v>2062</v>
      </c>
      <c r="P59" s="327"/>
      <c r="Q59" s="327"/>
      <c r="R59" s="327"/>
      <c r="S59" s="327"/>
      <c r="T59" s="327"/>
      <c r="U59" s="327"/>
      <c r="V59" s="327"/>
      <c r="W59" s="327" t="str">
        <f t="shared" si="1"/>
        <v>IF EXISTS (SELECT *FROM GeneralMaster WHERE (Code='*01055' OR Name='22.00X32.00') AND TYPE=1) Print 'Exist' ELSE Insert Into GeneralMaster VALUES ('*01055','22.00X32.00','22.00X32.00','1','0','000001',GetDate(),'NULL',NULL,'N','N','NULL')</v>
      </c>
    </row>
    <row r="60" spans="1:23">
      <c r="A60" s="325" t="s">
        <v>2063</v>
      </c>
      <c r="B60" s="325" t="s">
        <v>1220</v>
      </c>
      <c r="C60" s="325" t="s">
        <v>1220</v>
      </c>
      <c r="D60" s="326">
        <v>1</v>
      </c>
      <c r="E60" s="327">
        <v>0</v>
      </c>
      <c r="F60" s="325" t="s">
        <v>135</v>
      </c>
      <c r="G60" s="328" t="s">
        <v>2070</v>
      </c>
      <c r="H60" s="327" t="s">
        <v>795</v>
      </c>
      <c r="I60" s="327" t="s">
        <v>795</v>
      </c>
      <c r="J60" s="327" t="s">
        <v>304</v>
      </c>
      <c r="K60" s="327" t="s">
        <v>304</v>
      </c>
      <c r="L60" s="327" t="str">
        <f t="shared" si="0"/>
        <v>NULL</v>
      </c>
      <c r="M60" s="325" t="s">
        <v>795</v>
      </c>
      <c r="N60" s="325" t="s">
        <v>2108</v>
      </c>
      <c r="O60" s="325" t="s">
        <v>2063</v>
      </c>
      <c r="P60" s="327"/>
      <c r="Q60" s="327"/>
      <c r="R60" s="327"/>
      <c r="S60" s="327"/>
      <c r="T60" s="327"/>
      <c r="U60" s="327"/>
      <c r="V60" s="327"/>
      <c r="W60" s="327" t="str">
        <f t="shared" si="1"/>
        <v>IF EXISTS (SELECT *FROM GeneralMaster WHERE (Code='*01056' OR Name='22.00X34.00') AND TYPE=1) Print 'Exist' ELSE Insert Into GeneralMaster VALUES ('*01056','22.00X34.00','22.00X34.00','1','0','000001',GetDate(),'NULL',NULL,'N','N','NULL')</v>
      </c>
    </row>
    <row r="61" spans="1:23">
      <c r="A61" s="325" t="s">
        <v>2434</v>
      </c>
      <c r="B61" s="325" t="s">
        <v>1490</v>
      </c>
      <c r="C61" s="325" t="s">
        <v>1490</v>
      </c>
      <c r="D61" s="326">
        <v>1</v>
      </c>
      <c r="E61" s="327">
        <v>0</v>
      </c>
      <c r="F61" s="325" t="s">
        <v>135</v>
      </c>
      <c r="G61" s="328" t="s">
        <v>2070</v>
      </c>
      <c r="H61" s="327" t="s">
        <v>795</v>
      </c>
      <c r="I61" s="327" t="s">
        <v>795</v>
      </c>
      <c r="J61" s="327" t="s">
        <v>304</v>
      </c>
      <c r="K61" s="327" t="s">
        <v>304</v>
      </c>
      <c r="L61" s="327" t="str">
        <f t="shared" si="0"/>
        <v>NULL</v>
      </c>
      <c r="M61" s="325" t="s">
        <v>795</v>
      </c>
      <c r="N61" s="325" t="s">
        <v>2393</v>
      </c>
      <c r="O61" s="325" t="s">
        <v>2434</v>
      </c>
      <c r="P61" s="327"/>
      <c r="Q61" s="327"/>
      <c r="R61" s="327"/>
      <c r="S61" s="327"/>
      <c r="T61" s="327"/>
      <c r="U61" s="327"/>
      <c r="V61" s="327"/>
      <c r="W61" s="327" t="str">
        <f t="shared" si="1"/>
        <v>IF EXISTS (SELECT *FROM GeneralMaster WHERE (Code='*01057' OR Name='23.00X30.00') AND TYPE=1) Print 'Exist' ELSE Insert Into GeneralMaster VALUES ('*01057','23.00X30.00','23.00X30.00','1','0','000001',GetDate(),'NULL',NULL,'N','N','NULL')</v>
      </c>
    </row>
    <row r="62" spans="1:23">
      <c r="A62" s="325" t="s">
        <v>2435</v>
      </c>
      <c r="B62" s="325" t="s">
        <v>1221</v>
      </c>
      <c r="C62" s="325" t="s">
        <v>1221</v>
      </c>
      <c r="D62" s="326">
        <v>1</v>
      </c>
      <c r="E62" s="327">
        <v>0</v>
      </c>
      <c r="F62" s="325" t="s">
        <v>135</v>
      </c>
      <c r="G62" s="328" t="s">
        <v>2070</v>
      </c>
      <c r="H62" s="327" t="s">
        <v>795</v>
      </c>
      <c r="I62" s="327" t="s">
        <v>795</v>
      </c>
      <c r="J62" s="327" t="s">
        <v>304</v>
      </c>
      <c r="K62" s="327" t="s">
        <v>304</v>
      </c>
      <c r="L62" s="327" t="str">
        <f t="shared" si="0"/>
        <v>NULL</v>
      </c>
      <c r="M62" s="325" t="s">
        <v>795</v>
      </c>
      <c r="N62" s="325" t="s">
        <v>2109</v>
      </c>
      <c r="O62" s="325" t="s">
        <v>2435</v>
      </c>
      <c r="P62" s="327"/>
      <c r="Q62" s="327"/>
      <c r="R62" s="327"/>
      <c r="S62" s="327"/>
      <c r="T62" s="327"/>
      <c r="U62" s="327"/>
      <c r="V62" s="327"/>
      <c r="W62" s="327" t="str">
        <f t="shared" si="1"/>
        <v>IF EXISTS (SELECT *FROM GeneralMaster WHERE (Code='*01058' OR Name='23.00X33.00') AND TYPE=1) Print 'Exist' ELSE Insert Into GeneralMaster VALUES ('*01058','23.00X33.00','23.00X33.00','1','0','000001',GetDate(),'NULL',NULL,'N','N','NULL')</v>
      </c>
    </row>
    <row r="63" spans="1:23">
      <c r="A63" s="325" t="s">
        <v>2436</v>
      </c>
      <c r="B63" s="325" t="s">
        <v>1351</v>
      </c>
      <c r="C63" s="325" t="s">
        <v>1351</v>
      </c>
      <c r="D63" s="326">
        <v>1</v>
      </c>
      <c r="E63" s="327">
        <v>0</v>
      </c>
      <c r="F63" s="325" t="s">
        <v>135</v>
      </c>
      <c r="G63" s="328" t="s">
        <v>2070</v>
      </c>
      <c r="H63" s="327" t="s">
        <v>795</v>
      </c>
      <c r="I63" s="327" t="s">
        <v>795</v>
      </c>
      <c r="J63" s="327" t="s">
        <v>304</v>
      </c>
      <c r="K63" s="327" t="s">
        <v>304</v>
      </c>
      <c r="L63" s="327" t="str">
        <f t="shared" si="0"/>
        <v>NULL</v>
      </c>
      <c r="M63" s="325" t="s">
        <v>795</v>
      </c>
      <c r="N63" s="325" t="s">
        <v>2244</v>
      </c>
      <c r="O63" s="325" t="s">
        <v>2436</v>
      </c>
      <c r="P63" s="327"/>
      <c r="Q63" s="327"/>
      <c r="R63" s="327"/>
      <c r="S63" s="327"/>
      <c r="T63" s="327"/>
      <c r="U63" s="327"/>
      <c r="V63" s="327"/>
      <c r="W63" s="327" t="str">
        <f t="shared" si="1"/>
        <v>IF EXISTS (SELECT *FROM GeneralMaster WHERE (Code='*01059' OR Name='23.00X35.00') AND TYPE=1) Print 'Exist' ELSE Insert Into GeneralMaster VALUES ('*01059','23.00X35.00','23.00X35.00','1','0','000001',GetDate(),'NULL',NULL,'N','N','NULL')</v>
      </c>
    </row>
    <row r="64" spans="1:23">
      <c r="A64" s="325" t="s">
        <v>2437</v>
      </c>
      <c r="B64" s="325" t="s">
        <v>1222</v>
      </c>
      <c r="C64" s="325" t="s">
        <v>1222</v>
      </c>
      <c r="D64" s="326">
        <v>1</v>
      </c>
      <c r="E64" s="327">
        <v>0</v>
      </c>
      <c r="F64" s="325" t="s">
        <v>135</v>
      </c>
      <c r="G64" s="328" t="s">
        <v>2070</v>
      </c>
      <c r="H64" s="327" t="s">
        <v>795</v>
      </c>
      <c r="I64" s="327" t="s">
        <v>795</v>
      </c>
      <c r="J64" s="327" t="s">
        <v>304</v>
      </c>
      <c r="K64" s="327" t="s">
        <v>304</v>
      </c>
      <c r="L64" s="327" t="str">
        <f t="shared" si="0"/>
        <v>NULL</v>
      </c>
      <c r="M64" s="325" t="s">
        <v>795</v>
      </c>
      <c r="N64" s="325" t="s">
        <v>2110</v>
      </c>
      <c r="O64" s="325" t="s">
        <v>2437</v>
      </c>
      <c r="P64" s="327"/>
      <c r="Q64" s="327"/>
      <c r="R64" s="327"/>
      <c r="S64" s="327"/>
      <c r="T64" s="327"/>
      <c r="U64" s="327"/>
      <c r="V64" s="327"/>
      <c r="W64" s="327" t="str">
        <f t="shared" si="1"/>
        <v>IF EXISTS (SELECT *FROM GeneralMaster WHERE (Code='*01060' OR Name='23.00X36.00') AND TYPE=1) Print 'Exist' ELSE Insert Into GeneralMaster VALUES ('*01060','23.00X36.00','23.00X36.00','1','0','000001',GetDate(),'NULL',NULL,'N','N','NULL')</v>
      </c>
    </row>
    <row r="65" spans="1:23">
      <c r="A65" s="325" t="s">
        <v>2438</v>
      </c>
      <c r="B65" s="325" t="s">
        <v>1340</v>
      </c>
      <c r="C65" s="325" t="s">
        <v>1340</v>
      </c>
      <c r="D65" s="326">
        <v>1</v>
      </c>
      <c r="E65" s="327">
        <v>0</v>
      </c>
      <c r="F65" s="325" t="s">
        <v>135</v>
      </c>
      <c r="G65" s="328" t="s">
        <v>2070</v>
      </c>
      <c r="H65" s="327" t="s">
        <v>795</v>
      </c>
      <c r="I65" s="327" t="s">
        <v>795</v>
      </c>
      <c r="J65" s="327" t="s">
        <v>304</v>
      </c>
      <c r="K65" s="327" t="s">
        <v>304</v>
      </c>
      <c r="L65" s="327" t="str">
        <f t="shared" si="0"/>
        <v>NULL</v>
      </c>
      <c r="M65" s="325" t="s">
        <v>795</v>
      </c>
      <c r="N65" s="325" t="s">
        <v>2234</v>
      </c>
      <c r="O65" s="325" t="s">
        <v>2438</v>
      </c>
      <c r="P65" s="327"/>
      <c r="Q65" s="327"/>
      <c r="R65" s="327"/>
      <c r="S65" s="327"/>
      <c r="T65" s="327"/>
      <c r="U65" s="327"/>
      <c r="V65" s="327"/>
      <c r="W65" s="327" t="str">
        <f t="shared" si="1"/>
        <v>IF EXISTS (SELECT *FROM GeneralMaster WHERE (Code='*01061' OR Name='23.00X36.00(A/P)') AND TYPE=1) Print 'Exist' ELSE Insert Into GeneralMaster VALUES ('*01061','23.00X36.00(A/P)','23.00X36.00(A/P)','1','0','000001',GetDate(),'NULL',NULL,'N','N','NULL')</v>
      </c>
    </row>
    <row r="66" spans="1:23">
      <c r="A66" s="325" t="s">
        <v>2439</v>
      </c>
      <c r="B66" s="325" t="s">
        <v>1479</v>
      </c>
      <c r="C66" s="325" t="s">
        <v>1479</v>
      </c>
      <c r="D66" s="326">
        <v>1</v>
      </c>
      <c r="E66" s="327">
        <v>0</v>
      </c>
      <c r="F66" s="325" t="s">
        <v>135</v>
      </c>
      <c r="G66" s="328" t="s">
        <v>2070</v>
      </c>
      <c r="H66" s="327" t="s">
        <v>795</v>
      </c>
      <c r="I66" s="327" t="s">
        <v>795</v>
      </c>
      <c r="J66" s="327" t="s">
        <v>304</v>
      </c>
      <c r="K66" s="327" t="s">
        <v>304</v>
      </c>
      <c r="L66" s="327" t="str">
        <f t="shared" si="0"/>
        <v>NULL</v>
      </c>
      <c r="M66" s="325" t="s">
        <v>795</v>
      </c>
      <c r="N66" s="325" t="s">
        <v>2384</v>
      </c>
      <c r="O66" s="325" t="s">
        <v>2439</v>
      </c>
      <c r="P66" s="327"/>
      <c r="Q66" s="327"/>
      <c r="R66" s="327"/>
      <c r="S66" s="327"/>
      <c r="T66" s="327"/>
      <c r="U66" s="327"/>
      <c r="V66" s="327"/>
      <c r="W66" s="327" t="str">
        <f t="shared" si="1"/>
        <v>IF EXISTS (SELECT *FROM GeneralMaster WHERE (Code='*01062' OR Name='23.00X36.00(Card)') AND TYPE=1) Print 'Exist' ELSE Insert Into GeneralMaster VALUES ('*01062','23.00X36.00(Card)','23.00X36.00(Card)','1','0','000001',GetDate(),'NULL',NULL,'N','N','NULL')</v>
      </c>
    </row>
    <row r="67" spans="1:23">
      <c r="A67" s="325" t="s">
        <v>2440</v>
      </c>
      <c r="B67" s="325" t="s">
        <v>1223</v>
      </c>
      <c r="C67" s="325" t="s">
        <v>1223</v>
      </c>
      <c r="D67" s="326">
        <v>1</v>
      </c>
      <c r="E67" s="327">
        <v>0</v>
      </c>
      <c r="F67" s="325" t="s">
        <v>135</v>
      </c>
      <c r="G67" s="328" t="s">
        <v>2070</v>
      </c>
      <c r="H67" s="327" t="s">
        <v>795</v>
      </c>
      <c r="I67" s="327" t="s">
        <v>795</v>
      </c>
      <c r="J67" s="327" t="s">
        <v>304</v>
      </c>
      <c r="K67" s="327" t="s">
        <v>304</v>
      </c>
      <c r="L67" s="327" t="str">
        <f t="shared" si="0"/>
        <v>NULL</v>
      </c>
      <c r="M67" s="325" t="s">
        <v>795</v>
      </c>
      <c r="N67" s="325" t="s">
        <v>2111</v>
      </c>
      <c r="O67" s="325" t="s">
        <v>2440</v>
      </c>
      <c r="P67" s="327"/>
      <c r="Q67" s="327"/>
      <c r="R67" s="327"/>
      <c r="S67" s="327"/>
      <c r="T67" s="327"/>
      <c r="U67" s="327"/>
      <c r="V67" s="327"/>
      <c r="W67" s="327" t="str">
        <f t="shared" si="1"/>
        <v>IF EXISTS (SELECT *FROM GeneralMaster WHERE (Code='*01063' OR Name='24.00X34.00') AND TYPE=1) Print 'Exist' ELSE Insert Into GeneralMaster VALUES ('*01063','24.00X34.00','24.00X34.00','1','0','000001',GetDate(),'NULL',NULL,'N','N','NULL')</v>
      </c>
    </row>
    <row r="68" spans="1:23">
      <c r="A68" s="325" t="s">
        <v>2441</v>
      </c>
      <c r="B68" s="325" t="s">
        <v>1224</v>
      </c>
      <c r="C68" s="325" t="s">
        <v>1224</v>
      </c>
      <c r="D68" s="326">
        <v>1</v>
      </c>
      <c r="E68" s="327">
        <v>0</v>
      </c>
      <c r="F68" s="325" t="s">
        <v>135</v>
      </c>
      <c r="G68" s="328" t="s">
        <v>2070</v>
      </c>
      <c r="H68" s="327" t="s">
        <v>795</v>
      </c>
      <c r="I68" s="327" t="s">
        <v>795</v>
      </c>
      <c r="J68" s="327" t="s">
        <v>304</v>
      </c>
      <c r="K68" s="327" t="s">
        <v>304</v>
      </c>
      <c r="L68" s="327" t="str">
        <f t="shared" si="0"/>
        <v>NULL</v>
      </c>
      <c r="M68" s="325" t="s">
        <v>795</v>
      </c>
      <c r="N68" s="325" t="s">
        <v>2112</v>
      </c>
      <c r="O68" s="325" t="s">
        <v>2441</v>
      </c>
      <c r="P68" s="327"/>
      <c r="Q68" s="327"/>
      <c r="R68" s="327"/>
      <c r="S68" s="327"/>
      <c r="T68" s="327"/>
      <c r="U68" s="327"/>
      <c r="V68" s="327"/>
      <c r="W68" s="327" t="str">
        <f t="shared" si="1"/>
        <v>IF EXISTS (SELECT *FROM GeneralMaster WHERE (Code='*01064' OR Name='24.00X36.00') AND TYPE=1) Print 'Exist' ELSE Insert Into GeneralMaster VALUES ('*01064','24.00X36.00','24.00X36.00','1','0','000001',GetDate(),'NULL',NULL,'N','N','NULL')</v>
      </c>
    </row>
    <row r="69" spans="1:23">
      <c r="A69" s="325" t="s">
        <v>2442</v>
      </c>
      <c r="B69" s="325" t="s">
        <v>2080</v>
      </c>
      <c r="C69" s="325" t="s">
        <v>2080</v>
      </c>
      <c r="D69" s="326">
        <v>1</v>
      </c>
      <c r="E69" s="327">
        <v>0</v>
      </c>
      <c r="F69" s="325" t="s">
        <v>135</v>
      </c>
      <c r="G69" s="328" t="s">
        <v>2070</v>
      </c>
      <c r="H69" s="327" t="s">
        <v>795</v>
      </c>
      <c r="I69" s="327" t="s">
        <v>795</v>
      </c>
      <c r="J69" s="327" t="s">
        <v>304</v>
      </c>
      <c r="K69" s="327" t="s">
        <v>304</v>
      </c>
      <c r="L69" s="327" t="str">
        <f t="shared" ref="L69:L183" si="2">IF(M69&lt;&gt;"Null",CONCATENATE("*26",RIGHT(M69,3)),"NULL")</f>
        <v>NULL</v>
      </c>
      <c r="M69" s="325" t="s">
        <v>795</v>
      </c>
      <c r="N69" s="325" t="s">
        <v>2425</v>
      </c>
      <c r="O69" s="325" t="s">
        <v>2442</v>
      </c>
      <c r="P69" s="327"/>
      <c r="Q69" s="327"/>
      <c r="R69" s="327"/>
      <c r="S69" s="327"/>
      <c r="T69" s="327"/>
      <c r="U69" s="327"/>
      <c r="V69" s="327"/>
      <c r="W69" s="327" t="str">
        <f t="shared" ref="W69:W80" si="3">CONCATENATE(W$1,W$2,"'",A69,"' OR Name='",B69,"') AND TYPE=",D69,") Print 'Exist' ELSE ",W$4,"'",A69,"','",B69,"','",C69,"','",D69,"','",E69,"','",F69,"',",G69,",'",H69,"',",I69,",'",J69,"','",K69,"','",L69,"')")</f>
        <v>IF EXISTS (SELECT *FROM GeneralMaster WHERE (Code='*01065' OR Name='24.13X24.13') AND TYPE=1) Print 'Exist' ELSE Insert Into GeneralMaster VALUES ('*01065','24.13X24.13','24.13X24.13','1','0','000001',GetDate(),'NULL',NULL,'N','N','NULL')</v>
      </c>
    </row>
    <row r="70" spans="1:23">
      <c r="A70" s="325" t="s">
        <v>2443</v>
      </c>
      <c r="B70" s="325" t="s">
        <v>1360</v>
      </c>
      <c r="C70" s="325" t="s">
        <v>1360</v>
      </c>
      <c r="D70" s="326">
        <v>1</v>
      </c>
      <c r="E70" s="327">
        <v>0</v>
      </c>
      <c r="F70" s="325" t="s">
        <v>135</v>
      </c>
      <c r="G70" s="328" t="s">
        <v>2070</v>
      </c>
      <c r="H70" s="327" t="s">
        <v>795</v>
      </c>
      <c r="I70" s="327" t="s">
        <v>795</v>
      </c>
      <c r="J70" s="327" t="s">
        <v>304</v>
      </c>
      <c r="K70" s="327" t="s">
        <v>304</v>
      </c>
      <c r="L70" s="327" t="str">
        <f t="shared" si="2"/>
        <v>NULL</v>
      </c>
      <c r="M70" s="325" t="s">
        <v>795</v>
      </c>
      <c r="N70" s="325" t="s">
        <v>2254</v>
      </c>
      <c r="O70" s="325" t="s">
        <v>2443</v>
      </c>
      <c r="P70" s="327"/>
      <c r="Q70" s="327"/>
      <c r="R70" s="327"/>
      <c r="S70" s="327"/>
      <c r="T70" s="327"/>
      <c r="U70" s="327"/>
      <c r="V70" s="327"/>
      <c r="W70" s="327" t="str">
        <f t="shared" si="3"/>
        <v>IF EXISTS (SELECT *FROM GeneralMaster WHERE (Code='*01066' OR Name='25.00X30.00') AND TYPE=1) Print 'Exist' ELSE Insert Into GeneralMaster VALUES ('*01066','25.00X30.00','25.00X30.00','1','0','000001',GetDate(),'NULL',NULL,'N','N','NULL')</v>
      </c>
    </row>
    <row r="71" spans="1:23">
      <c r="A71" s="325" t="s">
        <v>2444</v>
      </c>
      <c r="B71" s="325" t="s">
        <v>1225</v>
      </c>
      <c r="C71" s="325" t="s">
        <v>1225</v>
      </c>
      <c r="D71" s="326">
        <v>1</v>
      </c>
      <c r="E71" s="327">
        <v>0</v>
      </c>
      <c r="F71" s="325" t="s">
        <v>135</v>
      </c>
      <c r="G71" s="328" t="s">
        <v>2070</v>
      </c>
      <c r="H71" s="327" t="s">
        <v>795</v>
      </c>
      <c r="I71" s="327" t="s">
        <v>795</v>
      </c>
      <c r="J71" s="327" t="s">
        <v>304</v>
      </c>
      <c r="K71" s="327" t="s">
        <v>304</v>
      </c>
      <c r="L71" s="327" t="str">
        <f t="shared" si="2"/>
        <v>NULL</v>
      </c>
      <c r="M71" s="325" t="s">
        <v>795</v>
      </c>
      <c r="N71" s="325" t="s">
        <v>2113</v>
      </c>
      <c r="O71" s="325" t="s">
        <v>2444</v>
      </c>
      <c r="P71" s="327"/>
      <c r="Q71" s="327"/>
      <c r="R71" s="327"/>
      <c r="S71" s="327"/>
      <c r="T71" s="327"/>
      <c r="U71" s="327"/>
      <c r="V71" s="327"/>
      <c r="W71" s="327" t="str">
        <f t="shared" si="3"/>
        <v>IF EXISTS (SELECT *FROM GeneralMaster WHERE (Code='*01067' OR Name='25.00X36.00') AND TYPE=1) Print 'Exist' ELSE Insert Into GeneralMaster VALUES ('*01067','25.00X36.00','25.00X36.00','1','0','000001',GetDate(),'NULL',NULL,'N','N','NULL')</v>
      </c>
    </row>
    <row r="72" spans="1:23">
      <c r="A72" s="325" t="s">
        <v>2445</v>
      </c>
      <c r="B72" s="325" t="s">
        <v>1226</v>
      </c>
      <c r="C72" s="325" t="s">
        <v>1226</v>
      </c>
      <c r="D72" s="326">
        <v>1</v>
      </c>
      <c r="E72" s="327">
        <v>0</v>
      </c>
      <c r="F72" s="325" t="s">
        <v>135</v>
      </c>
      <c r="G72" s="328" t="s">
        <v>2070</v>
      </c>
      <c r="H72" s="327" t="s">
        <v>795</v>
      </c>
      <c r="I72" s="327" t="s">
        <v>795</v>
      </c>
      <c r="J72" s="327" t="s">
        <v>304</v>
      </c>
      <c r="K72" s="327" t="s">
        <v>304</v>
      </c>
      <c r="L72" s="327" t="str">
        <f t="shared" si="2"/>
        <v>NULL</v>
      </c>
      <c r="M72" s="325" t="s">
        <v>795</v>
      </c>
      <c r="N72" s="325" t="s">
        <v>2114</v>
      </c>
      <c r="O72" s="325" t="s">
        <v>2445</v>
      </c>
      <c r="P72" s="327"/>
      <c r="Q72" s="327"/>
      <c r="R72" s="327"/>
      <c r="S72" s="327"/>
      <c r="T72" s="327"/>
      <c r="U72" s="327"/>
      <c r="V72" s="327"/>
      <c r="W72" s="327" t="str">
        <f t="shared" si="3"/>
        <v>IF EXISTS (SELECT *FROM GeneralMaster WHERE (Code='*01068' OR Name='25.00X38.00') AND TYPE=1) Print 'Exist' ELSE Insert Into GeneralMaster VALUES ('*01068','25.00X38.00','25.00X38.00','1','0','000001',GetDate(),'NULL',NULL,'N','N','NULL')</v>
      </c>
    </row>
    <row r="73" spans="1:23">
      <c r="A73" s="325" t="s">
        <v>2446</v>
      </c>
      <c r="B73" s="325" t="s">
        <v>1361</v>
      </c>
      <c r="C73" s="325" t="s">
        <v>1361</v>
      </c>
      <c r="D73" s="326">
        <v>1</v>
      </c>
      <c r="E73" s="327">
        <v>0</v>
      </c>
      <c r="F73" s="325" t="s">
        <v>135</v>
      </c>
      <c r="G73" s="328" t="s">
        <v>2070</v>
      </c>
      <c r="H73" s="327" t="s">
        <v>795</v>
      </c>
      <c r="I73" s="327" t="s">
        <v>795</v>
      </c>
      <c r="J73" s="327" t="s">
        <v>304</v>
      </c>
      <c r="K73" s="327" t="s">
        <v>304</v>
      </c>
      <c r="L73" s="327" t="str">
        <f t="shared" si="2"/>
        <v>NULL</v>
      </c>
      <c r="M73" s="325" t="s">
        <v>795</v>
      </c>
      <c r="N73" s="325" t="s">
        <v>2256</v>
      </c>
      <c r="O73" s="325" t="s">
        <v>2446</v>
      </c>
      <c r="P73" s="327"/>
      <c r="Q73" s="327"/>
      <c r="R73" s="327"/>
      <c r="S73" s="327"/>
      <c r="T73" s="327"/>
      <c r="U73" s="327"/>
      <c r="V73" s="327"/>
      <c r="W73" s="327" t="str">
        <f t="shared" si="3"/>
        <v>IF EXISTS (SELECT *FROM GeneralMaster WHERE (Code='*01069' OR Name='26.00X38.00') AND TYPE=1) Print 'Exist' ELSE Insert Into GeneralMaster VALUES ('*01069','26.00X38.00','26.00X38.00','1','0','000001',GetDate(),'NULL',NULL,'N','N','NULL')</v>
      </c>
    </row>
    <row r="74" spans="1:23">
      <c r="A74" s="325" t="s">
        <v>2447</v>
      </c>
      <c r="B74" s="325" t="s">
        <v>1227</v>
      </c>
      <c r="C74" s="325" t="s">
        <v>1227</v>
      </c>
      <c r="D74" s="326">
        <v>1</v>
      </c>
      <c r="E74" s="327">
        <v>0</v>
      </c>
      <c r="F74" s="325" t="s">
        <v>135</v>
      </c>
      <c r="G74" s="328" t="s">
        <v>2070</v>
      </c>
      <c r="H74" s="327" t="s">
        <v>795</v>
      </c>
      <c r="I74" s="327" t="s">
        <v>795</v>
      </c>
      <c r="J74" s="327" t="s">
        <v>304</v>
      </c>
      <c r="K74" s="327" t="s">
        <v>304</v>
      </c>
      <c r="L74" s="327" t="str">
        <f t="shared" si="2"/>
        <v>NULL</v>
      </c>
      <c r="M74" s="325" t="s">
        <v>795</v>
      </c>
      <c r="N74" s="325" t="s">
        <v>2115</v>
      </c>
      <c r="O74" s="325" t="s">
        <v>2447</v>
      </c>
      <c r="P74" s="327"/>
      <c r="Q74" s="327"/>
      <c r="R74" s="327"/>
      <c r="S74" s="327"/>
      <c r="T74" s="327"/>
      <c r="U74" s="327"/>
      <c r="V74" s="327"/>
      <c r="W74" s="327" t="str">
        <f t="shared" si="3"/>
        <v>IF EXISTS (SELECT *FROM GeneralMaster WHERE (Code='*01070' OR Name='26.00X40.00') AND TYPE=1) Print 'Exist' ELSE Insert Into GeneralMaster VALUES ('*01070','26.00X40.00','26.00X40.00','1','0','000001',GetDate(),'NULL',NULL,'N','N','NULL')</v>
      </c>
    </row>
    <row r="75" spans="1:23">
      <c r="A75" s="325" t="s">
        <v>2448</v>
      </c>
      <c r="B75" s="325" t="s">
        <v>1394</v>
      </c>
      <c r="C75" s="325" t="s">
        <v>1394</v>
      </c>
      <c r="D75" s="326">
        <v>1</v>
      </c>
      <c r="E75" s="327">
        <v>0</v>
      </c>
      <c r="F75" s="325" t="s">
        <v>135</v>
      </c>
      <c r="G75" s="328" t="s">
        <v>2070</v>
      </c>
      <c r="H75" s="327" t="s">
        <v>795</v>
      </c>
      <c r="I75" s="327" t="s">
        <v>795</v>
      </c>
      <c r="J75" s="327" t="s">
        <v>304</v>
      </c>
      <c r="K75" s="327" t="s">
        <v>304</v>
      </c>
      <c r="L75" s="327" t="str">
        <f t="shared" si="2"/>
        <v>NULL</v>
      </c>
      <c r="M75" s="325" t="s">
        <v>795</v>
      </c>
      <c r="N75" s="325" t="s">
        <v>2294</v>
      </c>
      <c r="O75" s="325" t="s">
        <v>2448</v>
      </c>
      <c r="P75" s="327"/>
      <c r="Q75" s="327"/>
      <c r="R75" s="327"/>
      <c r="S75" s="327"/>
      <c r="T75" s="327"/>
      <c r="U75" s="327"/>
      <c r="V75" s="327"/>
      <c r="W75" s="327" t="str">
        <f t="shared" si="3"/>
        <v>IF EXISTS (SELECT *FROM GeneralMaster WHERE (Code='*01071' OR Name='28.00X35.00') AND TYPE=1) Print 'Exist' ELSE Insert Into GeneralMaster VALUES ('*01071','28.00X35.00','28.00X35.00','1','0','000001',GetDate(),'NULL',NULL,'N','N','NULL')</v>
      </c>
    </row>
    <row r="76" spans="1:23">
      <c r="A76" s="325" t="s">
        <v>2449</v>
      </c>
      <c r="B76" s="325" t="s">
        <v>1228</v>
      </c>
      <c r="C76" s="325" t="s">
        <v>1228</v>
      </c>
      <c r="D76" s="326">
        <v>1</v>
      </c>
      <c r="E76" s="327">
        <v>0</v>
      </c>
      <c r="F76" s="325" t="s">
        <v>135</v>
      </c>
      <c r="G76" s="328" t="s">
        <v>2070</v>
      </c>
      <c r="H76" s="327" t="s">
        <v>795</v>
      </c>
      <c r="I76" s="327" t="s">
        <v>795</v>
      </c>
      <c r="J76" s="327" t="s">
        <v>304</v>
      </c>
      <c r="K76" s="327" t="s">
        <v>304</v>
      </c>
      <c r="L76" s="327" t="str">
        <f t="shared" si="2"/>
        <v>NULL</v>
      </c>
      <c r="M76" s="325" t="s">
        <v>795</v>
      </c>
      <c r="N76" s="325" t="s">
        <v>2116</v>
      </c>
      <c r="O76" s="325" t="s">
        <v>2449</v>
      </c>
      <c r="P76" s="327"/>
      <c r="Q76" s="327"/>
      <c r="R76" s="327"/>
      <c r="S76" s="327"/>
      <c r="T76" s="327"/>
      <c r="U76" s="327"/>
      <c r="V76" s="327"/>
      <c r="W76" s="327" t="str">
        <f t="shared" si="3"/>
        <v>IF EXISTS (SELECT *FROM GeneralMaster WHERE (Code='*01072' OR Name='28.00X40.00') AND TYPE=1) Print 'Exist' ELSE Insert Into GeneralMaster VALUES ('*01072','28.00X40.00','28.00X40.00','1','0','000001',GetDate(),'NULL',NULL,'N','N','NULL')</v>
      </c>
    </row>
    <row r="77" spans="1:23">
      <c r="A77" s="325" t="s">
        <v>2450</v>
      </c>
      <c r="B77" s="325" t="s">
        <v>1229</v>
      </c>
      <c r="C77" s="325" t="s">
        <v>1229</v>
      </c>
      <c r="D77" s="326">
        <v>1</v>
      </c>
      <c r="E77" s="327">
        <v>0</v>
      </c>
      <c r="F77" s="325" t="s">
        <v>135</v>
      </c>
      <c r="G77" s="328" t="s">
        <v>2070</v>
      </c>
      <c r="H77" s="327" t="s">
        <v>795</v>
      </c>
      <c r="I77" s="327" t="s">
        <v>795</v>
      </c>
      <c r="J77" s="327" t="s">
        <v>304</v>
      </c>
      <c r="K77" s="327" t="s">
        <v>304</v>
      </c>
      <c r="L77" s="327" t="str">
        <f t="shared" si="2"/>
        <v>NULL</v>
      </c>
      <c r="M77" s="325" t="s">
        <v>795</v>
      </c>
      <c r="N77" s="325" t="s">
        <v>2117</v>
      </c>
      <c r="O77" s="325" t="s">
        <v>2450</v>
      </c>
      <c r="P77" s="327"/>
      <c r="Q77" s="327"/>
      <c r="R77" s="327"/>
      <c r="S77" s="327"/>
      <c r="T77" s="327"/>
      <c r="U77" s="327"/>
      <c r="V77" s="327"/>
      <c r="W77" s="327" t="str">
        <f t="shared" si="3"/>
        <v>IF EXISTS (SELECT *FROM GeneralMaster WHERE (Code='*01073' OR Name='30.00X40.00') AND TYPE=1) Print 'Exist' ELSE Insert Into GeneralMaster VALUES ('*01073','30.00X40.00','30.00X40.00','1','0','000001',GetDate(),'NULL',NULL,'N','N','NULL')</v>
      </c>
    </row>
    <row r="78" spans="1:23">
      <c r="A78" s="325" t="s">
        <v>2451</v>
      </c>
      <c r="B78" s="325" t="s">
        <v>1384</v>
      </c>
      <c r="C78" s="325" t="s">
        <v>1384</v>
      </c>
      <c r="D78" s="326">
        <v>1</v>
      </c>
      <c r="E78" s="327">
        <v>0</v>
      </c>
      <c r="F78" s="325" t="s">
        <v>135</v>
      </c>
      <c r="G78" s="328" t="s">
        <v>2070</v>
      </c>
      <c r="H78" s="327" t="s">
        <v>795</v>
      </c>
      <c r="I78" s="327" t="s">
        <v>795</v>
      </c>
      <c r="J78" s="327" t="s">
        <v>304</v>
      </c>
      <c r="K78" s="327" t="s">
        <v>304</v>
      </c>
      <c r="L78" s="327" t="str">
        <f>IF(M78&lt;&gt;"Null",CONCATENATE("*26",RIGHT(M78,3)),"NULL")</f>
        <v>NULL</v>
      </c>
      <c r="M78" s="325" t="s">
        <v>795</v>
      </c>
      <c r="N78" s="325" t="s">
        <v>2284</v>
      </c>
      <c r="O78" s="325" t="s">
        <v>2451</v>
      </c>
      <c r="P78" s="327"/>
      <c r="Q78" s="327"/>
      <c r="R78" s="327"/>
      <c r="S78" s="327"/>
      <c r="T78" s="327"/>
      <c r="U78" s="327"/>
      <c r="V78" s="327"/>
      <c r="W78" s="327" t="str">
        <f t="shared" si="3"/>
        <v>IF EXISTS (SELECT *FROM GeneralMaster WHERE (Code='*01074' OR Name='31.50X41.50') AND TYPE=1) Print 'Exist' ELSE Insert Into GeneralMaster VALUES ('*01074','31.50X41.50','31.50X41.50','1','0','000001',GetDate(),'NULL',NULL,'N','N','NULL')</v>
      </c>
    </row>
    <row r="79" spans="1:23">
      <c r="A79" s="325" t="s">
        <v>3712</v>
      </c>
      <c r="B79" s="325" t="s">
        <v>3711</v>
      </c>
      <c r="C79" s="325" t="s">
        <v>3711</v>
      </c>
      <c r="D79" s="326">
        <v>1</v>
      </c>
      <c r="E79" s="327">
        <v>0</v>
      </c>
      <c r="F79" s="325" t="s">
        <v>135</v>
      </c>
      <c r="G79" s="328" t="s">
        <v>2070</v>
      </c>
      <c r="H79" s="327" t="s">
        <v>795</v>
      </c>
      <c r="I79" s="327" t="s">
        <v>795</v>
      </c>
      <c r="J79" s="327" t="s">
        <v>304</v>
      </c>
      <c r="K79" s="327" t="s">
        <v>304</v>
      </c>
      <c r="L79" s="327" t="str">
        <f>IF(M79&lt;&gt;"Null",CONCATENATE("*26",RIGHT(M79,3)),"NULL")</f>
        <v>NULL</v>
      </c>
      <c r="M79" s="325" t="s">
        <v>795</v>
      </c>
      <c r="N79" s="325" t="s">
        <v>3712</v>
      </c>
      <c r="O79" s="325" t="s">
        <v>3712</v>
      </c>
      <c r="P79" s="327"/>
      <c r="Q79" s="327"/>
      <c r="R79" s="327"/>
      <c r="S79" s="327"/>
      <c r="T79" s="327"/>
      <c r="U79" s="327"/>
      <c r="V79" s="327"/>
      <c r="W79" s="327" t="str">
        <f t="shared" si="3"/>
        <v>IF EXISTS (SELECT *FROM GeneralMaster WHERE (Code='*01075' OR Name='12.00X18.00 (Digital)') AND TYPE=1) Print 'Exist' ELSE Insert Into GeneralMaster VALUES ('*01075','12.00X18.00 (Digital)','12.00X18.00 (Digital)','1','0','000001',GetDate(),'NULL',NULL,'N','N','NULL')</v>
      </c>
    </row>
    <row r="80" spans="1:23">
      <c r="A80" s="325" t="s">
        <v>3713</v>
      </c>
      <c r="B80" s="325" t="s">
        <v>3714</v>
      </c>
      <c r="C80" s="325" t="s">
        <v>3714</v>
      </c>
      <c r="D80" s="326">
        <v>1</v>
      </c>
      <c r="E80" s="327">
        <v>0</v>
      </c>
      <c r="F80" s="325" t="s">
        <v>135</v>
      </c>
      <c r="G80" s="328" t="s">
        <v>2070</v>
      </c>
      <c r="H80" s="327" t="s">
        <v>795</v>
      </c>
      <c r="I80" s="327" t="s">
        <v>795</v>
      </c>
      <c r="J80" s="327" t="s">
        <v>304</v>
      </c>
      <c r="K80" s="327" t="s">
        <v>304</v>
      </c>
      <c r="L80" s="327" t="str">
        <f t="shared" si="2"/>
        <v>NULL</v>
      </c>
      <c r="M80" s="325" t="s">
        <v>795</v>
      </c>
      <c r="N80" s="325" t="s">
        <v>3713</v>
      </c>
      <c r="O80" s="325" t="s">
        <v>3713</v>
      </c>
      <c r="P80" s="327"/>
      <c r="Q80" s="327"/>
      <c r="R80" s="327"/>
      <c r="S80" s="327"/>
      <c r="T80" s="327"/>
      <c r="U80" s="327"/>
      <c r="V80" s="327"/>
      <c r="W80" s="327" t="str">
        <f t="shared" si="3"/>
        <v>IF EXISTS (SELECT *FROM GeneralMaster WHERE (Code='*01076' OR Name='10.00X15.00 (Digital)') AND TYPE=1) Print 'Exist' ELSE Insert Into GeneralMaster VALUES ('*01076','10.00X15.00 (Digital)','10.00X15.00 (Digital)','1','0','000001',GetDate(),'NULL',NULL,'N','N','NULL')</v>
      </c>
    </row>
    <row r="81" spans="1:23">
      <c r="A81" s="325"/>
      <c r="B81" s="325"/>
      <c r="C81" s="325"/>
      <c r="D81" s="326"/>
      <c r="E81" s="327"/>
      <c r="F81" s="325"/>
      <c r="G81" s="328"/>
      <c r="H81" s="327"/>
      <c r="I81" s="327"/>
      <c r="J81" s="327"/>
      <c r="K81" s="327"/>
      <c r="L81" s="327"/>
      <c r="M81" s="325"/>
      <c r="N81" s="325"/>
      <c r="O81" s="325"/>
      <c r="P81" s="327"/>
      <c r="Q81" s="327"/>
      <c r="R81" s="327"/>
      <c r="S81" s="327"/>
      <c r="T81" s="327"/>
      <c r="U81" s="327"/>
      <c r="V81" s="327"/>
      <c r="W81" s="327"/>
    </row>
    <row r="82" spans="1:23">
      <c r="A82" s="325" t="s">
        <v>5664</v>
      </c>
      <c r="B82" s="325"/>
      <c r="C82" s="325"/>
      <c r="D82" s="326"/>
      <c r="E82" s="327"/>
      <c r="F82" s="325"/>
      <c r="G82" s="328"/>
      <c r="H82" s="327"/>
      <c r="I82" s="327"/>
      <c r="J82" s="327"/>
      <c r="K82" s="327"/>
      <c r="L82" s="327"/>
      <c r="M82" s="325"/>
      <c r="N82" s="325"/>
      <c r="O82" s="325"/>
      <c r="P82" s="327"/>
      <c r="Q82" s="327"/>
      <c r="R82" s="327"/>
      <c r="S82" s="327"/>
      <c r="T82" s="327"/>
      <c r="U82" s="327"/>
      <c r="V82" s="327"/>
      <c r="W82" s="327"/>
    </row>
    <row r="83" spans="1:23">
      <c r="A83" s="325" t="s">
        <v>5677</v>
      </c>
      <c r="B83" s="325" t="s">
        <v>5665</v>
      </c>
      <c r="C83" s="325" t="s">
        <v>5665</v>
      </c>
      <c r="D83" s="326">
        <v>1</v>
      </c>
      <c r="E83" s="327">
        <v>0</v>
      </c>
      <c r="F83" s="325" t="s">
        <v>135</v>
      </c>
      <c r="G83" s="328" t="s">
        <v>2070</v>
      </c>
      <c r="H83" s="327" t="s">
        <v>795</v>
      </c>
      <c r="I83" s="327" t="s">
        <v>795</v>
      </c>
      <c r="J83" s="327" t="s">
        <v>304</v>
      </c>
      <c r="K83" s="327" t="s">
        <v>304</v>
      </c>
      <c r="L83" s="327" t="str">
        <f t="shared" ref="L83:L94" si="4">IF(M83&lt;&gt;"Null",CONCATENATE("*26",RIGHT(M83,3)),"NULL")</f>
        <v>NULL</v>
      </c>
      <c r="M83" s="325" t="s">
        <v>795</v>
      </c>
      <c r="N83" s="325" t="s">
        <v>5677</v>
      </c>
      <c r="O83" s="325" t="s">
        <v>5677</v>
      </c>
      <c r="P83" s="327"/>
      <c r="Q83" s="327"/>
      <c r="R83" s="327"/>
      <c r="S83" s="327"/>
      <c r="T83" s="327"/>
      <c r="U83" s="327"/>
      <c r="V83" s="327"/>
      <c r="W83" s="327" t="str">
        <f t="shared" ref="W83:W108" si="5">CONCATENATE(W$1,W$2,"'",A83,"' OR Name='",B83,"') AND TYPE=",D83,") Print 'Exist' ELSE ",W$4,"'",A83,"','",B83,"','",C83,"','",D83,"','",E83,"','",F83,"',",G83,",'",H83,"',",I83,",'",J83,"','",K83,"','",L83,"')")</f>
        <v>IF EXISTS (SELECT *FROM GeneralMaster WHERE (Code='*01077' OR Name='45.00X55.00') AND TYPE=1) Print 'Exist' ELSE Insert Into GeneralMaster VALUES ('*01077','45.00X55.00','45.00X55.00','1','0','000001',GetDate(),'NULL',NULL,'N','N','NULL')</v>
      </c>
    </row>
    <row r="84" spans="1:23">
      <c r="A84" s="325" t="s">
        <v>5678</v>
      </c>
      <c r="B84" s="325" t="s">
        <v>5666</v>
      </c>
      <c r="C84" s="325" t="s">
        <v>5666</v>
      </c>
      <c r="D84" s="326">
        <v>1</v>
      </c>
      <c r="E84" s="327">
        <v>0</v>
      </c>
      <c r="F84" s="325" t="s">
        <v>135</v>
      </c>
      <c r="G84" s="328" t="s">
        <v>2070</v>
      </c>
      <c r="H84" s="327" t="s">
        <v>795</v>
      </c>
      <c r="I84" s="327" t="s">
        <v>795</v>
      </c>
      <c r="J84" s="327" t="s">
        <v>304</v>
      </c>
      <c r="K84" s="327" t="s">
        <v>304</v>
      </c>
      <c r="L84" s="327" t="str">
        <f t="shared" si="4"/>
        <v>NULL</v>
      </c>
      <c r="M84" s="325" t="s">
        <v>795</v>
      </c>
      <c r="N84" s="325" t="s">
        <v>5678</v>
      </c>
      <c r="O84" s="325" t="s">
        <v>5678</v>
      </c>
      <c r="P84" s="327"/>
      <c r="Q84" s="327"/>
      <c r="R84" s="327"/>
      <c r="S84" s="327"/>
      <c r="T84" s="327"/>
      <c r="U84" s="327"/>
      <c r="V84" s="327"/>
      <c r="W84" s="327" t="str">
        <f t="shared" si="5"/>
        <v>IF EXISTS (SELECT *FROM GeneralMaster WHERE (Code='*01078' OR Name='48.00X38.50') AND TYPE=1) Print 'Exist' ELSE Insert Into GeneralMaster VALUES ('*01078','48.00X38.50','48.00X38.50','1','0','000001',GetDate(),'NULL',NULL,'N','N','NULL')</v>
      </c>
    </row>
    <row r="85" spans="1:23">
      <c r="A85" s="325" t="s">
        <v>5679</v>
      </c>
      <c r="B85" s="325" t="s">
        <v>5667</v>
      </c>
      <c r="C85" s="325" t="s">
        <v>5667</v>
      </c>
      <c r="D85" s="326">
        <v>1</v>
      </c>
      <c r="E85" s="327">
        <v>0</v>
      </c>
      <c r="F85" s="325" t="s">
        <v>135</v>
      </c>
      <c r="G85" s="328" t="s">
        <v>2070</v>
      </c>
      <c r="H85" s="327" t="s">
        <v>795</v>
      </c>
      <c r="I85" s="327" t="s">
        <v>795</v>
      </c>
      <c r="J85" s="327" t="s">
        <v>304</v>
      </c>
      <c r="K85" s="327" t="s">
        <v>304</v>
      </c>
      <c r="L85" s="327" t="str">
        <f t="shared" si="4"/>
        <v>NULL</v>
      </c>
      <c r="M85" s="325" t="s">
        <v>795</v>
      </c>
      <c r="N85" s="325" t="s">
        <v>5679</v>
      </c>
      <c r="O85" s="325" t="s">
        <v>5679</v>
      </c>
      <c r="P85" s="327"/>
      <c r="Q85" s="327"/>
      <c r="R85" s="327"/>
      <c r="S85" s="327"/>
      <c r="T85" s="327"/>
      <c r="U85" s="327"/>
      <c r="V85" s="327"/>
      <c r="W85" s="327" t="str">
        <f t="shared" si="5"/>
        <v>IF EXISTS (SELECT *FROM GeneralMaster WHERE (Code='*01079' OR Name='53.50X43.00') AND TYPE=1) Print 'Exist' ELSE Insert Into GeneralMaster VALUES ('*01079','53.50X43.00','53.50X43.00','1','0','000001',GetDate(),'NULL',NULL,'N','N','NULL')</v>
      </c>
    </row>
    <row r="86" spans="1:23">
      <c r="A86" s="325" t="s">
        <v>5680</v>
      </c>
      <c r="B86" s="325" t="s">
        <v>5668</v>
      </c>
      <c r="C86" s="325" t="s">
        <v>5668</v>
      </c>
      <c r="D86" s="326">
        <v>1</v>
      </c>
      <c r="E86" s="327">
        <v>0</v>
      </c>
      <c r="F86" s="325" t="s">
        <v>135</v>
      </c>
      <c r="G86" s="328" t="s">
        <v>2070</v>
      </c>
      <c r="H86" s="327" t="s">
        <v>795</v>
      </c>
      <c r="I86" s="327" t="s">
        <v>795</v>
      </c>
      <c r="J86" s="327" t="s">
        <v>304</v>
      </c>
      <c r="K86" s="327" t="s">
        <v>304</v>
      </c>
      <c r="L86" s="327" t="str">
        <f t="shared" si="4"/>
        <v>NULL</v>
      </c>
      <c r="M86" s="325" t="s">
        <v>795</v>
      </c>
      <c r="N86" s="325" t="s">
        <v>5680</v>
      </c>
      <c r="O86" s="325" t="s">
        <v>5680</v>
      </c>
      <c r="P86" s="327"/>
      <c r="Q86" s="327"/>
      <c r="R86" s="327"/>
      <c r="S86" s="327"/>
      <c r="T86" s="327"/>
      <c r="U86" s="327"/>
      <c r="V86" s="327"/>
      <c r="W86" s="327" t="str">
        <f t="shared" si="5"/>
        <v>IF EXISTS (SELECT *FROM GeneralMaster WHERE (Code='*01080' OR Name='54.00X44.00') AND TYPE=1) Print 'Exist' ELSE Insert Into GeneralMaster VALUES ('*01080','54.00X44.00','54.00X44.00','1','0','000001',GetDate(),'NULL',NULL,'N','N','NULL')</v>
      </c>
    </row>
    <row r="87" spans="1:23">
      <c r="A87" s="325" t="s">
        <v>5681</v>
      </c>
      <c r="B87" s="325" t="s">
        <v>5669</v>
      </c>
      <c r="C87" s="325" t="s">
        <v>5669</v>
      </c>
      <c r="D87" s="326">
        <v>1</v>
      </c>
      <c r="E87" s="327">
        <v>0</v>
      </c>
      <c r="F87" s="325" t="s">
        <v>135</v>
      </c>
      <c r="G87" s="328" t="s">
        <v>2070</v>
      </c>
      <c r="H87" s="327" t="s">
        <v>795</v>
      </c>
      <c r="I87" s="327" t="s">
        <v>795</v>
      </c>
      <c r="J87" s="327" t="s">
        <v>304</v>
      </c>
      <c r="K87" s="327" t="s">
        <v>304</v>
      </c>
      <c r="L87" s="327" t="str">
        <f t="shared" si="4"/>
        <v>NULL</v>
      </c>
      <c r="M87" s="325" t="s">
        <v>795</v>
      </c>
      <c r="N87" s="325" t="s">
        <v>5681</v>
      </c>
      <c r="O87" s="325" t="s">
        <v>5681</v>
      </c>
      <c r="P87" s="327"/>
      <c r="Q87" s="327"/>
      <c r="R87" s="327"/>
      <c r="S87" s="327"/>
      <c r="T87" s="327"/>
      <c r="U87" s="327"/>
      <c r="V87" s="327"/>
      <c r="W87" s="327" t="str">
        <f t="shared" si="5"/>
        <v>IF EXISTS (SELECT *FROM GeneralMaster WHERE (Code='*01081' OR Name='59.50X42.00') AND TYPE=1) Print 'Exist' ELSE Insert Into GeneralMaster VALUES ('*01081','59.50X42.00','59.50X42.00','1','0','000001',GetDate(),'NULL',NULL,'N','N','NULL')</v>
      </c>
    </row>
    <row r="88" spans="1:23">
      <c r="A88" s="325" t="s">
        <v>5682</v>
      </c>
      <c r="B88" s="325" t="s">
        <v>5670</v>
      </c>
      <c r="C88" s="325" t="s">
        <v>5670</v>
      </c>
      <c r="D88" s="326">
        <v>1</v>
      </c>
      <c r="E88" s="327">
        <v>0</v>
      </c>
      <c r="F88" s="325" t="s">
        <v>135</v>
      </c>
      <c r="G88" s="328" t="s">
        <v>2070</v>
      </c>
      <c r="H88" s="327" t="s">
        <v>795</v>
      </c>
      <c r="I88" s="327" t="s">
        <v>795</v>
      </c>
      <c r="J88" s="327" t="s">
        <v>304</v>
      </c>
      <c r="K88" s="327" t="s">
        <v>304</v>
      </c>
      <c r="L88" s="327" t="str">
        <f t="shared" si="4"/>
        <v>NULL</v>
      </c>
      <c r="M88" s="325" t="s">
        <v>795</v>
      </c>
      <c r="N88" s="325" t="s">
        <v>5682</v>
      </c>
      <c r="O88" s="325" t="s">
        <v>5682</v>
      </c>
      <c r="P88" s="327"/>
      <c r="Q88" s="327"/>
      <c r="R88" s="327"/>
      <c r="S88" s="327"/>
      <c r="T88" s="327"/>
      <c r="U88" s="327"/>
      <c r="V88" s="327"/>
      <c r="W88" s="327" t="str">
        <f t="shared" si="5"/>
        <v>IF EXISTS (SELECT *FROM GeneralMaster WHERE (Code='*01082' OR Name='80.00X34.50') AND TYPE=1) Print 'Exist' ELSE Insert Into GeneralMaster VALUES ('*01082','80.00X34.50','80.00X34.50','1','0','000001',GetDate(),'NULL',NULL,'N','N','NULL')</v>
      </c>
    </row>
    <row r="89" spans="1:23">
      <c r="A89" s="325" t="s">
        <v>5683</v>
      </c>
      <c r="B89" s="325" t="s">
        <v>5671</v>
      </c>
      <c r="C89" s="325" t="s">
        <v>5671</v>
      </c>
      <c r="D89" s="326">
        <v>1</v>
      </c>
      <c r="E89" s="327">
        <v>0</v>
      </c>
      <c r="F89" s="325" t="s">
        <v>135</v>
      </c>
      <c r="G89" s="328" t="s">
        <v>2070</v>
      </c>
      <c r="H89" s="327" t="s">
        <v>795</v>
      </c>
      <c r="I89" s="327" t="s">
        <v>795</v>
      </c>
      <c r="J89" s="327" t="s">
        <v>304</v>
      </c>
      <c r="K89" s="327" t="s">
        <v>304</v>
      </c>
      <c r="L89" s="327" t="str">
        <f t="shared" si="4"/>
        <v>NULL</v>
      </c>
      <c r="M89" s="325" t="s">
        <v>795</v>
      </c>
      <c r="N89" s="325" t="s">
        <v>5683</v>
      </c>
      <c r="O89" s="325" t="s">
        <v>5683</v>
      </c>
      <c r="P89" s="327"/>
      <c r="Q89" s="327"/>
      <c r="R89" s="327"/>
      <c r="S89" s="327"/>
      <c r="T89" s="327"/>
      <c r="U89" s="327"/>
      <c r="V89" s="327"/>
      <c r="W89" s="327" t="str">
        <f t="shared" si="5"/>
        <v>IF EXISTS (SELECT *FROM GeneralMaster WHERE (Code='*01083' OR Name='84.00X33.50') AND TYPE=1) Print 'Exist' ELSE Insert Into GeneralMaster VALUES ('*01083','84.00X33.50','84.00X33.50','1','0','000001',GetDate(),'NULL',NULL,'N','N','NULL')</v>
      </c>
    </row>
    <row r="90" spans="1:23">
      <c r="A90" s="325" t="s">
        <v>5684</v>
      </c>
      <c r="B90" s="325" t="s">
        <v>5672</v>
      </c>
      <c r="C90" s="325" t="s">
        <v>5672</v>
      </c>
      <c r="D90" s="326">
        <v>1</v>
      </c>
      <c r="E90" s="327">
        <v>0</v>
      </c>
      <c r="F90" s="325" t="s">
        <v>135</v>
      </c>
      <c r="G90" s="328" t="s">
        <v>2070</v>
      </c>
      <c r="H90" s="327" t="s">
        <v>795</v>
      </c>
      <c r="I90" s="327" t="s">
        <v>795</v>
      </c>
      <c r="J90" s="327" t="s">
        <v>304</v>
      </c>
      <c r="K90" s="327" t="s">
        <v>304</v>
      </c>
      <c r="L90" s="327" t="str">
        <f t="shared" si="4"/>
        <v>NULL</v>
      </c>
      <c r="M90" s="325" t="s">
        <v>795</v>
      </c>
      <c r="N90" s="325" t="s">
        <v>5684</v>
      </c>
      <c r="O90" s="325" t="s">
        <v>5684</v>
      </c>
      <c r="P90" s="327"/>
      <c r="Q90" s="327"/>
      <c r="R90" s="327"/>
      <c r="S90" s="327"/>
      <c r="T90" s="327"/>
      <c r="U90" s="327"/>
      <c r="V90" s="327"/>
      <c r="W90" s="327" t="str">
        <f t="shared" si="5"/>
        <v>IF EXISTS (SELECT *FROM GeneralMaster WHERE (Code='*01084' OR Name='86.00X42.00') AND TYPE=1) Print 'Exist' ELSE Insert Into GeneralMaster VALUES ('*01084','86.00X42.00','86.00X42.00','1','0','000001',GetDate(),'NULL',NULL,'N','N','NULL')</v>
      </c>
    </row>
    <row r="91" spans="1:23">
      <c r="A91" s="325" t="s">
        <v>5685</v>
      </c>
      <c r="B91" s="325" t="s">
        <v>5673</v>
      </c>
      <c r="C91" s="325" t="s">
        <v>5673</v>
      </c>
      <c r="D91" s="326">
        <v>1</v>
      </c>
      <c r="E91" s="327">
        <v>0</v>
      </c>
      <c r="F91" s="325" t="s">
        <v>135</v>
      </c>
      <c r="G91" s="328" t="s">
        <v>2070</v>
      </c>
      <c r="H91" s="327" t="s">
        <v>795</v>
      </c>
      <c r="I91" s="327" t="s">
        <v>795</v>
      </c>
      <c r="J91" s="327" t="s">
        <v>304</v>
      </c>
      <c r="K91" s="327" t="s">
        <v>304</v>
      </c>
      <c r="L91" s="327" t="str">
        <f t="shared" si="4"/>
        <v>NULL</v>
      </c>
      <c r="M91" s="325" t="s">
        <v>795</v>
      </c>
      <c r="N91" s="325" t="s">
        <v>5685</v>
      </c>
      <c r="O91" s="325" t="s">
        <v>5685</v>
      </c>
      <c r="P91" s="327"/>
      <c r="Q91" s="327"/>
      <c r="R91" s="327"/>
      <c r="S91" s="327"/>
      <c r="T91" s="327"/>
      <c r="U91" s="327"/>
      <c r="V91" s="327"/>
      <c r="W91" s="327" t="str">
        <f t="shared" si="5"/>
        <v>IF EXISTS (SELECT *FROM GeneralMaster WHERE (Code='*01085' OR Name='88.00X42.00') AND TYPE=1) Print 'Exist' ELSE Insert Into GeneralMaster VALUES ('*01085','88.00X42.00','88.00X42.00','1','0','000001',GetDate(),'NULL',NULL,'N','N','NULL')</v>
      </c>
    </row>
    <row r="92" spans="1:23">
      <c r="A92" s="325" t="s">
        <v>5686</v>
      </c>
      <c r="B92" s="325" t="s">
        <v>5674</v>
      </c>
      <c r="C92" s="325" t="s">
        <v>5674</v>
      </c>
      <c r="D92" s="326">
        <v>1</v>
      </c>
      <c r="E92" s="327">
        <v>0</v>
      </c>
      <c r="F92" s="325" t="s">
        <v>135</v>
      </c>
      <c r="G92" s="328" t="s">
        <v>2070</v>
      </c>
      <c r="H92" s="327" t="s">
        <v>795</v>
      </c>
      <c r="I92" s="327" t="s">
        <v>795</v>
      </c>
      <c r="J92" s="327" t="s">
        <v>304</v>
      </c>
      <c r="K92" s="327" t="s">
        <v>304</v>
      </c>
      <c r="L92" s="327" t="str">
        <f t="shared" si="4"/>
        <v>NULL</v>
      </c>
      <c r="M92" s="325" t="s">
        <v>795</v>
      </c>
      <c r="N92" s="325" t="s">
        <v>5686</v>
      </c>
      <c r="O92" s="325" t="s">
        <v>5686</v>
      </c>
      <c r="P92" s="327"/>
      <c r="Q92" s="327"/>
      <c r="R92" s="327"/>
      <c r="S92" s="327"/>
      <c r="T92" s="327"/>
      <c r="U92" s="327"/>
      <c r="V92" s="327"/>
      <c r="W92" s="327" t="str">
        <f t="shared" si="5"/>
        <v>IF EXISTS (SELECT *FROM GeneralMaster WHERE (Code='*01086' OR Name='89.00X34.50') AND TYPE=1) Print 'Exist' ELSE Insert Into GeneralMaster VALUES ('*01086','89.00X34.50','89.00X34.50','1','0','000001',GetDate(),'NULL',NULL,'N','N','NULL')</v>
      </c>
    </row>
    <row r="93" spans="1:23">
      <c r="A93" s="325" t="s">
        <v>5687</v>
      </c>
      <c r="B93" s="325" t="s">
        <v>5675</v>
      </c>
      <c r="C93" s="325" t="s">
        <v>5675</v>
      </c>
      <c r="D93" s="326">
        <v>1</v>
      </c>
      <c r="E93" s="327">
        <v>0</v>
      </c>
      <c r="F93" s="325" t="s">
        <v>135</v>
      </c>
      <c r="G93" s="328" t="s">
        <v>2070</v>
      </c>
      <c r="H93" s="327" t="s">
        <v>795</v>
      </c>
      <c r="I93" s="327" t="s">
        <v>795</v>
      </c>
      <c r="J93" s="327" t="s">
        <v>304</v>
      </c>
      <c r="K93" s="327" t="s">
        <v>304</v>
      </c>
      <c r="L93" s="327" t="str">
        <f t="shared" si="4"/>
        <v>NULL</v>
      </c>
      <c r="M93" s="325" t="s">
        <v>795</v>
      </c>
      <c r="N93" s="325" t="s">
        <v>5687</v>
      </c>
      <c r="O93" s="325" t="s">
        <v>5687</v>
      </c>
      <c r="P93" s="327"/>
      <c r="Q93" s="327"/>
      <c r="R93" s="327"/>
      <c r="S93" s="327"/>
      <c r="T93" s="327"/>
      <c r="U93" s="327"/>
      <c r="V93" s="327"/>
      <c r="W93" s="327" t="str">
        <f t="shared" si="5"/>
        <v>IF EXISTS (SELECT *FROM GeneralMaster WHERE (Code='*01087' OR Name='96.00X36.50') AND TYPE=1) Print 'Exist' ELSE Insert Into GeneralMaster VALUES ('*01087','96.00X36.50','96.00X36.50','1','0','000001',GetDate(),'NULL',NULL,'N','N','NULL')</v>
      </c>
    </row>
    <row r="94" spans="1:23">
      <c r="A94" s="325" t="s">
        <v>5688</v>
      </c>
      <c r="B94" s="325" t="s">
        <v>5676</v>
      </c>
      <c r="C94" s="325" t="s">
        <v>5676</v>
      </c>
      <c r="D94" s="326">
        <v>1</v>
      </c>
      <c r="E94" s="327">
        <v>0</v>
      </c>
      <c r="F94" s="325" t="s">
        <v>135</v>
      </c>
      <c r="G94" s="328" t="s">
        <v>2070</v>
      </c>
      <c r="H94" s="327" t="s">
        <v>795</v>
      </c>
      <c r="I94" s="327" t="s">
        <v>795</v>
      </c>
      <c r="J94" s="327" t="s">
        <v>304</v>
      </c>
      <c r="K94" s="327" t="s">
        <v>304</v>
      </c>
      <c r="L94" s="327" t="str">
        <f t="shared" si="4"/>
        <v>NULL</v>
      </c>
      <c r="M94" s="325" t="s">
        <v>795</v>
      </c>
      <c r="N94" s="325" t="s">
        <v>5688</v>
      </c>
      <c r="O94" s="325" t="s">
        <v>5688</v>
      </c>
      <c r="P94" s="327"/>
      <c r="Q94" s="327"/>
      <c r="R94" s="327"/>
      <c r="S94" s="327"/>
      <c r="T94" s="327"/>
      <c r="U94" s="327"/>
      <c r="V94" s="327"/>
      <c r="W94" s="327" t="str">
        <f t="shared" si="5"/>
        <v>IF EXISTS (SELECT *FROM GeneralMaster WHERE (Code='*01088' OR Name='98.00X32.00') AND TYPE=1) Print 'Exist' ELSE Insert Into GeneralMaster VALUES ('*01088','98.00X32.00','98.00X32.00','1','0','000001',GetDate(),'NULL',NULL,'N','N','NULL')</v>
      </c>
    </row>
    <row r="95" spans="1:23">
      <c r="A95" s="325" t="s">
        <v>5722</v>
      </c>
      <c r="B95" s="325" t="s">
        <v>5708</v>
      </c>
      <c r="C95" s="325" t="s">
        <v>5708</v>
      </c>
      <c r="D95" s="326">
        <v>1</v>
      </c>
      <c r="E95" s="327">
        <v>0</v>
      </c>
      <c r="F95" s="325" t="s">
        <v>135</v>
      </c>
      <c r="G95" s="328" t="s">
        <v>2070</v>
      </c>
      <c r="H95" s="327" t="s">
        <v>795</v>
      </c>
      <c r="I95" s="327" t="s">
        <v>795</v>
      </c>
      <c r="J95" s="327" t="s">
        <v>304</v>
      </c>
      <c r="K95" s="327" t="s">
        <v>304</v>
      </c>
      <c r="L95" s="327" t="str">
        <f t="shared" ref="L95:L108" si="6">IF(M95&lt;&gt;"Null",CONCATENATE("*26",RIGHT(M95,3)),"NULL")</f>
        <v>NULL</v>
      </c>
      <c r="M95" s="325" t="s">
        <v>795</v>
      </c>
      <c r="N95" s="325" t="s">
        <v>5722</v>
      </c>
      <c r="O95" s="325" t="s">
        <v>5722</v>
      </c>
      <c r="P95" s="327"/>
      <c r="Q95" s="327"/>
      <c r="R95" s="327"/>
      <c r="S95" s="327"/>
      <c r="T95" s="327"/>
      <c r="U95" s="327"/>
      <c r="V95" s="327"/>
      <c r="W95" s="327" t="str">
        <f t="shared" si="5"/>
        <v>IF EXISTS (SELECT *FROM GeneralMaster WHERE (Code='*01089' OR Name='48.00X63.00') AND TYPE=1) Print 'Exist' ELSE Insert Into GeneralMaster VALUES ('*01089','48.00X63.00','48.00X63.00','1','0','000001',GetDate(),'NULL',NULL,'N','N','NULL')</v>
      </c>
    </row>
    <row r="96" spans="1:23">
      <c r="A96" s="325" t="s">
        <v>5723</v>
      </c>
      <c r="B96" s="325" t="s">
        <v>5709</v>
      </c>
      <c r="C96" s="325" t="s">
        <v>5709</v>
      </c>
      <c r="D96" s="326">
        <v>1</v>
      </c>
      <c r="E96" s="327">
        <v>0</v>
      </c>
      <c r="F96" s="325" t="s">
        <v>135</v>
      </c>
      <c r="G96" s="328" t="s">
        <v>2070</v>
      </c>
      <c r="H96" s="327" t="s">
        <v>795</v>
      </c>
      <c r="I96" s="327" t="s">
        <v>795</v>
      </c>
      <c r="J96" s="327" t="s">
        <v>304</v>
      </c>
      <c r="K96" s="327" t="s">
        <v>304</v>
      </c>
      <c r="L96" s="327" t="str">
        <f t="shared" si="6"/>
        <v>NULL</v>
      </c>
      <c r="M96" s="325" t="s">
        <v>795</v>
      </c>
      <c r="N96" s="325" t="s">
        <v>5723</v>
      </c>
      <c r="O96" s="325" t="s">
        <v>5723</v>
      </c>
      <c r="P96" s="327"/>
      <c r="Q96" s="327"/>
      <c r="R96" s="327"/>
      <c r="S96" s="327"/>
      <c r="T96" s="327"/>
      <c r="U96" s="327"/>
      <c r="V96" s="327"/>
      <c r="W96" s="327" t="str">
        <f t="shared" si="5"/>
        <v>IF EXISTS (SELECT *FROM GeneralMaster WHERE (Code='*01090' OR Name='48.00X77.00') AND TYPE=1) Print 'Exist' ELSE Insert Into GeneralMaster VALUES ('*01090','48.00X77.00','48.00X77.00','1','0','000001',GetDate(),'NULL',NULL,'N','N','NULL')</v>
      </c>
    </row>
    <row r="97" spans="1:23">
      <c r="A97" s="325" t="s">
        <v>5724</v>
      </c>
      <c r="B97" s="325" t="s">
        <v>5710</v>
      </c>
      <c r="C97" s="325" t="s">
        <v>5710</v>
      </c>
      <c r="D97" s="326">
        <v>1</v>
      </c>
      <c r="E97" s="327">
        <v>0</v>
      </c>
      <c r="F97" s="325" t="s">
        <v>135</v>
      </c>
      <c r="G97" s="328" t="s">
        <v>2070</v>
      </c>
      <c r="H97" s="327" t="s">
        <v>795</v>
      </c>
      <c r="I97" s="327" t="s">
        <v>795</v>
      </c>
      <c r="J97" s="327" t="s">
        <v>304</v>
      </c>
      <c r="K97" s="327" t="s">
        <v>304</v>
      </c>
      <c r="L97" s="327" t="str">
        <f t="shared" si="6"/>
        <v>NULL</v>
      </c>
      <c r="M97" s="325" t="s">
        <v>795</v>
      </c>
      <c r="N97" s="325" t="s">
        <v>5724</v>
      </c>
      <c r="O97" s="325" t="s">
        <v>5724</v>
      </c>
      <c r="P97" s="327"/>
      <c r="Q97" s="327"/>
      <c r="R97" s="327"/>
      <c r="S97" s="327"/>
      <c r="T97" s="327"/>
      <c r="U97" s="327"/>
      <c r="V97" s="327"/>
      <c r="W97" s="327" t="str">
        <f t="shared" si="5"/>
        <v>IF EXISTS (SELECT *FROM GeneralMaster WHERE (Code='*01091' OR Name='48.00X77.50') AND TYPE=1) Print 'Exist' ELSE Insert Into GeneralMaster VALUES ('*01091','48.00X77.50','48.00X77.50','1','0','000001',GetDate(),'NULL',NULL,'N','N','NULL')</v>
      </c>
    </row>
    <row r="98" spans="1:23">
      <c r="A98" s="325" t="s">
        <v>5725</v>
      </c>
      <c r="B98" s="325" t="s">
        <v>5711</v>
      </c>
      <c r="C98" s="325" t="s">
        <v>5711</v>
      </c>
      <c r="D98" s="326">
        <v>1</v>
      </c>
      <c r="E98" s="327">
        <v>0</v>
      </c>
      <c r="F98" s="325" t="s">
        <v>135</v>
      </c>
      <c r="G98" s="328" t="s">
        <v>2070</v>
      </c>
      <c r="H98" s="327" t="s">
        <v>795</v>
      </c>
      <c r="I98" s="327" t="s">
        <v>795</v>
      </c>
      <c r="J98" s="327" t="s">
        <v>304</v>
      </c>
      <c r="K98" s="327" t="s">
        <v>304</v>
      </c>
      <c r="L98" s="327" t="str">
        <f t="shared" si="6"/>
        <v>NULL</v>
      </c>
      <c r="M98" s="325" t="s">
        <v>795</v>
      </c>
      <c r="N98" s="325" t="s">
        <v>5725</v>
      </c>
      <c r="O98" s="325" t="s">
        <v>5725</v>
      </c>
      <c r="P98" s="327"/>
      <c r="Q98" s="327"/>
      <c r="R98" s="327"/>
      <c r="S98" s="327"/>
      <c r="T98" s="327"/>
      <c r="U98" s="327"/>
      <c r="V98" s="327"/>
      <c r="W98" s="327" t="str">
        <f t="shared" si="5"/>
        <v>IF EXISTS (SELECT *FROM GeneralMaster WHERE (Code='*01092' OR Name='54.00X87.00') AND TYPE=1) Print 'Exist' ELSE Insert Into GeneralMaster VALUES ('*01092','54.00X87.00','54.00X87.00','1','0','000001',GetDate(),'NULL',NULL,'N','N','NULL')</v>
      </c>
    </row>
    <row r="99" spans="1:23">
      <c r="A99" s="325" t="s">
        <v>5726</v>
      </c>
      <c r="B99" s="325" t="s">
        <v>5712</v>
      </c>
      <c r="C99" s="325" t="s">
        <v>5712</v>
      </c>
      <c r="D99" s="326">
        <v>1</v>
      </c>
      <c r="E99" s="327">
        <v>0</v>
      </c>
      <c r="F99" s="325" t="s">
        <v>135</v>
      </c>
      <c r="G99" s="328" t="s">
        <v>2070</v>
      </c>
      <c r="H99" s="327" t="s">
        <v>795</v>
      </c>
      <c r="I99" s="327" t="s">
        <v>795</v>
      </c>
      <c r="J99" s="327" t="s">
        <v>304</v>
      </c>
      <c r="K99" s="327" t="s">
        <v>304</v>
      </c>
      <c r="L99" s="327" t="str">
        <f t="shared" si="6"/>
        <v>NULL</v>
      </c>
      <c r="M99" s="325" t="s">
        <v>795</v>
      </c>
      <c r="N99" s="325" t="s">
        <v>5726</v>
      </c>
      <c r="O99" s="325" t="s">
        <v>5726</v>
      </c>
      <c r="P99" s="327"/>
      <c r="Q99" s="327"/>
      <c r="R99" s="327"/>
      <c r="S99" s="327"/>
      <c r="T99" s="327"/>
      <c r="U99" s="327"/>
      <c r="V99" s="327"/>
      <c r="W99" s="327" t="str">
        <f t="shared" si="5"/>
        <v>IF EXISTS (SELECT *FROM GeneralMaster WHERE (Code='*01093' OR Name='58.50X91.00') AND TYPE=1) Print 'Exist' ELSE Insert Into GeneralMaster VALUES ('*01093','58.50X91.00','58.50X91.00','1','0','000001',GetDate(),'NULL',NULL,'N','N','NULL')</v>
      </c>
    </row>
    <row r="100" spans="1:23">
      <c r="A100" s="325" t="s">
        <v>5727</v>
      </c>
      <c r="B100" s="325" t="s">
        <v>5713</v>
      </c>
      <c r="C100" s="325" t="s">
        <v>5713</v>
      </c>
      <c r="D100" s="326">
        <v>1</v>
      </c>
      <c r="E100" s="327">
        <v>0</v>
      </c>
      <c r="F100" s="325" t="s">
        <v>135</v>
      </c>
      <c r="G100" s="328" t="s">
        <v>2070</v>
      </c>
      <c r="H100" s="327" t="s">
        <v>795</v>
      </c>
      <c r="I100" s="327" t="s">
        <v>795</v>
      </c>
      <c r="J100" s="327" t="s">
        <v>304</v>
      </c>
      <c r="K100" s="327" t="s">
        <v>304</v>
      </c>
      <c r="L100" s="327" t="str">
        <f t="shared" si="6"/>
        <v>NULL</v>
      </c>
      <c r="M100" s="325" t="s">
        <v>795</v>
      </c>
      <c r="N100" s="325" t="s">
        <v>5727</v>
      </c>
      <c r="O100" s="325" t="s">
        <v>5727</v>
      </c>
      <c r="P100" s="327"/>
      <c r="Q100" s="327"/>
      <c r="R100" s="327"/>
      <c r="S100" s="327"/>
      <c r="T100" s="327"/>
      <c r="U100" s="327"/>
      <c r="V100" s="327"/>
      <c r="W100" s="327" t="str">
        <f t="shared" si="5"/>
        <v>IF EXISTS (SELECT *FROM GeneralMaster WHERE (Code='*01094' OR Name='60.00X86.00') AND TYPE=1) Print 'Exist' ELSE Insert Into GeneralMaster VALUES ('*01094','60.00X86.00','60.00X86.00','1','0','000001',GetDate(),'NULL',NULL,'N','N','NULL')</v>
      </c>
    </row>
    <row r="101" spans="1:23">
      <c r="A101" s="325" t="s">
        <v>5728</v>
      </c>
      <c r="B101" s="325" t="s">
        <v>5714</v>
      </c>
      <c r="C101" s="325" t="s">
        <v>5714</v>
      </c>
      <c r="D101" s="326">
        <v>1</v>
      </c>
      <c r="E101" s="327">
        <v>0</v>
      </c>
      <c r="F101" s="325" t="s">
        <v>135</v>
      </c>
      <c r="G101" s="328" t="s">
        <v>2070</v>
      </c>
      <c r="H101" s="327" t="s">
        <v>795</v>
      </c>
      <c r="I101" s="327" t="s">
        <v>795</v>
      </c>
      <c r="J101" s="327" t="s">
        <v>304</v>
      </c>
      <c r="K101" s="327" t="s">
        <v>304</v>
      </c>
      <c r="L101" s="327" t="str">
        <f t="shared" si="6"/>
        <v>NULL</v>
      </c>
      <c r="M101" s="325" t="s">
        <v>795</v>
      </c>
      <c r="N101" s="325" t="s">
        <v>5728</v>
      </c>
      <c r="O101" s="325" t="s">
        <v>5728</v>
      </c>
      <c r="P101" s="327"/>
      <c r="Q101" s="327"/>
      <c r="R101" s="327"/>
      <c r="S101" s="327"/>
      <c r="T101" s="327"/>
      <c r="U101" s="327"/>
      <c r="V101" s="327"/>
      <c r="W101" s="327" t="str">
        <f t="shared" si="5"/>
        <v>IF EXISTS (SELECT *FROM GeneralMaster WHERE (Code='*01095' OR Name='60.00X90.00') AND TYPE=1) Print 'Exist' ELSE Insert Into GeneralMaster VALUES ('*01095','60.00X90.00','60.00X90.00','1','0','000001',GetDate(),'NULL',NULL,'N','N','NULL')</v>
      </c>
    </row>
    <row r="102" spans="1:23">
      <c r="A102" s="325" t="s">
        <v>5729</v>
      </c>
      <c r="B102" s="325" t="s">
        <v>5715</v>
      </c>
      <c r="C102" s="325" t="s">
        <v>5715</v>
      </c>
      <c r="D102" s="326">
        <v>1</v>
      </c>
      <c r="E102" s="327">
        <v>0</v>
      </c>
      <c r="F102" s="325" t="s">
        <v>135</v>
      </c>
      <c r="G102" s="328" t="s">
        <v>2070</v>
      </c>
      <c r="H102" s="327" t="s">
        <v>795</v>
      </c>
      <c r="I102" s="327" t="s">
        <v>795</v>
      </c>
      <c r="J102" s="327" t="s">
        <v>304</v>
      </c>
      <c r="K102" s="327" t="s">
        <v>304</v>
      </c>
      <c r="L102" s="327" t="str">
        <f t="shared" si="6"/>
        <v>NULL</v>
      </c>
      <c r="M102" s="325" t="s">
        <v>795</v>
      </c>
      <c r="N102" s="325" t="s">
        <v>5729</v>
      </c>
      <c r="O102" s="325" t="s">
        <v>5729</v>
      </c>
      <c r="P102" s="327"/>
      <c r="Q102" s="327"/>
      <c r="R102" s="327"/>
      <c r="S102" s="327"/>
      <c r="T102" s="327"/>
      <c r="U102" s="327"/>
      <c r="V102" s="327"/>
      <c r="W102" s="327" t="str">
        <f t="shared" si="5"/>
        <v>IF EXISTS (SELECT *FROM GeneralMaster WHERE (Code='*01096' OR Name='80.50X70.00') AND TYPE=1) Print 'Exist' ELSE Insert Into GeneralMaster VALUES ('*01096','80.50X70.00','80.50X70.00','1','0','000001',GetDate(),'NULL',NULL,'N','N','NULL')</v>
      </c>
    </row>
    <row r="103" spans="1:23">
      <c r="A103" s="325" t="s">
        <v>5730</v>
      </c>
      <c r="B103" s="325" t="s">
        <v>5716</v>
      </c>
      <c r="C103" s="325" t="s">
        <v>5716</v>
      </c>
      <c r="D103" s="326">
        <v>1</v>
      </c>
      <c r="E103" s="327">
        <v>0</v>
      </c>
      <c r="F103" s="325" t="s">
        <v>135</v>
      </c>
      <c r="G103" s="328" t="s">
        <v>2070</v>
      </c>
      <c r="H103" s="327" t="s">
        <v>795</v>
      </c>
      <c r="I103" s="327" t="s">
        <v>795</v>
      </c>
      <c r="J103" s="327" t="s">
        <v>304</v>
      </c>
      <c r="K103" s="327" t="s">
        <v>304</v>
      </c>
      <c r="L103" s="327" t="str">
        <f t="shared" si="6"/>
        <v>NULL</v>
      </c>
      <c r="M103" s="325" t="s">
        <v>795</v>
      </c>
      <c r="N103" s="325" t="s">
        <v>5730</v>
      </c>
      <c r="O103" s="325" t="s">
        <v>5730</v>
      </c>
      <c r="P103" s="327"/>
      <c r="Q103" s="327"/>
      <c r="R103" s="327"/>
      <c r="S103" s="327"/>
      <c r="T103" s="327"/>
      <c r="U103" s="327"/>
      <c r="V103" s="327"/>
      <c r="W103" s="327" t="str">
        <f t="shared" si="5"/>
        <v>IF EXISTS (SELECT *FROM GeneralMaster WHERE (Code='*01097' OR Name='84.30X68.00') AND TYPE=1) Print 'Exist' ELSE Insert Into GeneralMaster VALUES ('*01097','84.30X68.00','84.30X68.00','1','0','000001',GetDate(),'NULL',NULL,'N','N','NULL')</v>
      </c>
    </row>
    <row r="104" spans="1:23">
      <c r="A104" s="325" t="s">
        <v>5731</v>
      </c>
      <c r="B104" s="325" t="s">
        <v>5717</v>
      </c>
      <c r="C104" s="325" t="s">
        <v>5717</v>
      </c>
      <c r="D104" s="326">
        <v>1</v>
      </c>
      <c r="E104" s="327">
        <v>0</v>
      </c>
      <c r="F104" s="325" t="s">
        <v>135</v>
      </c>
      <c r="G104" s="328" t="s">
        <v>2070</v>
      </c>
      <c r="H104" s="327" t="s">
        <v>795</v>
      </c>
      <c r="I104" s="327" t="s">
        <v>795</v>
      </c>
      <c r="J104" s="327" t="s">
        <v>304</v>
      </c>
      <c r="K104" s="327" t="s">
        <v>304</v>
      </c>
      <c r="L104" s="327" t="str">
        <f t="shared" si="6"/>
        <v>NULL</v>
      </c>
      <c r="M104" s="325" t="s">
        <v>795</v>
      </c>
      <c r="N104" s="325" t="s">
        <v>5731</v>
      </c>
      <c r="O104" s="325" t="s">
        <v>5731</v>
      </c>
      <c r="P104" s="327"/>
      <c r="Q104" s="327"/>
      <c r="R104" s="327"/>
      <c r="S104" s="327"/>
      <c r="T104" s="327"/>
      <c r="U104" s="327"/>
      <c r="V104" s="327"/>
      <c r="W104" s="327" t="str">
        <f t="shared" si="5"/>
        <v>IF EXISTS (SELECT *FROM GeneralMaster WHERE (Code='*01098' OR Name='86.50X85.00') AND TYPE=1) Print 'Exist' ELSE Insert Into GeneralMaster VALUES ('*01098','86.50X85.00','86.50X85.00','1','0','000001',GetDate(),'NULL',NULL,'N','N','NULL')</v>
      </c>
    </row>
    <row r="105" spans="1:23">
      <c r="A105" s="325" t="s">
        <v>5732</v>
      </c>
      <c r="B105" s="325" t="s">
        <v>5718</v>
      </c>
      <c r="C105" s="325" t="s">
        <v>5718</v>
      </c>
      <c r="D105" s="326">
        <v>1</v>
      </c>
      <c r="E105" s="327">
        <v>0</v>
      </c>
      <c r="F105" s="325" t="s">
        <v>135</v>
      </c>
      <c r="G105" s="328" t="s">
        <v>2070</v>
      </c>
      <c r="H105" s="327" t="s">
        <v>795</v>
      </c>
      <c r="I105" s="327" t="s">
        <v>795</v>
      </c>
      <c r="J105" s="327" t="s">
        <v>304</v>
      </c>
      <c r="K105" s="327" t="s">
        <v>304</v>
      </c>
      <c r="L105" s="327" t="str">
        <f t="shared" si="6"/>
        <v>NULL</v>
      </c>
      <c r="M105" s="325" t="s">
        <v>795</v>
      </c>
      <c r="N105" s="325" t="s">
        <v>5732</v>
      </c>
      <c r="O105" s="325" t="s">
        <v>5732</v>
      </c>
      <c r="P105" s="327"/>
      <c r="Q105" s="327"/>
      <c r="R105" s="327"/>
      <c r="S105" s="327"/>
      <c r="T105" s="327"/>
      <c r="U105" s="327"/>
      <c r="V105" s="327"/>
      <c r="W105" s="327" t="str">
        <f t="shared" si="5"/>
        <v>IF EXISTS (SELECT *FROM GeneralMaster WHERE (Code='*01099' OR Name='88.00X86.00') AND TYPE=1) Print 'Exist' ELSE Insert Into GeneralMaster VALUES ('*01099','88.00X86.00','88.00X86.00','1','0','000001',GetDate(),'NULL',NULL,'N','N','NULL')</v>
      </c>
    </row>
    <row r="106" spans="1:23">
      <c r="A106" s="325" t="s">
        <v>5733</v>
      </c>
      <c r="B106" s="325" t="s">
        <v>5719</v>
      </c>
      <c r="C106" s="325" t="s">
        <v>5719</v>
      </c>
      <c r="D106" s="326">
        <v>1</v>
      </c>
      <c r="E106" s="327">
        <v>0</v>
      </c>
      <c r="F106" s="325" t="s">
        <v>135</v>
      </c>
      <c r="G106" s="328" t="s">
        <v>2070</v>
      </c>
      <c r="H106" s="327" t="s">
        <v>795</v>
      </c>
      <c r="I106" s="327" t="s">
        <v>795</v>
      </c>
      <c r="J106" s="327" t="s">
        <v>304</v>
      </c>
      <c r="K106" s="327" t="s">
        <v>304</v>
      </c>
      <c r="L106" s="327" t="str">
        <f t="shared" si="6"/>
        <v>NULL</v>
      </c>
      <c r="M106" s="325" t="s">
        <v>795</v>
      </c>
      <c r="N106" s="325" t="s">
        <v>5733</v>
      </c>
      <c r="O106" s="325" t="s">
        <v>5733</v>
      </c>
      <c r="P106" s="327"/>
      <c r="Q106" s="327"/>
      <c r="R106" s="327"/>
      <c r="S106" s="327"/>
      <c r="T106" s="327"/>
      <c r="U106" s="327"/>
      <c r="V106" s="327"/>
      <c r="W106" s="327" t="str">
        <f t="shared" si="5"/>
        <v>IF EXISTS (SELECT *FROM GeneralMaster WHERE (Code='*01100' OR Name='90.00X70.20') AND TYPE=1) Print 'Exist' ELSE Insert Into GeneralMaster VALUES ('*01100','90.00X70.20','90.00X70.20','1','0','000001',GetDate(),'NULL',NULL,'N','N','NULL')</v>
      </c>
    </row>
    <row r="107" spans="1:23">
      <c r="A107" s="325" t="s">
        <v>5734</v>
      </c>
      <c r="B107" s="325" t="s">
        <v>5720</v>
      </c>
      <c r="C107" s="325" t="s">
        <v>5720</v>
      </c>
      <c r="D107" s="326">
        <v>1</v>
      </c>
      <c r="E107" s="327">
        <v>0</v>
      </c>
      <c r="F107" s="325" t="s">
        <v>135</v>
      </c>
      <c r="G107" s="328" t="s">
        <v>2070</v>
      </c>
      <c r="H107" s="327" t="s">
        <v>795</v>
      </c>
      <c r="I107" s="327" t="s">
        <v>795</v>
      </c>
      <c r="J107" s="327" t="s">
        <v>304</v>
      </c>
      <c r="K107" s="327" t="s">
        <v>304</v>
      </c>
      <c r="L107" s="327" t="str">
        <f t="shared" si="6"/>
        <v>NULL</v>
      </c>
      <c r="M107" s="325" t="s">
        <v>795</v>
      </c>
      <c r="N107" s="325" t="s">
        <v>5734</v>
      </c>
      <c r="O107" s="325" t="s">
        <v>5734</v>
      </c>
      <c r="P107" s="327"/>
      <c r="Q107" s="327"/>
      <c r="R107" s="327"/>
      <c r="S107" s="327"/>
      <c r="T107" s="327"/>
      <c r="U107" s="327"/>
      <c r="V107" s="327"/>
      <c r="W107" s="327" t="str">
        <f t="shared" si="5"/>
        <v>IF EXISTS (SELECT *FROM GeneralMaster WHERE (Code='*01101' OR Name='96.00X73.50') AND TYPE=1) Print 'Exist' ELSE Insert Into GeneralMaster VALUES ('*01101','96.00X73.50','96.00X73.50','1','0','000001',GetDate(),'NULL',NULL,'N','N','NULL')</v>
      </c>
    </row>
    <row r="108" spans="1:23">
      <c r="A108" s="325" t="s">
        <v>5735</v>
      </c>
      <c r="B108" s="325" t="s">
        <v>5721</v>
      </c>
      <c r="C108" s="325" t="s">
        <v>5721</v>
      </c>
      <c r="D108" s="326">
        <v>1</v>
      </c>
      <c r="E108" s="327">
        <v>0</v>
      </c>
      <c r="F108" s="325" t="s">
        <v>135</v>
      </c>
      <c r="G108" s="328" t="s">
        <v>2070</v>
      </c>
      <c r="H108" s="327" t="s">
        <v>795</v>
      </c>
      <c r="I108" s="327" t="s">
        <v>795</v>
      </c>
      <c r="J108" s="327" t="s">
        <v>304</v>
      </c>
      <c r="K108" s="327" t="s">
        <v>304</v>
      </c>
      <c r="L108" s="327" t="str">
        <f t="shared" si="6"/>
        <v>NULL</v>
      </c>
      <c r="M108" s="325" t="s">
        <v>795</v>
      </c>
      <c r="N108" s="325" t="s">
        <v>5735</v>
      </c>
      <c r="O108" s="325" t="s">
        <v>5735</v>
      </c>
      <c r="P108" s="327"/>
      <c r="Q108" s="327"/>
      <c r="R108" s="327"/>
      <c r="S108" s="327"/>
      <c r="T108" s="327"/>
      <c r="U108" s="327"/>
      <c r="V108" s="327"/>
      <c r="W108" s="327" t="str">
        <f t="shared" si="5"/>
        <v>IF EXISTS (SELECT *FROM GeneralMaster WHERE (Code='*01102' OR Name='98.00X66.10') AND TYPE=1) Print 'Exist' ELSE Insert Into GeneralMaster VALUES ('*01102','98.00X66.10','98.00X66.10','1','0','000001',GetDate(),'NULL',NULL,'N','N','NULL')</v>
      </c>
    </row>
    <row r="109" spans="1:23">
      <c r="A109" s="325"/>
      <c r="B109" s="325"/>
      <c r="C109" s="325"/>
      <c r="D109" s="326"/>
      <c r="E109" s="327"/>
      <c r="F109" s="325"/>
      <c r="G109" s="328"/>
      <c r="H109" s="327"/>
      <c r="I109" s="327"/>
      <c r="J109" s="327"/>
      <c r="K109" s="327"/>
      <c r="L109" s="327"/>
      <c r="M109" s="325"/>
      <c r="N109" s="325"/>
      <c r="O109" s="325"/>
      <c r="P109" s="327"/>
      <c r="Q109" s="327"/>
      <c r="R109" s="327"/>
      <c r="S109" s="327"/>
      <c r="T109" s="327"/>
      <c r="U109" s="327"/>
      <c r="V109" s="327"/>
      <c r="W109" s="327"/>
    </row>
    <row r="110" spans="1:23">
      <c r="A110" s="325"/>
      <c r="B110" s="325"/>
      <c r="C110" s="325"/>
      <c r="D110" s="326"/>
      <c r="E110" s="327"/>
      <c r="F110" s="325"/>
      <c r="G110" s="328"/>
      <c r="H110" s="327"/>
      <c r="I110" s="327"/>
      <c r="J110" s="327"/>
      <c r="K110" s="327"/>
      <c r="L110" s="327"/>
      <c r="M110" s="325"/>
      <c r="N110" s="325"/>
      <c r="O110" s="325"/>
      <c r="P110" s="327"/>
      <c r="Q110" s="327"/>
      <c r="R110" s="327"/>
      <c r="S110" s="327"/>
      <c r="T110" s="327"/>
      <c r="U110" s="327"/>
      <c r="V110" s="327"/>
      <c r="W110" s="327"/>
    </row>
    <row r="111" spans="1:23">
      <c r="A111" s="325"/>
      <c r="B111" s="325"/>
      <c r="C111" s="325"/>
      <c r="D111" s="326"/>
      <c r="E111" s="327"/>
      <c r="F111" s="325"/>
      <c r="G111" s="328"/>
      <c r="H111" s="327"/>
      <c r="I111" s="327"/>
      <c r="J111" s="327"/>
      <c r="K111" s="327"/>
      <c r="L111" s="327"/>
      <c r="M111" s="325"/>
      <c r="N111" s="325"/>
      <c r="O111" s="325"/>
      <c r="P111" s="327"/>
      <c r="Q111" s="327"/>
      <c r="R111" s="327"/>
      <c r="S111" s="327"/>
      <c r="T111" s="327"/>
      <c r="U111" s="327"/>
      <c r="V111" s="327"/>
      <c r="W111" s="327"/>
    </row>
    <row r="112" spans="1:23">
      <c r="A112" s="325" t="s">
        <v>5707</v>
      </c>
      <c r="B112" s="325" t="s">
        <v>5736</v>
      </c>
      <c r="C112" s="325" t="s">
        <v>5736</v>
      </c>
      <c r="D112" s="326">
        <v>5</v>
      </c>
      <c r="E112" s="327">
        <v>0</v>
      </c>
      <c r="F112" s="325" t="s">
        <v>135</v>
      </c>
      <c r="G112" s="328" t="s">
        <v>2070</v>
      </c>
      <c r="H112" s="327" t="s">
        <v>795</v>
      </c>
      <c r="I112" s="327" t="s">
        <v>795</v>
      </c>
      <c r="J112" s="327" t="s">
        <v>304</v>
      </c>
      <c r="K112" s="327" t="s">
        <v>304</v>
      </c>
      <c r="L112" s="327" t="str">
        <f t="shared" ref="L112" si="7">IF(M112&lt;&gt;"Null",CONCATENATE("*26",RIGHT(M112,3)),"NULL")</f>
        <v>NULL</v>
      </c>
      <c r="M112" s="325" t="s">
        <v>795</v>
      </c>
      <c r="N112" s="325" t="s">
        <v>5707</v>
      </c>
      <c r="O112" s="325" t="s">
        <v>5707</v>
      </c>
      <c r="P112" s="327"/>
      <c r="Q112" s="327"/>
      <c r="R112" s="327"/>
      <c r="S112" s="327"/>
      <c r="T112" s="327"/>
      <c r="U112" s="327"/>
      <c r="V112" s="327"/>
      <c r="W112" s="327" t="str">
        <f t="shared" ref="W112" si="8">CONCATENATE(W$1,W$2,"'",A112,"' OR Name='",B112,"') AND TYPE=",D112,") Print 'Exist' ELSE ",W$4,"'",A112,"','",B112,"','",C112,"','",D112,"','",E112,"','",F112,"',",G112,",'",H112,"',",I112,",'",J112,"','",K112,"','",L112,"')")</f>
        <v>IF EXISTS (SELECT *FROM GeneralMaster WHERE (Code='000000' OR Name='Unfinished Goods [UFG]') AND TYPE=5) Print 'Exist' ELSE Insert Into GeneralMaster VALUES ('000000','Unfinished Goods [UFG]','Unfinished Goods [UFG]','5','0','000001',GetDate(),'NULL',NULL,'N','N','NULL')</v>
      </c>
    </row>
    <row r="113" spans="1:23">
      <c r="A113" s="325"/>
      <c r="B113" s="325"/>
      <c r="C113" s="325"/>
      <c r="D113" s="326"/>
      <c r="E113" s="327"/>
      <c r="F113" s="325"/>
      <c r="G113" s="328"/>
      <c r="H113" s="327"/>
      <c r="I113" s="327"/>
      <c r="J113" s="327"/>
      <c r="K113" s="327"/>
      <c r="L113" s="327"/>
      <c r="M113" s="325"/>
      <c r="N113" s="325"/>
      <c r="O113" s="325"/>
      <c r="P113" s="327"/>
      <c r="Q113" s="327"/>
      <c r="R113" s="327"/>
      <c r="S113" s="327"/>
      <c r="T113" s="327"/>
      <c r="U113" s="327"/>
      <c r="V113" s="327"/>
      <c r="W113" s="327"/>
    </row>
    <row r="114" spans="1:23">
      <c r="A114" s="325"/>
      <c r="B114" s="325"/>
      <c r="C114" s="325"/>
      <c r="D114" s="326"/>
      <c r="E114" s="327"/>
      <c r="F114" s="325"/>
      <c r="G114" s="328"/>
      <c r="H114" s="327"/>
      <c r="I114" s="327"/>
      <c r="J114" s="327"/>
      <c r="K114" s="327"/>
      <c r="L114" s="327"/>
      <c r="M114" s="325"/>
      <c r="N114" s="325"/>
      <c r="O114" s="325"/>
      <c r="P114" s="327"/>
      <c r="Q114" s="327"/>
      <c r="R114" s="327"/>
      <c r="S114" s="327"/>
      <c r="T114" s="327"/>
      <c r="U114" s="327"/>
      <c r="V114" s="327"/>
      <c r="W114" s="327"/>
    </row>
    <row r="115" spans="1:23">
      <c r="A115" s="325"/>
      <c r="B115" s="325"/>
      <c r="C115" s="325"/>
      <c r="D115" s="326"/>
      <c r="E115" s="327"/>
      <c r="F115" s="325"/>
      <c r="G115" s="328"/>
      <c r="H115" s="327"/>
      <c r="I115" s="327"/>
      <c r="J115" s="327"/>
      <c r="K115" s="327"/>
      <c r="L115" s="327"/>
      <c r="M115" s="325"/>
      <c r="N115" s="325"/>
      <c r="O115" s="325"/>
      <c r="P115" s="327"/>
      <c r="Q115" s="327"/>
      <c r="R115" s="327"/>
      <c r="S115" s="327"/>
      <c r="T115" s="327"/>
      <c r="U115" s="327"/>
      <c r="V115" s="327"/>
      <c r="W115" s="327"/>
    </row>
    <row r="116" spans="1:23">
      <c r="A116" s="334" t="s">
        <v>2452</v>
      </c>
      <c r="B116" s="334" t="s">
        <v>1853</v>
      </c>
      <c r="C116" s="334" t="s">
        <v>1853</v>
      </c>
      <c r="D116" s="335">
        <v>5</v>
      </c>
      <c r="E116" s="329">
        <v>0</v>
      </c>
      <c r="F116" s="334" t="s">
        <v>135</v>
      </c>
      <c r="G116" s="336" t="s">
        <v>2070</v>
      </c>
      <c r="H116" s="329" t="s">
        <v>795</v>
      </c>
      <c r="I116" s="329" t="s">
        <v>795</v>
      </c>
      <c r="J116" s="329" t="s">
        <v>304</v>
      </c>
      <c r="K116" s="329" t="s">
        <v>304</v>
      </c>
      <c r="L116" s="329" t="s">
        <v>795</v>
      </c>
      <c r="M116" s="334" t="s">
        <v>2415</v>
      </c>
      <c r="N116" s="334" t="s">
        <v>2423</v>
      </c>
      <c r="O116" s="334" t="s">
        <v>2452</v>
      </c>
      <c r="P116" s="329"/>
      <c r="Q116" s="329"/>
      <c r="R116" s="329"/>
      <c r="S116" s="329"/>
      <c r="T116" s="329"/>
      <c r="U116" s="329"/>
      <c r="V116" s="329"/>
      <c r="W116" s="327" t="str">
        <f t="shared" ref="W116:W162" si="9">CONCATENATE(W$1,W$2,"'",A116,"' OR Name='",B116,"') AND TYPE=",D116,") Print 'Exist' ELSE ",W$4,"'",A116,"','",B116,"','",C116,"','",D116,"','",E116,"','",F116,"',",G116,",'",H116,"',",I116,",'",J116,"','",K116,"','",L116,"')")</f>
        <v>IF EXISTS (SELECT *FROM GeneralMaster WHERE (Code='*05001' OR Name='Activity Book') AND TYPE=5) Print 'Exist' ELSE Insert Into GeneralMaster VALUES ('*05001','Activity Book','Activity Book','5','0','000001',GetDate(),'NULL',NULL,'N','N','NULL')</v>
      </c>
    </row>
    <row r="117" spans="1:23">
      <c r="A117" s="334" t="s">
        <v>2453</v>
      </c>
      <c r="B117" s="334" t="s">
        <v>1795</v>
      </c>
      <c r="C117" s="334" t="s">
        <v>1795</v>
      </c>
      <c r="D117" s="335">
        <v>5</v>
      </c>
      <c r="E117" s="329">
        <v>0</v>
      </c>
      <c r="F117" s="334" t="s">
        <v>135</v>
      </c>
      <c r="G117" s="336" t="s">
        <v>2070</v>
      </c>
      <c r="H117" s="329" t="s">
        <v>795</v>
      </c>
      <c r="I117" s="329" t="s">
        <v>795</v>
      </c>
      <c r="J117" s="329" t="s">
        <v>304</v>
      </c>
      <c r="K117" s="329" t="s">
        <v>304</v>
      </c>
      <c r="L117" s="329" t="str">
        <f t="shared" ref="L117:L139" si="10">IF(M117&lt;&gt;"Null",CONCATENATE("*05",RIGHT(M117,3)),"NULL")</f>
        <v>NULL</v>
      </c>
      <c r="M117" s="334" t="s">
        <v>795</v>
      </c>
      <c r="N117" s="334" t="s">
        <v>2427</v>
      </c>
      <c r="O117" s="334" t="s">
        <v>2453</v>
      </c>
      <c r="P117" s="329"/>
      <c r="Q117" s="329"/>
      <c r="R117" s="329"/>
      <c r="S117" s="329"/>
      <c r="T117" s="329"/>
      <c r="U117" s="329"/>
      <c r="V117" s="329"/>
      <c r="W117" s="327" t="str">
        <f t="shared" si="9"/>
        <v>IF EXISTS (SELECT *FROM GeneralMaster WHERE (Code='*05002' OR Name='Box') AND TYPE=5) Print 'Exist' ELSE Insert Into GeneralMaster VALUES ('*05002','Box','Box','5','0','000001',GetDate(),'NULL',NULL,'N','N','NULL')</v>
      </c>
    </row>
    <row r="118" spans="1:23">
      <c r="A118" s="334" t="s">
        <v>2454</v>
      </c>
      <c r="B118" s="334" t="s">
        <v>1866</v>
      </c>
      <c r="C118" s="334" t="s">
        <v>1866</v>
      </c>
      <c r="D118" s="335">
        <v>5</v>
      </c>
      <c r="E118" s="329">
        <v>0</v>
      </c>
      <c r="F118" s="334" t="s">
        <v>135</v>
      </c>
      <c r="G118" s="336" t="s">
        <v>2070</v>
      </c>
      <c r="H118" s="329" t="s">
        <v>795</v>
      </c>
      <c r="I118" s="329" t="s">
        <v>795</v>
      </c>
      <c r="J118" s="329" t="s">
        <v>304</v>
      </c>
      <c r="K118" s="329" t="s">
        <v>304</v>
      </c>
      <c r="L118" s="329" t="str">
        <f t="shared" si="10"/>
        <v>NULL</v>
      </c>
      <c r="M118" s="334" t="s">
        <v>795</v>
      </c>
      <c r="N118" s="334" t="s">
        <v>2420</v>
      </c>
      <c r="O118" s="334" t="s">
        <v>2454</v>
      </c>
      <c r="P118" s="329"/>
      <c r="Q118" s="329"/>
      <c r="R118" s="329"/>
      <c r="S118" s="329"/>
      <c r="T118" s="329"/>
      <c r="U118" s="329"/>
      <c r="V118" s="329"/>
      <c r="W118" s="327" t="str">
        <f t="shared" si="9"/>
        <v>IF EXISTS (SELECT *FROM GeneralMaster WHERE (Code='*05003' OR Name='CARD') AND TYPE=5) Print 'Exist' ELSE Insert Into GeneralMaster VALUES ('*05003','CARD','CARD','5','0','000001',GetDate(),'NULL',NULL,'N','N','NULL')</v>
      </c>
    </row>
    <row r="119" spans="1:23">
      <c r="A119" s="334" t="s">
        <v>2457</v>
      </c>
      <c r="B119" s="334" t="s">
        <v>1867</v>
      </c>
      <c r="C119" s="334" t="s">
        <v>1867</v>
      </c>
      <c r="D119" s="335">
        <v>5</v>
      </c>
      <c r="E119" s="329">
        <v>0</v>
      </c>
      <c r="F119" s="334" t="s">
        <v>135</v>
      </c>
      <c r="G119" s="336" t="s">
        <v>2070</v>
      </c>
      <c r="H119" s="329" t="s">
        <v>795</v>
      </c>
      <c r="I119" s="329" t="s">
        <v>795</v>
      </c>
      <c r="J119" s="329" t="s">
        <v>304</v>
      </c>
      <c r="K119" s="329" t="s">
        <v>304</v>
      </c>
      <c r="L119" s="329" t="s">
        <v>795</v>
      </c>
      <c r="M119" s="334" t="s">
        <v>2396</v>
      </c>
      <c r="N119" s="334" t="s">
        <v>2411</v>
      </c>
      <c r="O119" s="334" t="s">
        <v>2457</v>
      </c>
      <c r="P119" s="329"/>
      <c r="Q119" s="329"/>
      <c r="R119" s="329"/>
      <c r="S119" s="329"/>
      <c r="T119" s="329"/>
      <c r="U119" s="329"/>
      <c r="V119" s="329"/>
      <c r="W119" s="327" t="str">
        <f t="shared" si="9"/>
        <v>IF EXISTS (SELECT *FROM GeneralMaster WHERE (Code='*05004' OR Name='CATALOGUE') AND TYPE=5) Print 'Exist' ELSE Insert Into GeneralMaster VALUES ('*05004','CATALOGUE','CATALOGUE','5','0','000001',GetDate(),'NULL',NULL,'N','N','NULL')</v>
      </c>
    </row>
    <row r="120" spans="1:23">
      <c r="A120" s="334" t="s">
        <v>2458</v>
      </c>
      <c r="B120" s="334" t="s">
        <v>450</v>
      </c>
      <c r="C120" s="334" t="s">
        <v>450</v>
      </c>
      <c r="D120" s="335">
        <v>5</v>
      </c>
      <c r="E120" s="329">
        <v>0</v>
      </c>
      <c r="F120" s="334" t="s">
        <v>135</v>
      </c>
      <c r="G120" s="336" t="s">
        <v>2070</v>
      </c>
      <c r="H120" s="329" t="s">
        <v>795</v>
      </c>
      <c r="I120" s="329" t="s">
        <v>795</v>
      </c>
      <c r="J120" s="329" t="s">
        <v>304</v>
      </c>
      <c r="K120" s="329" t="s">
        <v>304</v>
      </c>
      <c r="L120" s="329" t="str">
        <f t="shared" si="10"/>
        <v>NULL</v>
      </c>
      <c r="M120" s="334" t="s">
        <v>795</v>
      </c>
      <c r="N120" s="334" t="s">
        <v>2253</v>
      </c>
      <c r="O120" s="334" t="s">
        <v>2458</v>
      </c>
      <c r="P120" s="329"/>
      <c r="Q120" s="329"/>
      <c r="R120" s="329"/>
      <c r="S120" s="329"/>
      <c r="T120" s="329"/>
      <c r="U120" s="329"/>
      <c r="V120" s="329"/>
      <c r="W120" s="327" t="str">
        <f t="shared" si="9"/>
        <v>IF EXISTS (SELECT *FROM GeneralMaster WHERE (Code='*05005' OR Name='General') AND TYPE=5) Print 'Exist' ELSE Insert Into GeneralMaster VALUES ('*05005','General','General','5','0','000001',GetDate(),'NULL',NULL,'N','N','NULL')</v>
      </c>
    </row>
    <row r="121" spans="1:23">
      <c r="A121" s="334" t="s">
        <v>2459</v>
      </c>
      <c r="B121" s="334" t="s">
        <v>1862</v>
      </c>
      <c r="C121" s="334" t="s">
        <v>1862</v>
      </c>
      <c r="D121" s="335">
        <v>5</v>
      </c>
      <c r="E121" s="329">
        <v>0</v>
      </c>
      <c r="F121" s="334" t="s">
        <v>135</v>
      </c>
      <c r="G121" s="336" t="s">
        <v>2070</v>
      </c>
      <c r="H121" s="329" t="s">
        <v>795</v>
      </c>
      <c r="I121" s="329" t="s">
        <v>795</v>
      </c>
      <c r="J121" s="329" t="s">
        <v>304</v>
      </c>
      <c r="K121" s="329" t="s">
        <v>304</v>
      </c>
      <c r="L121" s="329" t="str">
        <f t="shared" si="10"/>
        <v>NULL</v>
      </c>
      <c r="M121" s="334" t="s">
        <v>795</v>
      </c>
      <c r="N121" s="334" t="s">
        <v>2403</v>
      </c>
      <c r="O121" s="334" t="s">
        <v>2459</v>
      </c>
      <c r="P121" s="329"/>
      <c r="Q121" s="329"/>
      <c r="R121" s="329"/>
      <c r="S121" s="329"/>
      <c r="T121" s="329"/>
      <c r="U121" s="329"/>
      <c r="V121" s="329"/>
      <c r="W121" s="327" t="str">
        <f t="shared" si="9"/>
        <v>IF EXISTS (SELECT *FROM GeneralMaster WHERE (Code='*05006' OR Name='GRADE 1') AND TYPE=5) Print 'Exist' ELSE Insert Into GeneralMaster VALUES ('*05006','GRADE 1','GRADE 1','5','0','000001',GetDate(),'NULL',NULL,'N','N','NULL')</v>
      </c>
    </row>
    <row r="122" spans="1:23">
      <c r="A122" s="334" t="s">
        <v>2460</v>
      </c>
      <c r="B122" s="334" t="s">
        <v>1861</v>
      </c>
      <c r="C122" s="334" t="s">
        <v>1861</v>
      </c>
      <c r="D122" s="335">
        <v>5</v>
      </c>
      <c r="E122" s="329">
        <v>0</v>
      </c>
      <c r="F122" s="334" t="s">
        <v>135</v>
      </c>
      <c r="G122" s="336" t="s">
        <v>2070</v>
      </c>
      <c r="H122" s="329" t="s">
        <v>795</v>
      </c>
      <c r="I122" s="329" t="s">
        <v>795</v>
      </c>
      <c r="J122" s="329" t="s">
        <v>304</v>
      </c>
      <c r="K122" s="329" t="s">
        <v>304</v>
      </c>
      <c r="L122" s="329" t="str">
        <f t="shared" si="10"/>
        <v>NULL</v>
      </c>
      <c r="M122" s="334" t="s">
        <v>795</v>
      </c>
      <c r="N122" s="334" t="s">
        <v>2404</v>
      </c>
      <c r="O122" s="334" t="s">
        <v>2460</v>
      </c>
      <c r="P122" s="329"/>
      <c r="Q122" s="329"/>
      <c r="R122" s="329"/>
      <c r="S122" s="329"/>
      <c r="T122" s="329"/>
      <c r="U122" s="329"/>
      <c r="V122" s="329"/>
      <c r="W122" s="327" t="str">
        <f t="shared" si="9"/>
        <v>IF EXISTS (SELECT *FROM GeneralMaster WHERE (Code='*05007' OR Name='GRADE 2') AND TYPE=5) Print 'Exist' ELSE Insert Into GeneralMaster VALUES ('*05007','GRADE 2','GRADE 2','5','0','000001',GetDate(),'NULL',NULL,'N','N','NULL')</v>
      </c>
    </row>
    <row r="123" spans="1:23">
      <c r="A123" s="334" t="s">
        <v>2461</v>
      </c>
      <c r="B123" s="334" t="s">
        <v>1864</v>
      </c>
      <c r="C123" s="334" t="s">
        <v>1864</v>
      </c>
      <c r="D123" s="335">
        <v>5</v>
      </c>
      <c r="E123" s="329">
        <v>0</v>
      </c>
      <c r="F123" s="334" t="s">
        <v>135</v>
      </c>
      <c r="G123" s="336" t="s">
        <v>2070</v>
      </c>
      <c r="H123" s="329" t="s">
        <v>795</v>
      </c>
      <c r="I123" s="329" t="s">
        <v>795</v>
      </c>
      <c r="J123" s="329" t="s">
        <v>304</v>
      </c>
      <c r="K123" s="329" t="s">
        <v>304</v>
      </c>
      <c r="L123" s="329" t="str">
        <f t="shared" si="10"/>
        <v>NULL</v>
      </c>
      <c r="M123" s="334" t="s">
        <v>795</v>
      </c>
      <c r="N123" s="334" t="s">
        <v>2413</v>
      </c>
      <c r="O123" s="334" t="s">
        <v>2461</v>
      </c>
      <c r="P123" s="329"/>
      <c r="Q123" s="329"/>
      <c r="R123" s="329"/>
      <c r="S123" s="329"/>
      <c r="T123" s="329"/>
      <c r="U123" s="329"/>
      <c r="V123" s="329"/>
      <c r="W123" s="327" t="str">
        <f t="shared" si="9"/>
        <v>IF EXISTS (SELECT *FROM GeneralMaster WHERE (Code='*05008' OR Name='GRADE 3') AND TYPE=5) Print 'Exist' ELSE Insert Into GeneralMaster VALUES ('*05008','GRADE 3','GRADE 3','5','0','000001',GetDate(),'NULL',NULL,'N','N','NULL')</v>
      </c>
    </row>
    <row r="124" spans="1:23">
      <c r="A124" s="334" t="s">
        <v>2462</v>
      </c>
      <c r="B124" s="334" t="s">
        <v>1865</v>
      </c>
      <c r="C124" s="334" t="s">
        <v>1865</v>
      </c>
      <c r="D124" s="335">
        <v>5</v>
      </c>
      <c r="E124" s="329">
        <v>0</v>
      </c>
      <c r="F124" s="334" t="s">
        <v>135</v>
      </c>
      <c r="G124" s="336" t="s">
        <v>2070</v>
      </c>
      <c r="H124" s="329" t="s">
        <v>795</v>
      </c>
      <c r="I124" s="329" t="s">
        <v>795</v>
      </c>
      <c r="J124" s="329" t="s">
        <v>304</v>
      </c>
      <c r="K124" s="329" t="s">
        <v>304</v>
      </c>
      <c r="L124" s="329" t="str">
        <f t="shared" si="10"/>
        <v>NULL</v>
      </c>
      <c r="M124" s="334" t="s">
        <v>795</v>
      </c>
      <c r="N124" s="334" t="s">
        <v>2414</v>
      </c>
      <c r="O124" s="334" t="s">
        <v>2462</v>
      </c>
      <c r="P124" s="329"/>
      <c r="Q124" s="329"/>
      <c r="R124" s="329"/>
      <c r="S124" s="329"/>
      <c r="T124" s="329"/>
      <c r="U124" s="329"/>
      <c r="V124" s="329"/>
      <c r="W124" s="327" t="str">
        <f t="shared" si="9"/>
        <v>IF EXISTS (SELECT *FROM GeneralMaster WHERE (Code='*05009' OR Name='GRADE 4') AND TYPE=5) Print 'Exist' ELSE Insert Into GeneralMaster VALUES ('*05009','GRADE 4','GRADE 4','5','0','000001',GetDate(),'NULL',NULL,'N','N','NULL')</v>
      </c>
    </row>
    <row r="125" spans="1:23">
      <c r="A125" s="334" t="s">
        <v>2463</v>
      </c>
      <c r="B125" s="334" t="s">
        <v>2456</v>
      </c>
      <c r="C125" s="334" t="s">
        <v>2456</v>
      </c>
      <c r="D125" s="335">
        <v>5</v>
      </c>
      <c r="E125" s="329">
        <v>0</v>
      </c>
      <c r="F125" s="334" t="s">
        <v>135</v>
      </c>
      <c r="G125" s="336" t="s">
        <v>2070</v>
      </c>
      <c r="H125" s="329" t="s">
        <v>795</v>
      </c>
      <c r="I125" s="329" t="s">
        <v>795</v>
      </c>
      <c r="J125" s="329" t="s">
        <v>304</v>
      </c>
      <c r="K125" s="329" t="s">
        <v>304</v>
      </c>
      <c r="L125" s="329" t="str">
        <f t="shared" si="10"/>
        <v>NULL</v>
      </c>
      <c r="M125" s="334" t="s">
        <v>795</v>
      </c>
      <c r="N125" s="334" t="s">
        <v>2408</v>
      </c>
      <c r="O125" s="334" t="s">
        <v>2463</v>
      </c>
      <c r="P125" s="329"/>
      <c r="Q125" s="329"/>
      <c r="R125" s="329"/>
      <c r="S125" s="329"/>
      <c r="T125" s="329"/>
      <c r="U125" s="329"/>
      <c r="V125" s="329"/>
      <c r="W125" s="327" t="str">
        <f t="shared" si="9"/>
        <v>IF EXISTS (SELECT *FROM GeneralMaster WHERE (Code='*05010' OR Name='GRADE 5') AND TYPE=5) Print 'Exist' ELSE Insert Into GeneralMaster VALUES ('*05010','GRADE 5','GRADE 5','5','0','000001',GetDate(),'NULL',NULL,'N','N','NULL')</v>
      </c>
    </row>
    <row r="126" spans="1:23">
      <c r="A126" s="334" t="s">
        <v>2464</v>
      </c>
      <c r="B126" s="334" t="s">
        <v>1491</v>
      </c>
      <c r="C126" s="334" t="s">
        <v>1491</v>
      </c>
      <c r="D126" s="335">
        <v>5</v>
      </c>
      <c r="E126" s="329">
        <v>0</v>
      </c>
      <c r="F126" s="334" t="s">
        <v>135</v>
      </c>
      <c r="G126" s="336" t="s">
        <v>2070</v>
      </c>
      <c r="H126" s="329" t="s">
        <v>795</v>
      </c>
      <c r="I126" s="329" t="s">
        <v>795</v>
      </c>
      <c r="J126" s="329" t="s">
        <v>304</v>
      </c>
      <c r="K126" s="329" t="s">
        <v>304</v>
      </c>
      <c r="L126" s="329" t="str">
        <f t="shared" si="10"/>
        <v>NULL</v>
      </c>
      <c r="M126" s="334" t="s">
        <v>795</v>
      </c>
      <c r="N126" s="334" t="s">
        <v>2394</v>
      </c>
      <c r="O126" s="334" t="s">
        <v>2464</v>
      </c>
      <c r="P126" s="329"/>
      <c r="Q126" s="329"/>
      <c r="R126" s="329"/>
      <c r="S126" s="329"/>
      <c r="T126" s="329"/>
      <c r="U126" s="329"/>
      <c r="V126" s="329"/>
      <c r="W126" s="327" t="str">
        <f t="shared" si="9"/>
        <v>IF EXISTS (SELECT *FROM GeneralMaster WHERE (Code='*05011' OR Name='JUNIOR') AND TYPE=5) Print 'Exist' ELSE Insert Into GeneralMaster VALUES ('*05011','JUNIOR','JUNIOR','5','0','000001',GetDate(),'NULL',NULL,'N','N','NULL')</v>
      </c>
    </row>
    <row r="127" spans="1:23">
      <c r="A127" s="334" t="s">
        <v>2465</v>
      </c>
      <c r="B127" s="334" t="s">
        <v>1854</v>
      </c>
      <c r="C127" s="334" t="s">
        <v>1854</v>
      </c>
      <c r="D127" s="335">
        <v>5</v>
      </c>
      <c r="E127" s="329">
        <v>0</v>
      </c>
      <c r="F127" s="334" t="s">
        <v>135</v>
      </c>
      <c r="G127" s="336" t="s">
        <v>2070</v>
      </c>
      <c r="H127" s="329" t="s">
        <v>795</v>
      </c>
      <c r="I127" s="329" t="s">
        <v>795</v>
      </c>
      <c r="J127" s="329" t="s">
        <v>304</v>
      </c>
      <c r="K127" s="329" t="s">
        <v>304</v>
      </c>
      <c r="L127" s="329" t="str">
        <f t="shared" si="10"/>
        <v>NULL</v>
      </c>
      <c r="M127" s="334" t="s">
        <v>795</v>
      </c>
      <c r="N127" s="334" t="s">
        <v>2431</v>
      </c>
      <c r="O127" s="334" t="s">
        <v>2465</v>
      </c>
      <c r="P127" s="329"/>
      <c r="Q127" s="329"/>
      <c r="R127" s="329"/>
      <c r="S127" s="329"/>
      <c r="T127" s="329"/>
      <c r="U127" s="329"/>
      <c r="V127" s="329"/>
      <c r="W127" s="327" t="str">
        <f t="shared" si="9"/>
        <v>IF EXISTS (SELECT *FROM GeneralMaster WHERE (Code='*05012' OR Name='LEVEL 1') AND TYPE=5) Print 'Exist' ELSE Insert Into GeneralMaster VALUES ('*05012','LEVEL 1','LEVEL 1','5','0','000001',GetDate(),'NULL',NULL,'N','N','NULL')</v>
      </c>
    </row>
    <row r="128" spans="1:23">
      <c r="A128" s="334" t="s">
        <v>2466</v>
      </c>
      <c r="B128" s="334" t="s">
        <v>1855</v>
      </c>
      <c r="C128" s="334" t="s">
        <v>1855</v>
      </c>
      <c r="D128" s="335">
        <v>5</v>
      </c>
      <c r="E128" s="329">
        <v>0</v>
      </c>
      <c r="F128" s="334" t="s">
        <v>135</v>
      </c>
      <c r="G128" s="336" t="s">
        <v>2070</v>
      </c>
      <c r="H128" s="329" t="s">
        <v>795</v>
      </c>
      <c r="I128" s="329" t="s">
        <v>795</v>
      </c>
      <c r="J128" s="329" t="s">
        <v>304</v>
      </c>
      <c r="K128" s="329" t="s">
        <v>304</v>
      </c>
      <c r="L128" s="329" t="str">
        <f t="shared" si="10"/>
        <v>NULL</v>
      </c>
      <c r="M128" s="334" t="s">
        <v>795</v>
      </c>
      <c r="N128" s="334" t="s">
        <v>2430</v>
      </c>
      <c r="O128" s="334" t="s">
        <v>2466</v>
      </c>
      <c r="P128" s="329"/>
      <c r="Q128" s="329"/>
      <c r="R128" s="329"/>
      <c r="S128" s="329"/>
      <c r="T128" s="329"/>
      <c r="U128" s="329"/>
      <c r="V128" s="329"/>
      <c r="W128" s="327" t="str">
        <f t="shared" si="9"/>
        <v>IF EXISTS (SELECT *FROM GeneralMaster WHERE (Code='*05013' OR Name='LEVEL 2') AND TYPE=5) Print 'Exist' ELSE Insert Into GeneralMaster VALUES ('*05013','LEVEL 2','LEVEL 2','5','0','000001',GetDate(),'NULL',NULL,'N','N','NULL')</v>
      </c>
    </row>
    <row r="129" spans="1:23">
      <c r="A129" s="334" t="s">
        <v>2467</v>
      </c>
      <c r="B129" s="334" t="s">
        <v>1863</v>
      </c>
      <c r="C129" s="334" t="s">
        <v>1863</v>
      </c>
      <c r="D129" s="335">
        <v>5</v>
      </c>
      <c r="E129" s="329">
        <v>0</v>
      </c>
      <c r="F129" s="334" t="s">
        <v>135</v>
      </c>
      <c r="G129" s="336" t="s">
        <v>2070</v>
      </c>
      <c r="H129" s="329" t="s">
        <v>795</v>
      </c>
      <c r="I129" s="329" t="s">
        <v>795</v>
      </c>
      <c r="J129" s="329" t="s">
        <v>304</v>
      </c>
      <c r="K129" s="329" t="s">
        <v>304</v>
      </c>
      <c r="L129" s="329" t="str">
        <f t="shared" si="10"/>
        <v>NULL</v>
      </c>
      <c r="M129" s="334" t="s">
        <v>795</v>
      </c>
      <c r="N129" s="334" t="s">
        <v>2405</v>
      </c>
      <c r="O129" s="334" t="s">
        <v>2467</v>
      </c>
      <c r="P129" s="329"/>
      <c r="Q129" s="329"/>
      <c r="R129" s="329"/>
      <c r="S129" s="329"/>
      <c r="T129" s="329"/>
      <c r="U129" s="329"/>
      <c r="V129" s="329"/>
      <c r="W129" s="327" t="str">
        <f t="shared" si="9"/>
        <v>IF EXISTS (SELECT *FROM GeneralMaster WHERE (Code='*05014' OR Name='LEVEL 3') AND TYPE=5) Print 'Exist' ELSE Insert Into GeneralMaster VALUES ('*05014','LEVEL 3','LEVEL 3','5','0','000001',GetDate(),'NULL',NULL,'N','N','NULL')</v>
      </c>
    </row>
    <row r="130" spans="1:23">
      <c r="A130" s="334" t="s">
        <v>2468</v>
      </c>
      <c r="B130" s="334" t="s">
        <v>1856</v>
      </c>
      <c r="C130" s="334" t="s">
        <v>1856</v>
      </c>
      <c r="D130" s="335">
        <v>5</v>
      </c>
      <c r="E130" s="329">
        <v>0</v>
      </c>
      <c r="F130" s="334" t="s">
        <v>135</v>
      </c>
      <c r="G130" s="336" t="s">
        <v>2070</v>
      </c>
      <c r="H130" s="329" t="s">
        <v>795</v>
      </c>
      <c r="I130" s="329" t="s">
        <v>795</v>
      </c>
      <c r="J130" s="329" t="s">
        <v>304</v>
      </c>
      <c r="K130" s="329" t="s">
        <v>304</v>
      </c>
      <c r="L130" s="329" t="str">
        <f t="shared" si="10"/>
        <v>NULL</v>
      </c>
      <c r="M130" s="334" t="s">
        <v>795</v>
      </c>
      <c r="N130" s="334" t="s">
        <v>2406</v>
      </c>
      <c r="O130" s="334" t="s">
        <v>2468</v>
      </c>
      <c r="P130" s="329"/>
      <c r="Q130" s="329"/>
      <c r="R130" s="329"/>
      <c r="S130" s="329"/>
      <c r="T130" s="329"/>
      <c r="U130" s="329"/>
      <c r="V130" s="329"/>
      <c r="W130" s="327" t="str">
        <f t="shared" si="9"/>
        <v>IF EXISTS (SELECT *FROM GeneralMaster WHERE (Code='*05015' OR Name='LEVEL 4') AND TYPE=5) Print 'Exist' ELSE Insert Into GeneralMaster VALUES ('*05015','LEVEL 4','LEVEL 4','5','0','000001',GetDate(),'NULL',NULL,'N','N','NULL')</v>
      </c>
    </row>
    <row r="131" spans="1:23">
      <c r="A131" s="334" t="s">
        <v>2469</v>
      </c>
      <c r="B131" s="334" t="s">
        <v>1857</v>
      </c>
      <c r="C131" s="334" t="s">
        <v>1857</v>
      </c>
      <c r="D131" s="335">
        <v>5</v>
      </c>
      <c r="E131" s="329">
        <v>0</v>
      </c>
      <c r="F131" s="334" t="s">
        <v>135</v>
      </c>
      <c r="G131" s="336" t="s">
        <v>2070</v>
      </c>
      <c r="H131" s="329" t="s">
        <v>795</v>
      </c>
      <c r="I131" s="329" t="s">
        <v>795</v>
      </c>
      <c r="J131" s="329" t="s">
        <v>304</v>
      </c>
      <c r="K131" s="329" t="s">
        <v>304</v>
      </c>
      <c r="L131" s="329" t="str">
        <f t="shared" si="10"/>
        <v>NULL</v>
      </c>
      <c r="M131" s="334" t="s">
        <v>795</v>
      </c>
      <c r="N131" s="334" t="s">
        <v>2407</v>
      </c>
      <c r="O131" s="334" t="s">
        <v>2469</v>
      </c>
      <c r="P131" s="329"/>
      <c r="Q131" s="329"/>
      <c r="R131" s="329"/>
      <c r="S131" s="329"/>
      <c r="T131" s="329"/>
      <c r="U131" s="329"/>
      <c r="V131" s="329"/>
      <c r="W131" s="327" t="str">
        <f t="shared" si="9"/>
        <v>IF EXISTS (SELECT *FROM GeneralMaster WHERE (Code='*05016' OR Name='LEVEL 5') AND TYPE=5) Print 'Exist' ELSE Insert Into GeneralMaster VALUES ('*05016','LEVEL 5','LEVEL 5','5','0','000001',GetDate(),'NULL',NULL,'N','N','NULL')</v>
      </c>
    </row>
    <row r="132" spans="1:23">
      <c r="A132" s="334" t="s">
        <v>2470</v>
      </c>
      <c r="B132" s="334" t="s">
        <v>1858</v>
      </c>
      <c r="C132" s="334" t="s">
        <v>1858</v>
      </c>
      <c r="D132" s="335">
        <v>5</v>
      </c>
      <c r="E132" s="329">
        <v>0</v>
      </c>
      <c r="F132" s="334" t="s">
        <v>135</v>
      </c>
      <c r="G132" s="336" t="s">
        <v>2070</v>
      </c>
      <c r="H132" s="329" t="s">
        <v>795</v>
      </c>
      <c r="I132" s="329" t="s">
        <v>795</v>
      </c>
      <c r="J132" s="329" t="s">
        <v>304</v>
      </c>
      <c r="K132" s="329" t="s">
        <v>304</v>
      </c>
      <c r="L132" s="329" t="str">
        <f t="shared" si="10"/>
        <v>NULL</v>
      </c>
      <c r="M132" s="334" t="s">
        <v>795</v>
      </c>
      <c r="N132" s="334" t="s">
        <v>2401</v>
      </c>
      <c r="O132" s="334" t="s">
        <v>2470</v>
      </c>
      <c r="P132" s="329"/>
      <c r="Q132" s="329"/>
      <c r="R132" s="329"/>
      <c r="S132" s="329"/>
      <c r="T132" s="329"/>
      <c r="U132" s="329"/>
      <c r="V132" s="329"/>
      <c r="W132" s="327" t="str">
        <f t="shared" si="9"/>
        <v>IF EXISTS (SELECT *FROM GeneralMaster WHERE (Code='*05017' OR Name='LEVEL A') AND TYPE=5) Print 'Exist' ELSE Insert Into GeneralMaster VALUES ('*05017','LEVEL A','LEVEL A','5','0','000001',GetDate(),'NULL',NULL,'N','N','NULL')</v>
      </c>
    </row>
    <row r="133" spans="1:23">
      <c r="A133" s="334" t="s">
        <v>2471</v>
      </c>
      <c r="B133" s="334" t="s">
        <v>1859</v>
      </c>
      <c r="C133" s="334" t="s">
        <v>1859</v>
      </c>
      <c r="D133" s="335">
        <v>5</v>
      </c>
      <c r="E133" s="329">
        <v>0</v>
      </c>
      <c r="F133" s="334" t="s">
        <v>135</v>
      </c>
      <c r="G133" s="336" t="s">
        <v>2070</v>
      </c>
      <c r="H133" s="329" t="s">
        <v>795</v>
      </c>
      <c r="I133" s="329" t="s">
        <v>795</v>
      </c>
      <c r="J133" s="329" t="s">
        <v>304</v>
      </c>
      <c r="K133" s="329" t="s">
        <v>304</v>
      </c>
      <c r="L133" s="329" t="str">
        <f t="shared" si="10"/>
        <v>NULL</v>
      </c>
      <c r="M133" s="334" t="s">
        <v>795</v>
      </c>
      <c r="N133" s="334" t="s">
        <v>2402</v>
      </c>
      <c r="O133" s="334" t="s">
        <v>2471</v>
      </c>
      <c r="P133" s="329"/>
      <c r="Q133" s="329"/>
      <c r="R133" s="329"/>
      <c r="S133" s="329"/>
      <c r="T133" s="329"/>
      <c r="U133" s="329"/>
      <c r="V133" s="329"/>
      <c r="W133" s="327" t="str">
        <f t="shared" si="9"/>
        <v>IF EXISTS (SELECT *FROM GeneralMaster WHERE (Code='*05018' OR Name='LEVEL B') AND TYPE=5) Print 'Exist' ELSE Insert Into GeneralMaster VALUES ('*05018','LEVEL B','LEVEL B','5','0','000001',GetDate(),'NULL',NULL,'N','N','NULL')</v>
      </c>
    </row>
    <row r="134" spans="1:23">
      <c r="A134" s="334" t="s">
        <v>2472</v>
      </c>
      <c r="B134" s="334" t="s">
        <v>1860</v>
      </c>
      <c r="C134" s="334" t="s">
        <v>1860</v>
      </c>
      <c r="D134" s="335">
        <v>5</v>
      </c>
      <c r="E134" s="329">
        <v>0</v>
      </c>
      <c r="F134" s="334" t="s">
        <v>135</v>
      </c>
      <c r="G134" s="336" t="s">
        <v>2070</v>
      </c>
      <c r="H134" s="329" t="s">
        <v>795</v>
      </c>
      <c r="I134" s="329" t="s">
        <v>795</v>
      </c>
      <c r="J134" s="329" t="s">
        <v>304</v>
      </c>
      <c r="K134" s="329" t="s">
        <v>304</v>
      </c>
      <c r="L134" s="329" t="str">
        <f t="shared" si="10"/>
        <v>NULL</v>
      </c>
      <c r="M134" s="334" t="s">
        <v>795</v>
      </c>
      <c r="N134" s="334" t="s">
        <v>2412</v>
      </c>
      <c r="O134" s="334" t="s">
        <v>2472</v>
      </c>
      <c r="P134" s="329"/>
      <c r="Q134" s="329"/>
      <c r="R134" s="329"/>
      <c r="S134" s="329"/>
      <c r="T134" s="329"/>
      <c r="U134" s="329"/>
      <c r="V134" s="329"/>
      <c r="W134" s="327" t="str">
        <f t="shared" si="9"/>
        <v>IF EXISTS (SELECT *FROM GeneralMaster WHERE (Code='*05019' OR Name='LEVEL C') AND TYPE=5) Print 'Exist' ELSE Insert Into GeneralMaster VALUES ('*05019','LEVEL C','LEVEL C','5','0','000001',GetDate(),'NULL',NULL,'N','N','NULL')</v>
      </c>
    </row>
    <row r="135" spans="1:23">
      <c r="A135" s="334" t="s">
        <v>2473</v>
      </c>
      <c r="B135" s="334" t="s">
        <v>1485</v>
      </c>
      <c r="C135" s="334" t="s">
        <v>1485</v>
      </c>
      <c r="D135" s="335">
        <v>5</v>
      </c>
      <c r="E135" s="329">
        <v>0</v>
      </c>
      <c r="F135" s="334" t="s">
        <v>135</v>
      </c>
      <c r="G135" s="336" t="s">
        <v>2070</v>
      </c>
      <c r="H135" s="329" t="s">
        <v>795</v>
      </c>
      <c r="I135" s="329" t="s">
        <v>795</v>
      </c>
      <c r="J135" s="329" t="s">
        <v>304</v>
      </c>
      <c r="K135" s="329" t="s">
        <v>304</v>
      </c>
      <c r="L135" s="329" t="str">
        <f t="shared" si="10"/>
        <v>NULL</v>
      </c>
      <c r="M135" s="334" t="s">
        <v>795</v>
      </c>
      <c r="N135" s="334" t="s">
        <v>2390</v>
      </c>
      <c r="O135" s="334" t="s">
        <v>2473</v>
      </c>
      <c r="P135" s="329"/>
      <c r="Q135" s="329"/>
      <c r="R135" s="329"/>
      <c r="S135" s="329"/>
      <c r="T135" s="329"/>
      <c r="U135" s="329"/>
      <c r="V135" s="329"/>
      <c r="W135" s="327" t="str">
        <f t="shared" si="9"/>
        <v>IF EXISTS (SELECT *FROM GeneralMaster WHERE (Code='*05020' OR Name='NURSERY') AND TYPE=5) Print 'Exist' ELSE Insert Into GeneralMaster VALUES ('*05020','NURSERY','NURSERY','5','0','000001',GetDate(),'NULL',NULL,'N','N','NULL')</v>
      </c>
    </row>
    <row r="136" spans="1:23">
      <c r="A136" s="334" t="s">
        <v>2474</v>
      </c>
      <c r="B136" s="334" t="s">
        <v>1512</v>
      </c>
      <c r="C136" s="334" t="s">
        <v>2455</v>
      </c>
      <c r="D136" s="335">
        <v>5</v>
      </c>
      <c r="E136" s="329">
        <v>0</v>
      </c>
      <c r="F136" s="334" t="s">
        <v>135</v>
      </c>
      <c r="G136" s="336" t="s">
        <v>2070</v>
      </c>
      <c r="H136" s="329" t="s">
        <v>795</v>
      </c>
      <c r="I136" s="329" t="s">
        <v>795</v>
      </c>
      <c r="J136" s="329" t="s">
        <v>304</v>
      </c>
      <c r="K136" s="329" t="s">
        <v>304</v>
      </c>
      <c r="L136" s="329" t="str">
        <f t="shared" si="10"/>
        <v>NULL</v>
      </c>
      <c r="M136" s="334" t="s">
        <v>795</v>
      </c>
      <c r="N136" s="334" t="s">
        <v>2399</v>
      </c>
      <c r="O136" s="334" t="s">
        <v>2474</v>
      </c>
      <c r="P136" s="329"/>
      <c r="Q136" s="329"/>
      <c r="R136" s="329"/>
      <c r="S136" s="329"/>
      <c r="T136" s="329"/>
      <c r="U136" s="329"/>
      <c r="V136" s="329"/>
      <c r="W136" s="327" t="str">
        <f t="shared" si="9"/>
        <v>IF EXISTS (SELECT *FROM GeneralMaster WHERE (Code='*05021' OR Name='SECONDARY STD VI') AND TYPE=5) Print 'Exist' ELSE Insert Into GeneralMaster VALUES ('*05021','SECONDARY STD VI','SECONDARY STD','5','0','000001',GetDate(),'NULL',NULL,'N','N','NULL')</v>
      </c>
    </row>
    <row r="137" spans="1:23">
      <c r="A137" s="334" t="s">
        <v>2475</v>
      </c>
      <c r="B137" s="334" t="s">
        <v>1492</v>
      </c>
      <c r="C137" s="334" t="s">
        <v>1492</v>
      </c>
      <c r="D137" s="335">
        <v>5</v>
      </c>
      <c r="E137" s="329">
        <v>0</v>
      </c>
      <c r="F137" s="334" t="s">
        <v>135</v>
      </c>
      <c r="G137" s="336" t="s">
        <v>2070</v>
      </c>
      <c r="H137" s="329" t="s">
        <v>795</v>
      </c>
      <c r="I137" s="329" t="s">
        <v>795</v>
      </c>
      <c r="J137" s="329" t="s">
        <v>304</v>
      </c>
      <c r="K137" s="329" t="s">
        <v>304</v>
      </c>
      <c r="L137" s="329" t="str">
        <f t="shared" si="10"/>
        <v>NULL</v>
      </c>
      <c r="M137" s="334" t="s">
        <v>795</v>
      </c>
      <c r="N137" s="334" t="s">
        <v>2395</v>
      </c>
      <c r="O137" s="334" t="s">
        <v>2475</v>
      </c>
      <c r="P137" s="329"/>
      <c r="Q137" s="329"/>
      <c r="R137" s="329"/>
      <c r="S137" s="329"/>
      <c r="T137" s="329"/>
      <c r="U137" s="329"/>
      <c r="V137" s="329"/>
      <c r="W137" s="327" t="str">
        <f t="shared" si="9"/>
        <v>IF EXISTS (SELECT *FROM GeneralMaster WHERE (Code='*05022' OR Name='SENIOR') AND TYPE=5) Print 'Exist' ELSE Insert Into GeneralMaster VALUES ('*05022','SENIOR','SENIOR','5','0','000001',GetDate(),'NULL',NULL,'N','N','NULL')</v>
      </c>
    </row>
    <row r="138" spans="1:23">
      <c r="A138" s="334" t="s">
        <v>2476</v>
      </c>
      <c r="B138" s="334" t="s">
        <v>2075</v>
      </c>
      <c r="C138" s="334" t="s">
        <v>2075</v>
      </c>
      <c r="D138" s="335">
        <v>5</v>
      </c>
      <c r="E138" s="329">
        <v>0</v>
      </c>
      <c r="F138" s="334" t="s">
        <v>135</v>
      </c>
      <c r="G138" s="336" t="s">
        <v>2070</v>
      </c>
      <c r="H138" s="329" t="s">
        <v>795</v>
      </c>
      <c r="I138" s="329" t="s">
        <v>795</v>
      </c>
      <c r="J138" s="329" t="s">
        <v>304</v>
      </c>
      <c r="K138" s="329" t="s">
        <v>304</v>
      </c>
      <c r="L138" s="329" t="str">
        <f t="shared" si="10"/>
        <v>NULL</v>
      </c>
      <c r="M138" s="334" t="s">
        <v>795</v>
      </c>
      <c r="N138" s="334" t="s">
        <v>2416</v>
      </c>
      <c r="O138" s="334" t="s">
        <v>2476</v>
      </c>
      <c r="P138" s="329"/>
      <c r="Q138" s="329"/>
      <c r="R138" s="329"/>
      <c r="S138" s="329"/>
      <c r="T138" s="329"/>
      <c r="U138" s="329"/>
      <c r="V138" s="329"/>
      <c r="W138" s="327" t="str">
        <f t="shared" si="9"/>
        <v>IF EXISTS (SELECT *FROM GeneralMaster WHERE (Code='*05023' OR Name='SET 1') AND TYPE=5) Print 'Exist' ELSE Insert Into GeneralMaster VALUES ('*05023','SET 1','SET 1','5','0','000001',GetDate(),'NULL',NULL,'N','N','NULL')</v>
      </c>
    </row>
    <row r="139" spans="1:23">
      <c r="A139" s="334" t="s">
        <v>2477</v>
      </c>
      <c r="B139" s="334" t="s">
        <v>2790</v>
      </c>
      <c r="C139" s="334" t="s">
        <v>2790</v>
      </c>
      <c r="D139" s="335">
        <v>5</v>
      </c>
      <c r="E139" s="329">
        <v>0</v>
      </c>
      <c r="F139" s="334" t="s">
        <v>135</v>
      </c>
      <c r="G139" s="336" t="s">
        <v>2070</v>
      </c>
      <c r="H139" s="329" t="s">
        <v>795</v>
      </c>
      <c r="I139" s="329" t="s">
        <v>795</v>
      </c>
      <c r="J139" s="329" t="s">
        <v>304</v>
      </c>
      <c r="K139" s="329" t="s">
        <v>304</v>
      </c>
      <c r="L139" s="329" t="str">
        <f t="shared" si="10"/>
        <v>NULL</v>
      </c>
      <c r="M139" s="334" t="s">
        <v>795</v>
      </c>
      <c r="N139" s="334"/>
      <c r="O139" s="334" t="s">
        <v>2477</v>
      </c>
      <c r="P139" s="329"/>
      <c r="Q139" s="329"/>
      <c r="R139" s="329"/>
      <c r="S139" s="329"/>
      <c r="T139" s="329"/>
      <c r="U139" s="329"/>
      <c r="V139" s="329"/>
      <c r="W139" s="327" t="str">
        <f t="shared" si="9"/>
        <v>IF EXISTS (SELECT *FROM GeneralMaster WHERE (Code='*05024' OR Name='Item Group') AND TYPE=5) Print 'Exist' ELSE Insert Into GeneralMaster VALUES ('*05024','Item Group','Item Group','5','0','000001',GetDate(),'NULL',NULL,'N','N','NULL')</v>
      </c>
    </row>
    <row r="140" spans="1:23">
      <c r="A140" s="334" t="s">
        <v>5436</v>
      </c>
      <c r="B140" s="334" t="s">
        <v>5437</v>
      </c>
      <c r="C140" s="334" t="s">
        <v>5437</v>
      </c>
      <c r="D140" s="335">
        <v>5</v>
      </c>
      <c r="E140" s="329">
        <v>0</v>
      </c>
      <c r="F140" s="334" t="s">
        <v>135</v>
      </c>
      <c r="G140" s="336" t="s">
        <v>2070</v>
      </c>
      <c r="H140" s="329" t="s">
        <v>795</v>
      </c>
      <c r="I140" s="329" t="s">
        <v>795</v>
      </c>
      <c r="J140" s="329" t="s">
        <v>304</v>
      </c>
      <c r="K140" s="329" t="s">
        <v>304</v>
      </c>
      <c r="L140" s="334" t="s">
        <v>5436</v>
      </c>
      <c r="M140" s="334" t="s">
        <v>795</v>
      </c>
      <c r="N140" s="334"/>
      <c r="O140" s="334" t="s">
        <v>5436</v>
      </c>
      <c r="P140" s="329"/>
      <c r="Q140" s="329"/>
      <c r="R140" s="329"/>
      <c r="S140" s="329"/>
      <c r="T140" s="329"/>
      <c r="U140" s="329"/>
      <c r="V140" s="329"/>
      <c r="W140" s="327" t="str">
        <f t="shared" si="9"/>
        <v>IF EXISTS (SELECT *FROM GeneralMaster WHERE (Code='*05025' OR Name='NoteBook') AND TYPE=5) Print 'Exist' ELSE Insert Into GeneralMaster VALUES ('*05025','NoteBook','NoteBook','5','0','000001',GetDate(),'NULL',NULL,'N','N','*05025')</v>
      </c>
    </row>
    <row r="141" spans="1:23">
      <c r="A141" s="334" t="s">
        <v>5465</v>
      </c>
      <c r="B141" s="334" t="s">
        <v>5475</v>
      </c>
      <c r="C141" s="334" t="s">
        <v>5475</v>
      </c>
      <c r="D141" s="335">
        <v>5</v>
      </c>
      <c r="E141" s="329">
        <v>0</v>
      </c>
      <c r="F141" s="334" t="s">
        <v>135</v>
      </c>
      <c r="G141" s="336" t="s">
        <v>2070</v>
      </c>
      <c r="H141" s="329" t="s">
        <v>795</v>
      </c>
      <c r="I141" s="329" t="s">
        <v>795</v>
      </c>
      <c r="J141" s="329" t="s">
        <v>304</v>
      </c>
      <c r="K141" s="329" t="s">
        <v>304</v>
      </c>
      <c r="L141" s="334" t="s">
        <v>5436</v>
      </c>
      <c r="M141" s="334" t="s">
        <v>795</v>
      </c>
      <c r="N141" s="334"/>
      <c r="O141" s="334" t="s">
        <v>5465</v>
      </c>
      <c r="P141" s="329"/>
      <c r="Q141" s="329"/>
      <c r="R141" s="329"/>
      <c r="S141" s="329"/>
      <c r="T141" s="329"/>
      <c r="U141" s="329"/>
      <c r="V141" s="329"/>
      <c r="W141" s="327" t="str">
        <f t="shared" si="9"/>
        <v>IF EXISTS (SELECT *FROM GeneralMaster WHERE (Code='*05026' OR Name='.5 " Squire') AND TYPE=5) Print 'Exist' ELSE Insert Into GeneralMaster VALUES ('*05026','.5 " Squire','.5 " Squire','5','0','000001',GetDate(),'NULL',NULL,'N','N','*05025')</v>
      </c>
    </row>
    <row r="142" spans="1:23">
      <c r="A142" s="334" t="s">
        <v>5466</v>
      </c>
      <c r="B142" s="334" t="s">
        <v>5476</v>
      </c>
      <c r="C142" s="334" t="s">
        <v>5476</v>
      </c>
      <c r="D142" s="335">
        <v>5</v>
      </c>
      <c r="E142" s="329">
        <v>0</v>
      </c>
      <c r="F142" s="334" t="s">
        <v>135</v>
      </c>
      <c r="G142" s="336" t="s">
        <v>2070</v>
      </c>
      <c r="H142" s="329" t="s">
        <v>795</v>
      </c>
      <c r="I142" s="329" t="s">
        <v>795</v>
      </c>
      <c r="J142" s="329" t="s">
        <v>304</v>
      </c>
      <c r="K142" s="329" t="s">
        <v>304</v>
      </c>
      <c r="L142" s="334" t="s">
        <v>5436</v>
      </c>
      <c r="M142" s="334" t="s">
        <v>795</v>
      </c>
      <c r="N142" s="334"/>
      <c r="O142" s="334" t="s">
        <v>5466</v>
      </c>
      <c r="P142" s="329"/>
      <c r="Q142" s="329"/>
      <c r="R142" s="329"/>
      <c r="S142" s="329"/>
      <c r="T142" s="329"/>
      <c r="U142" s="329"/>
      <c r="V142" s="329"/>
      <c r="W142" s="327" t="str">
        <f t="shared" si="9"/>
        <v>IF EXISTS (SELECT *FROM GeneralMaster WHERE (Code='*05027' OR Name=' 2 In 1') AND TYPE=5) Print 'Exist' ELSE Insert Into GeneralMaster VALUES ('*05027',' 2 In 1',' 2 In 1','5','0','000001',GetDate(),'NULL',NULL,'N','N','*05025')</v>
      </c>
    </row>
    <row r="143" spans="1:23">
      <c r="A143" s="334" t="s">
        <v>5467</v>
      </c>
      <c r="B143" s="334" t="s">
        <v>5477</v>
      </c>
      <c r="C143" s="334" t="s">
        <v>5477</v>
      </c>
      <c r="D143" s="335">
        <v>5</v>
      </c>
      <c r="E143" s="329">
        <v>0</v>
      </c>
      <c r="F143" s="334" t="s">
        <v>135</v>
      </c>
      <c r="G143" s="336" t="s">
        <v>2070</v>
      </c>
      <c r="H143" s="329" t="s">
        <v>795</v>
      </c>
      <c r="I143" s="329" t="s">
        <v>795</v>
      </c>
      <c r="J143" s="329" t="s">
        <v>304</v>
      </c>
      <c r="K143" s="329" t="s">
        <v>304</v>
      </c>
      <c r="L143" s="334" t="s">
        <v>5436</v>
      </c>
      <c r="M143" s="334" t="s">
        <v>795</v>
      </c>
      <c r="N143" s="334"/>
      <c r="O143" s="334" t="s">
        <v>5467</v>
      </c>
      <c r="P143" s="329"/>
      <c r="Q143" s="329"/>
      <c r="R143" s="329"/>
      <c r="S143" s="329"/>
      <c r="T143" s="329"/>
      <c r="U143" s="329"/>
      <c r="V143" s="329"/>
      <c r="W143" s="327" t="str">
        <f t="shared" si="9"/>
        <v>IF EXISTS (SELECT *FROM GeneralMaster WHERE (Code='*05028' OR Name='Double Line') AND TYPE=5) Print 'Exist' ELSE Insert Into GeneralMaster VALUES ('*05028','Double Line','Double Line','5','0','000001',GetDate(),'NULL',NULL,'N','N','*05025')</v>
      </c>
    </row>
    <row r="144" spans="1:23">
      <c r="A144" s="334" t="s">
        <v>5468</v>
      </c>
      <c r="B144" s="334" t="s">
        <v>5478</v>
      </c>
      <c r="C144" s="334" t="s">
        <v>5478</v>
      </c>
      <c r="D144" s="335">
        <v>5</v>
      </c>
      <c r="E144" s="329">
        <v>0</v>
      </c>
      <c r="F144" s="334" t="s">
        <v>135</v>
      </c>
      <c r="G144" s="336" t="s">
        <v>2070</v>
      </c>
      <c r="H144" s="329" t="s">
        <v>795</v>
      </c>
      <c r="I144" s="329" t="s">
        <v>795</v>
      </c>
      <c r="J144" s="329" t="s">
        <v>304</v>
      </c>
      <c r="K144" s="329" t="s">
        <v>304</v>
      </c>
      <c r="L144" s="334" t="s">
        <v>5436</v>
      </c>
      <c r="M144" s="334" t="s">
        <v>795</v>
      </c>
      <c r="N144" s="334"/>
      <c r="O144" s="334" t="s">
        <v>5468</v>
      </c>
      <c r="P144" s="329"/>
      <c r="Q144" s="329"/>
      <c r="R144" s="329"/>
      <c r="S144" s="329"/>
      <c r="T144" s="329"/>
      <c r="U144" s="329"/>
      <c r="V144" s="329"/>
      <c r="W144" s="327" t="str">
        <f t="shared" si="9"/>
        <v>IF EXISTS (SELECT *FROM GeneralMaster WHERE (Code='*05029' OR Name='English') AND TYPE=5) Print 'Exist' ELSE Insert Into GeneralMaster VALUES ('*05029','English','English','5','0','000001',GetDate(),'NULL',NULL,'N','N','*05025')</v>
      </c>
    </row>
    <row r="145" spans="1:23">
      <c r="A145" s="334" t="s">
        <v>5469</v>
      </c>
      <c r="B145" s="334" t="s">
        <v>5479</v>
      </c>
      <c r="C145" s="334" t="s">
        <v>5479</v>
      </c>
      <c r="D145" s="335">
        <v>5</v>
      </c>
      <c r="E145" s="329">
        <v>0</v>
      </c>
      <c r="F145" s="334" t="s">
        <v>135</v>
      </c>
      <c r="G145" s="336" t="s">
        <v>2070</v>
      </c>
      <c r="H145" s="329" t="s">
        <v>795</v>
      </c>
      <c r="I145" s="329" t="s">
        <v>795</v>
      </c>
      <c r="J145" s="329" t="s">
        <v>304</v>
      </c>
      <c r="K145" s="329" t="s">
        <v>304</v>
      </c>
      <c r="L145" s="334" t="s">
        <v>5436</v>
      </c>
      <c r="M145" s="334" t="s">
        <v>795</v>
      </c>
      <c r="N145" s="334"/>
      <c r="O145" s="334" t="s">
        <v>5469</v>
      </c>
      <c r="P145" s="329"/>
      <c r="Q145" s="329"/>
      <c r="R145" s="329"/>
      <c r="S145" s="329"/>
      <c r="T145" s="329"/>
      <c r="U145" s="329"/>
      <c r="V145" s="329"/>
      <c r="W145" s="327" t="str">
        <f t="shared" si="9"/>
        <v>IF EXISTS (SELECT *FROM GeneralMaster WHERE (Code='*05030' OR Name='English /Geometry') AND TYPE=5) Print 'Exist' ELSE Insert Into GeneralMaster VALUES ('*05030','English /Geometry','English /Geometry','5','0','000001',GetDate(),'NULL',NULL,'N','N','*05025')</v>
      </c>
    </row>
    <row r="146" spans="1:23">
      <c r="A146" s="334" t="s">
        <v>5470</v>
      </c>
      <c r="B146" s="334" t="s">
        <v>5480</v>
      </c>
      <c r="C146" s="334" t="s">
        <v>5480</v>
      </c>
      <c r="D146" s="335">
        <v>5</v>
      </c>
      <c r="E146" s="329">
        <v>0</v>
      </c>
      <c r="F146" s="334" t="s">
        <v>135</v>
      </c>
      <c r="G146" s="336" t="s">
        <v>2070</v>
      </c>
      <c r="H146" s="329" t="s">
        <v>795</v>
      </c>
      <c r="I146" s="329" t="s">
        <v>795</v>
      </c>
      <c r="J146" s="329" t="s">
        <v>304</v>
      </c>
      <c r="K146" s="329" t="s">
        <v>304</v>
      </c>
      <c r="L146" s="334" t="s">
        <v>5436</v>
      </c>
      <c r="M146" s="334" t="s">
        <v>795</v>
      </c>
      <c r="N146" s="334"/>
      <c r="O146" s="334" t="s">
        <v>5470</v>
      </c>
      <c r="P146" s="329"/>
      <c r="Q146" s="329"/>
      <c r="R146" s="329"/>
      <c r="S146" s="329"/>
      <c r="T146" s="329"/>
      <c r="U146" s="329"/>
      <c r="V146" s="329"/>
      <c r="W146" s="327" t="str">
        <f t="shared" si="9"/>
        <v>IF EXISTS (SELECT *FROM GeneralMaster WHERE (Code='*05031' OR Name='English Five line') AND TYPE=5) Print 'Exist' ELSE Insert Into GeneralMaster VALUES ('*05031','English Five line','English Five line','5','0','000001',GetDate(),'NULL',NULL,'N','N','*05025')</v>
      </c>
    </row>
    <row r="147" spans="1:23">
      <c r="A147" s="334" t="s">
        <v>5471</v>
      </c>
      <c r="B147" s="334" t="s">
        <v>5481</v>
      </c>
      <c r="C147" s="334" t="s">
        <v>5481</v>
      </c>
      <c r="D147" s="335">
        <v>5</v>
      </c>
      <c r="E147" s="329">
        <v>0</v>
      </c>
      <c r="F147" s="334" t="s">
        <v>135</v>
      </c>
      <c r="G147" s="336" t="s">
        <v>2070</v>
      </c>
      <c r="H147" s="329" t="s">
        <v>795</v>
      </c>
      <c r="I147" s="329" t="s">
        <v>795</v>
      </c>
      <c r="J147" s="329" t="s">
        <v>304</v>
      </c>
      <c r="K147" s="329" t="s">
        <v>304</v>
      </c>
      <c r="L147" s="334" t="s">
        <v>5436</v>
      </c>
      <c r="M147" s="334" t="s">
        <v>795</v>
      </c>
      <c r="N147" s="334"/>
      <c r="O147" s="334" t="s">
        <v>5471</v>
      </c>
      <c r="P147" s="329"/>
      <c r="Q147" s="329"/>
      <c r="R147" s="329"/>
      <c r="S147" s="329"/>
      <c r="T147" s="329"/>
      <c r="U147" s="329"/>
      <c r="V147" s="329"/>
      <c r="W147" s="327" t="str">
        <f t="shared" si="9"/>
        <v>IF EXISTS (SELECT *FROM GeneralMaster WHERE (Code='*05032' OR Name='Graph') AND TYPE=5) Print 'Exist' ELSE Insert Into GeneralMaster VALUES ('*05032','Graph','Graph','5','0','000001',GetDate(),'NULL',NULL,'N','N','*05025')</v>
      </c>
    </row>
    <row r="148" spans="1:23">
      <c r="A148" s="334" t="s">
        <v>5472</v>
      </c>
      <c r="B148" s="334" t="s">
        <v>5482</v>
      </c>
      <c r="C148" s="334" t="s">
        <v>5482</v>
      </c>
      <c r="D148" s="335">
        <v>5</v>
      </c>
      <c r="E148" s="329">
        <v>0</v>
      </c>
      <c r="F148" s="334" t="s">
        <v>135</v>
      </c>
      <c r="G148" s="336" t="s">
        <v>2070</v>
      </c>
      <c r="H148" s="329" t="s">
        <v>795</v>
      </c>
      <c r="I148" s="329" t="s">
        <v>795</v>
      </c>
      <c r="J148" s="329" t="s">
        <v>304</v>
      </c>
      <c r="K148" s="329" t="s">
        <v>304</v>
      </c>
      <c r="L148" s="334" t="s">
        <v>5436</v>
      </c>
      <c r="M148" s="334" t="s">
        <v>795</v>
      </c>
      <c r="N148" s="334"/>
      <c r="O148" s="334" t="s">
        <v>5472</v>
      </c>
      <c r="P148" s="329"/>
      <c r="Q148" s="329"/>
      <c r="R148" s="329"/>
      <c r="S148" s="329"/>
      <c r="T148" s="329"/>
      <c r="U148" s="329"/>
      <c r="V148" s="329"/>
      <c r="W148" s="327" t="str">
        <f t="shared" si="9"/>
        <v>IF EXISTS (SELECT *FROM GeneralMaster WHERE (Code='*05033' OR Name='Hindi /Geometry') AND TYPE=5) Print 'Exist' ELSE Insert Into GeneralMaster VALUES ('*05033','Hindi /Geometry','Hindi /Geometry','5','0','000001',GetDate(),'NULL',NULL,'N','N','*05025')</v>
      </c>
    </row>
    <row r="149" spans="1:23">
      <c r="A149" s="334" t="s">
        <v>5473</v>
      </c>
      <c r="B149" s="334" t="s">
        <v>5483</v>
      </c>
      <c r="C149" s="334" t="s">
        <v>5483</v>
      </c>
      <c r="D149" s="335">
        <v>5</v>
      </c>
      <c r="E149" s="329">
        <v>0</v>
      </c>
      <c r="F149" s="334" t="s">
        <v>135</v>
      </c>
      <c r="G149" s="336" t="s">
        <v>2070</v>
      </c>
      <c r="H149" s="329" t="s">
        <v>795</v>
      </c>
      <c r="I149" s="329" t="s">
        <v>795</v>
      </c>
      <c r="J149" s="329" t="s">
        <v>304</v>
      </c>
      <c r="K149" s="329" t="s">
        <v>304</v>
      </c>
      <c r="L149" s="334" t="s">
        <v>5436</v>
      </c>
      <c r="M149" s="334" t="s">
        <v>795</v>
      </c>
      <c r="N149" s="334"/>
      <c r="O149" s="334" t="s">
        <v>5473</v>
      </c>
      <c r="P149" s="329"/>
      <c r="Q149" s="329"/>
      <c r="R149" s="329"/>
      <c r="S149" s="329"/>
      <c r="T149" s="329"/>
      <c r="U149" s="329"/>
      <c r="V149" s="329"/>
      <c r="W149" s="327" t="str">
        <f t="shared" si="9"/>
        <v>IF EXISTS (SELECT *FROM GeneralMaster WHERE (Code='*05034' OR Name='India + World') AND TYPE=5) Print 'Exist' ELSE Insert Into GeneralMaster VALUES ('*05034','India + World','India + World','5','0','000001',GetDate(),'NULL',NULL,'N','N','*05025')</v>
      </c>
    </row>
    <row r="150" spans="1:23">
      <c r="A150" s="334" t="s">
        <v>5474</v>
      </c>
      <c r="B150" s="334" t="s">
        <v>5484</v>
      </c>
      <c r="C150" s="334" t="s">
        <v>5484</v>
      </c>
      <c r="D150" s="335">
        <v>5</v>
      </c>
      <c r="E150" s="329">
        <v>0</v>
      </c>
      <c r="F150" s="334" t="s">
        <v>135</v>
      </c>
      <c r="G150" s="336" t="s">
        <v>2070</v>
      </c>
      <c r="H150" s="329" t="s">
        <v>795</v>
      </c>
      <c r="I150" s="329" t="s">
        <v>795</v>
      </c>
      <c r="J150" s="329" t="s">
        <v>304</v>
      </c>
      <c r="K150" s="329" t="s">
        <v>304</v>
      </c>
      <c r="L150" s="334" t="s">
        <v>5436</v>
      </c>
      <c r="M150" s="334" t="s">
        <v>795</v>
      </c>
      <c r="N150" s="334"/>
      <c r="O150" s="334" t="s">
        <v>5474</v>
      </c>
      <c r="P150" s="329"/>
      <c r="Q150" s="329"/>
      <c r="R150" s="329"/>
      <c r="S150" s="329"/>
      <c r="T150" s="329"/>
      <c r="U150" s="329"/>
      <c r="V150" s="329"/>
      <c r="W150" s="327" t="str">
        <f t="shared" si="9"/>
        <v>IF EXISTS (SELECT *FROM GeneralMaster WHERE (Code='*05035' OR Name='Single line') AND TYPE=5) Print 'Exist' ELSE Insert Into GeneralMaster VALUES ('*05035','Single line','Single line','5','0','000001',GetDate(),'NULL',NULL,'N','N','*05025')</v>
      </c>
    </row>
    <row r="151" spans="1:23">
      <c r="A151" s="334" t="s">
        <v>5489</v>
      </c>
      <c r="B151" s="334" t="s">
        <v>5485</v>
      </c>
      <c r="C151" s="334" t="s">
        <v>5485</v>
      </c>
      <c r="D151" s="335">
        <v>5</v>
      </c>
      <c r="E151" s="329">
        <v>0</v>
      </c>
      <c r="F151" s="334" t="s">
        <v>135</v>
      </c>
      <c r="G151" s="336" t="s">
        <v>2070</v>
      </c>
      <c r="H151" s="329" t="s">
        <v>795</v>
      </c>
      <c r="I151" s="329" t="s">
        <v>795</v>
      </c>
      <c r="J151" s="329" t="s">
        <v>304</v>
      </c>
      <c r="K151" s="329" t="s">
        <v>304</v>
      </c>
      <c r="L151" s="334" t="s">
        <v>5436</v>
      </c>
      <c r="M151" s="334" t="s">
        <v>795</v>
      </c>
      <c r="N151" s="334"/>
      <c r="O151" s="334" t="s">
        <v>5489</v>
      </c>
      <c r="P151" s="329"/>
      <c r="Q151" s="329"/>
      <c r="R151" s="329"/>
      <c r="S151" s="329"/>
      <c r="T151" s="329"/>
      <c r="U151" s="329"/>
      <c r="V151" s="329"/>
      <c r="W151" s="327" t="str">
        <f t="shared" si="9"/>
        <v>IF EXISTS (SELECT *FROM GeneralMaster WHERE (Code='*05036' OR Name='Unrulled') AND TYPE=5) Print 'Exist' ELSE Insert Into GeneralMaster VALUES ('*05036','Unrulled','Unrulled','5','0','000001',GetDate(),'NULL',NULL,'N','N','*05025')</v>
      </c>
    </row>
    <row r="152" spans="1:23">
      <c r="A152" s="334" t="s">
        <v>5490</v>
      </c>
      <c r="B152" s="334" t="s">
        <v>5486</v>
      </c>
      <c r="C152" s="334" t="s">
        <v>5486</v>
      </c>
      <c r="D152" s="335">
        <v>5</v>
      </c>
      <c r="E152" s="329">
        <v>0</v>
      </c>
      <c r="F152" s="334" t="s">
        <v>135</v>
      </c>
      <c r="G152" s="336" t="s">
        <v>2070</v>
      </c>
      <c r="H152" s="329" t="s">
        <v>795</v>
      </c>
      <c r="I152" s="329" t="s">
        <v>795</v>
      </c>
      <c r="J152" s="329" t="s">
        <v>304</v>
      </c>
      <c r="K152" s="329" t="s">
        <v>304</v>
      </c>
      <c r="L152" s="334" t="s">
        <v>5436</v>
      </c>
      <c r="M152" s="334" t="s">
        <v>795</v>
      </c>
      <c r="N152" s="334"/>
      <c r="O152" s="334" t="s">
        <v>5490</v>
      </c>
      <c r="P152" s="329"/>
      <c r="Q152" s="329"/>
      <c r="R152" s="329"/>
      <c r="S152" s="329"/>
      <c r="T152" s="329"/>
      <c r="U152" s="329"/>
      <c r="V152" s="329"/>
      <c r="W152" s="327" t="str">
        <f t="shared" si="9"/>
        <v>IF EXISTS (SELECT *FROM GeneralMaster WHERE (Code='*05037' OR Name='Index') AND TYPE=5) Print 'Exist' ELSE Insert Into GeneralMaster VALUES ('*05037','Index','Index','5','0','000001',GetDate(),'NULL',NULL,'N','N','*05025')</v>
      </c>
    </row>
    <row r="153" spans="1:23">
      <c r="A153" s="334" t="s">
        <v>5491</v>
      </c>
      <c r="B153" s="334" t="s">
        <v>5487</v>
      </c>
      <c r="C153" s="334" t="s">
        <v>5487</v>
      </c>
      <c r="D153" s="335">
        <v>5</v>
      </c>
      <c r="E153" s="329">
        <v>0</v>
      </c>
      <c r="F153" s="334" t="s">
        <v>135</v>
      </c>
      <c r="G153" s="336" t="s">
        <v>2070</v>
      </c>
      <c r="H153" s="329" t="s">
        <v>795</v>
      </c>
      <c r="I153" s="329" t="s">
        <v>795</v>
      </c>
      <c r="J153" s="329" t="s">
        <v>304</v>
      </c>
      <c r="K153" s="329" t="s">
        <v>304</v>
      </c>
      <c r="L153" s="334" t="s">
        <v>5436</v>
      </c>
      <c r="M153" s="334" t="s">
        <v>795</v>
      </c>
      <c r="N153" s="334"/>
      <c r="O153" s="334" t="s">
        <v>5491</v>
      </c>
      <c r="P153" s="329"/>
      <c r="Q153" s="329"/>
      <c r="R153" s="329"/>
      <c r="S153" s="329"/>
      <c r="T153" s="329"/>
      <c r="U153" s="329"/>
      <c r="V153" s="329"/>
      <c r="W153" s="327" t="str">
        <f t="shared" si="9"/>
        <v>IF EXISTS (SELECT *FROM GeneralMaster WHERE (Code='*05038' OR Name='Practical') AND TYPE=5) Print 'Exist' ELSE Insert Into GeneralMaster VALUES ('*05038','Practical','Practical','5','0','000001',GetDate(),'NULL',NULL,'N','N','*05025')</v>
      </c>
    </row>
    <row r="154" spans="1:23">
      <c r="A154" s="334" t="s">
        <v>5492</v>
      </c>
      <c r="B154" s="334" t="s">
        <v>5488</v>
      </c>
      <c r="C154" s="334" t="s">
        <v>5488</v>
      </c>
      <c r="D154" s="335">
        <v>5</v>
      </c>
      <c r="E154" s="329">
        <v>0</v>
      </c>
      <c r="F154" s="334" t="s">
        <v>135</v>
      </c>
      <c r="G154" s="336" t="s">
        <v>2070</v>
      </c>
      <c r="H154" s="329" t="s">
        <v>795</v>
      </c>
      <c r="I154" s="329" t="s">
        <v>795</v>
      </c>
      <c r="J154" s="329" t="s">
        <v>304</v>
      </c>
      <c r="K154" s="329" t="s">
        <v>304</v>
      </c>
      <c r="L154" s="334" t="s">
        <v>5436</v>
      </c>
      <c r="M154" s="334" t="s">
        <v>795</v>
      </c>
      <c r="N154" s="334"/>
      <c r="O154" s="334" t="s">
        <v>5492</v>
      </c>
      <c r="P154" s="329"/>
      <c r="Q154" s="329"/>
      <c r="R154" s="329"/>
      <c r="S154" s="329"/>
      <c r="T154" s="329"/>
      <c r="U154" s="329"/>
      <c r="V154" s="329"/>
      <c r="W154" s="327" t="str">
        <f t="shared" si="9"/>
        <v>IF EXISTS (SELECT *FROM GeneralMaster WHERE (Code='*05039' OR Name='Index 3 In 1') AND TYPE=5) Print 'Exist' ELSE Insert Into GeneralMaster VALUES ('*05039','Index 3 In 1','Index 3 In 1','5','0','000001',GetDate(),'NULL',NULL,'N','N','*05025')</v>
      </c>
    </row>
    <row r="155" spans="1:23">
      <c r="A155" s="334" t="s">
        <v>5772</v>
      </c>
      <c r="B155" s="334" t="s">
        <v>5769</v>
      </c>
      <c r="C155" s="334" t="s">
        <v>5769</v>
      </c>
      <c r="D155" s="335">
        <v>5</v>
      </c>
      <c r="E155" s="329">
        <v>0</v>
      </c>
      <c r="F155" s="334" t="s">
        <v>135</v>
      </c>
      <c r="G155" s="336" t="s">
        <v>2070</v>
      </c>
      <c r="H155" s="329" t="s">
        <v>795</v>
      </c>
      <c r="I155" s="329" t="s">
        <v>795</v>
      </c>
      <c r="J155" s="329" t="s">
        <v>304</v>
      </c>
      <c r="K155" s="329" t="s">
        <v>304</v>
      </c>
      <c r="L155" s="334" t="s">
        <v>5436</v>
      </c>
      <c r="M155" s="334" t="s">
        <v>795</v>
      </c>
      <c r="N155" s="334"/>
      <c r="O155" s="334" t="s">
        <v>5772</v>
      </c>
      <c r="P155" s="329"/>
      <c r="Q155" s="329"/>
      <c r="R155" s="329"/>
      <c r="S155" s="329"/>
      <c r="T155" s="329"/>
      <c r="U155" s="329"/>
      <c r="V155" s="329"/>
      <c r="W155" s="327" t="str">
        <f t="shared" si="9"/>
        <v>IF EXISTS (SELECT *FROM GeneralMaster WHERE (Code='*05040' OR Name='Rulling') AND TYPE=5) Print 'Exist' ELSE Insert Into GeneralMaster VALUES ('*05040','Rulling','Rulling','5','0','000001',GetDate(),'NULL',NULL,'N','N','*05025')</v>
      </c>
    </row>
    <row r="156" spans="1:23">
      <c r="A156" s="334" t="s">
        <v>5810</v>
      </c>
      <c r="B156" s="334" t="s">
        <v>354</v>
      </c>
      <c r="C156" s="334" t="s">
        <v>354</v>
      </c>
      <c r="D156" s="335">
        <v>5</v>
      </c>
      <c r="E156" s="329">
        <v>0</v>
      </c>
      <c r="F156" s="334" t="s">
        <v>135</v>
      </c>
      <c r="G156" s="336" t="s">
        <v>2070</v>
      </c>
      <c r="H156" s="329" t="s">
        <v>795</v>
      </c>
      <c r="I156" s="329" t="s">
        <v>795</v>
      </c>
      <c r="J156" s="329" t="s">
        <v>304</v>
      </c>
      <c r="K156" s="329" t="s">
        <v>304</v>
      </c>
      <c r="L156" s="334" t="s">
        <v>5436</v>
      </c>
      <c r="M156" s="334" t="s">
        <v>795</v>
      </c>
      <c r="N156" s="334"/>
      <c r="O156" s="334" t="s">
        <v>5810</v>
      </c>
      <c r="P156" s="329"/>
      <c r="Q156" s="329"/>
      <c r="R156" s="329"/>
      <c r="S156" s="329"/>
      <c r="T156" s="329"/>
      <c r="U156" s="329"/>
      <c r="V156" s="329"/>
      <c r="W156" s="327" t="str">
        <f t="shared" si="9"/>
        <v>IF EXISTS (SELECT *FROM GeneralMaster WHERE (Code='*05041' OR Name='Title') AND TYPE=5) Print 'Exist' ELSE Insert Into GeneralMaster VALUES ('*05041','Title','Title','5','0','000001',GetDate(),'NULL',NULL,'N','N','*05025')</v>
      </c>
    </row>
    <row r="157" spans="1:23">
      <c r="A157" s="334" t="s">
        <v>6094</v>
      </c>
      <c r="B157" s="334" t="s">
        <v>5463</v>
      </c>
      <c r="C157" s="334" t="s">
        <v>5463</v>
      </c>
      <c r="D157" s="335">
        <v>5</v>
      </c>
      <c r="E157" s="329">
        <v>0</v>
      </c>
      <c r="F157" s="334" t="s">
        <v>135</v>
      </c>
      <c r="G157" s="336" t="s">
        <v>2070</v>
      </c>
      <c r="H157" s="329" t="s">
        <v>795</v>
      </c>
      <c r="I157" s="329" t="s">
        <v>795</v>
      </c>
      <c r="J157" s="329" t="s">
        <v>304</v>
      </c>
      <c r="K157" s="329" t="s">
        <v>304</v>
      </c>
      <c r="L157" s="334" t="s">
        <v>5436</v>
      </c>
      <c r="M157" s="334" t="s">
        <v>795</v>
      </c>
      <c r="N157" s="334"/>
      <c r="O157" s="334" t="s">
        <v>6094</v>
      </c>
      <c r="P157" s="329"/>
      <c r="Q157" s="329"/>
      <c r="R157" s="329"/>
      <c r="S157" s="329"/>
      <c r="T157" s="329"/>
      <c r="U157" s="329"/>
      <c r="V157" s="329"/>
      <c r="W157" s="327" t="str">
        <f t="shared" si="9"/>
        <v>IF EXISTS (SELECT *FROM GeneralMaster WHERE (Code='*05042' OR Name='Premium') AND TYPE=5) Print 'Exist' ELSE Insert Into GeneralMaster VALUES ('*05042','Premium','Premium','5','0','000001',GetDate(),'NULL',NULL,'N','N','*05025')</v>
      </c>
    </row>
    <row r="158" spans="1:23">
      <c r="A158" s="334" t="s">
        <v>6095</v>
      </c>
      <c r="B158" s="334" t="s">
        <v>987</v>
      </c>
      <c r="C158" s="334" t="s">
        <v>987</v>
      </c>
      <c r="D158" s="335">
        <v>5</v>
      </c>
      <c r="E158" s="329">
        <v>0</v>
      </c>
      <c r="F158" s="334" t="s">
        <v>135</v>
      </c>
      <c r="G158" s="336" t="s">
        <v>2070</v>
      </c>
      <c r="H158" s="329" t="s">
        <v>795</v>
      </c>
      <c r="I158" s="329" t="s">
        <v>795</v>
      </c>
      <c r="J158" s="329" t="s">
        <v>304</v>
      </c>
      <c r="K158" s="329" t="s">
        <v>304</v>
      </c>
      <c r="L158" s="334" t="s">
        <v>5436</v>
      </c>
      <c r="M158" s="334" t="s">
        <v>795</v>
      </c>
      <c r="N158" s="334"/>
      <c r="O158" s="334" t="s">
        <v>6095</v>
      </c>
      <c r="P158" s="329"/>
      <c r="Q158" s="329"/>
      <c r="R158" s="329"/>
      <c r="S158" s="329"/>
      <c r="T158" s="329"/>
      <c r="U158" s="329"/>
      <c r="V158" s="329"/>
      <c r="W158" s="327" t="str">
        <f t="shared" si="9"/>
        <v>IF EXISTS (SELECT *FROM GeneralMaster WHERE (Code='*05043' OR Name='Classic') AND TYPE=5) Print 'Exist' ELSE Insert Into GeneralMaster VALUES ('*05043','Classic','Classic','5','0','000001',GetDate(),'NULL',NULL,'N','N','*05025')</v>
      </c>
    </row>
    <row r="159" spans="1:23">
      <c r="A159" s="334" t="s">
        <v>5936</v>
      </c>
      <c r="B159" s="334" t="s">
        <v>6090</v>
      </c>
      <c r="C159" s="334" t="s">
        <v>6090</v>
      </c>
      <c r="D159" s="335">
        <v>5</v>
      </c>
      <c r="E159" s="329">
        <v>0</v>
      </c>
      <c r="F159" s="334" t="s">
        <v>135</v>
      </c>
      <c r="G159" s="336" t="s">
        <v>2070</v>
      </c>
      <c r="H159" s="329" t="s">
        <v>795</v>
      </c>
      <c r="I159" s="329" t="s">
        <v>795</v>
      </c>
      <c r="J159" s="329" t="s">
        <v>304</v>
      </c>
      <c r="K159" s="329" t="s">
        <v>304</v>
      </c>
      <c r="L159" s="334" t="s">
        <v>5436</v>
      </c>
      <c r="M159" s="334" t="s">
        <v>795</v>
      </c>
      <c r="N159" s="334"/>
      <c r="O159" s="334" t="s">
        <v>5936</v>
      </c>
      <c r="P159" s="329"/>
      <c r="Q159" s="329"/>
      <c r="R159" s="329"/>
      <c r="S159" s="329"/>
      <c r="T159" s="329"/>
      <c r="U159" s="329"/>
      <c r="V159" s="329"/>
      <c r="W159" s="327" t="str">
        <f t="shared" si="9"/>
        <v>IF EXISTS (SELECT *FROM GeneralMaster WHERE (Code='*05044' OR Name='10 mm Squire (small)') AND TYPE=5) Print 'Exist' ELSE Insert Into GeneralMaster VALUES ('*05044','10 mm Squire (small)','10 mm Squire (small)','5','0','000001',GetDate(),'NULL',NULL,'N','N','*05025')</v>
      </c>
    </row>
    <row r="160" spans="1:23">
      <c r="A160" s="334" t="s">
        <v>5938</v>
      </c>
      <c r="B160" s="334" t="s">
        <v>6091</v>
      </c>
      <c r="C160" s="334" t="s">
        <v>6091</v>
      </c>
      <c r="D160" s="335">
        <v>5</v>
      </c>
      <c r="E160" s="329">
        <v>0</v>
      </c>
      <c r="F160" s="334" t="s">
        <v>135</v>
      </c>
      <c r="G160" s="336" t="s">
        <v>2070</v>
      </c>
      <c r="H160" s="329" t="s">
        <v>795</v>
      </c>
      <c r="I160" s="329" t="s">
        <v>795</v>
      </c>
      <c r="J160" s="329" t="s">
        <v>304</v>
      </c>
      <c r="K160" s="329" t="s">
        <v>304</v>
      </c>
      <c r="L160" s="334" t="s">
        <v>5436</v>
      </c>
      <c r="M160" s="334" t="s">
        <v>795</v>
      </c>
      <c r="N160" s="334"/>
      <c r="O160" s="334" t="s">
        <v>5938</v>
      </c>
      <c r="P160" s="329"/>
      <c r="Q160" s="329"/>
      <c r="R160" s="329"/>
      <c r="S160" s="329"/>
      <c r="T160" s="329"/>
      <c r="U160" s="329"/>
      <c r="V160" s="329"/>
      <c r="W160" s="327" t="str">
        <f t="shared" si="9"/>
        <v>IF EXISTS (SELECT *FROM GeneralMaster WHERE (Code='*05045' OR Name='12 mm Squire ( Medium)') AND TYPE=5) Print 'Exist' ELSE Insert Into GeneralMaster VALUES ('*05045','12 mm Squire ( Medium)','12 mm Squire ( Medium)','5','0','000001',GetDate(),'NULL',NULL,'N','N','*05025')</v>
      </c>
    </row>
    <row r="161" spans="1:23">
      <c r="A161" s="334" t="s">
        <v>5940</v>
      </c>
      <c r="B161" s="334" t="s">
        <v>6092</v>
      </c>
      <c r="C161" s="334" t="s">
        <v>6092</v>
      </c>
      <c r="D161" s="335">
        <v>5</v>
      </c>
      <c r="E161" s="329">
        <v>0</v>
      </c>
      <c r="F161" s="334" t="s">
        <v>135</v>
      </c>
      <c r="G161" s="336" t="s">
        <v>2070</v>
      </c>
      <c r="H161" s="329" t="s">
        <v>795</v>
      </c>
      <c r="I161" s="329" t="s">
        <v>795</v>
      </c>
      <c r="J161" s="329" t="s">
        <v>304</v>
      </c>
      <c r="K161" s="329" t="s">
        <v>304</v>
      </c>
      <c r="L161" s="334" t="s">
        <v>5436</v>
      </c>
      <c r="M161" s="334" t="s">
        <v>795</v>
      </c>
      <c r="N161" s="334"/>
      <c r="O161" s="334" t="s">
        <v>5940</v>
      </c>
      <c r="P161" s="329"/>
      <c r="Q161" s="329"/>
      <c r="R161" s="329"/>
      <c r="S161" s="329"/>
      <c r="T161" s="329"/>
      <c r="U161" s="329"/>
      <c r="V161" s="329"/>
      <c r="W161" s="327" t="str">
        <f t="shared" si="9"/>
        <v>IF EXISTS (SELECT *FROM GeneralMaster WHERE (Code='*05046' OR Name='18 mm Squire (Big)') AND TYPE=5) Print 'Exist' ELSE Insert Into GeneralMaster VALUES ('*05046','18 mm Squire (Big)','18 mm Squire (Big)','5','0','000001',GetDate(),'NULL',NULL,'N','N','*05025')</v>
      </c>
    </row>
    <row r="162" spans="1:23">
      <c r="A162" s="334" t="s">
        <v>5944</v>
      </c>
      <c r="B162" s="334" t="s">
        <v>6093</v>
      </c>
      <c r="C162" s="334" t="s">
        <v>6093</v>
      </c>
      <c r="D162" s="335">
        <v>5</v>
      </c>
      <c r="E162" s="329">
        <v>0</v>
      </c>
      <c r="F162" s="334" t="s">
        <v>135</v>
      </c>
      <c r="G162" s="336" t="s">
        <v>2070</v>
      </c>
      <c r="H162" s="329" t="s">
        <v>795</v>
      </c>
      <c r="I162" s="329" t="s">
        <v>795</v>
      </c>
      <c r="J162" s="329" t="s">
        <v>304</v>
      </c>
      <c r="K162" s="329" t="s">
        <v>304</v>
      </c>
      <c r="L162" s="334" t="s">
        <v>5436</v>
      </c>
      <c r="M162" s="334" t="s">
        <v>795</v>
      </c>
      <c r="N162" s="334"/>
      <c r="O162" s="334" t="s">
        <v>5944</v>
      </c>
      <c r="P162" s="329"/>
      <c r="Q162" s="329"/>
      <c r="R162" s="329"/>
      <c r="S162" s="329"/>
      <c r="T162" s="329"/>
      <c r="U162" s="329"/>
      <c r="V162" s="329"/>
      <c r="W162" s="327" t="str">
        <f t="shared" si="9"/>
        <v>IF EXISTS (SELECT *FROM GeneralMaster WHERE (Code='*05047' OR Name='Five Line English') AND TYPE=5) Print 'Exist' ELSE Insert Into GeneralMaster VALUES ('*05047','Five Line English','Five Line English','5','0','000001',GetDate(),'NULL',NULL,'N','N','*05025')</v>
      </c>
    </row>
    <row r="163" spans="1:23">
      <c r="A163" s="334"/>
      <c r="B163" s="334"/>
      <c r="C163" s="334"/>
      <c r="D163" s="335"/>
      <c r="E163" s="329"/>
      <c r="F163" s="334"/>
      <c r="G163" s="336"/>
      <c r="H163" s="329"/>
      <c r="I163" s="329"/>
      <c r="J163" s="329"/>
      <c r="K163" s="329"/>
      <c r="L163" s="334"/>
      <c r="M163" s="334"/>
      <c r="N163" s="334"/>
      <c r="O163" s="334"/>
      <c r="P163" s="329"/>
      <c r="Q163" s="329"/>
      <c r="R163" s="329"/>
      <c r="S163" s="329"/>
      <c r="T163" s="329"/>
      <c r="U163" s="329"/>
      <c r="V163" s="329"/>
      <c r="W163" s="327"/>
    </row>
    <row r="164" spans="1:23">
      <c r="A164" s="334"/>
      <c r="B164" s="334"/>
      <c r="C164" s="334"/>
      <c r="D164" s="335"/>
      <c r="E164" s="329"/>
      <c r="F164" s="334"/>
      <c r="G164" s="336"/>
      <c r="H164" s="329"/>
      <c r="I164" s="329"/>
      <c r="J164" s="329"/>
      <c r="K164" s="329"/>
      <c r="L164" s="334"/>
      <c r="M164" s="334"/>
      <c r="N164" s="334"/>
      <c r="O164" s="334"/>
      <c r="P164" s="329"/>
      <c r="Q164" s="329"/>
      <c r="R164" s="329"/>
      <c r="S164" s="329"/>
      <c r="T164" s="329"/>
      <c r="U164" s="329"/>
      <c r="V164" s="329"/>
      <c r="W164" s="327"/>
    </row>
    <row r="165" spans="1:23">
      <c r="A165" s="334"/>
      <c r="B165" s="334"/>
      <c r="C165" s="334"/>
      <c r="D165" s="335"/>
      <c r="E165" s="329"/>
      <c r="F165" s="334"/>
      <c r="G165" s="336"/>
      <c r="H165" s="329"/>
      <c r="I165" s="329"/>
      <c r="J165" s="329"/>
      <c r="K165" s="329"/>
      <c r="L165" s="329"/>
      <c r="M165" s="334"/>
      <c r="N165" s="334"/>
      <c r="O165" s="334"/>
      <c r="P165" s="329"/>
      <c r="Q165" s="329"/>
      <c r="R165" s="329"/>
      <c r="S165" s="329"/>
      <c r="T165" s="329"/>
      <c r="U165" s="329"/>
      <c r="V165" s="329"/>
      <c r="W165" s="327"/>
    </row>
    <row r="166" spans="1:23">
      <c r="A166" s="331" t="s">
        <v>2478</v>
      </c>
      <c r="B166" s="331" t="s">
        <v>1306</v>
      </c>
      <c r="C166" s="331" t="s">
        <v>1306</v>
      </c>
      <c r="D166" s="332">
        <v>6</v>
      </c>
      <c r="E166" s="330">
        <v>0</v>
      </c>
      <c r="F166" s="331" t="s">
        <v>135</v>
      </c>
      <c r="G166" s="333" t="s">
        <v>2070</v>
      </c>
      <c r="H166" s="330" t="s">
        <v>795</v>
      </c>
      <c r="I166" s="330" t="s">
        <v>795</v>
      </c>
      <c r="J166" s="330" t="s">
        <v>304</v>
      </c>
      <c r="K166" s="330" t="s">
        <v>304</v>
      </c>
      <c r="L166" s="330" t="str">
        <f t="shared" si="2"/>
        <v>NULL</v>
      </c>
      <c r="M166" s="331" t="s">
        <v>795</v>
      </c>
      <c r="N166" s="331" t="s">
        <v>2198</v>
      </c>
      <c r="O166" s="331" t="s">
        <v>2478</v>
      </c>
      <c r="P166" s="330"/>
      <c r="Q166" s="330"/>
      <c r="R166" s="330"/>
      <c r="S166" s="330"/>
      <c r="T166" s="330"/>
      <c r="U166" s="330"/>
      <c r="V166" s="330"/>
      <c r="W166" s="327" t="str">
        <f t="shared" ref="W166:W238" si="11">CONCATENATE(W$1,W$2,"'",A166,"' OR Name='",B166,"') AND TYPE=",D166,") Print 'Exist' ELSE ",W$4,"'",A166,"','",B166,"','",C166,"','",D166,"','",E166,"','",F166,"',",G166,",'",H166,"',",I166,",'",J166,"','",K166,"','",L166,"')")</f>
        <v>IF EXISTS (SELECT *FROM GeneralMaster WHERE (Code='*06001' OR Name='Die_Cutting') AND TYPE=6) Print 'Exist' ELSE Insert Into GeneralMaster VALUES ('*06001','Die_Cutting','Die_Cutting','6','0','000001',GetDate(),'NULL',NULL,'N','N','NULL')</v>
      </c>
    </row>
    <row r="167" spans="1:23">
      <c r="A167" s="331" t="s">
        <v>2479</v>
      </c>
      <c r="B167" s="331" t="s">
        <v>1307</v>
      </c>
      <c r="C167" s="331" t="s">
        <v>1307</v>
      </c>
      <c r="D167" s="332">
        <v>6</v>
      </c>
      <c r="E167" s="330">
        <v>0</v>
      </c>
      <c r="F167" s="331" t="s">
        <v>135</v>
      </c>
      <c r="G167" s="333" t="s">
        <v>2070</v>
      </c>
      <c r="H167" s="330" t="s">
        <v>795</v>
      </c>
      <c r="I167" s="330" t="s">
        <v>795</v>
      </c>
      <c r="J167" s="330" t="s">
        <v>304</v>
      </c>
      <c r="K167" s="330" t="s">
        <v>304</v>
      </c>
      <c r="L167" s="330" t="str">
        <f t="shared" si="2"/>
        <v>NULL</v>
      </c>
      <c r="M167" s="331" t="s">
        <v>795</v>
      </c>
      <c r="N167" s="331" t="s">
        <v>2199</v>
      </c>
      <c r="O167" s="331" t="s">
        <v>2479</v>
      </c>
      <c r="P167" s="330"/>
      <c r="Q167" s="330"/>
      <c r="R167" s="330"/>
      <c r="S167" s="330"/>
      <c r="T167" s="330"/>
      <c r="U167" s="330"/>
      <c r="V167" s="330"/>
      <c r="W167" s="327" t="str">
        <f t="shared" si="11"/>
        <v>IF EXISTS (SELECT *FROM GeneralMaster WHERE (Code='*06002' OR Name='Die_Perforation') AND TYPE=6) Print 'Exist' ELSE Insert Into GeneralMaster VALUES ('*06002','Die_Perforation','Die_Perforation','6','0','000001',GetDate(),'NULL',NULL,'N','N','NULL')</v>
      </c>
    </row>
    <row r="168" spans="1:23">
      <c r="A168" s="331" t="s">
        <v>2480</v>
      </c>
      <c r="B168" s="319" t="s">
        <v>1308</v>
      </c>
      <c r="C168" s="331" t="s">
        <v>1308</v>
      </c>
      <c r="D168" s="332">
        <v>6</v>
      </c>
      <c r="E168" s="330">
        <v>0</v>
      </c>
      <c r="F168" s="331" t="s">
        <v>135</v>
      </c>
      <c r="G168" s="333" t="s">
        <v>2070</v>
      </c>
      <c r="H168" s="330" t="s">
        <v>795</v>
      </c>
      <c r="I168" s="330" t="s">
        <v>795</v>
      </c>
      <c r="J168" s="330" t="s">
        <v>304</v>
      </c>
      <c r="K168" s="330" t="s">
        <v>304</v>
      </c>
      <c r="L168" s="330" t="str">
        <f t="shared" si="2"/>
        <v>NULL</v>
      </c>
      <c r="M168" s="331" t="s">
        <v>795</v>
      </c>
      <c r="N168" s="331" t="s">
        <v>2200</v>
      </c>
      <c r="O168" s="331" t="s">
        <v>2480</v>
      </c>
      <c r="P168" s="330"/>
      <c r="Q168" s="330"/>
      <c r="R168" s="330"/>
      <c r="S168" s="330"/>
      <c r="T168" s="330"/>
      <c r="U168" s="330"/>
      <c r="V168" s="330"/>
      <c r="W168" s="327" t="str">
        <f t="shared" si="11"/>
        <v>IF EXISTS (SELECT *FROM GeneralMaster WHERE (Code='*06003' OR Name='Hard Bound') AND TYPE=6) Print 'Exist' ELSE Insert Into GeneralMaster VALUES ('*06003','Hard Bound','Hard Bound','6','0','000001',GetDate(),'NULL',NULL,'N','N','NULL')</v>
      </c>
    </row>
    <row r="169" spans="1:23">
      <c r="A169" s="331" t="s">
        <v>2481</v>
      </c>
      <c r="B169" s="319" t="s">
        <v>1310</v>
      </c>
      <c r="C169" s="331" t="s">
        <v>1310</v>
      </c>
      <c r="D169" s="332">
        <v>6</v>
      </c>
      <c r="E169" s="330">
        <v>0</v>
      </c>
      <c r="F169" s="331" t="s">
        <v>135</v>
      </c>
      <c r="G169" s="333" t="s">
        <v>2070</v>
      </c>
      <c r="H169" s="330" t="s">
        <v>795</v>
      </c>
      <c r="I169" s="330" t="s">
        <v>795</v>
      </c>
      <c r="J169" s="330" t="s">
        <v>304</v>
      </c>
      <c r="K169" s="330" t="s">
        <v>304</v>
      </c>
      <c r="L169" s="330" t="str">
        <f t="shared" si="2"/>
        <v>NULL</v>
      </c>
      <c r="M169" s="331" t="s">
        <v>795</v>
      </c>
      <c r="N169" s="331" t="s">
        <v>2203</v>
      </c>
      <c r="O169" s="331" t="s">
        <v>2481</v>
      </c>
      <c r="P169" s="330"/>
      <c r="Q169" s="330"/>
      <c r="R169" s="330"/>
      <c r="S169" s="330"/>
      <c r="T169" s="330"/>
      <c r="U169" s="330"/>
      <c r="V169" s="330"/>
      <c r="W169" s="327" t="str">
        <f t="shared" si="11"/>
        <v>IF EXISTS (SELECT *FROM GeneralMaster WHERE (Code='*06004' OR Name='Perfect Binding With Sewing') AND TYPE=6) Print 'Exist' ELSE Insert Into GeneralMaster VALUES ('*06004','Perfect Binding With Sewing','Perfect Binding With Sewing','6','0','000001',GetDate(),'NULL',NULL,'N','N','NULL')</v>
      </c>
    </row>
    <row r="170" spans="1:23">
      <c r="A170" s="331" t="s">
        <v>2482</v>
      </c>
      <c r="B170" s="319" t="s">
        <v>1311</v>
      </c>
      <c r="C170" s="331" t="s">
        <v>1311</v>
      </c>
      <c r="D170" s="332">
        <v>6</v>
      </c>
      <c r="E170" s="330">
        <v>0</v>
      </c>
      <c r="F170" s="331" t="s">
        <v>135</v>
      </c>
      <c r="G170" s="333" t="s">
        <v>2070</v>
      </c>
      <c r="H170" s="330" t="s">
        <v>795</v>
      </c>
      <c r="I170" s="330" t="s">
        <v>795</v>
      </c>
      <c r="J170" s="330" t="s">
        <v>304</v>
      </c>
      <c r="K170" s="330" t="s">
        <v>304</v>
      </c>
      <c r="L170" s="330" t="str">
        <f t="shared" si="2"/>
        <v>NULL</v>
      </c>
      <c r="M170" s="331" t="s">
        <v>795</v>
      </c>
      <c r="N170" s="331" t="s">
        <v>2204</v>
      </c>
      <c r="O170" s="331" t="s">
        <v>2482</v>
      </c>
      <c r="P170" s="330"/>
      <c r="Q170" s="330"/>
      <c r="R170" s="330"/>
      <c r="S170" s="330"/>
      <c r="T170" s="330"/>
      <c r="U170" s="330"/>
      <c r="V170" s="330"/>
      <c r="W170" s="327" t="str">
        <f t="shared" si="11"/>
        <v>IF EXISTS (SELECT *FROM GeneralMaster WHERE (Code='*06005' OR Name='Perfect Binding With Sewing(CD-Insert)') AND TYPE=6) Print 'Exist' ELSE Insert Into GeneralMaster VALUES ('*06005','Perfect Binding With Sewing(CD-Insert)','Perfect Binding With Sewing(CD-Insert)','6','0','000001',GetDate(),'NULL',NULL,'N','N','NULL')</v>
      </c>
    </row>
    <row r="171" spans="1:23">
      <c r="A171" s="331" t="s">
        <v>2483</v>
      </c>
      <c r="B171" s="319" t="s">
        <v>1312</v>
      </c>
      <c r="C171" s="331" t="s">
        <v>1312</v>
      </c>
      <c r="D171" s="332">
        <v>6</v>
      </c>
      <c r="E171" s="330">
        <v>0</v>
      </c>
      <c r="F171" s="331" t="s">
        <v>135</v>
      </c>
      <c r="G171" s="333" t="s">
        <v>2070</v>
      </c>
      <c r="H171" s="330" t="s">
        <v>795</v>
      </c>
      <c r="I171" s="330" t="s">
        <v>795</v>
      </c>
      <c r="J171" s="330" t="s">
        <v>304</v>
      </c>
      <c r="K171" s="330" t="s">
        <v>304</v>
      </c>
      <c r="L171" s="330" t="str">
        <f t="shared" si="2"/>
        <v>NULL</v>
      </c>
      <c r="M171" s="331" t="s">
        <v>795</v>
      </c>
      <c r="N171" s="331" t="s">
        <v>2205</v>
      </c>
      <c r="O171" s="331" t="s">
        <v>2483</v>
      </c>
      <c r="P171" s="330"/>
      <c r="Q171" s="330"/>
      <c r="R171" s="330"/>
      <c r="S171" s="330"/>
      <c r="T171" s="330"/>
      <c r="U171" s="330"/>
      <c r="V171" s="330"/>
      <c r="W171" s="327" t="str">
        <f t="shared" si="11"/>
        <v>IF EXISTS (SELECT *FROM GeneralMaster WHERE (Code='*06006' OR Name='Spiral Binding') AND TYPE=6) Print 'Exist' ELSE Insert Into GeneralMaster VALUES ('*06006','Spiral Binding','Spiral Binding','6','0','000001',GetDate(),'NULL',NULL,'N','N','NULL')</v>
      </c>
    </row>
    <row r="172" spans="1:23">
      <c r="A172" s="331" t="s">
        <v>2484</v>
      </c>
      <c r="B172" s="319" t="s">
        <v>1313</v>
      </c>
      <c r="C172" s="331" t="s">
        <v>1313</v>
      </c>
      <c r="D172" s="332">
        <v>6</v>
      </c>
      <c r="E172" s="330">
        <v>0</v>
      </c>
      <c r="F172" s="331" t="s">
        <v>135</v>
      </c>
      <c r="G172" s="333" t="s">
        <v>2070</v>
      </c>
      <c r="H172" s="330" t="s">
        <v>795</v>
      </c>
      <c r="I172" s="330" t="s">
        <v>795</v>
      </c>
      <c r="J172" s="330" t="s">
        <v>304</v>
      </c>
      <c r="K172" s="330" t="s">
        <v>304</v>
      </c>
      <c r="L172" s="330" t="str">
        <f t="shared" si="2"/>
        <v>NULL</v>
      </c>
      <c r="M172" s="331" t="s">
        <v>795</v>
      </c>
      <c r="N172" s="331" t="s">
        <v>2206</v>
      </c>
      <c r="O172" s="331" t="s">
        <v>2484</v>
      </c>
      <c r="P172" s="330"/>
      <c r="Q172" s="330"/>
      <c r="R172" s="330"/>
      <c r="S172" s="330"/>
      <c r="T172" s="330"/>
      <c r="U172" s="330"/>
      <c r="V172" s="330"/>
      <c r="W172" s="327" t="str">
        <f t="shared" si="11"/>
        <v>IF EXISTS (SELECT *FROM GeneralMaster WHERE (Code='*06007' OR Name='Wirro Binding') AND TYPE=6) Print 'Exist' ELSE Insert Into GeneralMaster VALUES ('*06007','Wirro Binding','Wirro Binding','6','0','000001',GetDate(),'NULL',NULL,'N','N','NULL')</v>
      </c>
    </row>
    <row r="173" spans="1:23">
      <c r="A173" s="331" t="s">
        <v>2485</v>
      </c>
      <c r="B173" s="319" t="s">
        <v>1337</v>
      </c>
      <c r="C173" s="331" t="s">
        <v>1337</v>
      </c>
      <c r="D173" s="332">
        <v>6</v>
      </c>
      <c r="E173" s="330">
        <v>0</v>
      </c>
      <c r="F173" s="331" t="s">
        <v>135</v>
      </c>
      <c r="G173" s="333" t="s">
        <v>2070</v>
      </c>
      <c r="H173" s="330" t="s">
        <v>795</v>
      </c>
      <c r="I173" s="330" t="s">
        <v>795</v>
      </c>
      <c r="J173" s="330" t="s">
        <v>304</v>
      </c>
      <c r="K173" s="330" t="s">
        <v>304</v>
      </c>
      <c r="L173" s="330" t="str">
        <f t="shared" si="2"/>
        <v>NULL</v>
      </c>
      <c r="M173" s="331" t="s">
        <v>795</v>
      </c>
      <c r="N173" s="331" t="s">
        <v>2231</v>
      </c>
      <c r="O173" s="331" t="s">
        <v>2485</v>
      </c>
      <c r="P173" s="330"/>
      <c r="Q173" s="330"/>
      <c r="R173" s="330"/>
      <c r="S173" s="330"/>
      <c r="T173" s="330"/>
      <c r="U173" s="330"/>
      <c r="V173" s="330"/>
      <c r="W173" s="327" t="str">
        <f t="shared" si="11"/>
        <v>IF EXISTS (SELECT *FROM GeneralMaster WHERE (Code='*06008' OR Name='Cutting &amp; Packing') AND TYPE=6) Print 'Exist' ELSE Insert Into GeneralMaster VALUES ('*06008','Cutting &amp; Packing','Cutting &amp; Packing','6','0','000001',GetDate(),'NULL',NULL,'N','N','NULL')</v>
      </c>
    </row>
    <row r="174" spans="1:23">
      <c r="A174" s="331" t="s">
        <v>2486</v>
      </c>
      <c r="B174" s="319" t="s">
        <v>1402</v>
      </c>
      <c r="C174" s="331" t="s">
        <v>1402</v>
      </c>
      <c r="D174" s="332">
        <v>6</v>
      </c>
      <c r="E174" s="330">
        <v>0</v>
      </c>
      <c r="F174" s="331" t="s">
        <v>135</v>
      </c>
      <c r="G174" s="333" t="s">
        <v>2070</v>
      </c>
      <c r="H174" s="330" t="s">
        <v>795</v>
      </c>
      <c r="I174" s="330" t="s">
        <v>795</v>
      </c>
      <c r="J174" s="330" t="s">
        <v>304</v>
      </c>
      <c r="K174" s="330" t="s">
        <v>304</v>
      </c>
      <c r="L174" s="330" t="str">
        <f t="shared" si="2"/>
        <v>NULL</v>
      </c>
      <c r="M174" s="331" t="s">
        <v>795</v>
      </c>
      <c r="N174" s="331" t="s">
        <v>2302</v>
      </c>
      <c r="O174" s="331" t="s">
        <v>2486</v>
      </c>
      <c r="P174" s="330"/>
      <c r="Q174" s="330"/>
      <c r="R174" s="330"/>
      <c r="S174" s="330"/>
      <c r="T174" s="330"/>
      <c r="U174" s="330"/>
      <c r="V174" s="330"/>
      <c r="W174" s="327" t="str">
        <f t="shared" si="11"/>
        <v>IF EXISTS (SELECT *FROM GeneralMaster WHERE (Code='*06009' OR Name='Cutting Only') AND TYPE=6) Print 'Exist' ELSE Insert Into GeneralMaster VALUES ('*06009','Cutting Only','Cutting Only','6','0','000001',GetDate(),'NULL',NULL,'N','N','NULL')</v>
      </c>
    </row>
    <row r="175" spans="1:23">
      <c r="A175" s="331" t="s">
        <v>2487</v>
      </c>
      <c r="B175" s="331" t="s">
        <v>1429</v>
      </c>
      <c r="C175" s="331" t="s">
        <v>1429</v>
      </c>
      <c r="D175" s="332">
        <v>6</v>
      </c>
      <c r="E175" s="330">
        <v>0</v>
      </c>
      <c r="F175" s="331" t="s">
        <v>135</v>
      </c>
      <c r="G175" s="333" t="s">
        <v>2070</v>
      </c>
      <c r="H175" s="330" t="s">
        <v>795</v>
      </c>
      <c r="I175" s="330" t="s">
        <v>795</v>
      </c>
      <c r="J175" s="330" t="s">
        <v>304</v>
      </c>
      <c r="K175" s="330" t="s">
        <v>304</v>
      </c>
      <c r="L175" s="330" t="str">
        <f t="shared" si="2"/>
        <v>NULL</v>
      </c>
      <c r="M175" s="331" t="s">
        <v>795</v>
      </c>
      <c r="N175" s="331" t="s">
        <v>2334</v>
      </c>
      <c r="O175" s="331" t="s">
        <v>2487</v>
      </c>
      <c r="P175" s="330"/>
      <c r="Q175" s="330"/>
      <c r="R175" s="330"/>
      <c r="S175" s="330"/>
      <c r="T175" s="330"/>
      <c r="U175" s="330"/>
      <c r="V175" s="330"/>
      <c r="W175" s="327" t="str">
        <f t="shared" si="11"/>
        <v>IF EXISTS (SELECT *FROM GeneralMaster WHERE (Code='*06010' OR Name='Half Die Cut') AND TYPE=6) Print 'Exist' ELSE Insert Into GeneralMaster VALUES ('*06010','Half Die Cut','Half Die Cut','6','0','000001',GetDate(),'NULL',NULL,'N','N','NULL')</v>
      </c>
    </row>
    <row r="176" spans="1:23">
      <c r="A176" s="331" t="s">
        <v>2488</v>
      </c>
      <c r="B176" s="331" t="s">
        <v>1433</v>
      </c>
      <c r="C176" s="331" t="s">
        <v>1433</v>
      </c>
      <c r="D176" s="332">
        <v>6</v>
      </c>
      <c r="E176" s="330">
        <v>0</v>
      </c>
      <c r="F176" s="331" t="s">
        <v>135</v>
      </c>
      <c r="G176" s="333" t="s">
        <v>2070</v>
      </c>
      <c r="H176" s="330" t="s">
        <v>795</v>
      </c>
      <c r="I176" s="330" t="s">
        <v>795</v>
      </c>
      <c r="J176" s="330" t="s">
        <v>304</v>
      </c>
      <c r="K176" s="330" t="s">
        <v>304</v>
      </c>
      <c r="L176" s="330" t="str">
        <f t="shared" si="2"/>
        <v>NULL</v>
      </c>
      <c r="M176" s="331" t="s">
        <v>795</v>
      </c>
      <c r="N176" s="331" t="s">
        <v>2337</v>
      </c>
      <c r="O176" s="331" t="s">
        <v>2488</v>
      </c>
      <c r="P176" s="330"/>
      <c r="Q176" s="330"/>
      <c r="R176" s="330"/>
      <c r="S176" s="330"/>
      <c r="T176" s="330"/>
      <c r="U176" s="330"/>
      <c r="V176" s="330"/>
      <c r="W176" s="327" t="str">
        <f t="shared" si="11"/>
        <v>IF EXISTS (SELECT *FROM GeneralMaster WHERE (Code='*06011' OR Name='Loose') AND TYPE=6) Print 'Exist' ELSE Insert Into GeneralMaster VALUES ('*06011','Loose','Loose','6','0','000001',GetDate(),'NULL',NULL,'N','N','NULL')</v>
      </c>
    </row>
    <row r="177" spans="1:23">
      <c r="A177" s="331" t="s">
        <v>2489</v>
      </c>
      <c r="B177" s="331" t="s">
        <v>1434</v>
      </c>
      <c r="C177" s="331" t="s">
        <v>1434</v>
      </c>
      <c r="D177" s="332">
        <v>6</v>
      </c>
      <c r="E177" s="330">
        <v>0</v>
      </c>
      <c r="F177" s="331" t="s">
        <v>135</v>
      </c>
      <c r="G177" s="333" t="s">
        <v>2070</v>
      </c>
      <c r="H177" s="330" t="s">
        <v>795</v>
      </c>
      <c r="I177" s="330" t="s">
        <v>795</v>
      </c>
      <c r="J177" s="330" t="s">
        <v>304</v>
      </c>
      <c r="K177" s="330" t="s">
        <v>304</v>
      </c>
      <c r="L177" s="330" t="str">
        <f t="shared" si="2"/>
        <v>NULL</v>
      </c>
      <c r="M177" s="331" t="s">
        <v>795</v>
      </c>
      <c r="N177" s="331" t="s">
        <v>2338</v>
      </c>
      <c r="O177" s="331" t="s">
        <v>2489</v>
      </c>
      <c r="P177" s="330"/>
      <c r="Q177" s="330"/>
      <c r="R177" s="330"/>
      <c r="S177" s="330"/>
      <c r="T177" s="330"/>
      <c r="U177" s="330"/>
      <c r="V177" s="330"/>
      <c r="W177" s="327" t="str">
        <f t="shared" si="11"/>
        <v>IF EXISTS (SELECT *FROM GeneralMaster WHERE (Code='*06012' OR Name='Pad Gumming') AND TYPE=6) Print 'Exist' ELSE Insert Into GeneralMaster VALUES ('*06012','Pad Gumming','Pad Gumming','6','0','000001',GetDate(),'NULL',NULL,'N','N','NULL')</v>
      </c>
    </row>
    <row r="178" spans="1:23">
      <c r="A178" s="331" t="s">
        <v>2490</v>
      </c>
      <c r="B178" s="331" t="s">
        <v>1438</v>
      </c>
      <c r="C178" s="331" t="s">
        <v>1438</v>
      </c>
      <c r="D178" s="332">
        <v>6</v>
      </c>
      <c r="E178" s="330">
        <v>0</v>
      </c>
      <c r="F178" s="331" t="s">
        <v>135</v>
      </c>
      <c r="G178" s="333" t="s">
        <v>2070</v>
      </c>
      <c r="H178" s="330" t="s">
        <v>795</v>
      </c>
      <c r="I178" s="330" t="s">
        <v>795</v>
      </c>
      <c r="J178" s="330" t="s">
        <v>304</v>
      </c>
      <c r="K178" s="330" t="s">
        <v>304</v>
      </c>
      <c r="L178" s="330" t="str">
        <f t="shared" si="2"/>
        <v>NULL</v>
      </c>
      <c r="M178" s="331" t="s">
        <v>795</v>
      </c>
      <c r="N178" s="331" t="s">
        <v>2342</v>
      </c>
      <c r="O178" s="331" t="s">
        <v>2490</v>
      </c>
      <c r="P178" s="330"/>
      <c r="Q178" s="330"/>
      <c r="R178" s="330"/>
      <c r="S178" s="330"/>
      <c r="T178" s="330"/>
      <c r="U178" s="330"/>
      <c r="V178" s="330"/>
      <c r="W178" s="327" t="str">
        <f t="shared" si="11"/>
        <v>IF EXISTS (SELECT *FROM GeneralMaster WHERE (Code='*06013' OR Name='Pakki Binding') AND TYPE=6) Print 'Exist' ELSE Insert Into GeneralMaster VALUES ('*06013','Pakki Binding','Pakki Binding','6','0','000001',GetDate(),'NULL',NULL,'N','N','NULL')</v>
      </c>
    </row>
    <row r="179" spans="1:23">
      <c r="A179" s="331" t="s">
        <v>2491</v>
      </c>
      <c r="B179" s="331" t="s">
        <v>1439</v>
      </c>
      <c r="C179" s="331" t="s">
        <v>1439</v>
      </c>
      <c r="D179" s="332">
        <v>6</v>
      </c>
      <c r="E179" s="330">
        <v>0</v>
      </c>
      <c r="F179" s="331" t="s">
        <v>135</v>
      </c>
      <c r="G179" s="333" t="s">
        <v>2070</v>
      </c>
      <c r="H179" s="330" t="s">
        <v>795</v>
      </c>
      <c r="I179" s="330" t="s">
        <v>795</v>
      </c>
      <c r="J179" s="330" t="s">
        <v>304</v>
      </c>
      <c r="K179" s="330" t="s">
        <v>304</v>
      </c>
      <c r="L179" s="330" t="str">
        <f t="shared" si="2"/>
        <v>NULL</v>
      </c>
      <c r="M179" s="331" t="s">
        <v>795</v>
      </c>
      <c r="N179" s="331" t="s">
        <v>2343</v>
      </c>
      <c r="O179" s="331" t="s">
        <v>2491</v>
      </c>
      <c r="P179" s="330"/>
      <c r="Q179" s="330"/>
      <c r="R179" s="330"/>
      <c r="S179" s="330"/>
      <c r="T179" s="330"/>
      <c r="U179" s="330"/>
      <c r="V179" s="330"/>
      <c r="W179" s="327" t="str">
        <f t="shared" si="11"/>
        <v>IF EXISTS (SELECT *FROM GeneralMaster WHERE (Code='*06014' OR Name='Kachchi Binding') AND TYPE=6) Print 'Exist' ELSE Insert Into GeneralMaster VALUES ('*06014','Kachchi Binding','Kachchi Binding','6','0','000001',GetDate(),'NULL',NULL,'N','N','NULL')</v>
      </c>
    </row>
    <row r="180" spans="1:23">
      <c r="A180" s="331" t="s">
        <v>2492</v>
      </c>
      <c r="B180" s="319" t="s">
        <v>2085</v>
      </c>
      <c r="C180" s="331" t="s">
        <v>2085</v>
      </c>
      <c r="D180" s="332">
        <v>6</v>
      </c>
      <c r="E180" s="330">
        <v>0</v>
      </c>
      <c r="F180" s="331" t="s">
        <v>135</v>
      </c>
      <c r="G180" s="333" t="s">
        <v>2070</v>
      </c>
      <c r="H180" s="330" t="s">
        <v>795</v>
      </c>
      <c r="I180" s="330" t="s">
        <v>795</v>
      </c>
      <c r="J180" s="330" t="s">
        <v>304</v>
      </c>
      <c r="K180" s="330" t="s">
        <v>304</v>
      </c>
      <c r="L180" s="330" t="str">
        <f t="shared" si="2"/>
        <v>NULL</v>
      </c>
      <c r="M180" s="331" t="s">
        <v>795</v>
      </c>
      <c r="N180" s="331" t="s">
        <v>2432</v>
      </c>
      <c r="O180" s="331" t="s">
        <v>2492</v>
      </c>
      <c r="P180" s="330"/>
      <c r="Q180" s="330"/>
      <c r="R180" s="330"/>
      <c r="S180" s="330"/>
      <c r="T180" s="330"/>
      <c r="U180" s="330"/>
      <c r="V180" s="330"/>
      <c r="W180" s="327" t="str">
        <f t="shared" si="11"/>
        <v>IF EXISTS (SELECT *FROM GeneralMaster WHERE (Code='*06015' OR Name='Center Pinning (BOX)') AND TYPE=6) Print 'Exist' ELSE Insert Into GeneralMaster VALUES ('*06015','Center Pinning (BOX)','Center Pinning (BOX)','6','0','000001',GetDate(),'NULL',NULL,'N','N','NULL')</v>
      </c>
    </row>
    <row r="181" spans="1:23">
      <c r="A181" s="331" t="s">
        <v>2493</v>
      </c>
      <c r="B181" s="319" t="s">
        <v>1305</v>
      </c>
      <c r="C181" s="331" t="s">
        <v>1305</v>
      </c>
      <c r="D181" s="332">
        <v>6</v>
      </c>
      <c r="E181" s="330">
        <v>0</v>
      </c>
      <c r="F181" s="331" t="s">
        <v>135</v>
      </c>
      <c r="G181" s="333" t="s">
        <v>2070</v>
      </c>
      <c r="H181" s="330" t="s">
        <v>795</v>
      </c>
      <c r="I181" s="330" t="s">
        <v>795</v>
      </c>
      <c r="J181" s="330" t="s">
        <v>304</v>
      </c>
      <c r="K181" s="330" t="s">
        <v>304</v>
      </c>
      <c r="L181" s="330" t="str">
        <f t="shared" si="2"/>
        <v>NULL</v>
      </c>
      <c r="M181" s="331" t="s">
        <v>795</v>
      </c>
      <c r="N181" s="331" t="s">
        <v>2197</v>
      </c>
      <c r="O181" s="331" t="s">
        <v>2493</v>
      </c>
      <c r="P181" s="330"/>
      <c r="Q181" s="330"/>
      <c r="R181" s="330"/>
      <c r="S181" s="330"/>
      <c r="T181" s="330"/>
      <c r="U181" s="330"/>
      <c r="V181" s="330"/>
      <c r="W181" s="327" t="str">
        <f t="shared" si="11"/>
        <v>IF EXISTS (SELECT *FROM GeneralMaster WHERE (Code='*06016' OR Name='Center Pin Binding') AND TYPE=6) Print 'Exist' ELSE Insert Into GeneralMaster VALUES ('*06016','Center Pin Binding','Center Pin Binding','6','0','000001',GetDate(),'NULL',NULL,'N','N','NULL')</v>
      </c>
    </row>
    <row r="182" spans="1:23">
      <c r="A182" s="331" t="s">
        <v>2494</v>
      </c>
      <c r="B182" s="319" t="s">
        <v>1309</v>
      </c>
      <c r="C182" s="331" t="s">
        <v>1309</v>
      </c>
      <c r="D182" s="332">
        <v>6</v>
      </c>
      <c r="E182" s="330">
        <v>0</v>
      </c>
      <c r="F182" s="331" t="s">
        <v>135</v>
      </c>
      <c r="G182" s="333" t="s">
        <v>2070</v>
      </c>
      <c r="H182" s="330" t="s">
        <v>795</v>
      </c>
      <c r="I182" s="330" t="s">
        <v>795</v>
      </c>
      <c r="J182" s="330" t="s">
        <v>304</v>
      </c>
      <c r="K182" s="330" t="s">
        <v>304</v>
      </c>
      <c r="L182" s="330" t="str">
        <f t="shared" si="2"/>
        <v>NULL</v>
      </c>
      <c r="M182" s="331" t="s">
        <v>795</v>
      </c>
      <c r="N182" s="331" t="s">
        <v>2201</v>
      </c>
      <c r="O182" s="331" t="s">
        <v>2494</v>
      </c>
      <c r="P182" s="330"/>
      <c r="Q182" s="330"/>
      <c r="R182" s="330"/>
      <c r="S182" s="330"/>
      <c r="T182" s="330"/>
      <c r="U182" s="330"/>
      <c r="V182" s="330"/>
      <c r="W182" s="327" t="str">
        <f t="shared" si="11"/>
        <v>IF EXISTS (SELECT *FROM GeneralMaster WHERE (Code='*06017' OR Name='None') AND TYPE=6) Print 'Exist' ELSE Insert Into GeneralMaster VALUES ('*06017','None','None','6','0','000001',GetDate(),'NULL',NULL,'N','N','NULL')</v>
      </c>
    </row>
    <row r="183" spans="1:23">
      <c r="A183" s="331" t="s">
        <v>2495</v>
      </c>
      <c r="B183" s="319" t="s">
        <v>554</v>
      </c>
      <c r="C183" s="331" t="s">
        <v>554</v>
      </c>
      <c r="D183" s="332">
        <v>6</v>
      </c>
      <c r="E183" s="330">
        <v>0</v>
      </c>
      <c r="F183" s="331" t="s">
        <v>135</v>
      </c>
      <c r="G183" s="333" t="s">
        <v>2070</v>
      </c>
      <c r="H183" s="330" t="s">
        <v>795</v>
      </c>
      <c r="I183" s="330" t="s">
        <v>795</v>
      </c>
      <c r="J183" s="330" t="s">
        <v>304</v>
      </c>
      <c r="K183" s="330" t="s">
        <v>304</v>
      </c>
      <c r="L183" s="330" t="str">
        <f t="shared" si="2"/>
        <v>NULL</v>
      </c>
      <c r="M183" s="331" t="s">
        <v>795</v>
      </c>
      <c r="N183" s="331" t="s">
        <v>2202</v>
      </c>
      <c r="O183" s="331" t="s">
        <v>2495</v>
      </c>
      <c r="P183" s="330"/>
      <c r="Q183" s="330"/>
      <c r="R183" s="330"/>
      <c r="S183" s="330"/>
      <c r="T183" s="330"/>
      <c r="U183" s="330"/>
      <c r="V183" s="330"/>
      <c r="W183" s="327" t="str">
        <f t="shared" si="11"/>
        <v>IF EXISTS (SELECT *FROM GeneralMaster WHERE (Code='*06018' OR Name='Perfect Binding') AND TYPE=6) Print 'Exist' ELSE Insert Into GeneralMaster VALUES ('*06018','Perfect Binding','Perfect Binding','6','0','000001',GetDate(),'NULL',NULL,'N','N','NULL')</v>
      </c>
    </row>
    <row r="184" spans="1:23">
      <c r="A184" s="331" t="s">
        <v>3966</v>
      </c>
      <c r="B184" s="319" t="s">
        <v>5430</v>
      </c>
      <c r="C184" s="331" t="s">
        <v>5430</v>
      </c>
      <c r="D184" s="332">
        <v>6</v>
      </c>
      <c r="E184" s="330">
        <v>0</v>
      </c>
      <c r="F184" s="331" t="s">
        <v>135</v>
      </c>
      <c r="G184" s="333" t="s">
        <v>2070</v>
      </c>
      <c r="H184" s="330" t="s">
        <v>795</v>
      </c>
      <c r="I184" s="330" t="s">
        <v>795</v>
      </c>
      <c r="J184" s="330" t="s">
        <v>304</v>
      </c>
      <c r="K184" s="330" t="s">
        <v>304</v>
      </c>
      <c r="L184" s="330" t="str">
        <f t="shared" ref="L184:L189" si="12">IF(M184&lt;&gt;"Null",CONCATENATE("*26",RIGHT(M184,3)),"NULL")</f>
        <v>NULL</v>
      </c>
      <c r="M184" s="331" t="s">
        <v>795</v>
      </c>
      <c r="N184" s="331" t="s">
        <v>3966</v>
      </c>
      <c r="O184" s="331" t="s">
        <v>3966</v>
      </c>
      <c r="P184" s="330"/>
      <c r="Q184" s="330"/>
      <c r="R184" s="330"/>
      <c r="S184" s="330"/>
      <c r="T184" s="330"/>
      <c r="U184" s="330"/>
      <c r="V184" s="330"/>
      <c r="W184" s="327" t="str">
        <f t="shared" si="11"/>
        <v>IF EXISTS (SELECT *FROM GeneralMaster WHERE (Code='*06019' OR Name='Spiral 12 MM') AND TYPE=6) Print 'Exist' ELSE Insert Into GeneralMaster VALUES ('*06019','Spiral 12 MM','Spiral 12 MM','6','0','000001',GetDate(),'NULL',NULL,'N','N','NULL')</v>
      </c>
    </row>
    <row r="185" spans="1:23">
      <c r="A185" s="331" t="s">
        <v>3967</v>
      </c>
      <c r="B185" s="319" t="s">
        <v>5431</v>
      </c>
      <c r="C185" s="331" t="s">
        <v>5431</v>
      </c>
      <c r="D185" s="332">
        <v>6</v>
      </c>
      <c r="E185" s="330">
        <v>0</v>
      </c>
      <c r="F185" s="331" t="s">
        <v>135</v>
      </c>
      <c r="G185" s="333" t="s">
        <v>2070</v>
      </c>
      <c r="H185" s="330" t="s">
        <v>795</v>
      </c>
      <c r="I185" s="330" t="s">
        <v>795</v>
      </c>
      <c r="J185" s="330" t="s">
        <v>304</v>
      </c>
      <c r="K185" s="330" t="s">
        <v>304</v>
      </c>
      <c r="L185" s="330" t="str">
        <f t="shared" si="12"/>
        <v>NULL</v>
      </c>
      <c r="M185" s="331" t="s">
        <v>795</v>
      </c>
      <c r="N185" s="331" t="s">
        <v>3967</v>
      </c>
      <c r="O185" s="331" t="s">
        <v>3967</v>
      </c>
      <c r="P185" s="330"/>
      <c r="Q185" s="330"/>
      <c r="R185" s="330"/>
      <c r="S185" s="330"/>
      <c r="T185" s="330"/>
      <c r="U185" s="330"/>
      <c r="V185" s="330"/>
      <c r="W185" s="327" t="str">
        <f t="shared" si="11"/>
        <v>IF EXISTS (SELECT *FROM GeneralMaster WHERE (Code='*06020' OR Name='Spiral 15 MM') AND TYPE=6) Print 'Exist' ELSE Insert Into GeneralMaster VALUES ('*06020','Spiral 15 MM','Spiral 15 MM','6','0','000001',GetDate(),'NULL',NULL,'N','N','NULL')</v>
      </c>
    </row>
    <row r="186" spans="1:23">
      <c r="A186" s="331" t="s">
        <v>3968</v>
      </c>
      <c r="B186" s="319" t="s">
        <v>5432</v>
      </c>
      <c r="C186" s="331" t="s">
        <v>5432</v>
      </c>
      <c r="D186" s="332">
        <v>6</v>
      </c>
      <c r="E186" s="330">
        <v>0</v>
      </c>
      <c r="F186" s="331" t="s">
        <v>135</v>
      </c>
      <c r="G186" s="333" t="s">
        <v>2070</v>
      </c>
      <c r="H186" s="330" t="s">
        <v>795</v>
      </c>
      <c r="I186" s="330" t="s">
        <v>795</v>
      </c>
      <c r="J186" s="330" t="s">
        <v>304</v>
      </c>
      <c r="K186" s="330" t="s">
        <v>304</v>
      </c>
      <c r="L186" s="330" t="str">
        <f t="shared" si="12"/>
        <v>NULL</v>
      </c>
      <c r="M186" s="331" t="s">
        <v>795</v>
      </c>
      <c r="N186" s="331" t="s">
        <v>3968</v>
      </c>
      <c r="O186" s="331" t="s">
        <v>3968</v>
      </c>
      <c r="P186" s="330"/>
      <c r="Q186" s="330"/>
      <c r="R186" s="330"/>
      <c r="S186" s="330"/>
      <c r="T186" s="330"/>
      <c r="U186" s="330"/>
      <c r="V186" s="330"/>
      <c r="W186" s="327" t="str">
        <f t="shared" si="11"/>
        <v>IF EXISTS (SELECT *FROM GeneralMaster WHERE (Code='*06021' OR Name='Spiral 18 MM') AND TYPE=6) Print 'Exist' ELSE Insert Into GeneralMaster VALUES ('*06021','Spiral 18 MM','Spiral 18 MM','6','0','000001',GetDate(),'NULL',NULL,'N','N','NULL')</v>
      </c>
    </row>
    <row r="187" spans="1:23">
      <c r="A187" s="331" t="s">
        <v>3969</v>
      </c>
      <c r="B187" s="319" t="s">
        <v>5433</v>
      </c>
      <c r="C187" s="331" t="s">
        <v>5433</v>
      </c>
      <c r="D187" s="332">
        <v>6</v>
      </c>
      <c r="E187" s="330">
        <v>0</v>
      </c>
      <c r="F187" s="331" t="s">
        <v>135</v>
      </c>
      <c r="G187" s="333" t="s">
        <v>2070</v>
      </c>
      <c r="H187" s="330" t="s">
        <v>795</v>
      </c>
      <c r="I187" s="330" t="s">
        <v>795</v>
      </c>
      <c r="J187" s="330" t="s">
        <v>304</v>
      </c>
      <c r="K187" s="330" t="s">
        <v>304</v>
      </c>
      <c r="L187" s="330" t="str">
        <f t="shared" si="12"/>
        <v>NULL</v>
      </c>
      <c r="M187" s="331" t="s">
        <v>795</v>
      </c>
      <c r="N187" s="331" t="s">
        <v>3969</v>
      </c>
      <c r="O187" s="331" t="s">
        <v>3969</v>
      </c>
      <c r="P187" s="330"/>
      <c r="Q187" s="330"/>
      <c r="R187" s="330"/>
      <c r="S187" s="330"/>
      <c r="T187" s="330"/>
      <c r="U187" s="330"/>
      <c r="V187" s="330"/>
      <c r="W187" s="327" t="str">
        <f t="shared" si="11"/>
        <v>IF EXISTS (SELECT *FROM GeneralMaster WHERE (Code='*06022' OR Name='Spiral 20 MM') AND TYPE=6) Print 'Exist' ELSE Insert Into GeneralMaster VALUES ('*06022','Spiral 20 MM','Spiral 20 MM','6','0','000001',GetDate(),'NULL',NULL,'N','N','NULL')</v>
      </c>
    </row>
    <row r="188" spans="1:23">
      <c r="A188" s="331" t="s">
        <v>3970</v>
      </c>
      <c r="B188" s="319" t="s">
        <v>5434</v>
      </c>
      <c r="C188" s="331" t="s">
        <v>5434</v>
      </c>
      <c r="D188" s="332">
        <v>6</v>
      </c>
      <c r="E188" s="330">
        <v>0</v>
      </c>
      <c r="F188" s="331" t="s">
        <v>135</v>
      </c>
      <c r="G188" s="333" t="s">
        <v>2070</v>
      </c>
      <c r="H188" s="330" t="s">
        <v>795</v>
      </c>
      <c r="I188" s="330" t="s">
        <v>795</v>
      </c>
      <c r="J188" s="330" t="s">
        <v>304</v>
      </c>
      <c r="K188" s="330" t="s">
        <v>304</v>
      </c>
      <c r="L188" s="330" t="str">
        <f t="shared" si="12"/>
        <v>NULL</v>
      </c>
      <c r="M188" s="331" t="s">
        <v>795</v>
      </c>
      <c r="N188" s="331" t="s">
        <v>3970</v>
      </c>
      <c r="O188" s="331" t="s">
        <v>3970</v>
      </c>
      <c r="P188" s="330"/>
      <c r="Q188" s="330"/>
      <c r="R188" s="330"/>
      <c r="S188" s="330"/>
      <c r="T188" s="330"/>
      <c r="U188" s="330"/>
      <c r="V188" s="330"/>
      <c r="W188" s="327" t="str">
        <f t="shared" si="11"/>
        <v>IF EXISTS (SELECT *FROM GeneralMaster WHERE (Code='*06023' OR Name='Spiral 22 MM') AND TYPE=6) Print 'Exist' ELSE Insert Into GeneralMaster VALUES ('*06023','Spiral 22 MM','Spiral 22 MM','6','0','000001',GetDate(),'NULL',NULL,'N','N','NULL')</v>
      </c>
    </row>
    <row r="189" spans="1:23">
      <c r="A189" s="331" t="s">
        <v>3971</v>
      </c>
      <c r="B189" s="319" t="s">
        <v>5435</v>
      </c>
      <c r="C189" s="331" t="s">
        <v>5435</v>
      </c>
      <c r="D189" s="332">
        <v>6</v>
      </c>
      <c r="E189" s="330">
        <v>0</v>
      </c>
      <c r="F189" s="331" t="s">
        <v>135</v>
      </c>
      <c r="G189" s="333" t="s">
        <v>2070</v>
      </c>
      <c r="H189" s="330" t="s">
        <v>795</v>
      </c>
      <c r="I189" s="330" t="s">
        <v>795</v>
      </c>
      <c r="J189" s="330" t="s">
        <v>304</v>
      </c>
      <c r="K189" s="330" t="s">
        <v>304</v>
      </c>
      <c r="L189" s="330" t="str">
        <f t="shared" si="12"/>
        <v>NULL</v>
      </c>
      <c r="M189" s="331" t="s">
        <v>795</v>
      </c>
      <c r="N189" s="331" t="s">
        <v>3971</v>
      </c>
      <c r="O189" s="331" t="s">
        <v>3971</v>
      </c>
      <c r="P189" s="330"/>
      <c r="Q189" s="330"/>
      <c r="R189" s="330"/>
      <c r="S189" s="330"/>
      <c r="T189" s="330"/>
      <c r="U189" s="330"/>
      <c r="V189" s="330"/>
      <c r="W189" s="327" t="str">
        <f t="shared" si="11"/>
        <v>IF EXISTS (SELECT *FROM GeneralMaster WHERE (Code='*06024' OR Name='Spiral 25 MM') AND TYPE=6) Print 'Exist' ELSE Insert Into GeneralMaster VALUES ('*06024','Spiral 25 MM','Spiral 25 MM','6','0','000001',GetDate(),'NULL',NULL,'N','N','NULL')</v>
      </c>
    </row>
    <row r="190" spans="1:23">
      <c r="A190" s="331" t="s">
        <v>3972</v>
      </c>
      <c r="B190" s="476" t="s">
        <v>5493</v>
      </c>
      <c r="C190" s="476" t="s">
        <v>5493</v>
      </c>
      <c r="D190" s="332">
        <v>6</v>
      </c>
      <c r="E190" s="330">
        <v>0</v>
      </c>
      <c r="F190" s="331" t="s">
        <v>135</v>
      </c>
      <c r="G190" s="333" t="s">
        <v>2070</v>
      </c>
      <c r="H190" s="330" t="s">
        <v>795</v>
      </c>
      <c r="I190" s="330" t="s">
        <v>795</v>
      </c>
      <c r="J190" s="330" t="s">
        <v>304</v>
      </c>
      <c r="K190" s="330" t="s">
        <v>304</v>
      </c>
      <c r="L190" s="330" t="str">
        <f t="shared" ref="L190" si="13">IF(M190&lt;&gt;"Null",CONCATENATE("*26",RIGHT(M190,3)),"NULL")</f>
        <v>NULL</v>
      </c>
      <c r="M190" s="331" t="s">
        <v>795</v>
      </c>
      <c r="N190" s="331" t="s">
        <v>3972</v>
      </c>
      <c r="O190" s="331" t="s">
        <v>3972</v>
      </c>
      <c r="P190" s="330"/>
      <c r="Q190" s="330"/>
      <c r="R190" s="330"/>
      <c r="S190" s="330"/>
      <c r="T190" s="330"/>
      <c r="U190" s="330"/>
      <c r="V190" s="330"/>
      <c r="W190" s="327" t="str">
        <f t="shared" si="11"/>
        <v>IF EXISTS (SELECT *FROM GeneralMaster WHERE (Code='*06025' OR Name='Gatta') AND TYPE=6) Print 'Exist' ELSE Insert Into GeneralMaster VALUES ('*06025','Gatta','Gatta','6','0','000001',GetDate(),'NULL',NULL,'N','N','NULL')</v>
      </c>
    </row>
    <row r="191" spans="1:23">
      <c r="A191" s="331"/>
      <c r="B191" s="319"/>
      <c r="C191" s="331"/>
      <c r="D191" s="332"/>
      <c r="E191" s="330"/>
      <c r="F191" s="331"/>
      <c r="G191" s="333"/>
      <c r="H191" s="330"/>
      <c r="I191" s="330"/>
      <c r="J191" s="330"/>
      <c r="K191" s="330"/>
      <c r="L191" s="330"/>
      <c r="M191" s="331"/>
      <c r="N191" s="331"/>
      <c r="O191" s="331"/>
      <c r="P191" s="330"/>
      <c r="Q191" s="330"/>
      <c r="R191" s="330"/>
      <c r="S191" s="330"/>
      <c r="T191" s="330"/>
      <c r="U191" s="330"/>
      <c r="V191" s="330"/>
      <c r="W191" s="327"/>
    </row>
    <row r="192" spans="1:23">
      <c r="A192" s="331"/>
      <c r="B192" s="319"/>
      <c r="C192" s="331"/>
      <c r="D192" s="332"/>
      <c r="E192" s="330"/>
      <c r="F192" s="331"/>
      <c r="G192" s="333"/>
      <c r="H192" s="330"/>
      <c r="I192" s="330"/>
      <c r="J192" s="330"/>
      <c r="K192" s="330"/>
      <c r="L192" s="330"/>
      <c r="M192" s="331"/>
      <c r="N192" s="331"/>
      <c r="O192" s="331"/>
      <c r="P192" s="330"/>
      <c r="Q192" s="330"/>
      <c r="R192" s="330"/>
      <c r="S192" s="330"/>
      <c r="T192" s="330"/>
      <c r="U192" s="330"/>
      <c r="V192" s="330"/>
      <c r="W192" s="327"/>
    </row>
    <row r="193" spans="1:105">
      <c r="A193" s="331"/>
      <c r="B193" s="319"/>
      <c r="C193" s="331"/>
      <c r="D193" s="332"/>
      <c r="E193" s="330"/>
      <c r="F193" s="331"/>
      <c r="G193" s="333"/>
      <c r="H193" s="330"/>
      <c r="I193" s="330"/>
      <c r="J193" s="330"/>
      <c r="K193" s="330"/>
      <c r="L193" s="330"/>
      <c r="M193" s="331"/>
      <c r="N193" s="331"/>
      <c r="O193" s="331"/>
      <c r="P193" s="330"/>
      <c r="Q193" s="330"/>
      <c r="R193" s="330"/>
      <c r="S193" s="330"/>
      <c r="T193" s="330"/>
      <c r="U193" s="330"/>
      <c r="V193" s="330"/>
      <c r="W193" s="327"/>
    </row>
    <row r="194" spans="1:105">
      <c r="A194" s="337" t="s">
        <v>2496</v>
      </c>
      <c r="B194" s="337" t="s">
        <v>1314</v>
      </c>
      <c r="C194" s="337" t="s">
        <v>1314</v>
      </c>
      <c r="D194" s="338" t="s">
        <v>4122</v>
      </c>
      <c r="E194" s="339">
        <v>0</v>
      </c>
      <c r="F194" s="337" t="s">
        <v>135</v>
      </c>
      <c r="G194" s="340" t="s">
        <v>2070</v>
      </c>
      <c r="H194" s="339" t="s">
        <v>795</v>
      </c>
      <c r="I194" s="339" t="s">
        <v>795</v>
      </c>
      <c r="J194" s="339" t="s">
        <v>304</v>
      </c>
      <c r="K194" s="339" t="s">
        <v>304</v>
      </c>
      <c r="L194" s="339" t="str">
        <f t="shared" ref="L194:L228" si="14">IF(M194&lt;&gt;"Null",CONCATENATE("*26",RIGHT(M194,3)),"NULL")</f>
        <v>NULL</v>
      </c>
      <c r="M194" s="337" t="s">
        <v>795</v>
      </c>
      <c r="N194" s="337" t="s">
        <v>2207</v>
      </c>
      <c r="O194" s="337" t="s">
        <v>2496</v>
      </c>
      <c r="P194" s="339"/>
      <c r="Q194" s="339"/>
      <c r="R194" s="339"/>
      <c r="S194" s="339"/>
      <c r="T194" s="339"/>
      <c r="U194" s="339"/>
      <c r="V194" s="339"/>
      <c r="W194" s="327" t="str">
        <f t="shared" si="11"/>
        <v>IF EXISTS (SELECT *FROM GeneralMaster WHERE (Code='*07001' OR Name='BOPP Gloss') AND TYPE= ) Print 'Exist' ELSE Insert Into GeneralMaster VALUES ('*07001','BOPP Gloss','BOPP Gloss',' ','0','000001',GetDate(),'NULL',NULL,'N','N','NULL')</v>
      </c>
      <c r="BA194" s="327" t="str">
        <f>CONCATENATE($BA$1,$BA$3,"Name='",$B194,"') Print 'Not Exist' ELSE ",$BA$4,"'",$A194,"' Where Name='",$B194,"'")</f>
        <v xml:space="preserve">   cnDatabase.Execute "IF NOT EXISTS (SELECT *FROM GeneralMaster WHERE Name='BOPP Gloss') Print 'Not Exist' ELSE Update GeneralMaster Set Code='*07001' Where Name='BOPP Gloss'</v>
      </c>
      <c r="DA194" s="327" t="str">
        <f>CONCATENATE($DA$1,$DA$3,"'",$B194,"' IN (Select Distinct(Select Name From GeneralMaster Where LaminationType=Code AND Name='",$B194,"') As Name From AccountChild07 Where (Select Name From GeneralMaster Where LaminationType=Code AND Name='",$B194,"') IS NOT NULL)) Print 'Not Exist' ELSE Update AccountChild07 Set LaminationType='",$A194,"' Where (Select Distinct(Select Name From GeneralMaster Where LaminationType=Code AND Name='",$B194,"') As Name From AccountChild07 Where (Select Name From GeneralMaster Where LaminationType=Code AND Name='",$B194,"') IS NOT NULL)='",$B194,"'")</f>
        <v xml:space="preserve">   cnDatabase.Execute "IF NOT EXISTS (SELECT * FROM AccountChild07 WHERE 'BOPP Gloss' IN (Select Distinct(Select Name From GeneralMaster Where LaminationType=Code AND Name='BOPP Gloss') As Name From AccountChild07 Where (Select Name From GeneralMaster Where LaminationType=Code AND Name='BOPP Gloss') IS NOT NULL)) Print 'Not Exist' ELSE Update AccountChild07 Set LaminationType='*07001' Where (Select Distinct(Select Name From GeneralMaster Where LaminationType=Code AND Name='BOPP Gloss') As Name From AccountChild07 Where (Select Name From GeneralMaster Where LaminationType=Code AND Name='BOPP Gloss') IS NOT NULL)='BOPP Gloss'</v>
      </c>
    </row>
    <row r="195" spans="1:105">
      <c r="A195" s="337" t="s">
        <v>2497</v>
      </c>
      <c r="B195" s="337" t="s">
        <v>1315</v>
      </c>
      <c r="C195" s="337" t="s">
        <v>1315</v>
      </c>
      <c r="D195" s="338">
        <v>7</v>
      </c>
      <c r="E195" s="339">
        <v>0</v>
      </c>
      <c r="F195" s="337" t="s">
        <v>135</v>
      </c>
      <c r="G195" s="340" t="s">
        <v>2070</v>
      </c>
      <c r="H195" s="339" t="s">
        <v>795</v>
      </c>
      <c r="I195" s="339" t="s">
        <v>795</v>
      </c>
      <c r="J195" s="339" t="s">
        <v>304</v>
      </c>
      <c r="K195" s="339" t="s">
        <v>304</v>
      </c>
      <c r="L195" s="339" t="str">
        <f t="shared" si="14"/>
        <v>NULL</v>
      </c>
      <c r="M195" s="337" t="s">
        <v>795</v>
      </c>
      <c r="N195" s="337" t="s">
        <v>2208</v>
      </c>
      <c r="O195" s="337" t="s">
        <v>2497</v>
      </c>
      <c r="P195" s="339"/>
      <c r="Q195" s="339"/>
      <c r="R195" s="339"/>
      <c r="S195" s="339"/>
      <c r="T195" s="339"/>
      <c r="U195" s="339"/>
      <c r="V195" s="339"/>
      <c r="W195" s="327" t="str">
        <f t="shared" si="11"/>
        <v>IF EXISTS (SELECT *FROM GeneralMaster WHERE (Code='*07002' OR Name='BOPP Matt') AND TYPE=7) Print 'Exist' ELSE Insert Into GeneralMaster VALUES ('*07002','BOPP Matt','BOPP Matt','7','0','000001',GetDate(),'NULL',NULL,'N','N','NULL')</v>
      </c>
      <c r="BA195" s="327" t="str">
        <f t="shared" ref="BA195:BA228" si="15">CONCATENATE($BA$1,$BA$3,"Name='",$B195,"') Print 'Not Exist' ELSE ",$BA$4,"'",$A195,"' Where Name='",$B195,"'")</f>
        <v xml:space="preserve">   cnDatabase.Execute "IF NOT EXISTS (SELECT *FROM GeneralMaster WHERE Name='BOPP Matt') Print 'Not Exist' ELSE Update GeneralMaster Set Code='*07002' Where Name='BOPP Matt'</v>
      </c>
      <c r="DA195" s="327" t="str">
        <f>CONCATENATE($DA$1,$DA$3,"'",$B195,"' IN (Select Distinct(Select Name From GeneralMaster Where LaminationType=Code AND Name='",$B195,"') As Name From AccountChild07 Where (Select Name From GeneralMaster Where LaminationType=Code AND Name='",$B195,"') IS NOT NULL)) Print 'Not Exist' ELSE Update AccountChild07 Set LaminationType='",$A195,"' Where (Select Distinct(Select Name From GeneralMaster Where LaminationType=Code AND Name='",$B195,"') As Name From AccountChild07 Where (Select Name From GeneralMaster Where LaminationType=Code AND Name='",$B195,"') IS NOT NULL)='",$B195,"'")</f>
        <v xml:space="preserve">   cnDatabase.Execute "IF NOT EXISTS (SELECT * FROM AccountChild07 WHERE 'BOPP Matt' IN (Select Distinct(Select Name From GeneralMaster Where LaminationType=Code AND Name='BOPP Matt') As Name From AccountChild07 Where (Select Name From GeneralMaster Where LaminationType=Code AND Name='BOPP Matt') IS NOT NULL)) Print 'Not Exist' ELSE Update AccountChild07 Set LaminationType='*07002' Where (Select Distinct(Select Name From GeneralMaster Where LaminationType=Code AND Name='BOPP Matt') As Name From AccountChild07 Where (Select Name From GeneralMaster Where LaminationType=Code AND Name='BOPP Matt') IS NOT NULL)='BOPP Matt'</v>
      </c>
    </row>
    <row r="196" spans="1:105">
      <c r="A196" s="337" t="s">
        <v>2498</v>
      </c>
      <c r="B196" s="337" t="s">
        <v>1416</v>
      </c>
      <c r="C196" s="337" t="s">
        <v>1416</v>
      </c>
      <c r="D196" s="338">
        <v>7</v>
      </c>
      <c r="E196" s="339">
        <v>0</v>
      </c>
      <c r="F196" s="337" t="s">
        <v>135</v>
      </c>
      <c r="G196" s="340" t="s">
        <v>2070</v>
      </c>
      <c r="H196" s="339" t="s">
        <v>795</v>
      </c>
      <c r="I196" s="339" t="s">
        <v>795</v>
      </c>
      <c r="J196" s="339" t="s">
        <v>304</v>
      </c>
      <c r="K196" s="339" t="s">
        <v>304</v>
      </c>
      <c r="L196" s="339" t="str">
        <f t="shared" si="14"/>
        <v>NULL</v>
      </c>
      <c r="M196" s="337" t="s">
        <v>795</v>
      </c>
      <c r="N196" s="337" t="s">
        <v>2321</v>
      </c>
      <c r="O196" s="337" t="s">
        <v>2498</v>
      </c>
      <c r="P196" s="339"/>
      <c r="Q196" s="339"/>
      <c r="R196" s="339"/>
      <c r="S196" s="339"/>
      <c r="T196" s="339"/>
      <c r="U196" s="339"/>
      <c r="V196" s="339"/>
      <c r="W196" s="327" t="str">
        <f t="shared" si="11"/>
        <v>IF EXISTS (SELECT *FROM GeneralMaster WHERE (Code='*07003' OR Name='Box Packing') AND TYPE=7) Print 'Exist' ELSE Insert Into GeneralMaster VALUES ('*07003','Box Packing','Box Packing','7','0','000001',GetDate(),'NULL',NULL,'N','N','NULL')</v>
      </c>
      <c r="BA196" s="327" t="str">
        <f t="shared" si="15"/>
        <v xml:space="preserve">   cnDatabase.Execute "IF NOT EXISTS (SELECT *FROM GeneralMaster WHERE Name='Box Packing') Print 'Not Exist' ELSE Update GeneralMaster Set Code='*07003' Where Name='Box Packing'</v>
      </c>
    </row>
    <row r="197" spans="1:105">
      <c r="A197" s="337" t="s">
        <v>2499</v>
      </c>
      <c r="B197" s="337" t="s">
        <v>5438</v>
      </c>
      <c r="C197" s="337" t="s">
        <v>5438</v>
      </c>
      <c r="D197" s="338">
        <v>7</v>
      </c>
      <c r="E197" s="339">
        <v>0</v>
      </c>
      <c r="F197" s="337" t="s">
        <v>135</v>
      </c>
      <c r="G197" s="340" t="s">
        <v>2070</v>
      </c>
      <c r="H197" s="339" t="s">
        <v>795</v>
      </c>
      <c r="I197" s="339" t="s">
        <v>795</v>
      </c>
      <c r="J197" s="339" t="s">
        <v>304</v>
      </c>
      <c r="K197" s="339" t="s">
        <v>304</v>
      </c>
      <c r="L197" s="339" t="str">
        <f t="shared" si="14"/>
        <v>NULL</v>
      </c>
      <c r="M197" s="337" t="s">
        <v>795</v>
      </c>
      <c r="N197" s="337" t="s">
        <v>2320</v>
      </c>
      <c r="O197" s="337" t="s">
        <v>2499</v>
      </c>
      <c r="P197" s="339"/>
      <c r="Q197" s="339"/>
      <c r="R197" s="339"/>
      <c r="S197" s="339"/>
      <c r="T197" s="339"/>
      <c r="U197" s="339"/>
      <c r="V197" s="339"/>
      <c r="W197" s="327" t="str">
        <f t="shared" si="11"/>
        <v>IF EXISTS (SELECT *FROM GeneralMaster WHERE (Code='*07004' OR Name='Center Pining') AND TYPE=7) Print 'Exist' ELSE Insert Into GeneralMaster VALUES ('*07004','Center Pining','Center Pining','7','0','000001',GetDate(),'NULL',NULL,'N','N','NULL')</v>
      </c>
      <c r="BA197" s="327" t="str">
        <f t="shared" si="15"/>
        <v xml:space="preserve">   cnDatabase.Execute "IF NOT EXISTS (SELECT *FROM GeneralMaster WHERE Name='Center Pining') Print 'Not Exist' ELSE Update GeneralMaster Set Code='*07004' Where Name='Center Pining'</v>
      </c>
    </row>
    <row r="198" spans="1:105">
      <c r="A198" s="337" t="s">
        <v>2500</v>
      </c>
      <c r="B198" s="337" t="s">
        <v>1406</v>
      </c>
      <c r="C198" s="337" t="s">
        <v>1406</v>
      </c>
      <c r="D198" s="338">
        <v>7</v>
      </c>
      <c r="E198" s="339">
        <v>0</v>
      </c>
      <c r="F198" s="337" t="s">
        <v>135</v>
      </c>
      <c r="G198" s="340" t="s">
        <v>2070</v>
      </c>
      <c r="H198" s="339" t="s">
        <v>795</v>
      </c>
      <c r="I198" s="339" t="s">
        <v>795</v>
      </c>
      <c r="J198" s="339" t="s">
        <v>304</v>
      </c>
      <c r="K198" s="339" t="s">
        <v>304</v>
      </c>
      <c r="L198" s="339" t="str">
        <f t="shared" si="14"/>
        <v>NULL</v>
      </c>
      <c r="M198" s="337" t="s">
        <v>795</v>
      </c>
      <c r="N198" s="337" t="s">
        <v>2307</v>
      </c>
      <c r="O198" s="337" t="s">
        <v>2500</v>
      </c>
      <c r="P198" s="339"/>
      <c r="Q198" s="339"/>
      <c r="R198" s="339"/>
      <c r="S198" s="339"/>
      <c r="T198" s="339"/>
      <c r="U198" s="339"/>
      <c r="V198" s="339"/>
      <c r="W198" s="327" t="str">
        <f t="shared" si="11"/>
        <v>IF EXISTS (SELECT *FROM GeneralMaster WHERE (Code='*07005' OR Name='Counting &amp; Fabrication') AND TYPE=7) Print 'Exist' ELSE Insert Into GeneralMaster VALUES ('*07005','Counting &amp; Fabrication','Counting &amp; Fabrication','7','0','000001',GetDate(),'NULL',NULL,'N','N','NULL')</v>
      </c>
      <c r="BA198" s="327" t="str">
        <f t="shared" si="15"/>
        <v xml:space="preserve">   cnDatabase.Execute "IF NOT EXISTS (SELECT *FROM GeneralMaster WHERE Name='Counting &amp; Fabrication') Print 'Not Exist' ELSE Update GeneralMaster Set Code='*07005' Where Name='Counting &amp; Fabrication'</v>
      </c>
    </row>
    <row r="199" spans="1:105">
      <c r="A199" s="337" t="s">
        <v>2501</v>
      </c>
      <c r="B199" s="337" t="s">
        <v>1440</v>
      </c>
      <c r="C199" s="337" t="s">
        <v>1440</v>
      </c>
      <c r="D199" s="338">
        <v>7</v>
      </c>
      <c r="E199" s="339">
        <v>0</v>
      </c>
      <c r="F199" s="337" t="s">
        <v>135</v>
      </c>
      <c r="G199" s="340" t="s">
        <v>2070</v>
      </c>
      <c r="H199" s="339" t="s">
        <v>795</v>
      </c>
      <c r="I199" s="339" t="s">
        <v>795</v>
      </c>
      <c r="J199" s="339" t="s">
        <v>304</v>
      </c>
      <c r="K199" s="339" t="s">
        <v>304</v>
      </c>
      <c r="L199" s="339" t="str">
        <f t="shared" si="14"/>
        <v>NULL</v>
      </c>
      <c r="M199" s="337" t="s">
        <v>795</v>
      </c>
      <c r="N199" s="337" t="s">
        <v>2344</v>
      </c>
      <c r="O199" s="337" t="s">
        <v>2501</v>
      </c>
      <c r="P199" s="339"/>
      <c r="Q199" s="339"/>
      <c r="R199" s="339"/>
      <c r="S199" s="339"/>
      <c r="T199" s="339"/>
      <c r="U199" s="339"/>
      <c r="V199" s="339"/>
      <c r="W199" s="327" t="str">
        <f t="shared" si="11"/>
        <v>IF EXISTS (SELECT *FROM GeneralMaster WHERE (Code='*07006' OR Name='Creasing+Folding+Packing') AND TYPE=7) Print 'Exist' ELSE Insert Into GeneralMaster VALUES ('*07006','Creasing+Folding+Packing','Creasing+Folding+Packing','7','0','000001',GetDate(),'NULL',NULL,'N','N','NULL')</v>
      </c>
      <c r="BA199" s="327" t="str">
        <f t="shared" si="15"/>
        <v xml:space="preserve">   cnDatabase.Execute "IF NOT EXISTS (SELECT *FROM GeneralMaster WHERE Name='Creasing+Folding+Packing') Print 'Not Exist' ELSE Update GeneralMaster Set Code='*07006' Where Name='Creasing+Folding+Packing'</v>
      </c>
    </row>
    <row r="200" spans="1:105">
      <c r="A200" s="337" t="s">
        <v>2502</v>
      </c>
      <c r="B200" s="337" t="s">
        <v>1427</v>
      </c>
      <c r="C200" s="337" t="s">
        <v>1427</v>
      </c>
      <c r="D200" s="338">
        <v>7</v>
      </c>
      <c r="E200" s="339">
        <v>0</v>
      </c>
      <c r="F200" s="337" t="s">
        <v>135</v>
      </c>
      <c r="G200" s="340" t="s">
        <v>2070</v>
      </c>
      <c r="H200" s="339" t="s">
        <v>795</v>
      </c>
      <c r="I200" s="339" t="s">
        <v>795</v>
      </c>
      <c r="J200" s="339" t="s">
        <v>304</v>
      </c>
      <c r="K200" s="339" t="s">
        <v>304</v>
      </c>
      <c r="L200" s="339" t="str">
        <f t="shared" si="14"/>
        <v>NULL</v>
      </c>
      <c r="M200" s="337" t="s">
        <v>795</v>
      </c>
      <c r="N200" s="337" t="s">
        <v>2332</v>
      </c>
      <c r="O200" s="337" t="s">
        <v>2502</v>
      </c>
      <c r="P200" s="339"/>
      <c r="Q200" s="339"/>
      <c r="R200" s="339"/>
      <c r="S200" s="339"/>
      <c r="T200" s="339"/>
      <c r="U200" s="339"/>
      <c r="V200" s="339"/>
      <c r="W200" s="327" t="str">
        <f t="shared" si="11"/>
        <v>IF EXISTS (SELECT *FROM GeneralMaster WHERE (Code='*07007' OR Name='Cutting and Packing') AND TYPE=7) Print 'Exist' ELSE Insert Into GeneralMaster VALUES ('*07007','Cutting and Packing','Cutting and Packing','7','0','000001',GetDate(),'NULL',NULL,'N','N','NULL')</v>
      </c>
      <c r="BA200" s="327" t="str">
        <f t="shared" si="15"/>
        <v xml:space="preserve">   cnDatabase.Execute "IF NOT EXISTS (SELECT *FROM GeneralMaster WHERE Name='Cutting and Packing') Print 'Not Exist' ELSE Update GeneralMaster Set Code='*07007' Where Name='Cutting and Packing'</v>
      </c>
    </row>
    <row r="201" spans="1:105">
      <c r="A201" s="337" t="s">
        <v>2503</v>
      </c>
      <c r="B201" s="337" t="s">
        <v>1403</v>
      </c>
      <c r="C201" s="337" t="s">
        <v>1403</v>
      </c>
      <c r="D201" s="338">
        <v>7</v>
      </c>
      <c r="E201" s="339">
        <v>0</v>
      </c>
      <c r="F201" s="337" t="s">
        <v>135</v>
      </c>
      <c r="G201" s="340" t="s">
        <v>2070</v>
      </c>
      <c r="H201" s="339" t="s">
        <v>795</v>
      </c>
      <c r="I201" s="339" t="s">
        <v>795</v>
      </c>
      <c r="J201" s="339" t="s">
        <v>304</v>
      </c>
      <c r="K201" s="339" t="s">
        <v>304</v>
      </c>
      <c r="L201" s="339" t="str">
        <f t="shared" si="14"/>
        <v>NULL</v>
      </c>
      <c r="M201" s="337" t="s">
        <v>795</v>
      </c>
      <c r="N201" s="337" t="s">
        <v>2303</v>
      </c>
      <c r="O201" s="337" t="s">
        <v>2503</v>
      </c>
      <c r="P201" s="339"/>
      <c r="Q201" s="339"/>
      <c r="R201" s="339"/>
      <c r="S201" s="339"/>
      <c r="T201" s="339"/>
      <c r="U201" s="339"/>
      <c r="V201" s="339"/>
      <c r="W201" s="327" t="str">
        <f t="shared" si="11"/>
        <v>IF EXISTS (SELECT *FROM GeneralMaster WHERE (Code='*07008' OR Name='Cutting Leaflet Only') AND TYPE=7) Print 'Exist' ELSE Insert Into GeneralMaster VALUES ('*07008','Cutting Leaflet Only','Cutting Leaflet Only','7','0','000001',GetDate(),'NULL',NULL,'N','N','NULL')</v>
      </c>
      <c r="BA201" s="327" t="str">
        <f t="shared" si="15"/>
        <v xml:space="preserve">   cnDatabase.Execute "IF NOT EXISTS (SELECT *FROM GeneralMaster WHERE Name='Cutting Leaflet Only') Print 'Not Exist' ELSE Update GeneralMaster Set Code='*07008' Where Name='Cutting Leaflet Only'</v>
      </c>
    </row>
    <row r="202" spans="1:105">
      <c r="A202" s="337" t="s">
        <v>2504</v>
      </c>
      <c r="B202" s="337" t="s">
        <v>5440</v>
      </c>
      <c r="C202" s="337" t="s">
        <v>5440</v>
      </c>
      <c r="D202" s="338">
        <v>7</v>
      </c>
      <c r="E202" s="339">
        <v>0</v>
      </c>
      <c r="F202" s="337" t="s">
        <v>135</v>
      </c>
      <c r="G202" s="340" t="s">
        <v>2070</v>
      </c>
      <c r="H202" s="339" t="s">
        <v>795</v>
      </c>
      <c r="I202" s="339" t="s">
        <v>795</v>
      </c>
      <c r="J202" s="339" t="s">
        <v>304</v>
      </c>
      <c r="K202" s="339" t="s">
        <v>304</v>
      </c>
      <c r="L202" s="339" t="str">
        <f t="shared" si="14"/>
        <v>NULL</v>
      </c>
      <c r="M202" s="337" t="s">
        <v>795</v>
      </c>
      <c r="N202" s="337" t="s">
        <v>2300</v>
      </c>
      <c r="O202" s="337" t="s">
        <v>2504</v>
      </c>
      <c r="P202" s="339"/>
      <c r="Q202" s="339"/>
      <c r="R202" s="339"/>
      <c r="S202" s="339"/>
      <c r="T202" s="339"/>
      <c r="U202" s="339"/>
      <c r="V202" s="339"/>
      <c r="W202" s="327" t="str">
        <f t="shared" si="11"/>
        <v>IF EXISTS (SELECT *FROM GeneralMaster WHERE (Code='*07009' OR Name='Die Cutting ') AND TYPE=7) Print 'Exist' ELSE Insert Into GeneralMaster VALUES ('*07009','Die Cutting ','Die Cutting ','7','0','000001',GetDate(),'NULL',NULL,'N','N','NULL')</v>
      </c>
      <c r="BA202" s="327" t="str">
        <f t="shared" si="15"/>
        <v xml:space="preserve">   cnDatabase.Execute "IF NOT EXISTS (SELECT *FROM GeneralMaster WHERE Name='Die Cutting ') Print 'Not Exist' ELSE Update GeneralMaster Set Code='*07009' Where Name='Die Cutting '</v>
      </c>
    </row>
    <row r="203" spans="1:105">
      <c r="A203" s="337" t="s">
        <v>2505</v>
      </c>
      <c r="B203" s="337" t="s">
        <v>5439</v>
      </c>
      <c r="C203" s="337" t="s">
        <v>5439</v>
      </c>
      <c r="D203" s="338">
        <v>7</v>
      </c>
      <c r="E203" s="339">
        <v>0</v>
      </c>
      <c r="F203" s="337" t="s">
        <v>135</v>
      </c>
      <c r="G203" s="340" t="s">
        <v>2070</v>
      </c>
      <c r="H203" s="339" t="s">
        <v>795</v>
      </c>
      <c r="I203" s="339" t="s">
        <v>795</v>
      </c>
      <c r="J203" s="339" t="s">
        <v>304</v>
      </c>
      <c r="K203" s="339" t="s">
        <v>304</v>
      </c>
      <c r="L203" s="339" t="str">
        <f t="shared" si="14"/>
        <v>NULL</v>
      </c>
      <c r="M203" s="337" t="s">
        <v>795</v>
      </c>
      <c r="N203" s="337" t="s">
        <v>2299</v>
      </c>
      <c r="O203" s="337" t="s">
        <v>2505</v>
      </c>
      <c r="P203" s="339"/>
      <c r="Q203" s="339"/>
      <c r="R203" s="339"/>
      <c r="S203" s="339"/>
      <c r="T203" s="339"/>
      <c r="U203" s="339"/>
      <c r="V203" s="339"/>
      <c r="W203" s="327" t="str">
        <f t="shared" si="11"/>
        <v>IF EXISTS (SELECT *FROM GeneralMaster WHERE (Code='*07010' OR Name='Die Making ') AND TYPE=7) Print 'Exist' ELSE Insert Into GeneralMaster VALUES ('*07010','Die Making ','Die Making ','7','0','000001',GetDate(),'NULL',NULL,'N','N','NULL')</v>
      </c>
      <c r="BA203" s="327" t="str">
        <f t="shared" si="15"/>
        <v xml:space="preserve">   cnDatabase.Execute "IF NOT EXISTS (SELECT *FROM GeneralMaster WHERE Name='Die Making ') Print 'Not Exist' ELSE Update GeneralMaster Set Code='*07010' Where Name='Die Making '</v>
      </c>
    </row>
    <row r="204" spans="1:105">
      <c r="A204" s="337" t="s">
        <v>2506</v>
      </c>
      <c r="B204" s="337" t="s">
        <v>1412</v>
      </c>
      <c r="C204" s="337" t="s">
        <v>1412</v>
      </c>
      <c r="D204" s="338">
        <v>7</v>
      </c>
      <c r="E204" s="339">
        <v>0</v>
      </c>
      <c r="F204" s="337" t="s">
        <v>135</v>
      </c>
      <c r="G204" s="340" t="s">
        <v>2070</v>
      </c>
      <c r="H204" s="339" t="s">
        <v>795</v>
      </c>
      <c r="I204" s="339" t="s">
        <v>795</v>
      </c>
      <c r="J204" s="339" t="s">
        <v>304</v>
      </c>
      <c r="K204" s="339" t="s">
        <v>304</v>
      </c>
      <c r="L204" s="339" t="str">
        <f t="shared" si="14"/>
        <v>NULL</v>
      </c>
      <c r="M204" s="337" t="s">
        <v>795</v>
      </c>
      <c r="N204" s="337" t="s">
        <v>2313</v>
      </c>
      <c r="O204" s="337" t="s">
        <v>2506</v>
      </c>
      <c r="P204" s="339"/>
      <c r="Q204" s="339"/>
      <c r="R204" s="339"/>
      <c r="S204" s="339"/>
      <c r="T204" s="339"/>
      <c r="U204" s="339"/>
      <c r="V204" s="339"/>
      <c r="W204" s="327" t="str">
        <f t="shared" si="11"/>
        <v>IF EXISTS (SELECT *FROM GeneralMaster WHERE (Code='*07011' OR Name='Digital Print') AND TYPE=7) Print 'Exist' ELSE Insert Into GeneralMaster VALUES ('*07011','Digital Print','Digital Print','7','0','000001',GetDate(),'NULL',NULL,'N','N','NULL')</v>
      </c>
      <c r="BA204" s="327" t="str">
        <f t="shared" si="15"/>
        <v xml:space="preserve">   cnDatabase.Execute "IF NOT EXISTS (SELECT *FROM GeneralMaster WHERE Name='Digital Print') Print 'Not Exist' ELSE Update GeneralMaster Set Code='*07011' Where Name='Digital Print'</v>
      </c>
    </row>
    <row r="205" spans="1:105">
      <c r="A205" s="337" t="s">
        <v>2507</v>
      </c>
      <c r="B205" s="337" t="s">
        <v>1437</v>
      </c>
      <c r="C205" s="337" t="s">
        <v>1437</v>
      </c>
      <c r="D205" s="338">
        <v>7</v>
      </c>
      <c r="E205" s="339">
        <v>0</v>
      </c>
      <c r="F205" s="337" t="s">
        <v>135</v>
      </c>
      <c r="G205" s="340" t="s">
        <v>2070</v>
      </c>
      <c r="H205" s="339" t="s">
        <v>795</v>
      </c>
      <c r="I205" s="339" t="s">
        <v>795</v>
      </c>
      <c r="J205" s="339" t="s">
        <v>304</v>
      </c>
      <c r="K205" s="339" t="s">
        <v>304</v>
      </c>
      <c r="L205" s="339" t="str">
        <f t="shared" si="14"/>
        <v>NULL</v>
      </c>
      <c r="M205" s="337" t="s">
        <v>795</v>
      </c>
      <c r="N205" s="337" t="s">
        <v>2341</v>
      </c>
      <c r="O205" s="337" t="s">
        <v>2507</v>
      </c>
      <c r="P205" s="339"/>
      <c r="Q205" s="339"/>
      <c r="R205" s="339"/>
      <c r="S205" s="339"/>
      <c r="T205" s="339"/>
      <c r="U205" s="339"/>
      <c r="V205" s="339"/>
      <c r="W205" s="327" t="str">
        <f t="shared" si="11"/>
        <v>IF EXISTS (SELECT *FROM GeneralMaster WHERE (Code='*07012' OR Name='Embossing') AND TYPE=7) Print 'Exist' ELSE Insert Into GeneralMaster VALUES ('*07012','Embossing','Embossing','7','0','000001',GetDate(),'NULL',NULL,'N','N','NULL')</v>
      </c>
      <c r="BA205" s="327" t="str">
        <f t="shared" si="15"/>
        <v xml:space="preserve">   cnDatabase.Execute "IF NOT EXISTS (SELECT *FROM GeneralMaster WHERE Name='Embossing') Print 'Not Exist' ELSE Update GeneralMaster Set Code='*07012' Where Name='Embossing'</v>
      </c>
    </row>
    <row r="206" spans="1:105">
      <c r="A206" s="337" t="s">
        <v>2508</v>
      </c>
      <c r="B206" s="337" t="s">
        <v>5441</v>
      </c>
      <c r="C206" s="337" t="s">
        <v>5441</v>
      </c>
      <c r="D206" s="338">
        <v>7</v>
      </c>
      <c r="E206" s="339">
        <v>0</v>
      </c>
      <c r="F206" s="337" t="s">
        <v>135</v>
      </c>
      <c r="G206" s="340" t="s">
        <v>2070</v>
      </c>
      <c r="H206" s="339" t="s">
        <v>795</v>
      </c>
      <c r="I206" s="339" t="s">
        <v>795</v>
      </c>
      <c r="J206" s="339" t="s">
        <v>304</v>
      </c>
      <c r="K206" s="339" t="s">
        <v>304</v>
      </c>
      <c r="L206" s="339" t="str">
        <f t="shared" si="14"/>
        <v>NULL</v>
      </c>
      <c r="M206" s="337" t="s">
        <v>795</v>
      </c>
      <c r="N206" s="337" t="s">
        <v>2301</v>
      </c>
      <c r="O206" s="337" t="s">
        <v>2508</v>
      </c>
      <c r="P206" s="339"/>
      <c r="Q206" s="339"/>
      <c r="R206" s="339"/>
      <c r="S206" s="339"/>
      <c r="T206" s="339"/>
      <c r="U206" s="339"/>
      <c r="V206" s="339"/>
      <c r="W206" s="327" t="str">
        <f t="shared" si="11"/>
        <v>IF EXISTS (SELECT *FROM GeneralMaster WHERE (Code='*07013' OR Name='Foiling ') AND TYPE=7) Print 'Exist' ELSE Insert Into GeneralMaster VALUES ('*07013','Foiling ','Foiling ','7','0','000001',GetDate(),'NULL',NULL,'N','N','NULL')</v>
      </c>
      <c r="BA206" s="327" t="str">
        <f t="shared" si="15"/>
        <v xml:space="preserve">   cnDatabase.Execute "IF NOT EXISTS (SELECT *FROM GeneralMaster WHERE Name='Foiling ') Print 'Not Exist' ELSE Update GeneralMaster Set Code='*07013' Where Name='Foiling '</v>
      </c>
    </row>
    <row r="207" spans="1:105">
      <c r="A207" s="337" t="s">
        <v>2509</v>
      </c>
      <c r="B207" s="337" t="s">
        <v>1358</v>
      </c>
      <c r="C207" s="337" t="s">
        <v>1358</v>
      </c>
      <c r="D207" s="338">
        <v>7</v>
      </c>
      <c r="E207" s="339">
        <v>0</v>
      </c>
      <c r="F207" s="337" t="s">
        <v>135</v>
      </c>
      <c r="G207" s="340" t="s">
        <v>2070</v>
      </c>
      <c r="H207" s="339" t="s">
        <v>795</v>
      </c>
      <c r="I207" s="339" t="s">
        <v>795</v>
      </c>
      <c r="J207" s="339" t="s">
        <v>304</v>
      </c>
      <c r="K207" s="339" t="s">
        <v>304</v>
      </c>
      <c r="L207" s="339" t="str">
        <f t="shared" si="14"/>
        <v>NULL</v>
      </c>
      <c r="M207" s="337" t="s">
        <v>795</v>
      </c>
      <c r="N207" s="337" t="s">
        <v>2251</v>
      </c>
      <c r="O207" s="337" t="s">
        <v>2509</v>
      </c>
      <c r="P207" s="339"/>
      <c r="Q207" s="339"/>
      <c r="R207" s="339"/>
      <c r="S207" s="339"/>
      <c r="T207" s="339"/>
      <c r="U207" s="339"/>
      <c r="V207" s="339"/>
      <c r="W207" s="327" t="str">
        <f t="shared" si="11"/>
        <v>IF EXISTS (SELECT *FROM GeneralMaster WHERE (Code='*07014' OR Name='Folding &amp; Packing') AND TYPE=7) Print 'Exist' ELSE Insert Into GeneralMaster VALUES ('*07014','Folding &amp; Packing','Folding &amp; Packing','7','0','000001',GetDate(),'NULL',NULL,'N','N','NULL')</v>
      </c>
      <c r="BA207" s="327" t="str">
        <f t="shared" si="15"/>
        <v xml:space="preserve">   cnDatabase.Execute "IF NOT EXISTS (SELECT *FROM GeneralMaster WHERE Name='Folding &amp; Packing') Print 'Not Exist' ELSE Update GeneralMaster Set Code='*07014' Where Name='Folding &amp; Packing'</v>
      </c>
    </row>
    <row r="208" spans="1:105">
      <c r="A208" s="337" t="s">
        <v>2510</v>
      </c>
      <c r="B208" s="337" t="s">
        <v>1436</v>
      </c>
      <c r="C208" s="337" t="s">
        <v>1436</v>
      </c>
      <c r="D208" s="338">
        <v>7</v>
      </c>
      <c r="E208" s="339">
        <v>0</v>
      </c>
      <c r="F208" s="337" t="s">
        <v>135</v>
      </c>
      <c r="G208" s="340" t="s">
        <v>2070</v>
      </c>
      <c r="H208" s="339" t="s">
        <v>795</v>
      </c>
      <c r="I208" s="339" t="s">
        <v>795</v>
      </c>
      <c r="J208" s="339" t="s">
        <v>304</v>
      </c>
      <c r="K208" s="339" t="s">
        <v>304</v>
      </c>
      <c r="L208" s="339" t="str">
        <f t="shared" si="14"/>
        <v>NULL</v>
      </c>
      <c r="M208" s="337" t="s">
        <v>795</v>
      </c>
      <c r="N208" s="337" t="s">
        <v>2340</v>
      </c>
      <c r="O208" s="337" t="s">
        <v>2510</v>
      </c>
      <c r="P208" s="339"/>
      <c r="Q208" s="339"/>
      <c r="R208" s="339"/>
      <c r="S208" s="339"/>
      <c r="T208" s="339"/>
      <c r="U208" s="339"/>
      <c r="V208" s="339"/>
      <c r="W208" s="327" t="str">
        <f t="shared" si="11"/>
        <v>IF EXISTS (SELECT *FROM GeneralMaster WHERE (Code='*07015' OR Name='Graning') AND TYPE=7) Print 'Exist' ELSE Insert Into GeneralMaster VALUES ('*07015','Graning','Graning','7','0','000001',GetDate(),'NULL',NULL,'N','N','NULL')</v>
      </c>
      <c r="BA208" s="327" t="str">
        <f t="shared" si="15"/>
        <v xml:space="preserve">   cnDatabase.Execute "IF NOT EXISTS (SELECT *FROM GeneralMaster WHERE Name='Graning') Print 'Not Exist' ELSE Update GeneralMaster Set Code='*07015' Where Name='Graning'</v>
      </c>
    </row>
    <row r="209" spans="1:53">
      <c r="A209" s="337" t="s">
        <v>2511</v>
      </c>
      <c r="B209" s="337" t="s">
        <v>1430</v>
      </c>
      <c r="C209" s="337" t="s">
        <v>1430</v>
      </c>
      <c r="D209" s="338">
        <v>7</v>
      </c>
      <c r="E209" s="339">
        <v>0</v>
      </c>
      <c r="F209" s="337" t="s">
        <v>135</v>
      </c>
      <c r="G209" s="340" t="s">
        <v>2070</v>
      </c>
      <c r="H209" s="339" t="s">
        <v>795</v>
      </c>
      <c r="I209" s="339" t="s">
        <v>795</v>
      </c>
      <c r="J209" s="339" t="s">
        <v>304</v>
      </c>
      <c r="K209" s="339" t="s">
        <v>304</v>
      </c>
      <c r="L209" s="339" t="str">
        <f t="shared" si="14"/>
        <v>NULL</v>
      </c>
      <c r="M209" s="337" t="s">
        <v>795</v>
      </c>
      <c r="N209" s="337" t="s">
        <v>2335</v>
      </c>
      <c r="O209" s="337" t="s">
        <v>2511</v>
      </c>
      <c r="P209" s="339"/>
      <c r="Q209" s="339"/>
      <c r="R209" s="339"/>
      <c r="S209" s="339"/>
      <c r="T209" s="339"/>
      <c r="U209" s="339"/>
      <c r="V209" s="339"/>
      <c r="W209" s="327" t="str">
        <f t="shared" si="11"/>
        <v>IF EXISTS (SELECT *FROM GeneralMaster WHERE (Code='*07016' OR Name='Half Die Cutting Charges') AND TYPE=7) Print 'Exist' ELSE Insert Into GeneralMaster VALUES ('*07016','Half Die Cutting Charges','Half Die Cutting Charges','7','0','000001',GetDate(),'NULL',NULL,'N','N','NULL')</v>
      </c>
      <c r="BA209" s="327" t="str">
        <f t="shared" si="15"/>
        <v xml:space="preserve">   cnDatabase.Execute "IF NOT EXISTS (SELECT *FROM GeneralMaster WHERE Name='Half Die Cutting Charges') Print 'Not Exist' ELSE Update GeneralMaster Set Code='*07016' Where Name='Half Die Cutting Charges'</v>
      </c>
    </row>
    <row r="210" spans="1:53">
      <c r="A210" s="337" t="s">
        <v>2512</v>
      </c>
      <c r="B210" s="337" t="s">
        <v>1422</v>
      </c>
      <c r="C210" s="337" t="s">
        <v>1422</v>
      </c>
      <c r="D210" s="338">
        <v>7</v>
      </c>
      <c r="E210" s="339">
        <v>0</v>
      </c>
      <c r="F210" s="337" t="s">
        <v>135</v>
      </c>
      <c r="G210" s="340" t="s">
        <v>2070</v>
      </c>
      <c r="H210" s="339" t="s">
        <v>795</v>
      </c>
      <c r="I210" s="339" t="s">
        <v>795</v>
      </c>
      <c r="J210" s="339" t="s">
        <v>304</v>
      </c>
      <c r="K210" s="339" t="s">
        <v>304</v>
      </c>
      <c r="L210" s="339" t="str">
        <f t="shared" si="14"/>
        <v>NULL</v>
      </c>
      <c r="M210" s="337" t="s">
        <v>795</v>
      </c>
      <c r="N210" s="337" t="s">
        <v>2328</v>
      </c>
      <c r="O210" s="337" t="s">
        <v>2512</v>
      </c>
      <c r="P210" s="339"/>
      <c r="Q210" s="339"/>
      <c r="R210" s="339"/>
      <c r="S210" s="339"/>
      <c r="T210" s="339"/>
      <c r="U210" s="339"/>
      <c r="V210" s="339"/>
      <c r="W210" s="327" t="str">
        <f t="shared" si="11"/>
        <v>IF EXISTS (SELECT *FROM GeneralMaster WHERE (Code='*07017' OR Name='Hardbound Binding') AND TYPE=7) Print 'Exist' ELSE Insert Into GeneralMaster VALUES ('*07017','Hardbound Binding','Hardbound Binding','7','0','000001',GetDate(),'NULL',NULL,'N','N','NULL')</v>
      </c>
      <c r="BA210" s="327" t="str">
        <f t="shared" si="15"/>
        <v xml:space="preserve">   cnDatabase.Execute "IF NOT EXISTS (SELECT *FROM GeneralMaster WHERE Name='Hardbound Binding') Print 'Not Exist' ELSE Update GeneralMaster Set Code='*07017' Where Name='Hardbound Binding'</v>
      </c>
    </row>
    <row r="211" spans="1:53">
      <c r="A211" s="337" t="s">
        <v>2513</v>
      </c>
      <c r="B211" s="337" t="s">
        <v>1426</v>
      </c>
      <c r="C211" s="337" t="s">
        <v>1426</v>
      </c>
      <c r="D211" s="338">
        <v>7</v>
      </c>
      <c r="E211" s="339">
        <v>0</v>
      </c>
      <c r="F211" s="337" t="s">
        <v>135</v>
      </c>
      <c r="G211" s="340" t="s">
        <v>2070</v>
      </c>
      <c r="H211" s="339" t="s">
        <v>795</v>
      </c>
      <c r="I211" s="339" t="s">
        <v>795</v>
      </c>
      <c r="J211" s="339" t="s">
        <v>304</v>
      </c>
      <c r="K211" s="339" t="s">
        <v>304</v>
      </c>
      <c r="L211" s="339" t="str">
        <f t="shared" si="14"/>
        <v>NULL</v>
      </c>
      <c r="M211" s="337" t="s">
        <v>795</v>
      </c>
      <c r="N211" s="337" t="s">
        <v>2331</v>
      </c>
      <c r="O211" s="337" t="s">
        <v>2513</v>
      </c>
      <c r="P211" s="339"/>
      <c r="Q211" s="339"/>
      <c r="R211" s="339"/>
      <c r="S211" s="339"/>
      <c r="T211" s="339"/>
      <c r="U211" s="339"/>
      <c r="V211" s="339"/>
      <c r="W211" s="327" t="str">
        <f t="shared" si="11"/>
        <v>IF EXISTS (SELECT *FROM GeneralMaster WHERE (Code='*07018' OR Name='Hologram') AND TYPE=7) Print 'Exist' ELSE Insert Into GeneralMaster VALUES ('*07018','Hologram','Hologram','7','0','000001',GetDate(),'NULL',NULL,'N','N','NULL')</v>
      </c>
      <c r="BA211" s="327" t="str">
        <f t="shared" si="15"/>
        <v xml:space="preserve">   cnDatabase.Execute "IF NOT EXISTS (SELECT *FROM GeneralMaster WHERE Name='Hologram') Print 'Not Exist' ELSE Update GeneralMaster Set Code='*07018' Where Name='Hologram'</v>
      </c>
    </row>
    <row r="212" spans="1:53">
      <c r="A212" s="337" t="s">
        <v>2514</v>
      </c>
      <c r="B212" s="337" t="s">
        <v>1316</v>
      </c>
      <c r="C212" s="337" t="s">
        <v>1316</v>
      </c>
      <c r="D212" s="338">
        <v>7</v>
      </c>
      <c r="E212" s="339">
        <v>0</v>
      </c>
      <c r="F212" s="337" t="s">
        <v>135</v>
      </c>
      <c r="G212" s="340" t="s">
        <v>2070</v>
      </c>
      <c r="H212" s="339" t="s">
        <v>795</v>
      </c>
      <c r="I212" s="339" t="s">
        <v>795</v>
      </c>
      <c r="J212" s="339" t="s">
        <v>304</v>
      </c>
      <c r="K212" s="339" t="s">
        <v>304</v>
      </c>
      <c r="L212" s="339" t="str">
        <f t="shared" si="14"/>
        <v>NULL</v>
      </c>
      <c r="M212" s="337" t="s">
        <v>795</v>
      </c>
      <c r="N212" s="337" t="s">
        <v>2209</v>
      </c>
      <c r="O212" s="337" t="s">
        <v>2514</v>
      </c>
      <c r="P212" s="339"/>
      <c r="Q212" s="339"/>
      <c r="R212" s="339"/>
      <c r="S212" s="339"/>
      <c r="T212" s="339"/>
      <c r="U212" s="339"/>
      <c r="V212" s="339"/>
      <c r="W212" s="327" t="str">
        <f t="shared" si="11"/>
        <v>IF EXISTS (SELECT *FROM GeneralMaster WHERE (Code='*07019' OR Name='Matt + Spot UV') AND TYPE=7) Print 'Exist' ELSE Insert Into GeneralMaster VALUES ('*07019','Matt + Spot UV','Matt + Spot UV','7','0','000001',GetDate(),'NULL',NULL,'N','N','NULL')</v>
      </c>
      <c r="BA212" s="327" t="str">
        <f t="shared" si="15"/>
        <v xml:space="preserve">   cnDatabase.Execute "IF NOT EXISTS (SELECT *FROM GeneralMaster WHERE Name='Matt + Spot UV') Print 'Not Exist' ELSE Update GeneralMaster Set Code='*07019' Where Name='Matt + Spot UV'</v>
      </c>
    </row>
    <row r="213" spans="1:53">
      <c r="A213" s="337" t="s">
        <v>2515</v>
      </c>
      <c r="B213" s="337" t="s">
        <v>1317</v>
      </c>
      <c r="C213" s="337" t="s">
        <v>1317</v>
      </c>
      <c r="D213" s="338">
        <v>7</v>
      </c>
      <c r="E213" s="339">
        <v>0</v>
      </c>
      <c r="F213" s="337" t="s">
        <v>135</v>
      </c>
      <c r="G213" s="340" t="s">
        <v>2070</v>
      </c>
      <c r="H213" s="339" t="s">
        <v>795</v>
      </c>
      <c r="I213" s="339" t="s">
        <v>795</v>
      </c>
      <c r="J213" s="339" t="s">
        <v>304</v>
      </c>
      <c r="K213" s="339" t="s">
        <v>304</v>
      </c>
      <c r="L213" s="339" t="str">
        <f t="shared" si="14"/>
        <v>NULL</v>
      </c>
      <c r="M213" s="337" t="s">
        <v>795</v>
      </c>
      <c r="N213" s="337" t="s">
        <v>2210</v>
      </c>
      <c r="O213" s="337" t="s">
        <v>2515</v>
      </c>
      <c r="P213" s="339"/>
      <c r="Q213" s="339"/>
      <c r="R213" s="339"/>
      <c r="S213" s="339"/>
      <c r="T213" s="339"/>
      <c r="U213" s="339"/>
      <c r="V213" s="339"/>
      <c r="W213" s="327" t="str">
        <f t="shared" si="11"/>
        <v>IF EXISTS (SELECT *FROM GeneralMaster WHERE (Code='*07020' OR Name='Matt + Spot UV + Foiling + Embossing') AND TYPE=7) Print 'Exist' ELSE Insert Into GeneralMaster VALUES ('*07020','Matt + Spot UV + Foiling + Embossing','Matt + Spot UV + Foiling + Embossing','7','0','000001',GetDate(),'NULL',NULL,'N','N','NULL')</v>
      </c>
      <c r="BA213" s="327" t="str">
        <f t="shared" si="15"/>
        <v xml:space="preserve">   cnDatabase.Execute "IF NOT EXISTS (SELECT *FROM GeneralMaster WHERE Name='Matt + Spot UV + Foiling + Embossing') Print 'Not Exist' ELSE Update GeneralMaster Set Code='*07020' Where Name='Matt + Spot UV + Foiling + Embossing'</v>
      </c>
    </row>
    <row r="214" spans="1:53">
      <c r="A214" s="337" t="s">
        <v>2516</v>
      </c>
      <c r="B214" s="337" t="s">
        <v>1318</v>
      </c>
      <c r="C214" s="337" t="s">
        <v>1318</v>
      </c>
      <c r="D214" s="338">
        <v>7</v>
      </c>
      <c r="E214" s="339">
        <v>0</v>
      </c>
      <c r="F214" s="337" t="s">
        <v>135</v>
      </c>
      <c r="G214" s="340" t="s">
        <v>2070</v>
      </c>
      <c r="H214" s="339" t="s">
        <v>795</v>
      </c>
      <c r="I214" s="339" t="s">
        <v>795</v>
      </c>
      <c r="J214" s="339" t="s">
        <v>304</v>
      </c>
      <c r="K214" s="339" t="s">
        <v>304</v>
      </c>
      <c r="L214" s="339" t="str">
        <f t="shared" si="14"/>
        <v>NULL</v>
      </c>
      <c r="M214" s="337" t="s">
        <v>795</v>
      </c>
      <c r="N214" s="337" t="s">
        <v>2211</v>
      </c>
      <c r="O214" s="337" t="s">
        <v>2516</v>
      </c>
      <c r="P214" s="339"/>
      <c r="Q214" s="339"/>
      <c r="R214" s="339"/>
      <c r="S214" s="339"/>
      <c r="T214" s="339"/>
      <c r="U214" s="339"/>
      <c r="V214" s="339"/>
      <c r="W214" s="327" t="str">
        <f t="shared" si="11"/>
        <v>IF EXISTS (SELECT *FROM GeneralMaster WHERE (Code='*07021' OR Name='Matt + Spot UV+Glitter UV') AND TYPE=7) Print 'Exist' ELSE Insert Into GeneralMaster VALUES ('*07021','Matt + Spot UV+Glitter UV','Matt + Spot UV+Glitter UV','7','0','000001',GetDate(),'NULL',NULL,'N','N','NULL')</v>
      </c>
      <c r="BA214" s="327" t="str">
        <f t="shared" si="15"/>
        <v xml:space="preserve">   cnDatabase.Execute "IF NOT EXISTS (SELECT *FROM GeneralMaster WHERE Name='Matt + Spot UV+Glitter UV') Print 'Not Exist' ELSE Update GeneralMaster Set Code='*07021' Where Name='Matt + Spot UV+Glitter UV'</v>
      </c>
    </row>
    <row r="215" spans="1:53">
      <c r="A215" s="337" t="s">
        <v>2517</v>
      </c>
      <c r="B215" s="337" t="s">
        <v>2077</v>
      </c>
      <c r="C215" s="337" t="s">
        <v>2077</v>
      </c>
      <c r="D215" s="338">
        <v>7</v>
      </c>
      <c r="E215" s="339">
        <v>0</v>
      </c>
      <c r="F215" s="337" t="s">
        <v>135</v>
      </c>
      <c r="G215" s="340" t="s">
        <v>2070</v>
      </c>
      <c r="H215" s="339" t="s">
        <v>795</v>
      </c>
      <c r="I215" s="339" t="s">
        <v>795</v>
      </c>
      <c r="J215" s="339" t="s">
        <v>304</v>
      </c>
      <c r="K215" s="339" t="s">
        <v>304</v>
      </c>
      <c r="L215" s="339" t="str">
        <f t="shared" si="14"/>
        <v>NULL</v>
      </c>
      <c r="M215" s="337" t="s">
        <v>795</v>
      </c>
      <c r="N215" s="337" t="s">
        <v>2419</v>
      </c>
      <c r="O215" s="337" t="s">
        <v>2517</v>
      </c>
      <c r="P215" s="339"/>
      <c r="Q215" s="339"/>
      <c r="R215" s="339"/>
      <c r="S215" s="339"/>
      <c r="T215" s="339"/>
      <c r="U215" s="339"/>
      <c r="V215" s="339"/>
      <c r="W215" s="327" t="str">
        <f t="shared" si="11"/>
        <v>IF EXISTS (SELECT *FROM GeneralMaster WHERE (Code='*07022' OR Name='Matt Both Side') AND TYPE=7) Print 'Exist' ELSE Insert Into GeneralMaster VALUES ('*07022','Matt Both Side','Matt Both Side','7','0','000001',GetDate(),'NULL',NULL,'N','N','NULL')</v>
      </c>
      <c r="BA215" s="327" t="str">
        <f t="shared" si="15"/>
        <v xml:space="preserve">   cnDatabase.Execute "IF NOT EXISTS (SELECT *FROM GeneralMaster WHERE Name='Matt Both Side') Print 'Not Exist' ELSE Update GeneralMaster Set Code='*07022' Where Name='Matt Both Side'</v>
      </c>
    </row>
    <row r="216" spans="1:53">
      <c r="A216" s="337" t="s">
        <v>2518</v>
      </c>
      <c r="B216" s="337" t="s">
        <v>1442</v>
      </c>
      <c r="C216" s="337" t="s">
        <v>1442</v>
      </c>
      <c r="D216" s="338">
        <v>7</v>
      </c>
      <c r="E216" s="339">
        <v>0</v>
      </c>
      <c r="F216" s="337" t="s">
        <v>135</v>
      </c>
      <c r="G216" s="340" t="s">
        <v>2070</v>
      </c>
      <c r="H216" s="339" t="s">
        <v>795</v>
      </c>
      <c r="I216" s="339" t="s">
        <v>795</v>
      </c>
      <c r="J216" s="339" t="s">
        <v>304</v>
      </c>
      <c r="K216" s="339" t="s">
        <v>304</v>
      </c>
      <c r="L216" s="339" t="str">
        <f t="shared" si="14"/>
        <v>NULL</v>
      </c>
      <c r="M216" s="337" t="s">
        <v>795</v>
      </c>
      <c r="N216" s="337" t="s">
        <v>2347</v>
      </c>
      <c r="O216" s="337" t="s">
        <v>2518</v>
      </c>
      <c r="P216" s="339"/>
      <c r="Q216" s="339"/>
      <c r="R216" s="339"/>
      <c r="S216" s="339"/>
      <c r="T216" s="339"/>
      <c r="U216" s="339"/>
      <c r="V216" s="339"/>
      <c r="W216" s="327" t="str">
        <f t="shared" si="11"/>
        <v>IF EXISTS (SELECT *FROM GeneralMaster WHERE (Code='*07023' OR Name='MINI Offset JOB') AND TYPE=7) Print 'Exist' ELSE Insert Into GeneralMaster VALUES ('*07023','MINI Offset JOB','MINI Offset JOB','7','0','000001',GetDate(),'NULL',NULL,'N','N','NULL')</v>
      </c>
      <c r="BA216" s="327" t="str">
        <f t="shared" si="15"/>
        <v xml:space="preserve">   cnDatabase.Execute "IF NOT EXISTS (SELECT *FROM GeneralMaster WHERE Name='MINI Offset JOB') Print 'Not Exist' ELSE Update GeneralMaster Set Code='*07023' Where Name='MINI Offset JOB'</v>
      </c>
    </row>
    <row r="217" spans="1:53">
      <c r="A217" s="337" t="s">
        <v>2519</v>
      </c>
      <c r="B217" s="337" t="s">
        <v>1309</v>
      </c>
      <c r="C217" s="337" t="s">
        <v>1309</v>
      </c>
      <c r="D217" s="338">
        <v>7</v>
      </c>
      <c r="E217" s="339">
        <v>0</v>
      </c>
      <c r="F217" s="337" t="s">
        <v>135</v>
      </c>
      <c r="G217" s="340" t="s">
        <v>2070</v>
      </c>
      <c r="H217" s="339" t="s">
        <v>795</v>
      </c>
      <c r="I217" s="339" t="s">
        <v>795</v>
      </c>
      <c r="J217" s="339" t="s">
        <v>304</v>
      </c>
      <c r="K217" s="339" t="s">
        <v>304</v>
      </c>
      <c r="L217" s="339" t="str">
        <f t="shared" si="14"/>
        <v>NULL</v>
      </c>
      <c r="M217" s="337" t="s">
        <v>795</v>
      </c>
      <c r="N217" s="337" t="s">
        <v>2212</v>
      </c>
      <c r="O217" s="337" t="s">
        <v>2519</v>
      </c>
      <c r="P217" s="339"/>
      <c r="Q217" s="339"/>
      <c r="R217" s="339"/>
      <c r="S217" s="339"/>
      <c r="T217" s="339"/>
      <c r="U217" s="339"/>
      <c r="V217" s="339"/>
      <c r="W217" s="327" t="str">
        <f t="shared" si="11"/>
        <v>IF EXISTS (SELECT *FROM GeneralMaster WHERE (Code='*07024' OR Name='None') AND TYPE=7) Print 'Exist' ELSE Insert Into GeneralMaster VALUES ('*07024','None','None','7','0','000001',GetDate(),'NULL',NULL,'N','N','NULL')</v>
      </c>
      <c r="BA217" s="327" t="str">
        <f t="shared" si="15"/>
        <v xml:space="preserve">   cnDatabase.Execute "IF NOT EXISTS (SELECT *FROM GeneralMaster WHERE Name='None') Print 'Not Exist' ELSE Update GeneralMaster Set Code='*07024' Where Name='None'</v>
      </c>
    </row>
    <row r="218" spans="1:53">
      <c r="A218" s="337" t="s">
        <v>2520</v>
      </c>
      <c r="B218" s="337" t="s">
        <v>1404</v>
      </c>
      <c r="C218" s="337" t="s">
        <v>1404</v>
      </c>
      <c r="D218" s="338">
        <v>7</v>
      </c>
      <c r="E218" s="339">
        <v>0</v>
      </c>
      <c r="F218" s="337" t="s">
        <v>135</v>
      </c>
      <c r="G218" s="340" t="s">
        <v>2070</v>
      </c>
      <c r="H218" s="339" t="s">
        <v>795</v>
      </c>
      <c r="I218" s="339" t="s">
        <v>795</v>
      </c>
      <c r="J218" s="339" t="s">
        <v>304</v>
      </c>
      <c r="K218" s="339" t="s">
        <v>304</v>
      </c>
      <c r="L218" s="339" t="str">
        <f t="shared" si="14"/>
        <v>NULL</v>
      </c>
      <c r="M218" s="337" t="s">
        <v>795</v>
      </c>
      <c r="N218" s="337" t="s">
        <v>2304</v>
      </c>
      <c r="O218" s="337" t="s">
        <v>2520</v>
      </c>
      <c r="P218" s="339"/>
      <c r="Q218" s="339"/>
      <c r="R218" s="339"/>
      <c r="S218" s="339"/>
      <c r="T218" s="339"/>
      <c r="U218" s="339"/>
      <c r="V218" s="339"/>
      <c r="W218" s="327" t="str">
        <f t="shared" si="11"/>
        <v>IF EXISTS (SELECT *FROM GeneralMaster WHERE (Code='*07025' OR Name='Packing Shrink') AND TYPE=7) Print 'Exist' ELSE Insert Into GeneralMaster VALUES ('*07025','Packing Shrink','Packing Shrink','7','0','000001',GetDate(),'NULL',NULL,'N','N','NULL')</v>
      </c>
      <c r="BA218" s="327" t="str">
        <f t="shared" si="15"/>
        <v xml:space="preserve">   cnDatabase.Execute "IF NOT EXISTS (SELECT *FROM GeneralMaster WHERE Name='Packing Shrink') Print 'Not Exist' ELSE Update GeneralMaster Set Code='*07025' Where Name='Packing Shrink'</v>
      </c>
    </row>
    <row r="219" spans="1:53">
      <c r="A219" s="337" t="s">
        <v>2521</v>
      </c>
      <c r="B219" s="337" t="s">
        <v>1443</v>
      </c>
      <c r="C219" s="337" t="s">
        <v>1443</v>
      </c>
      <c r="D219" s="338">
        <v>7</v>
      </c>
      <c r="E219" s="339">
        <v>0</v>
      </c>
      <c r="F219" s="337" t="s">
        <v>135</v>
      </c>
      <c r="G219" s="340" t="s">
        <v>2070</v>
      </c>
      <c r="H219" s="339" t="s">
        <v>795</v>
      </c>
      <c r="I219" s="339" t="s">
        <v>795</v>
      </c>
      <c r="J219" s="339" t="s">
        <v>304</v>
      </c>
      <c r="K219" s="339" t="s">
        <v>304</v>
      </c>
      <c r="L219" s="339" t="str">
        <f t="shared" si="14"/>
        <v>NULL</v>
      </c>
      <c r="M219" s="337" t="s">
        <v>795</v>
      </c>
      <c r="N219" s="337" t="s">
        <v>2348</v>
      </c>
      <c r="O219" s="337" t="s">
        <v>2521</v>
      </c>
      <c r="P219" s="339"/>
      <c r="Q219" s="339"/>
      <c r="R219" s="339"/>
      <c r="S219" s="339"/>
      <c r="T219" s="339"/>
      <c r="U219" s="339"/>
      <c r="V219" s="339"/>
      <c r="W219" s="327" t="str">
        <f t="shared" si="11"/>
        <v>IF EXISTS (SELECT *FROM GeneralMaster WHERE (Code='*07026' OR Name='Paper Cost') AND TYPE=7) Print 'Exist' ELSE Insert Into GeneralMaster VALUES ('*07026','Paper Cost','Paper Cost','7','0','000001',GetDate(),'NULL',NULL,'N','N','NULL')</v>
      </c>
      <c r="BA219" s="327" t="str">
        <f t="shared" si="15"/>
        <v xml:space="preserve">   cnDatabase.Execute "IF NOT EXISTS (SELECT *FROM GeneralMaster WHERE Name='Paper Cost') Print 'Not Exist' ELSE Update GeneralMaster Set Code='*07026' Where Name='Paper Cost'</v>
      </c>
    </row>
    <row r="220" spans="1:53">
      <c r="A220" s="337" t="s">
        <v>2522</v>
      </c>
      <c r="B220" s="337" t="s">
        <v>1415</v>
      </c>
      <c r="C220" s="337" t="s">
        <v>1415</v>
      </c>
      <c r="D220" s="338">
        <v>7</v>
      </c>
      <c r="E220" s="339">
        <v>0</v>
      </c>
      <c r="F220" s="337" t="s">
        <v>135</v>
      </c>
      <c r="G220" s="340" t="s">
        <v>2070</v>
      </c>
      <c r="H220" s="339" t="s">
        <v>795</v>
      </c>
      <c r="I220" s="339" t="s">
        <v>795</v>
      </c>
      <c r="J220" s="339" t="s">
        <v>304</v>
      </c>
      <c r="K220" s="339" t="s">
        <v>304</v>
      </c>
      <c r="L220" s="339" t="str">
        <f t="shared" si="14"/>
        <v>NULL</v>
      </c>
      <c r="M220" s="337" t="s">
        <v>795</v>
      </c>
      <c r="N220" s="337" t="s">
        <v>2318</v>
      </c>
      <c r="O220" s="337" t="s">
        <v>2522</v>
      </c>
      <c r="P220" s="339"/>
      <c r="Q220" s="339"/>
      <c r="R220" s="339"/>
      <c r="S220" s="339"/>
      <c r="T220" s="339"/>
      <c r="U220" s="339"/>
      <c r="V220" s="339"/>
      <c r="W220" s="327" t="str">
        <f t="shared" si="11"/>
        <v>IF EXISTS (SELECT *FROM GeneralMaster WHERE (Code='*07027' OR Name='Pasting Charges') AND TYPE=7) Print 'Exist' ELSE Insert Into GeneralMaster VALUES ('*07027','Pasting Charges','Pasting Charges','7','0','000001',GetDate(),'NULL',NULL,'N','N','NULL')</v>
      </c>
      <c r="BA220" s="327" t="str">
        <f t="shared" si="15"/>
        <v xml:space="preserve">   cnDatabase.Execute "IF NOT EXISTS (SELECT *FROM GeneralMaster WHERE Name='Pasting Charges') Print 'Not Exist' ELSE Update GeneralMaster Set Code='*07027' Where Name='Pasting Charges'</v>
      </c>
    </row>
    <row r="221" spans="1:53">
      <c r="A221" s="337" t="s">
        <v>2523</v>
      </c>
      <c r="B221" s="337" t="s">
        <v>554</v>
      </c>
      <c r="C221" s="337" t="s">
        <v>554</v>
      </c>
      <c r="D221" s="338">
        <v>7</v>
      </c>
      <c r="E221" s="339">
        <v>0</v>
      </c>
      <c r="F221" s="337" t="s">
        <v>135</v>
      </c>
      <c r="G221" s="340" t="s">
        <v>2070</v>
      </c>
      <c r="H221" s="339" t="s">
        <v>795</v>
      </c>
      <c r="I221" s="339" t="s">
        <v>795</v>
      </c>
      <c r="J221" s="339" t="s">
        <v>304</v>
      </c>
      <c r="K221" s="339" t="s">
        <v>304</v>
      </c>
      <c r="L221" s="339" t="str">
        <f t="shared" si="14"/>
        <v>NULL</v>
      </c>
      <c r="M221" s="337" t="s">
        <v>795</v>
      </c>
      <c r="N221" s="337" t="s">
        <v>2306</v>
      </c>
      <c r="O221" s="337" t="s">
        <v>2523</v>
      </c>
      <c r="P221" s="339"/>
      <c r="Q221" s="339"/>
      <c r="R221" s="339"/>
      <c r="S221" s="339"/>
      <c r="T221" s="339"/>
      <c r="U221" s="339"/>
      <c r="V221" s="339"/>
      <c r="W221" s="327" t="str">
        <f t="shared" si="11"/>
        <v>IF EXISTS (SELECT *FROM GeneralMaster WHERE (Code='*07028' OR Name='Perfect Binding') AND TYPE=7) Print 'Exist' ELSE Insert Into GeneralMaster VALUES ('*07028','Perfect Binding','Perfect Binding','7','0','000001',GetDate(),'NULL',NULL,'N','N','NULL')</v>
      </c>
      <c r="BA221" s="327" t="str">
        <f t="shared" si="15"/>
        <v xml:space="preserve">   cnDatabase.Execute "IF NOT EXISTS (SELECT *FROM GeneralMaster WHERE Name='Perfect Binding') Print 'Not Exist' ELSE Update GeneralMaster Set Code='*07028' Where Name='Perfect Binding'</v>
      </c>
    </row>
    <row r="222" spans="1:53">
      <c r="A222" s="337" t="s">
        <v>2524</v>
      </c>
      <c r="B222" s="337" t="s">
        <v>610</v>
      </c>
      <c r="C222" s="337" t="s">
        <v>610</v>
      </c>
      <c r="D222" s="338">
        <v>7</v>
      </c>
      <c r="E222" s="339">
        <v>0</v>
      </c>
      <c r="F222" s="337" t="s">
        <v>135</v>
      </c>
      <c r="G222" s="340" t="s">
        <v>2070</v>
      </c>
      <c r="H222" s="339" t="s">
        <v>795</v>
      </c>
      <c r="I222" s="339" t="s">
        <v>795</v>
      </c>
      <c r="J222" s="339" t="s">
        <v>304</v>
      </c>
      <c r="K222" s="339" t="s">
        <v>304</v>
      </c>
      <c r="L222" s="339" t="str">
        <f t="shared" si="14"/>
        <v>NULL</v>
      </c>
      <c r="M222" s="337" t="s">
        <v>795</v>
      </c>
      <c r="N222" s="337" t="s">
        <v>2353</v>
      </c>
      <c r="O222" s="337" t="s">
        <v>2524</v>
      </c>
      <c r="P222" s="339"/>
      <c r="Q222" s="339"/>
      <c r="R222" s="339"/>
      <c r="S222" s="339"/>
      <c r="T222" s="339"/>
      <c r="U222" s="339"/>
      <c r="V222" s="339"/>
      <c r="W222" s="327" t="str">
        <f t="shared" si="11"/>
        <v>IF EXISTS (SELECT *FROM GeneralMaster WHERE (Code='*07029' OR Name='Plate') AND TYPE=7) Print 'Exist' ELSE Insert Into GeneralMaster VALUES ('*07029','Plate','Plate','7','0','000001',GetDate(),'NULL',NULL,'N','N','NULL')</v>
      </c>
      <c r="BA222" s="327" t="str">
        <f t="shared" si="15"/>
        <v xml:space="preserve">   cnDatabase.Execute "IF NOT EXISTS (SELECT *FROM GeneralMaster WHERE Name='Plate') Print 'Not Exist' ELSE Update GeneralMaster Set Code='*07029' Where Name='Plate'</v>
      </c>
    </row>
    <row r="223" spans="1:53">
      <c r="A223" s="337" t="s">
        <v>2525</v>
      </c>
      <c r="B223" s="337" t="s">
        <v>1447</v>
      </c>
      <c r="C223" s="337" t="s">
        <v>1447</v>
      </c>
      <c r="D223" s="338">
        <v>7</v>
      </c>
      <c r="E223" s="339">
        <v>0</v>
      </c>
      <c r="F223" s="337" t="s">
        <v>135</v>
      </c>
      <c r="G223" s="340" t="s">
        <v>2070</v>
      </c>
      <c r="H223" s="339" t="s">
        <v>795</v>
      </c>
      <c r="I223" s="339" t="s">
        <v>795</v>
      </c>
      <c r="J223" s="339" t="s">
        <v>304</v>
      </c>
      <c r="K223" s="339" t="s">
        <v>304</v>
      </c>
      <c r="L223" s="339" t="str">
        <f t="shared" si="14"/>
        <v>NULL</v>
      </c>
      <c r="M223" s="337" t="s">
        <v>795</v>
      </c>
      <c r="N223" s="337" t="s">
        <v>2352</v>
      </c>
      <c r="O223" s="337" t="s">
        <v>2525</v>
      </c>
      <c r="P223" s="339"/>
      <c r="Q223" s="339"/>
      <c r="R223" s="339"/>
      <c r="S223" s="339"/>
      <c r="T223" s="339"/>
      <c r="U223" s="339"/>
      <c r="V223" s="339"/>
      <c r="W223" s="327" t="str">
        <f t="shared" si="11"/>
        <v>IF EXISTS (SELECT *FROM GeneralMaster WHERE (Code='*07030' OR Name='Printing 4 Col') AND TYPE=7) Print 'Exist' ELSE Insert Into GeneralMaster VALUES ('*07030','Printing 4 Col','Printing 4 Col','7','0','000001',GetDate(),'NULL',NULL,'N','N','NULL')</v>
      </c>
      <c r="BA223" s="327" t="str">
        <f t="shared" si="15"/>
        <v xml:space="preserve">   cnDatabase.Execute "IF NOT EXISTS (SELECT *FROM GeneralMaster WHERE Name='Printing 4 Col') Print 'Not Exist' ELSE Update GeneralMaster Set Code='*07030' Where Name='Printing 4 Col'</v>
      </c>
    </row>
    <row r="224" spans="1:53">
      <c r="A224" s="337" t="s">
        <v>2526</v>
      </c>
      <c r="B224" s="337" t="s">
        <v>1319</v>
      </c>
      <c r="C224" s="337" t="s">
        <v>1319</v>
      </c>
      <c r="D224" s="338">
        <v>7</v>
      </c>
      <c r="E224" s="339">
        <v>0</v>
      </c>
      <c r="F224" s="337" t="s">
        <v>135</v>
      </c>
      <c r="G224" s="340" t="s">
        <v>2070</v>
      </c>
      <c r="H224" s="339" t="s">
        <v>795</v>
      </c>
      <c r="I224" s="339" t="s">
        <v>795</v>
      </c>
      <c r="J224" s="339" t="s">
        <v>304</v>
      </c>
      <c r="K224" s="339" t="s">
        <v>304</v>
      </c>
      <c r="L224" s="339" t="str">
        <f t="shared" si="14"/>
        <v>NULL</v>
      </c>
      <c r="M224" s="337" t="s">
        <v>795</v>
      </c>
      <c r="N224" s="337" t="s">
        <v>2213</v>
      </c>
      <c r="O224" s="337" t="s">
        <v>2526</v>
      </c>
      <c r="P224" s="339"/>
      <c r="Q224" s="339"/>
      <c r="R224" s="339"/>
      <c r="S224" s="339"/>
      <c r="T224" s="339"/>
      <c r="U224" s="339"/>
      <c r="V224" s="339"/>
      <c r="W224" s="327" t="str">
        <f t="shared" si="11"/>
        <v>IF EXISTS (SELECT *FROM GeneralMaster WHERE (Code='*07031' OR Name='PVC') AND TYPE=7) Print 'Exist' ELSE Insert Into GeneralMaster VALUES ('*07031','PVC','PVC','7','0','000001',GetDate(),'NULL',NULL,'N','N','NULL')</v>
      </c>
      <c r="BA224" s="327" t="str">
        <f t="shared" si="15"/>
        <v xml:space="preserve">   cnDatabase.Execute "IF NOT EXISTS (SELECT *FROM GeneralMaster WHERE Name='PVC') Print 'Not Exist' ELSE Update GeneralMaster Set Code='*07031' Where Name='PVC'</v>
      </c>
    </row>
    <row r="225" spans="1:53">
      <c r="A225" s="337" t="s">
        <v>2527</v>
      </c>
      <c r="B225" s="337" t="s">
        <v>1366</v>
      </c>
      <c r="C225" s="337" t="s">
        <v>1366</v>
      </c>
      <c r="D225" s="338">
        <v>7</v>
      </c>
      <c r="E225" s="339">
        <v>0</v>
      </c>
      <c r="F225" s="337" t="s">
        <v>135</v>
      </c>
      <c r="G225" s="340" t="s">
        <v>2070</v>
      </c>
      <c r="H225" s="339" t="s">
        <v>795</v>
      </c>
      <c r="I225" s="339" t="s">
        <v>795</v>
      </c>
      <c r="J225" s="339" t="s">
        <v>304</v>
      </c>
      <c r="K225" s="339" t="s">
        <v>304</v>
      </c>
      <c r="L225" s="339" t="str">
        <f t="shared" si="14"/>
        <v>NULL</v>
      </c>
      <c r="M225" s="337" t="s">
        <v>795</v>
      </c>
      <c r="N225" s="337" t="s">
        <v>2261</v>
      </c>
      <c r="O225" s="337" t="s">
        <v>2527</v>
      </c>
      <c r="P225" s="339"/>
      <c r="Q225" s="339"/>
      <c r="R225" s="339"/>
      <c r="S225" s="339"/>
      <c r="T225" s="339"/>
      <c r="U225" s="339"/>
      <c r="V225" s="339"/>
      <c r="W225" s="327" t="str">
        <f t="shared" si="11"/>
        <v>IF EXISTS (SELECT *FROM GeneralMaster WHERE (Code='*07032' OR Name='Spot UV') AND TYPE=7) Print 'Exist' ELSE Insert Into GeneralMaster VALUES ('*07032','Spot UV','Spot UV','7','0','000001',GetDate(),'NULL',NULL,'N','N','NULL')</v>
      </c>
      <c r="BA225" s="327" t="str">
        <f t="shared" si="15"/>
        <v xml:space="preserve">   cnDatabase.Execute "IF NOT EXISTS (SELECT *FROM GeneralMaster WHERE Name='Spot UV') Print 'Not Exist' ELSE Update GeneralMaster Set Code='*07032' Where Name='Spot UV'</v>
      </c>
    </row>
    <row r="226" spans="1:53">
      <c r="A226" s="337" t="s">
        <v>2528</v>
      </c>
      <c r="B226" s="337" t="s">
        <v>1320</v>
      </c>
      <c r="C226" s="337" t="s">
        <v>1320</v>
      </c>
      <c r="D226" s="338">
        <v>7</v>
      </c>
      <c r="E226" s="339">
        <v>0</v>
      </c>
      <c r="F226" s="337" t="s">
        <v>135</v>
      </c>
      <c r="G226" s="340" t="s">
        <v>2070</v>
      </c>
      <c r="H226" s="339" t="s">
        <v>795</v>
      </c>
      <c r="I226" s="339" t="s">
        <v>795</v>
      </c>
      <c r="J226" s="339" t="s">
        <v>304</v>
      </c>
      <c r="K226" s="339" t="s">
        <v>304</v>
      </c>
      <c r="L226" s="339" t="str">
        <f t="shared" si="14"/>
        <v>NULL</v>
      </c>
      <c r="M226" s="337" t="s">
        <v>795</v>
      </c>
      <c r="N226" s="337" t="s">
        <v>2214</v>
      </c>
      <c r="O226" s="337" t="s">
        <v>2528</v>
      </c>
      <c r="P226" s="339"/>
      <c r="Q226" s="339"/>
      <c r="R226" s="339"/>
      <c r="S226" s="339"/>
      <c r="T226" s="339"/>
      <c r="U226" s="339"/>
      <c r="V226" s="339"/>
      <c r="W226" s="327" t="str">
        <f t="shared" si="11"/>
        <v>IF EXISTS (SELECT *FROM GeneralMaster WHERE (Code='*07033' OR Name='Thermal Matt') AND TYPE=7) Print 'Exist' ELSE Insert Into GeneralMaster VALUES ('*07033','Thermal Matt','Thermal Matt','7','0','000001',GetDate(),'NULL',NULL,'N','N','NULL')</v>
      </c>
      <c r="BA226" s="327" t="str">
        <f t="shared" si="15"/>
        <v xml:space="preserve">   cnDatabase.Execute "IF NOT EXISTS (SELECT *FROM GeneralMaster WHERE Name='Thermal Matt') Print 'Not Exist' ELSE Update GeneralMaster Set Code='*07033' Where Name='Thermal Matt'</v>
      </c>
    </row>
    <row r="227" spans="1:53">
      <c r="A227" s="337" t="s">
        <v>2529</v>
      </c>
      <c r="B227" s="337" t="s">
        <v>1452</v>
      </c>
      <c r="C227" s="337" t="s">
        <v>1452</v>
      </c>
      <c r="D227" s="338">
        <v>7</v>
      </c>
      <c r="E227" s="339">
        <v>0</v>
      </c>
      <c r="F227" s="337" t="s">
        <v>135</v>
      </c>
      <c r="G227" s="340" t="s">
        <v>2070</v>
      </c>
      <c r="H227" s="339" t="s">
        <v>795</v>
      </c>
      <c r="I227" s="339" t="s">
        <v>795</v>
      </c>
      <c r="J227" s="339" t="s">
        <v>304</v>
      </c>
      <c r="K227" s="339" t="s">
        <v>304</v>
      </c>
      <c r="L227" s="339" t="str">
        <f t="shared" si="14"/>
        <v>NULL</v>
      </c>
      <c r="M227" s="337" t="s">
        <v>795</v>
      </c>
      <c r="N227" s="337" t="s">
        <v>2358</v>
      </c>
      <c r="O227" s="337" t="s">
        <v>2529</v>
      </c>
      <c r="P227" s="339"/>
      <c r="Q227" s="339"/>
      <c r="R227" s="339"/>
      <c r="S227" s="339"/>
      <c r="T227" s="339"/>
      <c r="U227" s="339"/>
      <c r="V227" s="339"/>
      <c r="W227" s="327" t="str">
        <f t="shared" si="11"/>
        <v>IF EXISTS (SELECT *FROM GeneralMaster WHERE (Code='*07034' OR Name='UV Hybraid') AND TYPE=7) Print 'Exist' ELSE Insert Into GeneralMaster VALUES ('*07034','UV Hybraid','UV Hybraid','7','0','000001',GetDate(),'NULL',NULL,'N','N','NULL')</v>
      </c>
      <c r="BA227" s="327" t="str">
        <f t="shared" si="15"/>
        <v xml:space="preserve">   cnDatabase.Execute "IF NOT EXISTS (SELECT *FROM GeneralMaster WHERE Name='UV Hybraid') Print 'Not Exist' ELSE Update GeneralMaster Set Code='*07034' Where Name='UV Hybraid'</v>
      </c>
    </row>
    <row r="228" spans="1:53">
      <c r="A228" s="337" t="s">
        <v>2530</v>
      </c>
      <c r="B228" s="337" t="s">
        <v>1321</v>
      </c>
      <c r="C228" s="337" t="s">
        <v>1321</v>
      </c>
      <c r="D228" s="338">
        <v>7</v>
      </c>
      <c r="E228" s="339">
        <v>0</v>
      </c>
      <c r="F228" s="337" t="s">
        <v>135</v>
      </c>
      <c r="G228" s="340" t="s">
        <v>2070</v>
      </c>
      <c r="H228" s="339" t="s">
        <v>795</v>
      </c>
      <c r="I228" s="339" t="s">
        <v>795</v>
      </c>
      <c r="J228" s="339" t="s">
        <v>304</v>
      </c>
      <c r="K228" s="339" t="s">
        <v>304</v>
      </c>
      <c r="L228" s="339" t="str">
        <f t="shared" si="14"/>
        <v>NULL</v>
      </c>
      <c r="M228" s="337" t="s">
        <v>795</v>
      </c>
      <c r="N228" s="337" t="s">
        <v>2215</v>
      </c>
      <c r="O228" s="337" t="s">
        <v>2530</v>
      </c>
      <c r="P228" s="339"/>
      <c r="Q228" s="339"/>
      <c r="R228" s="339"/>
      <c r="S228" s="339"/>
      <c r="T228" s="339"/>
      <c r="U228" s="339"/>
      <c r="V228" s="339"/>
      <c r="W228" s="327" t="str">
        <f t="shared" si="11"/>
        <v>IF EXISTS (SELECT *FROM GeneralMaster WHERE (Code='*07035' OR Name='Varnising') AND TYPE=7) Print 'Exist' ELSE Insert Into GeneralMaster VALUES ('*07035','Varnising','Varnising','7','0','000001',GetDate(),'NULL',NULL,'N','N','NULL')</v>
      </c>
      <c r="BA228" s="327" t="str">
        <f t="shared" si="15"/>
        <v xml:space="preserve">   cnDatabase.Execute "IF NOT EXISTS (SELECT *FROM GeneralMaster WHERE Name='Varnising') Print 'Not Exist' ELSE Update GeneralMaster Set Code='*07035' Where Name='Varnising'</v>
      </c>
    </row>
    <row r="229" spans="1:53">
      <c r="A229" s="337" t="s">
        <v>3672</v>
      </c>
      <c r="B229" s="337" t="s">
        <v>3676</v>
      </c>
      <c r="C229" s="337" t="s">
        <v>3676</v>
      </c>
      <c r="D229" s="338">
        <v>7</v>
      </c>
      <c r="E229" s="339">
        <v>0</v>
      </c>
      <c r="F229" s="337" t="s">
        <v>135</v>
      </c>
      <c r="G229" s="340" t="s">
        <v>2070</v>
      </c>
      <c r="H229" s="339" t="s">
        <v>795</v>
      </c>
      <c r="I229" s="339" t="s">
        <v>795</v>
      </c>
      <c r="J229" s="339" t="s">
        <v>304</v>
      </c>
      <c r="K229" s="339" t="s">
        <v>304</v>
      </c>
      <c r="L229" s="339" t="str">
        <f t="shared" ref="L229:L246" si="16">IF(M229&lt;&gt;"Null",CONCATENATE("*26",RIGHT(M229,3)),"NULL")</f>
        <v>NULL</v>
      </c>
      <c r="M229" s="337" t="s">
        <v>795</v>
      </c>
      <c r="N229" s="337" t="s">
        <v>3672</v>
      </c>
      <c r="O229" s="337" t="s">
        <v>3672</v>
      </c>
      <c r="P229" s="339"/>
      <c r="Q229" s="339"/>
      <c r="R229" s="339"/>
      <c r="S229" s="339"/>
      <c r="T229" s="339"/>
      <c r="U229" s="339"/>
      <c r="V229" s="339"/>
      <c r="W229" s="327" t="str">
        <f t="shared" si="11"/>
        <v>IF EXISTS (SELECT *FROM GeneralMaster WHERE (Code='*07036' OR Name='BP-Unit Cost') AND TYPE=7) Print 'Exist' ELSE Insert Into GeneralMaster VALUES ('*07036','BP-Unit Cost','BP-Unit Cost','7','0','000001',GetDate(),'NULL',NULL,'N','N','NULL')</v>
      </c>
      <c r="BA229" s="327" t="str">
        <f>CONCATENATE($BA$1,$BA$3,"Name='",$B229,"') Print 'Not Exist' ELSE ",$BA$4,"'",$A229,"' Where Name='",$B229,"'")</f>
        <v xml:space="preserve">   cnDatabase.Execute "IF NOT EXISTS (SELECT *FROM GeneralMaster WHERE Name='BP-Unit Cost') Print 'Not Exist' ELSE Update GeneralMaster Set Code='*07036' Where Name='BP-Unit Cost'</v>
      </c>
    </row>
    <row r="230" spans="1:53">
      <c r="A230" s="337" t="s">
        <v>3673</v>
      </c>
      <c r="B230" s="337" t="s">
        <v>3677</v>
      </c>
      <c r="C230" s="337" t="s">
        <v>3677</v>
      </c>
      <c r="D230" s="338">
        <v>7</v>
      </c>
      <c r="E230" s="339">
        <v>0</v>
      </c>
      <c r="F230" s="337" t="s">
        <v>135</v>
      </c>
      <c r="G230" s="340" t="s">
        <v>2070</v>
      </c>
      <c r="H230" s="339" t="s">
        <v>795</v>
      </c>
      <c r="I230" s="339" t="s">
        <v>795</v>
      </c>
      <c r="J230" s="339" t="s">
        <v>304</v>
      </c>
      <c r="K230" s="339" t="s">
        <v>304</v>
      </c>
      <c r="L230" s="339" t="str">
        <f t="shared" si="16"/>
        <v>NULL</v>
      </c>
      <c r="M230" s="337" t="s">
        <v>795</v>
      </c>
      <c r="N230" s="337" t="s">
        <v>3673</v>
      </c>
      <c r="O230" s="337" t="s">
        <v>3673</v>
      </c>
      <c r="P230" s="339"/>
      <c r="Q230" s="339"/>
      <c r="R230" s="339"/>
      <c r="S230" s="339"/>
      <c r="T230" s="339"/>
      <c r="U230" s="339"/>
      <c r="V230" s="339"/>
      <c r="W230" s="327" t="str">
        <f t="shared" si="11"/>
        <v>IF EXISTS (SELECT *FROM GeneralMaster WHERE (Code='*07037' OR Name='BP-Stitching') AND TYPE=7) Print 'Exist' ELSE Insert Into GeneralMaster VALUES ('*07037','BP-Stitching','BP-Stitching','7','0','000001',GetDate(),'NULL',NULL,'N','N','NULL')</v>
      </c>
      <c r="BA230" s="327" t="str">
        <f>CONCATENATE($BA$1,$BA$3,"Name='",$B230,"') Print 'Not Exist' ELSE ",$BA$4,"'",$A230,"' Where Name='",$B230,"'")</f>
        <v xml:space="preserve">   cnDatabase.Execute "IF NOT EXISTS (SELECT *FROM GeneralMaster WHERE Name='BP-Stitching') Print 'Not Exist' ELSE Update GeneralMaster Set Code='*07037' Where Name='BP-Stitching'</v>
      </c>
    </row>
    <row r="231" spans="1:53">
      <c r="A231" s="337" t="s">
        <v>3674</v>
      </c>
      <c r="B231" s="337" t="s">
        <v>3678</v>
      </c>
      <c r="C231" s="337" t="s">
        <v>3678</v>
      </c>
      <c r="D231" s="338">
        <v>7</v>
      </c>
      <c r="E231" s="339">
        <v>0</v>
      </c>
      <c r="F231" s="337" t="s">
        <v>135</v>
      </c>
      <c r="G231" s="340" t="s">
        <v>2070</v>
      </c>
      <c r="H231" s="339" t="s">
        <v>795</v>
      </c>
      <c r="I231" s="339" t="s">
        <v>795</v>
      </c>
      <c r="J231" s="339" t="s">
        <v>304</v>
      </c>
      <c r="K231" s="339" t="s">
        <v>304</v>
      </c>
      <c r="L231" s="339" t="str">
        <f t="shared" si="16"/>
        <v>NULL</v>
      </c>
      <c r="M231" s="337" t="s">
        <v>795</v>
      </c>
      <c r="N231" s="337" t="s">
        <v>3674</v>
      </c>
      <c r="O231" s="337" t="s">
        <v>3674</v>
      </c>
      <c r="P231" s="339"/>
      <c r="Q231" s="339"/>
      <c r="R231" s="339"/>
      <c r="S231" s="339"/>
      <c r="T231" s="339"/>
      <c r="U231" s="339"/>
      <c r="V231" s="339"/>
      <c r="W231" s="327" t="str">
        <f t="shared" si="11"/>
        <v>IF EXISTS (SELECT *FROM GeneralMaster WHERE (Code='*07038' OR Name='BP-Binding') AND TYPE=7) Print 'Exist' ELSE Insert Into GeneralMaster VALUES ('*07038','BP-Binding','BP-Binding','7','0','000001',GetDate(),'NULL',NULL,'N','N','NULL')</v>
      </c>
      <c r="BA231" s="327" t="str">
        <f>CONCATENATE($BA$1,$BA$3,"Name='",$B231,"') Print 'Not Exist' ELSE ",$BA$4,"'",$A231,"' Where Name='",$B231,"'")</f>
        <v xml:space="preserve">   cnDatabase.Execute "IF NOT EXISTS (SELECT *FROM GeneralMaster WHERE Name='BP-Binding') Print 'Not Exist' ELSE Update GeneralMaster Set Code='*07038' Where Name='BP-Binding'</v>
      </c>
    </row>
    <row r="232" spans="1:53">
      <c r="A232" s="337" t="s">
        <v>3675</v>
      </c>
      <c r="B232" s="337" t="s">
        <v>3679</v>
      </c>
      <c r="C232" s="337" t="s">
        <v>3679</v>
      </c>
      <c r="D232" s="338">
        <v>7</v>
      </c>
      <c r="E232" s="339">
        <v>0</v>
      </c>
      <c r="F232" s="337" t="s">
        <v>135</v>
      </c>
      <c r="G232" s="340" t="s">
        <v>2070</v>
      </c>
      <c r="H232" s="339" t="s">
        <v>795</v>
      </c>
      <c r="I232" s="339" t="s">
        <v>795</v>
      </c>
      <c r="J232" s="339" t="s">
        <v>304</v>
      </c>
      <c r="K232" s="339" t="s">
        <v>304</v>
      </c>
      <c r="L232" s="339" t="str">
        <f t="shared" si="16"/>
        <v>NULL</v>
      </c>
      <c r="M232" s="337" t="s">
        <v>795</v>
      </c>
      <c r="N232" s="337" t="s">
        <v>3675</v>
      </c>
      <c r="O232" s="337" t="s">
        <v>3675</v>
      </c>
      <c r="P232" s="339"/>
      <c r="Q232" s="339"/>
      <c r="R232" s="339"/>
      <c r="S232" s="339"/>
      <c r="T232" s="339"/>
      <c r="U232" s="339"/>
      <c r="V232" s="339"/>
      <c r="W232" s="327" t="str">
        <f t="shared" si="11"/>
        <v>IF EXISTS (SELECT *FROM GeneralMaster WHERE (Code='*07039' OR Name='BP-Folding') AND TYPE=7) Print 'Exist' ELSE Insert Into GeneralMaster VALUES ('*07039','BP-Folding','BP-Folding','7','0','000001',GetDate(),'NULL',NULL,'N','N','NULL')</v>
      </c>
      <c r="BA232" s="327" t="str">
        <f>CONCATENATE($BA$1,$BA$3,"Name='",$B232,"') Print 'Not Exist' ELSE ",$BA$4,"'",$A232,"' Where Name='",$B232,"'")</f>
        <v xml:space="preserve">   cnDatabase.Execute "IF NOT EXISTS (SELECT *FROM GeneralMaster WHERE Name='BP-Folding') Print 'Not Exist' ELSE Update GeneralMaster Set Code='*07039' Where Name='BP-Folding'</v>
      </c>
    </row>
    <row r="233" spans="1:53">
      <c r="A233" s="337" t="s">
        <v>3691</v>
      </c>
      <c r="B233" s="337" t="s">
        <v>3693</v>
      </c>
      <c r="C233" s="337" t="s">
        <v>3693</v>
      </c>
      <c r="D233" s="338">
        <v>7</v>
      </c>
      <c r="E233" s="339">
        <v>0</v>
      </c>
      <c r="F233" s="337" t="s">
        <v>135</v>
      </c>
      <c r="G233" s="340" t="s">
        <v>2070</v>
      </c>
      <c r="H233" s="339" t="s">
        <v>795</v>
      </c>
      <c r="I233" s="339" t="s">
        <v>795</v>
      </c>
      <c r="J233" s="339" t="s">
        <v>304</v>
      </c>
      <c r="K233" s="339" t="s">
        <v>304</v>
      </c>
      <c r="L233" s="339" t="str">
        <f t="shared" si="16"/>
        <v>NULL</v>
      </c>
      <c r="M233" s="337" t="s">
        <v>795</v>
      </c>
      <c r="N233" s="337" t="s">
        <v>3691</v>
      </c>
      <c r="O233" s="337" t="s">
        <v>3691</v>
      </c>
      <c r="P233" s="339"/>
      <c r="Q233" s="339"/>
      <c r="R233" s="339"/>
      <c r="S233" s="339"/>
      <c r="T233" s="339"/>
      <c r="U233" s="339"/>
      <c r="V233" s="339"/>
      <c r="W233" s="327" t="str">
        <f t="shared" si="11"/>
        <v>IF EXISTS (SELECT *FROM GeneralMaster WHERE (Code='*07040' OR Name='BP-Shrink Packing') AND TYPE=7) Print 'Exist' ELSE Insert Into GeneralMaster VALUES ('*07040','BP-Shrink Packing','BP-Shrink Packing','7','0','000001',GetDate(),'NULL',NULL,'N','N','NULL')</v>
      </c>
      <c r="BA233" s="327"/>
    </row>
    <row r="234" spans="1:53">
      <c r="A234" s="337" t="s">
        <v>3692</v>
      </c>
      <c r="B234" s="337" t="s">
        <v>3694</v>
      </c>
      <c r="C234" s="337" t="s">
        <v>3694</v>
      </c>
      <c r="D234" s="338">
        <v>7</v>
      </c>
      <c r="E234" s="339">
        <v>0</v>
      </c>
      <c r="F234" s="337" t="s">
        <v>135</v>
      </c>
      <c r="G234" s="340" t="s">
        <v>2070</v>
      </c>
      <c r="H234" s="339" t="s">
        <v>795</v>
      </c>
      <c r="I234" s="339" t="s">
        <v>795</v>
      </c>
      <c r="J234" s="339" t="s">
        <v>304</v>
      </c>
      <c r="K234" s="339" t="s">
        <v>304</v>
      </c>
      <c r="L234" s="339" t="str">
        <f t="shared" si="16"/>
        <v>NULL</v>
      </c>
      <c r="M234" s="337" t="s">
        <v>795</v>
      </c>
      <c r="N234" s="337" t="s">
        <v>3692</v>
      </c>
      <c r="O234" s="337" t="s">
        <v>3692</v>
      </c>
      <c r="P234" s="339"/>
      <c r="Q234" s="339"/>
      <c r="R234" s="339"/>
      <c r="S234" s="339"/>
      <c r="T234" s="339"/>
      <c r="U234" s="339"/>
      <c r="V234" s="339"/>
      <c r="W234" s="327" t="str">
        <f t="shared" si="11"/>
        <v>IF EXISTS (SELECT *FROM GeneralMaster WHERE (Code='*07041' OR Name='BP-Box Packing') AND TYPE=7) Print 'Exist' ELSE Insert Into GeneralMaster VALUES ('*07041','BP-Box Packing','BP-Box Packing','7','0','000001',GetDate(),'NULL',NULL,'N','N','NULL')</v>
      </c>
      <c r="BA234" s="327"/>
    </row>
    <row r="235" spans="1:53">
      <c r="A235" s="337" t="s">
        <v>3696</v>
      </c>
      <c r="B235" s="337" t="s">
        <v>3695</v>
      </c>
      <c r="C235" s="337" t="s">
        <v>3695</v>
      </c>
      <c r="D235" s="338">
        <v>7</v>
      </c>
      <c r="E235" s="339">
        <v>0</v>
      </c>
      <c r="F235" s="337" t="s">
        <v>135</v>
      </c>
      <c r="G235" s="340" t="s">
        <v>2070</v>
      </c>
      <c r="H235" s="339" t="s">
        <v>795</v>
      </c>
      <c r="I235" s="339" t="s">
        <v>795</v>
      </c>
      <c r="J235" s="339" t="s">
        <v>304</v>
      </c>
      <c r="K235" s="339" t="s">
        <v>304</v>
      </c>
      <c r="L235" s="339" t="str">
        <f t="shared" si="16"/>
        <v>NULL</v>
      </c>
      <c r="M235" s="337" t="s">
        <v>795</v>
      </c>
      <c r="N235" s="337" t="s">
        <v>3696</v>
      </c>
      <c r="O235" s="337" t="s">
        <v>3696</v>
      </c>
      <c r="P235" s="339"/>
      <c r="Q235" s="339"/>
      <c r="R235" s="339"/>
      <c r="S235" s="339"/>
      <c r="T235" s="339"/>
      <c r="U235" s="339"/>
      <c r="V235" s="339"/>
      <c r="W235" s="327" t="str">
        <f t="shared" si="11"/>
        <v>IF EXISTS (SELECT *FROM GeneralMaster WHERE (Code='*07042' OR Name='BP-Cartage') AND TYPE=7) Print 'Exist' ELSE Insert Into GeneralMaster VALUES ('*07042','BP-Cartage','BP-Cartage','7','0','000001',GetDate(),'NULL',NULL,'N','N','NULL')</v>
      </c>
      <c r="BA235" s="327"/>
    </row>
    <row r="236" spans="1:53">
      <c r="A236" s="337" t="s">
        <v>3701</v>
      </c>
      <c r="B236" s="337" t="s">
        <v>3706</v>
      </c>
      <c r="C236" s="337" t="s">
        <v>3706</v>
      </c>
      <c r="D236" s="338">
        <v>7</v>
      </c>
      <c r="E236" s="339">
        <v>0</v>
      </c>
      <c r="F236" s="337" t="s">
        <v>135</v>
      </c>
      <c r="G236" s="340" t="s">
        <v>2070</v>
      </c>
      <c r="H236" s="339" t="s">
        <v>795</v>
      </c>
      <c r="I236" s="339" t="s">
        <v>795</v>
      </c>
      <c r="J236" s="339" t="s">
        <v>304</v>
      </c>
      <c r="K236" s="339" t="s">
        <v>304</v>
      </c>
      <c r="L236" s="339" t="str">
        <f t="shared" si="16"/>
        <v>NULL</v>
      </c>
      <c r="M236" s="337" t="s">
        <v>795</v>
      </c>
      <c r="N236" s="337" t="s">
        <v>3701</v>
      </c>
      <c r="O236" s="337" t="s">
        <v>3701</v>
      </c>
      <c r="P236" s="339"/>
      <c r="Q236" s="339"/>
      <c r="R236" s="339"/>
      <c r="S236" s="339"/>
      <c r="T236" s="339"/>
      <c r="U236" s="339"/>
      <c r="V236" s="339"/>
      <c r="W236" s="327" t="str">
        <f t="shared" si="11"/>
        <v>IF EXISTS (SELECT *FROM GeneralMaster WHERE (Code='*07043' OR Name='Digital Print_1C') AND TYPE=7) Print 'Exist' ELSE Insert Into GeneralMaster VALUES ('*07043','Digital Print_1C','Digital Print_1C','7','0','000001',GetDate(),'NULL',NULL,'N','N','NULL')</v>
      </c>
      <c r="BA236" s="327" t="str">
        <f>CONCATENATE($BA$1,$BA$3,"Name='",$B236,"') Print 'Not Exist' ELSE ",$BA$4,"'",$A236,"' Where Name='",$B236,"'")</f>
        <v xml:space="preserve">   cnDatabase.Execute "IF NOT EXISTS (SELECT *FROM GeneralMaster WHERE Name='Digital Print_1C') Print 'Not Exist' ELSE Update GeneralMaster Set Code='*07043' Where Name='Digital Print_1C'</v>
      </c>
    </row>
    <row r="237" spans="1:53">
      <c r="A237" s="337" t="s">
        <v>3702</v>
      </c>
      <c r="B237" s="337" t="s">
        <v>3704</v>
      </c>
      <c r="C237" s="337" t="s">
        <v>3704</v>
      </c>
      <c r="D237" s="338">
        <v>7</v>
      </c>
      <c r="E237" s="339">
        <v>0</v>
      </c>
      <c r="F237" s="337" t="s">
        <v>135</v>
      </c>
      <c r="G237" s="340" t="s">
        <v>2070</v>
      </c>
      <c r="H237" s="339" t="s">
        <v>795</v>
      </c>
      <c r="I237" s="339" t="s">
        <v>795</v>
      </c>
      <c r="J237" s="339" t="s">
        <v>304</v>
      </c>
      <c r="K237" s="339" t="s">
        <v>304</v>
      </c>
      <c r="L237" s="339" t="str">
        <f t="shared" si="16"/>
        <v>NULL</v>
      </c>
      <c r="M237" s="337" t="s">
        <v>795</v>
      </c>
      <c r="N237" s="337" t="s">
        <v>3702</v>
      </c>
      <c r="O237" s="337" t="s">
        <v>3702</v>
      </c>
      <c r="P237" s="339"/>
      <c r="Q237" s="339"/>
      <c r="R237" s="339"/>
      <c r="S237" s="339"/>
      <c r="T237" s="339"/>
      <c r="U237" s="339"/>
      <c r="V237" s="339"/>
      <c r="W237" s="327" t="str">
        <f t="shared" si="11"/>
        <v>IF EXISTS (SELECT *FROM GeneralMaster WHERE (Code='*07044' OR Name='Digital Print_2C') AND TYPE=7) Print 'Exist' ELSE Insert Into GeneralMaster VALUES ('*07044','Digital Print_2C','Digital Print_2C','7','0','000001',GetDate(),'NULL',NULL,'N','N','NULL')</v>
      </c>
      <c r="BA237" s="327" t="str">
        <f>CONCATENATE($BA$1,$BA$3,"Name='",$B237,"') Print 'Not Exist' ELSE ",$BA$4,"'",$A237,"' Where Name='",$B237,"'")</f>
        <v xml:space="preserve">   cnDatabase.Execute "IF NOT EXISTS (SELECT *FROM GeneralMaster WHERE Name='Digital Print_2C') Print 'Not Exist' ELSE Update GeneralMaster Set Code='*07044' Where Name='Digital Print_2C'</v>
      </c>
    </row>
    <row r="238" spans="1:53">
      <c r="A238" s="337" t="s">
        <v>3703</v>
      </c>
      <c r="B238" s="337" t="s">
        <v>3705</v>
      </c>
      <c r="C238" s="337" t="s">
        <v>3705</v>
      </c>
      <c r="D238" s="338">
        <v>7</v>
      </c>
      <c r="E238" s="339">
        <v>0</v>
      </c>
      <c r="F238" s="337" t="s">
        <v>135</v>
      </c>
      <c r="G238" s="340" t="s">
        <v>2070</v>
      </c>
      <c r="H238" s="339" t="s">
        <v>795</v>
      </c>
      <c r="I238" s="339" t="s">
        <v>795</v>
      </c>
      <c r="J238" s="339" t="s">
        <v>304</v>
      </c>
      <c r="K238" s="339" t="s">
        <v>304</v>
      </c>
      <c r="L238" s="339" t="str">
        <f t="shared" si="16"/>
        <v>NULL</v>
      </c>
      <c r="M238" s="337" t="s">
        <v>795</v>
      </c>
      <c r="N238" s="337" t="s">
        <v>3703</v>
      </c>
      <c r="O238" s="337" t="s">
        <v>3703</v>
      </c>
      <c r="P238" s="339"/>
      <c r="Q238" s="339"/>
      <c r="R238" s="339"/>
      <c r="S238" s="339"/>
      <c r="T238" s="339"/>
      <c r="U238" s="339"/>
      <c r="V238" s="339"/>
      <c r="W238" s="327" t="str">
        <f t="shared" si="11"/>
        <v>IF EXISTS (SELECT *FROM GeneralMaster WHERE (Code='*07045' OR Name='Digital Print_4C') AND TYPE=7) Print 'Exist' ELSE Insert Into GeneralMaster VALUES ('*07045','Digital Print_4C','Digital Print_4C','7','0','000001',GetDate(),'NULL',NULL,'N','N','NULL')</v>
      </c>
      <c r="BA238" s="327" t="str">
        <f>CONCATENATE($BA$1,$BA$3,"Name='",$B238,"') Print 'Not Exist' ELSE ",$BA$4,"'",$A238,"' Where Name='",$B238,"'")</f>
        <v xml:space="preserve">   cnDatabase.Execute "IF NOT EXISTS (SELECT *FROM GeneralMaster WHERE Name='Digital Print_4C') Print 'Not Exist' ELSE Update GeneralMaster Set Code='*07045' Where Name='Digital Print_4C'</v>
      </c>
    </row>
    <row r="239" spans="1:53">
      <c r="A239" s="337" t="s">
        <v>4103</v>
      </c>
      <c r="B239" s="337" t="s">
        <v>4095</v>
      </c>
      <c r="C239" s="337" t="s">
        <v>4095</v>
      </c>
      <c r="D239" s="338">
        <v>7</v>
      </c>
      <c r="E239" s="339">
        <v>0</v>
      </c>
      <c r="F239" s="337" t="s">
        <v>135</v>
      </c>
      <c r="G239" s="340" t="s">
        <v>2070</v>
      </c>
      <c r="H239" s="339" t="s">
        <v>795</v>
      </c>
      <c r="I239" s="339" t="s">
        <v>795</v>
      </c>
      <c r="J239" s="339" t="s">
        <v>304</v>
      </c>
      <c r="K239" s="339" t="s">
        <v>304</v>
      </c>
      <c r="L239" s="339" t="str">
        <f t="shared" si="16"/>
        <v>NULL</v>
      </c>
      <c r="M239" s="337" t="s">
        <v>795</v>
      </c>
      <c r="N239" s="337" t="s">
        <v>4103</v>
      </c>
      <c r="O239" s="337" t="s">
        <v>4103</v>
      </c>
      <c r="P239" s="339"/>
      <c r="Q239" s="339"/>
      <c r="R239" s="339"/>
      <c r="S239" s="339"/>
      <c r="T239" s="339"/>
      <c r="U239" s="339"/>
      <c r="V239" s="339"/>
      <c r="W239" s="327" t="str">
        <f t="shared" ref="W239:W250" si="17">CONCATENATE(W$1,W$2,"'",A239,"' OR Name='",B239,"') AND TYPE=",D239,") Print 'Exist' ELSE ",W$4,"'",A239,"','",B239,"','",C239,"','",D239,"','",E239,"','",F239,"',",G239,",'",H239,"',",I239,",'",J239,"','",K239,"','",L239,"')")</f>
        <v>IF EXISTS (SELECT *FROM GeneralMaster WHERE (Code='*07046' OR Name='BP-Center Pin') AND TYPE=7) Print 'Exist' ELSE Insert Into GeneralMaster VALUES ('*07046','BP-Center Pin','BP-Center Pin','7','0','000001',GetDate(),'NULL',NULL,'N','N','NULL')</v>
      </c>
      <c r="BA239" s="327" t="str">
        <f>CONCATENATE($BA$1,$BA$3,"Name='",$B239,"') Print 'Not Exist' ELSE ",$BA$4,"'",$A239,"' Where Name='",$B239,"'")</f>
        <v xml:space="preserve">   cnDatabase.Execute "IF NOT EXISTS (SELECT *FROM GeneralMaster WHERE Name='BP-Center Pin') Print 'Not Exist' ELSE Update GeneralMaster Set Code='*07046' Where Name='BP-Center Pin'</v>
      </c>
    </row>
    <row r="240" spans="1:53">
      <c r="A240" s="337" t="s">
        <v>4104</v>
      </c>
      <c r="B240" s="337" t="s">
        <v>4099</v>
      </c>
      <c r="C240" s="337" t="s">
        <v>4095</v>
      </c>
      <c r="D240" s="338">
        <v>7</v>
      </c>
      <c r="E240" s="339">
        <v>0</v>
      </c>
      <c r="F240" s="337" t="s">
        <v>135</v>
      </c>
      <c r="G240" s="340" t="s">
        <v>2070</v>
      </c>
      <c r="H240" s="339" t="s">
        <v>795</v>
      </c>
      <c r="I240" s="339" t="s">
        <v>795</v>
      </c>
      <c r="J240" s="339" t="s">
        <v>304</v>
      </c>
      <c r="K240" s="339" t="s">
        <v>304</v>
      </c>
      <c r="L240" s="339" t="str">
        <f t="shared" si="16"/>
        <v>NULL</v>
      </c>
      <c r="M240" s="337" t="s">
        <v>795</v>
      </c>
      <c r="N240" s="337" t="s">
        <v>4104</v>
      </c>
      <c r="O240" s="337" t="s">
        <v>4104</v>
      </c>
      <c r="P240" s="339"/>
      <c r="Q240" s="339"/>
      <c r="R240" s="339"/>
      <c r="S240" s="339"/>
      <c r="T240" s="339"/>
      <c r="U240" s="339"/>
      <c r="V240" s="339"/>
      <c r="W240" s="327" t="str">
        <f t="shared" si="17"/>
        <v>IF EXISTS (SELECT *FROM GeneralMaster WHERE (Code='*07047' OR Name='BP-CD Pasting') AND TYPE=7) Print 'Exist' ELSE Insert Into GeneralMaster VALUES ('*07047','BP-CD Pasting','BP-Center Pin','7','0','000001',GetDate(),'NULL',NULL,'N','N','NULL')</v>
      </c>
      <c r="BA240" s="327"/>
    </row>
    <row r="241" spans="1:53">
      <c r="A241" s="337" t="s">
        <v>4105</v>
      </c>
      <c r="B241" s="337" t="s">
        <v>4101</v>
      </c>
      <c r="C241" s="337" t="s">
        <v>4095</v>
      </c>
      <c r="D241" s="338">
        <v>7</v>
      </c>
      <c r="E241" s="339">
        <v>0</v>
      </c>
      <c r="F241" s="337" t="s">
        <v>135</v>
      </c>
      <c r="G241" s="340" t="s">
        <v>2070</v>
      </c>
      <c r="H241" s="339" t="s">
        <v>795</v>
      </c>
      <c r="I241" s="339" t="s">
        <v>795</v>
      </c>
      <c r="J241" s="339" t="s">
        <v>304</v>
      </c>
      <c r="K241" s="339" t="s">
        <v>304</v>
      </c>
      <c r="L241" s="339" t="str">
        <f t="shared" si="16"/>
        <v>NULL</v>
      </c>
      <c r="M241" s="337" t="s">
        <v>795</v>
      </c>
      <c r="N241" s="337" t="s">
        <v>4105</v>
      </c>
      <c r="O241" s="337" t="s">
        <v>4105</v>
      </c>
      <c r="P241" s="339"/>
      <c r="Q241" s="339"/>
      <c r="R241" s="339"/>
      <c r="S241" s="339"/>
      <c r="T241" s="339"/>
      <c r="U241" s="339"/>
      <c r="V241" s="339"/>
      <c r="W241" s="327" t="str">
        <f t="shared" si="17"/>
        <v>IF EXISTS (SELECT *FROM GeneralMaster WHERE (Code='*07048' OR Name='BP-Creasing') AND TYPE=7) Print 'Exist' ELSE Insert Into GeneralMaster VALUES ('*07048','BP-Creasing','BP-Center Pin','7','0','000001',GetDate(),'NULL',NULL,'N','N','NULL')</v>
      </c>
      <c r="BA241" s="327"/>
    </row>
    <row r="242" spans="1:53">
      <c r="A242" s="337" t="s">
        <v>4106</v>
      </c>
      <c r="B242" s="337" t="s">
        <v>4096</v>
      </c>
      <c r="C242" s="337" t="s">
        <v>4095</v>
      </c>
      <c r="D242" s="338">
        <v>7</v>
      </c>
      <c r="E242" s="339">
        <v>0</v>
      </c>
      <c r="F242" s="337" t="s">
        <v>135</v>
      </c>
      <c r="G242" s="340" t="s">
        <v>2070</v>
      </c>
      <c r="H242" s="339" t="s">
        <v>795</v>
      </c>
      <c r="I242" s="339" t="s">
        <v>795</v>
      </c>
      <c r="J242" s="339" t="s">
        <v>304</v>
      </c>
      <c r="K242" s="339" t="s">
        <v>304</v>
      </c>
      <c r="L242" s="339" t="str">
        <f t="shared" si="16"/>
        <v>NULL</v>
      </c>
      <c r="M242" s="337" t="s">
        <v>795</v>
      </c>
      <c r="N242" s="337" t="s">
        <v>4106</v>
      </c>
      <c r="O242" s="337" t="s">
        <v>4106</v>
      </c>
      <c r="P242" s="339"/>
      <c r="Q242" s="339"/>
      <c r="R242" s="339"/>
      <c r="S242" s="339"/>
      <c r="T242" s="339"/>
      <c r="U242" s="339"/>
      <c r="V242" s="339"/>
      <c r="W242" s="327" t="str">
        <f t="shared" si="17"/>
        <v>IF EXISTS (SELECT *FROM GeneralMaster WHERE (Code='*07049' OR Name='BP-CUTTING') AND TYPE=7) Print 'Exist' ELSE Insert Into GeneralMaster VALUES ('*07049','BP-CUTTING','BP-Center Pin','7','0','000001',GetDate(),'NULL',NULL,'N','N','NULL')</v>
      </c>
      <c r="BA242" s="327"/>
    </row>
    <row r="243" spans="1:53">
      <c r="A243" s="337" t="s">
        <v>4107</v>
      </c>
      <c r="B243" s="337" t="s">
        <v>4097</v>
      </c>
      <c r="C243" s="337" t="s">
        <v>4095</v>
      </c>
      <c r="D243" s="338">
        <v>7</v>
      </c>
      <c r="E243" s="339">
        <v>0</v>
      </c>
      <c r="F243" s="337" t="s">
        <v>135</v>
      </c>
      <c r="G243" s="340" t="s">
        <v>2070</v>
      </c>
      <c r="H243" s="339" t="s">
        <v>795</v>
      </c>
      <c r="I243" s="339" t="s">
        <v>795</v>
      </c>
      <c r="J243" s="339" t="s">
        <v>304</v>
      </c>
      <c r="K243" s="339" t="s">
        <v>304</v>
      </c>
      <c r="L243" s="339" t="str">
        <f t="shared" si="16"/>
        <v>NULL</v>
      </c>
      <c r="M243" s="337" t="s">
        <v>795</v>
      </c>
      <c r="N243" s="337" t="s">
        <v>4107</v>
      </c>
      <c r="O243" s="337" t="s">
        <v>4107</v>
      </c>
      <c r="P243" s="339"/>
      <c r="Q243" s="339"/>
      <c r="R243" s="339"/>
      <c r="S243" s="339"/>
      <c r="T243" s="339"/>
      <c r="U243" s="339"/>
      <c r="V243" s="339"/>
      <c r="W243" s="327" t="str">
        <f t="shared" si="17"/>
        <v>IF EXISTS (SELECT *FROM GeneralMaster WHERE (Code='*07050' OR Name='BP-Die_Cutting') AND TYPE=7) Print 'Exist' ELSE Insert Into GeneralMaster VALUES ('*07050','BP-Die_Cutting','BP-Center Pin','7','0','000001',GetDate(),'NULL',NULL,'N','N','NULL')</v>
      </c>
      <c r="BA243" s="327"/>
    </row>
    <row r="244" spans="1:53">
      <c r="A244" s="337" t="s">
        <v>4108</v>
      </c>
      <c r="B244" s="337" t="s">
        <v>4102</v>
      </c>
      <c r="C244" s="337" t="s">
        <v>4095</v>
      </c>
      <c r="D244" s="338">
        <v>7</v>
      </c>
      <c r="E244" s="339">
        <v>0</v>
      </c>
      <c r="F244" s="337" t="s">
        <v>135</v>
      </c>
      <c r="G244" s="340" t="s">
        <v>2070</v>
      </c>
      <c r="H244" s="339" t="s">
        <v>795</v>
      </c>
      <c r="I244" s="339" t="s">
        <v>795</v>
      </c>
      <c r="J244" s="339" t="s">
        <v>304</v>
      </c>
      <c r="K244" s="339" t="s">
        <v>304</v>
      </c>
      <c r="L244" s="339" t="str">
        <f t="shared" si="16"/>
        <v>NULL</v>
      </c>
      <c r="M244" s="337" t="s">
        <v>795</v>
      </c>
      <c r="N244" s="337" t="s">
        <v>4108</v>
      </c>
      <c r="O244" s="337" t="s">
        <v>4108</v>
      </c>
      <c r="P244" s="339"/>
      <c r="Q244" s="339"/>
      <c r="R244" s="339"/>
      <c r="S244" s="339"/>
      <c r="T244" s="339"/>
      <c r="U244" s="339"/>
      <c r="V244" s="339"/>
      <c r="W244" s="327" t="str">
        <f t="shared" si="17"/>
        <v>IF EXISTS (SELECT *FROM GeneralMaster WHERE (Code='*07051' OR Name='BP-Gathering') AND TYPE=7) Print 'Exist' ELSE Insert Into GeneralMaster VALUES ('*07051','BP-Gathering','BP-Center Pin','7','0','000001',GetDate(),'NULL',NULL,'N','N','NULL')</v>
      </c>
      <c r="BA244" s="327"/>
    </row>
    <row r="245" spans="1:53">
      <c r="A245" s="337" t="s">
        <v>4109</v>
      </c>
      <c r="B245" s="337" t="s">
        <v>4098</v>
      </c>
      <c r="C245" s="337" t="s">
        <v>4095</v>
      </c>
      <c r="D245" s="338">
        <v>7</v>
      </c>
      <c r="E245" s="339">
        <v>0</v>
      </c>
      <c r="F245" s="337" t="s">
        <v>135</v>
      </c>
      <c r="G245" s="340" t="s">
        <v>2070</v>
      </c>
      <c r="H245" s="339" t="s">
        <v>795</v>
      </c>
      <c r="I245" s="339" t="s">
        <v>795</v>
      </c>
      <c r="J245" s="339" t="s">
        <v>304</v>
      </c>
      <c r="K245" s="339" t="s">
        <v>304</v>
      </c>
      <c r="L245" s="339" t="str">
        <f t="shared" si="16"/>
        <v>NULL</v>
      </c>
      <c r="M245" s="337" t="s">
        <v>795</v>
      </c>
      <c r="N245" s="337" t="s">
        <v>4109</v>
      </c>
      <c r="O245" s="337" t="s">
        <v>4109</v>
      </c>
      <c r="P245" s="339"/>
      <c r="Q245" s="339"/>
      <c r="R245" s="339"/>
      <c r="S245" s="339"/>
      <c r="T245" s="339"/>
      <c r="U245" s="339"/>
      <c r="V245" s="339"/>
      <c r="W245" s="327" t="str">
        <f t="shared" si="17"/>
        <v>IF EXISTS (SELECT *FROM GeneralMaster WHERE (Code='*07052' OR Name='BP-Perforation') AND TYPE=7) Print 'Exist' ELSE Insert Into GeneralMaster VALUES ('*07052','BP-Perforation','BP-Center Pin','7','0','000001',GetDate(),'NULL',NULL,'N','N','NULL')</v>
      </c>
      <c r="BA245" s="327"/>
    </row>
    <row r="246" spans="1:53">
      <c r="A246" s="337" t="s">
        <v>4110</v>
      </c>
      <c r="B246" s="337" t="s">
        <v>4100</v>
      </c>
      <c r="C246" s="337" t="s">
        <v>4095</v>
      </c>
      <c r="D246" s="338">
        <v>7</v>
      </c>
      <c r="E246" s="339">
        <v>0</v>
      </c>
      <c r="F246" s="337" t="s">
        <v>135</v>
      </c>
      <c r="G246" s="340" t="s">
        <v>2070</v>
      </c>
      <c r="H246" s="339" t="s">
        <v>795</v>
      </c>
      <c r="I246" s="339" t="s">
        <v>795</v>
      </c>
      <c r="J246" s="339" t="s">
        <v>304</v>
      </c>
      <c r="K246" s="339" t="s">
        <v>304</v>
      </c>
      <c r="L246" s="339" t="str">
        <f t="shared" si="16"/>
        <v>NULL</v>
      </c>
      <c r="M246" s="337" t="s">
        <v>795</v>
      </c>
      <c r="N246" s="337" t="s">
        <v>4110</v>
      </c>
      <c r="O246" s="337" t="s">
        <v>4110</v>
      </c>
      <c r="P246" s="339"/>
      <c r="Q246" s="339"/>
      <c r="R246" s="339"/>
      <c r="S246" s="339"/>
      <c r="T246" s="339"/>
      <c r="U246" s="339"/>
      <c r="V246" s="339"/>
      <c r="W246" s="327" t="str">
        <f t="shared" si="17"/>
        <v>IF EXISTS (SELECT *FROM GeneralMaster WHERE (Code='*07053' OR Name='BP-Section Insert') AND TYPE=7) Print 'Exist' ELSE Insert Into GeneralMaster VALUES ('*07053','BP-Section Insert','BP-Center Pin','7','0','000001',GetDate(),'NULL',NULL,'N','N','NULL')</v>
      </c>
      <c r="BA246" s="327"/>
    </row>
    <row r="247" spans="1:53">
      <c r="A247" s="337" t="s">
        <v>5446</v>
      </c>
      <c r="B247" s="337" t="s">
        <v>5444</v>
      </c>
      <c r="C247" s="337" t="s">
        <v>5444</v>
      </c>
      <c r="D247" s="338">
        <v>7</v>
      </c>
      <c r="E247" s="339">
        <v>0</v>
      </c>
      <c r="F247" s="337" t="s">
        <v>135</v>
      </c>
      <c r="G247" s="340" t="s">
        <v>2070</v>
      </c>
      <c r="H247" s="339" t="s">
        <v>795</v>
      </c>
      <c r="I247" s="339" t="s">
        <v>795</v>
      </c>
      <c r="J247" s="339" t="s">
        <v>304</v>
      </c>
      <c r="K247" s="339" t="s">
        <v>304</v>
      </c>
      <c r="L247" s="339" t="str">
        <f t="shared" ref="L247:L250" si="18">IF(M247&lt;&gt;"Null",CONCATENATE("*26",RIGHT(M247,3)),"NULL")</f>
        <v>NULL</v>
      </c>
      <c r="M247" s="337" t="s">
        <v>795</v>
      </c>
      <c r="N247" s="337" t="s">
        <v>5446</v>
      </c>
      <c r="O247" s="337" t="s">
        <v>5446</v>
      </c>
      <c r="P247" s="339"/>
      <c r="Q247" s="339"/>
      <c r="R247" s="339"/>
      <c r="S247" s="339"/>
      <c r="T247" s="339"/>
      <c r="U247" s="339"/>
      <c r="V247" s="339"/>
      <c r="W247" s="327" t="str">
        <f t="shared" si="17"/>
        <v>IF EXISTS (SELECT *FROM GeneralMaster WHERE (Code='*07054' OR Name='Full Lamination') AND TYPE=7) Print 'Exist' ELSE Insert Into GeneralMaster VALUES ('*07054','Full Lamination','Full Lamination','7','0','000001',GetDate(),'NULL',NULL,'N','N','NULL')</v>
      </c>
      <c r="BA247" s="327"/>
    </row>
    <row r="248" spans="1:53">
      <c r="A248" s="337" t="s">
        <v>5447</v>
      </c>
      <c r="B248" s="337" t="s">
        <v>5445</v>
      </c>
      <c r="C248" s="337" t="s">
        <v>5445</v>
      </c>
      <c r="D248" s="338">
        <v>7</v>
      </c>
      <c r="E248" s="339">
        <v>0</v>
      </c>
      <c r="F248" s="337" t="s">
        <v>135</v>
      </c>
      <c r="G248" s="340" t="s">
        <v>2070</v>
      </c>
      <c r="H248" s="339" t="s">
        <v>795</v>
      </c>
      <c r="I248" s="339" t="s">
        <v>795</v>
      </c>
      <c r="J248" s="339" t="s">
        <v>304</v>
      </c>
      <c r="K248" s="339" t="s">
        <v>304</v>
      </c>
      <c r="L248" s="339" t="str">
        <f t="shared" si="18"/>
        <v>NULL</v>
      </c>
      <c r="M248" s="337" t="s">
        <v>795</v>
      </c>
      <c r="N248" s="337" t="s">
        <v>5447</v>
      </c>
      <c r="O248" s="337" t="s">
        <v>5447</v>
      </c>
      <c r="P248" s="339"/>
      <c r="Q248" s="339"/>
      <c r="R248" s="339"/>
      <c r="S248" s="339"/>
      <c r="T248" s="339"/>
      <c r="U248" s="339"/>
      <c r="V248" s="339"/>
      <c r="W248" s="327" t="str">
        <f t="shared" si="17"/>
        <v>IF EXISTS (SELECT *FROM GeneralMaster WHERE (Code='*07055' OR Name='Half Lamination') AND TYPE=7) Print 'Exist' ELSE Insert Into GeneralMaster VALUES ('*07055','Half Lamination','Half Lamination','7','0','000001',GetDate(),'NULL',NULL,'N','N','NULL')</v>
      </c>
      <c r="BA248" s="327"/>
    </row>
    <row r="249" spans="1:53">
      <c r="A249" s="337" t="s">
        <v>5448</v>
      </c>
      <c r="B249" s="337" t="s">
        <v>5442</v>
      </c>
      <c r="C249" s="337" t="s">
        <v>5442</v>
      </c>
      <c r="D249" s="338">
        <v>7</v>
      </c>
      <c r="E249" s="339">
        <v>0</v>
      </c>
      <c r="F249" s="337" t="s">
        <v>135</v>
      </c>
      <c r="G249" s="340" t="s">
        <v>2070</v>
      </c>
      <c r="H249" s="339" t="s">
        <v>795</v>
      </c>
      <c r="I249" s="339" t="s">
        <v>795</v>
      </c>
      <c r="J249" s="339" t="s">
        <v>304</v>
      </c>
      <c r="K249" s="339" t="s">
        <v>304</v>
      </c>
      <c r="L249" s="339" t="str">
        <f t="shared" si="18"/>
        <v>NULL</v>
      </c>
      <c r="M249" s="337" t="s">
        <v>795</v>
      </c>
      <c r="N249" s="337" t="s">
        <v>5448</v>
      </c>
      <c r="O249" s="337" t="s">
        <v>5448</v>
      </c>
      <c r="P249" s="339"/>
      <c r="Q249" s="339"/>
      <c r="R249" s="339"/>
      <c r="S249" s="339"/>
      <c r="T249" s="339"/>
      <c r="U249" s="339"/>
      <c r="V249" s="339"/>
      <c r="W249" s="327" t="str">
        <f t="shared" si="17"/>
        <v>IF EXISTS (SELECT *FROM GeneralMaster WHERE (Code='*07056' OR Name='U.V. /Graining') AND TYPE=7) Print 'Exist' ELSE Insert Into GeneralMaster VALUES ('*07056','U.V. /Graining','U.V. /Graining','7','0','000001',GetDate(),'NULL',NULL,'N','N','NULL')</v>
      </c>
      <c r="BA249" s="327"/>
    </row>
    <row r="250" spans="1:53">
      <c r="A250" s="337" t="s">
        <v>5449</v>
      </c>
      <c r="B250" s="337" t="s">
        <v>5443</v>
      </c>
      <c r="C250" s="337" t="s">
        <v>5443</v>
      </c>
      <c r="D250" s="338">
        <v>7</v>
      </c>
      <c r="E250" s="339">
        <v>0</v>
      </c>
      <c r="F250" s="337" t="s">
        <v>135</v>
      </c>
      <c r="G250" s="340" t="s">
        <v>2070</v>
      </c>
      <c r="H250" s="339" t="s">
        <v>795</v>
      </c>
      <c r="I250" s="339" t="s">
        <v>795</v>
      </c>
      <c r="J250" s="339" t="s">
        <v>304</v>
      </c>
      <c r="K250" s="339" t="s">
        <v>304</v>
      </c>
      <c r="L250" s="339" t="str">
        <f t="shared" si="18"/>
        <v>NULL</v>
      </c>
      <c r="M250" s="337" t="s">
        <v>795</v>
      </c>
      <c r="N250" s="337" t="s">
        <v>5449</v>
      </c>
      <c r="O250" s="337" t="s">
        <v>5449</v>
      </c>
      <c r="P250" s="339"/>
      <c r="Q250" s="339"/>
      <c r="R250" s="339"/>
      <c r="S250" s="339"/>
      <c r="T250" s="339"/>
      <c r="U250" s="339"/>
      <c r="V250" s="339"/>
      <c r="W250" s="327" t="str">
        <f t="shared" si="17"/>
        <v>IF EXISTS (SELECT *FROM GeneralMaster WHERE (Code='*07057' OR Name='Without Lamination') AND TYPE=7) Print 'Exist' ELSE Insert Into GeneralMaster VALUES ('*07057','Without Lamination','Without Lamination','7','0','000001',GetDate(),'NULL',NULL,'N','N','NULL')</v>
      </c>
      <c r="BA250" s="327"/>
    </row>
    <row r="251" spans="1:53">
      <c r="A251" s="337"/>
      <c r="B251" s="337"/>
      <c r="C251" s="337"/>
      <c r="D251" s="338"/>
      <c r="E251" s="339"/>
      <c r="F251" s="337"/>
      <c r="G251" s="340"/>
      <c r="H251" s="339"/>
      <c r="I251" s="339"/>
      <c r="J251" s="339"/>
      <c r="K251" s="339"/>
      <c r="L251" s="339"/>
      <c r="M251" s="337"/>
      <c r="N251" s="337"/>
      <c r="O251" s="337"/>
      <c r="P251" s="339"/>
      <c r="Q251" s="339"/>
      <c r="R251" s="339"/>
      <c r="S251" s="339"/>
      <c r="T251" s="339"/>
      <c r="U251" s="339"/>
      <c r="V251" s="339"/>
      <c r="W251" s="327"/>
      <c r="BA251" s="327"/>
    </row>
    <row r="252" spans="1:53">
      <c r="A252" s="337"/>
      <c r="B252" s="337"/>
      <c r="C252" s="337"/>
      <c r="D252" s="338"/>
      <c r="E252" s="339"/>
      <c r="F252" s="337"/>
      <c r="G252" s="340"/>
      <c r="H252" s="339"/>
      <c r="I252" s="339"/>
      <c r="J252" s="339"/>
      <c r="K252" s="339"/>
      <c r="L252" s="339"/>
      <c r="M252" s="337"/>
      <c r="N252" s="337"/>
      <c r="O252" s="337"/>
      <c r="P252" s="339"/>
      <c r="Q252" s="339"/>
      <c r="R252" s="339"/>
      <c r="S252" s="339"/>
      <c r="T252" s="339"/>
      <c r="U252" s="339"/>
      <c r="V252" s="339"/>
      <c r="W252" s="327"/>
      <c r="BA252" s="327"/>
    </row>
    <row r="253" spans="1:53">
      <c r="A253" s="337"/>
      <c r="B253" s="337"/>
      <c r="C253" s="337"/>
      <c r="D253" s="338"/>
      <c r="E253" s="339"/>
      <c r="F253" s="337"/>
      <c r="G253" s="340"/>
      <c r="H253" s="339"/>
      <c r="I253" s="339"/>
      <c r="J253" s="339"/>
      <c r="K253" s="339"/>
      <c r="L253" s="339"/>
      <c r="M253" s="337"/>
      <c r="N253" s="337"/>
      <c r="O253" s="337"/>
      <c r="P253" s="339"/>
      <c r="Q253" s="339"/>
      <c r="R253" s="339"/>
      <c r="S253" s="339"/>
      <c r="T253" s="339"/>
      <c r="U253" s="339"/>
      <c r="V253" s="339"/>
      <c r="W253" s="327"/>
      <c r="BA253" s="327"/>
    </row>
    <row r="254" spans="1:53">
      <c r="A254" s="337"/>
      <c r="B254" s="337"/>
      <c r="C254" s="337"/>
      <c r="D254" s="338"/>
      <c r="E254" s="339"/>
      <c r="F254" s="337"/>
      <c r="G254" s="340"/>
      <c r="H254" s="339"/>
      <c r="I254" s="339"/>
      <c r="J254" s="339"/>
      <c r="K254" s="339"/>
      <c r="L254" s="339"/>
      <c r="M254" s="337"/>
      <c r="N254" s="337"/>
      <c r="O254" s="337"/>
      <c r="P254" s="339"/>
      <c r="Q254" s="339"/>
      <c r="R254" s="339"/>
      <c r="S254" s="339"/>
      <c r="T254" s="339"/>
      <c r="U254" s="339"/>
      <c r="V254" s="339"/>
      <c r="W254" s="327"/>
      <c r="BA254" s="327"/>
    </row>
    <row r="255" spans="1:53">
      <c r="A255" s="337"/>
      <c r="B255" s="337"/>
      <c r="C255" s="337"/>
      <c r="D255" s="338"/>
      <c r="E255" s="339"/>
      <c r="F255" s="337"/>
      <c r="G255" s="340"/>
      <c r="H255" s="339"/>
      <c r="I255" s="339"/>
      <c r="J255" s="339"/>
      <c r="K255" s="339"/>
      <c r="L255" s="339"/>
      <c r="M255" s="337"/>
      <c r="N255" s="337"/>
      <c r="O255" s="337"/>
      <c r="P255" s="339"/>
      <c r="Q255" s="339"/>
      <c r="R255" s="339"/>
      <c r="S255" s="339"/>
      <c r="T255" s="339"/>
      <c r="U255" s="339"/>
      <c r="V255" s="339"/>
      <c r="W255" s="327"/>
      <c r="BA255" s="327"/>
    </row>
    <row r="256" spans="1:53">
      <c r="A256" s="337"/>
      <c r="B256" s="337"/>
      <c r="C256" s="337"/>
      <c r="D256" s="338"/>
      <c r="E256" s="339"/>
      <c r="F256" s="337"/>
      <c r="G256" s="340"/>
      <c r="H256" s="339"/>
      <c r="I256" s="339"/>
      <c r="J256" s="339"/>
      <c r="K256" s="339"/>
      <c r="L256" s="339"/>
      <c r="M256" s="337"/>
      <c r="N256" s="337"/>
      <c r="O256" s="337"/>
      <c r="P256" s="339"/>
      <c r="Q256" s="339"/>
      <c r="R256" s="339"/>
      <c r="S256" s="339"/>
      <c r="T256" s="339"/>
      <c r="U256" s="339"/>
      <c r="V256" s="339"/>
      <c r="W256" s="327"/>
      <c r="BA256" s="327"/>
    </row>
    <row r="257" spans="1:53">
      <c r="A257" s="337"/>
      <c r="B257" s="337"/>
      <c r="C257" s="337"/>
      <c r="D257" s="338"/>
      <c r="E257" s="339"/>
      <c r="F257" s="337"/>
      <c r="G257" s="340"/>
      <c r="H257" s="339"/>
      <c r="I257" s="339"/>
      <c r="J257" s="339"/>
      <c r="K257" s="339"/>
      <c r="L257" s="339"/>
      <c r="M257" s="337"/>
      <c r="N257" s="337"/>
      <c r="O257" s="337"/>
      <c r="P257" s="339"/>
      <c r="Q257" s="339"/>
      <c r="R257" s="339"/>
      <c r="S257" s="339"/>
      <c r="T257" s="339"/>
      <c r="U257" s="339"/>
      <c r="V257" s="339"/>
      <c r="W257" s="327"/>
      <c r="BA257" s="327"/>
    </row>
    <row r="258" spans="1:53">
      <c r="A258" s="337"/>
      <c r="B258" s="337"/>
      <c r="C258" s="337"/>
      <c r="D258" s="338"/>
      <c r="E258" s="339"/>
      <c r="F258" s="337"/>
      <c r="G258" s="340"/>
      <c r="H258" s="339"/>
      <c r="I258" s="339"/>
      <c r="J258" s="339"/>
      <c r="K258" s="339"/>
      <c r="L258" s="339"/>
      <c r="M258" s="337"/>
      <c r="N258" s="337"/>
      <c r="O258" s="337"/>
      <c r="P258" s="339"/>
      <c r="Q258" s="339"/>
      <c r="R258" s="339"/>
      <c r="S258" s="339"/>
      <c r="T258" s="339"/>
      <c r="U258" s="339"/>
      <c r="V258" s="339"/>
      <c r="W258" s="327"/>
      <c r="BA258" s="327"/>
    </row>
    <row r="259" spans="1:53">
      <c r="A259" s="337"/>
      <c r="B259" s="337"/>
      <c r="C259" s="337"/>
      <c r="D259" s="338"/>
      <c r="E259" s="339"/>
      <c r="F259" s="337"/>
      <c r="G259" s="340"/>
      <c r="H259" s="339"/>
      <c r="I259" s="339"/>
      <c r="J259" s="339"/>
      <c r="K259" s="339"/>
      <c r="L259" s="339"/>
      <c r="M259" s="337"/>
      <c r="N259" s="337"/>
      <c r="O259" s="337"/>
      <c r="P259" s="339"/>
      <c r="Q259" s="339"/>
      <c r="R259" s="339"/>
      <c r="S259" s="339"/>
      <c r="T259" s="339"/>
      <c r="U259" s="339"/>
      <c r="V259" s="339"/>
      <c r="W259" s="327"/>
      <c r="BA259" s="327"/>
    </row>
    <row r="260" spans="1:53">
      <c r="A260" s="337"/>
      <c r="B260" s="337"/>
      <c r="C260" s="337"/>
      <c r="D260" s="338"/>
      <c r="E260" s="339"/>
      <c r="F260" s="337"/>
      <c r="G260" s="340"/>
      <c r="H260" s="339"/>
      <c r="I260" s="339"/>
      <c r="J260" s="339"/>
      <c r="K260" s="339"/>
      <c r="L260" s="339"/>
      <c r="M260" s="337"/>
      <c r="N260" s="337"/>
      <c r="O260" s="337"/>
      <c r="P260" s="339"/>
      <c r="Q260" s="339"/>
      <c r="R260" s="339"/>
      <c r="S260" s="339"/>
      <c r="T260" s="339"/>
      <c r="U260" s="339"/>
      <c r="V260" s="339"/>
      <c r="W260" s="327"/>
      <c r="BA260" s="327"/>
    </row>
    <row r="261" spans="1:53">
      <c r="A261" s="337"/>
      <c r="B261" s="337"/>
      <c r="C261" s="337"/>
      <c r="D261" s="338"/>
      <c r="E261" s="339"/>
      <c r="F261" s="337"/>
      <c r="G261" s="340"/>
      <c r="H261" s="339"/>
      <c r="I261" s="339"/>
      <c r="J261" s="339"/>
      <c r="K261" s="339"/>
      <c r="L261" s="339"/>
      <c r="M261" s="337"/>
      <c r="N261" s="337"/>
      <c r="O261" s="337"/>
      <c r="P261" s="339"/>
      <c r="Q261" s="339"/>
      <c r="R261" s="339"/>
      <c r="S261" s="339"/>
      <c r="T261" s="339"/>
      <c r="U261" s="339"/>
      <c r="V261" s="339"/>
      <c r="W261" s="327"/>
      <c r="BA261" s="327"/>
    </row>
    <row r="262" spans="1:53">
      <c r="A262" s="337"/>
      <c r="B262" s="337"/>
      <c r="C262" s="337"/>
      <c r="D262" s="338"/>
      <c r="E262" s="339"/>
      <c r="F262" s="337"/>
      <c r="G262" s="340"/>
      <c r="H262" s="339"/>
      <c r="I262" s="339"/>
      <c r="J262" s="339"/>
      <c r="K262" s="339"/>
      <c r="L262" s="339"/>
      <c r="M262" s="337"/>
      <c r="N262" s="337"/>
      <c r="O262" s="337"/>
      <c r="P262" s="339"/>
      <c r="Q262" s="339"/>
      <c r="R262" s="339"/>
      <c r="S262" s="339"/>
      <c r="T262" s="339"/>
      <c r="U262" s="339"/>
      <c r="V262" s="339"/>
      <c r="W262" s="327"/>
      <c r="BA262" s="327"/>
    </row>
    <row r="263" spans="1:53">
      <c r="A263" s="337"/>
      <c r="B263" s="337"/>
      <c r="C263" s="337"/>
      <c r="D263" s="338"/>
      <c r="E263" s="339"/>
      <c r="F263" s="337"/>
      <c r="G263" s="340"/>
      <c r="H263" s="339"/>
      <c r="I263" s="339"/>
      <c r="J263" s="339"/>
      <c r="K263" s="339"/>
      <c r="L263" s="339"/>
      <c r="M263" s="337"/>
      <c r="N263" s="337"/>
      <c r="O263" s="337"/>
      <c r="P263" s="339"/>
      <c r="Q263" s="339"/>
      <c r="R263" s="339"/>
      <c r="S263" s="339"/>
      <c r="T263" s="339"/>
      <c r="U263" s="339"/>
      <c r="V263" s="339"/>
      <c r="W263" s="327"/>
      <c r="BA263" s="327"/>
    </row>
    <row r="264" spans="1:53">
      <c r="A264" s="337"/>
      <c r="B264" s="337"/>
      <c r="C264" s="337"/>
      <c r="D264" s="338"/>
      <c r="E264" s="339"/>
      <c r="F264" s="337"/>
      <c r="G264" s="340"/>
      <c r="H264" s="339"/>
      <c r="I264" s="339"/>
      <c r="J264" s="339"/>
      <c r="K264" s="339"/>
      <c r="L264" s="339"/>
      <c r="M264" s="337"/>
      <c r="N264" s="337"/>
      <c r="O264" s="337"/>
      <c r="P264" s="339"/>
      <c r="Q264" s="339"/>
      <c r="R264" s="339"/>
      <c r="S264" s="339"/>
      <c r="T264" s="339"/>
      <c r="U264" s="339"/>
      <c r="V264" s="339"/>
      <c r="W264" s="327"/>
      <c r="BA264" s="327"/>
    </row>
    <row r="265" spans="1:53">
      <c r="A265" s="337"/>
      <c r="B265" s="337"/>
      <c r="C265" s="337"/>
      <c r="D265" s="338"/>
      <c r="E265" s="339"/>
      <c r="F265" s="337"/>
      <c r="G265" s="340"/>
      <c r="H265" s="339"/>
      <c r="I265" s="339"/>
      <c r="J265" s="339"/>
      <c r="K265" s="339"/>
      <c r="L265" s="339"/>
      <c r="M265" s="337"/>
      <c r="N265" s="337"/>
      <c r="O265" s="337"/>
      <c r="P265" s="339"/>
      <c r="Q265" s="339"/>
      <c r="R265" s="339"/>
      <c r="S265" s="339"/>
      <c r="T265" s="339"/>
      <c r="U265" s="339"/>
      <c r="V265" s="339"/>
      <c r="W265" s="327"/>
      <c r="BA265" s="327"/>
    </row>
    <row r="266" spans="1:53">
      <c r="A266" s="337"/>
      <c r="B266" s="337"/>
      <c r="C266" s="337"/>
      <c r="D266" s="338"/>
      <c r="E266" s="339"/>
      <c r="F266" s="337"/>
      <c r="G266" s="340"/>
      <c r="H266" s="339"/>
      <c r="I266" s="339"/>
      <c r="J266" s="339"/>
      <c r="K266" s="339"/>
      <c r="L266" s="339"/>
      <c r="M266" s="337"/>
      <c r="N266" s="337"/>
      <c r="O266" s="337"/>
      <c r="P266" s="339"/>
      <c r="Q266" s="339"/>
      <c r="R266" s="339"/>
      <c r="S266" s="339"/>
      <c r="T266" s="339"/>
      <c r="U266" s="339"/>
      <c r="V266" s="339"/>
      <c r="W266" s="327"/>
      <c r="BA266" s="327"/>
    </row>
    <row r="267" spans="1:53">
      <c r="A267" s="337"/>
      <c r="B267" s="337"/>
      <c r="C267" s="337"/>
      <c r="D267" s="338"/>
      <c r="E267" s="339"/>
      <c r="F267" s="337"/>
      <c r="G267" s="340"/>
      <c r="H267" s="339"/>
      <c r="I267" s="339"/>
      <c r="J267" s="339"/>
      <c r="K267" s="339"/>
      <c r="L267" s="339"/>
      <c r="M267" s="337"/>
      <c r="N267" s="337"/>
      <c r="O267" s="337"/>
      <c r="P267" s="339"/>
      <c r="Q267" s="339"/>
      <c r="R267" s="339"/>
      <c r="S267" s="339"/>
      <c r="T267" s="339"/>
      <c r="U267" s="339"/>
      <c r="V267" s="339"/>
      <c r="W267" s="327"/>
      <c r="BA267" s="327"/>
    </row>
    <row r="268" spans="1:53">
      <c r="A268" s="341" t="s">
        <v>2531</v>
      </c>
      <c r="B268" s="341" t="s">
        <v>1323</v>
      </c>
      <c r="C268" s="341" t="s">
        <v>1323</v>
      </c>
      <c r="D268" s="342">
        <v>8</v>
      </c>
      <c r="E268" s="343">
        <v>0</v>
      </c>
      <c r="F268" s="341" t="s">
        <v>135</v>
      </c>
      <c r="G268" s="344" t="s">
        <v>2070</v>
      </c>
      <c r="H268" s="343" t="s">
        <v>795</v>
      </c>
      <c r="I268" s="343" t="s">
        <v>795</v>
      </c>
      <c r="J268" s="343" t="s">
        <v>304</v>
      </c>
      <c r="K268" s="343" t="s">
        <v>304</v>
      </c>
      <c r="L268" s="343" t="str">
        <f t="shared" ref="L268:L278" si="19">IF(M268&lt;&gt;"Null",CONCATENATE("*26",RIGHT(M268,3)),"NULL")</f>
        <v>NULL</v>
      </c>
      <c r="M268" s="341" t="s">
        <v>795</v>
      </c>
      <c r="N268" s="341" t="s">
        <v>2216</v>
      </c>
      <c r="O268" s="341" t="s">
        <v>2531</v>
      </c>
      <c r="P268" s="343"/>
      <c r="Q268" s="343"/>
      <c r="R268" s="343"/>
      <c r="S268" s="343"/>
      <c r="T268" s="343"/>
      <c r="U268" s="343"/>
      <c r="V268" s="343"/>
      <c r="W268" s="327" t="str">
        <f t="shared" ref="W268:W278" si="20">CONCATENATE(W$1,W$3,"'",A268,"' OR Name='",B268,"') Print 'Exist' ELSE ",W$4,"'",A268,"','",B268,"','",C268,"','",D268,"','",E268,"','",F268,"',",G268,",'",H268,"',",I268,",'",J268,"','",K268,"','",L268,"')")</f>
        <v>IF EXISTS (SELECT *FROM GeneralMaster WHERE Code='*08002' OR Name='Author_ABC') Print 'Exist' ELSE Insert Into GeneralMaster VALUES ('*08002','Author_ABC','Author_ABC','8','0','000001',GetDate(),'NULL',NULL,'N','N','NULL')</v>
      </c>
    </row>
    <row r="269" spans="1:53">
      <c r="A269" s="341" t="s">
        <v>2532</v>
      </c>
      <c r="B269" s="341" t="s">
        <v>1324</v>
      </c>
      <c r="C269" s="341" t="s">
        <v>1324</v>
      </c>
      <c r="D269" s="342">
        <v>8</v>
      </c>
      <c r="E269" s="343">
        <v>0</v>
      </c>
      <c r="F269" s="341" t="s">
        <v>135</v>
      </c>
      <c r="G269" s="344" t="s">
        <v>2070</v>
      </c>
      <c r="H269" s="343" t="s">
        <v>795</v>
      </c>
      <c r="I269" s="343" t="s">
        <v>795</v>
      </c>
      <c r="J269" s="343" t="s">
        <v>304</v>
      </c>
      <c r="K269" s="343" t="s">
        <v>304</v>
      </c>
      <c r="L269" s="343" t="str">
        <f t="shared" si="19"/>
        <v>NULL</v>
      </c>
      <c r="M269" s="341" t="s">
        <v>795</v>
      </c>
      <c r="N269" s="341" t="s">
        <v>2217</v>
      </c>
      <c r="O269" s="341" t="s">
        <v>2532</v>
      </c>
      <c r="P269" s="343"/>
      <c r="Q269" s="343"/>
      <c r="R269" s="343"/>
      <c r="S269" s="343"/>
      <c r="T269" s="343"/>
      <c r="U269" s="343"/>
      <c r="V269" s="343"/>
      <c r="W269" s="327" t="str">
        <f t="shared" si="20"/>
        <v>IF EXISTS (SELECT *FROM GeneralMaster WHERE Code='*08003' OR Name='DTP_ABC') Print 'Exist' ELSE Insert Into GeneralMaster VALUES ('*08003','DTP_ABC','DTP_ABC','8','0','000001',GetDate(),'NULL',NULL,'N','N','NULL')</v>
      </c>
    </row>
    <row r="270" spans="1:53">
      <c r="A270" s="341" t="s">
        <v>2533</v>
      </c>
      <c r="B270" s="341" t="s">
        <v>1326</v>
      </c>
      <c r="C270" s="341" t="s">
        <v>1326</v>
      </c>
      <c r="D270" s="342">
        <v>8</v>
      </c>
      <c r="E270" s="343">
        <v>0</v>
      </c>
      <c r="F270" s="341" t="s">
        <v>135</v>
      </c>
      <c r="G270" s="344" t="s">
        <v>2070</v>
      </c>
      <c r="H270" s="343" t="s">
        <v>795</v>
      </c>
      <c r="I270" s="343" t="s">
        <v>795</v>
      </c>
      <c r="J270" s="343" t="s">
        <v>304</v>
      </c>
      <c r="K270" s="343" t="s">
        <v>304</v>
      </c>
      <c r="L270" s="343" t="str">
        <f t="shared" si="19"/>
        <v>NULL</v>
      </c>
      <c r="M270" s="341" t="s">
        <v>795</v>
      </c>
      <c r="N270" s="341" t="s">
        <v>2218</v>
      </c>
      <c r="O270" s="341" t="s">
        <v>2533</v>
      </c>
      <c r="P270" s="343"/>
      <c r="Q270" s="343"/>
      <c r="R270" s="343"/>
      <c r="S270" s="343"/>
      <c r="T270" s="343"/>
      <c r="U270" s="343"/>
      <c r="V270" s="343"/>
      <c r="W270" s="327" t="str">
        <f t="shared" si="20"/>
        <v>IF EXISTS (SELECT *FROM GeneralMaster WHERE Code='*08005' OR Name='Editor_ABC') Print 'Exist' ELSE Insert Into GeneralMaster VALUES ('*08005','Editor_ABC','Editor_ABC','8','0','000001',GetDate(),'NULL',NULL,'N','N','NULL')</v>
      </c>
    </row>
    <row r="271" spans="1:53">
      <c r="A271" s="341" t="s">
        <v>2534</v>
      </c>
      <c r="B271" s="341" t="s">
        <v>1328</v>
      </c>
      <c r="C271" s="341" t="s">
        <v>1328</v>
      </c>
      <c r="D271" s="342">
        <v>8</v>
      </c>
      <c r="E271" s="343">
        <v>0</v>
      </c>
      <c r="F271" s="341" t="s">
        <v>135</v>
      </c>
      <c r="G271" s="344" t="s">
        <v>2070</v>
      </c>
      <c r="H271" s="343" t="s">
        <v>795</v>
      </c>
      <c r="I271" s="343" t="s">
        <v>795</v>
      </c>
      <c r="J271" s="343" t="s">
        <v>304</v>
      </c>
      <c r="K271" s="343" t="s">
        <v>304</v>
      </c>
      <c r="L271" s="343" t="str">
        <f t="shared" si="19"/>
        <v>NULL</v>
      </c>
      <c r="M271" s="341" t="s">
        <v>795</v>
      </c>
      <c r="N271" s="341" t="s">
        <v>2219</v>
      </c>
      <c r="O271" s="341" t="s">
        <v>2534</v>
      </c>
      <c r="P271" s="343"/>
      <c r="Q271" s="343"/>
      <c r="R271" s="343"/>
      <c r="S271" s="343"/>
      <c r="T271" s="343"/>
      <c r="U271" s="343"/>
      <c r="V271" s="343"/>
      <c r="W271" s="327" t="str">
        <f t="shared" si="20"/>
        <v>IF EXISTS (SELECT *FROM GeneralMaster WHERE Code='*08007' OR Name='Graphic_ABC') Print 'Exist' ELSE Insert Into GeneralMaster VALUES ('*08007','Graphic_ABC','Graphic_ABC','8','0','000001',GetDate(),'NULL',NULL,'N','N','NULL')</v>
      </c>
    </row>
    <row r="272" spans="1:53">
      <c r="A272" s="341" t="s">
        <v>2535</v>
      </c>
      <c r="B272" s="341" t="s">
        <v>1329</v>
      </c>
      <c r="C272" s="341" t="s">
        <v>1329</v>
      </c>
      <c r="D272" s="342">
        <v>8</v>
      </c>
      <c r="E272" s="343">
        <v>0</v>
      </c>
      <c r="F272" s="341" t="s">
        <v>135</v>
      </c>
      <c r="G272" s="344" t="s">
        <v>2070</v>
      </c>
      <c r="H272" s="343" t="s">
        <v>795</v>
      </c>
      <c r="I272" s="343" t="s">
        <v>795</v>
      </c>
      <c r="J272" s="343" t="s">
        <v>304</v>
      </c>
      <c r="K272" s="343" t="s">
        <v>304</v>
      </c>
      <c r="L272" s="343" t="str">
        <f t="shared" si="19"/>
        <v>NULL</v>
      </c>
      <c r="M272" s="341" t="s">
        <v>795</v>
      </c>
      <c r="N272" s="341" t="s">
        <v>2220</v>
      </c>
      <c r="O272" s="341" t="s">
        <v>2535</v>
      </c>
      <c r="P272" s="343"/>
      <c r="Q272" s="343"/>
      <c r="R272" s="343"/>
      <c r="S272" s="343"/>
      <c r="T272" s="343"/>
      <c r="U272" s="343"/>
      <c r="V272" s="343"/>
      <c r="W272" s="327" t="str">
        <f t="shared" si="20"/>
        <v>IF EXISTS (SELECT *FROM GeneralMaster WHERE Code='*08008' OR Name='PPQ_ABC') Print 'Exist' ELSE Insert Into GeneralMaster VALUES ('*08008','PPQ_ABC','PPQ_ABC','8','0','000001',GetDate(),'NULL',NULL,'N','N','NULL')</v>
      </c>
    </row>
    <row r="273" spans="1:76">
      <c r="A273" s="341" t="s">
        <v>2536</v>
      </c>
      <c r="B273" s="341" t="s">
        <v>1330</v>
      </c>
      <c r="C273" s="341" t="s">
        <v>1330</v>
      </c>
      <c r="D273" s="342">
        <v>8</v>
      </c>
      <c r="E273" s="343">
        <v>0</v>
      </c>
      <c r="F273" s="341" t="s">
        <v>135</v>
      </c>
      <c r="G273" s="344" t="s">
        <v>2070</v>
      </c>
      <c r="H273" s="343" t="s">
        <v>795</v>
      </c>
      <c r="I273" s="343" t="s">
        <v>795</v>
      </c>
      <c r="J273" s="343" t="s">
        <v>304</v>
      </c>
      <c r="K273" s="343" t="s">
        <v>304</v>
      </c>
      <c r="L273" s="343" t="str">
        <f t="shared" si="19"/>
        <v>NULL</v>
      </c>
      <c r="M273" s="341" t="s">
        <v>795</v>
      </c>
      <c r="N273" s="341" t="s">
        <v>2221</v>
      </c>
      <c r="O273" s="341" t="s">
        <v>2536</v>
      </c>
      <c r="P273" s="343"/>
      <c r="Q273" s="343"/>
      <c r="R273" s="343"/>
      <c r="S273" s="343"/>
      <c r="T273" s="343"/>
      <c r="U273" s="343"/>
      <c r="V273" s="343"/>
      <c r="W273" s="327" t="str">
        <f t="shared" si="20"/>
        <v>IF EXISTS (SELECT *FROM GeneralMaster WHERE Code='*08009' OR Name='Processing_S.R.K') Print 'Exist' ELSE Insert Into GeneralMaster VALUES ('*08009','Processing_S.R.K','Processing_S.R.K','8','0','000001',GetDate(),'NULL',NULL,'N','N','NULL')</v>
      </c>
    </row>
    <row r="274" spans="1:76">
      <c r="A274" s="341" t="s">
        <v>2537</v>
      </c>
      <c r="B274" s="341" t="s">
        <v>1331</v>
      </c>
      <c r="C274" s="341" t="s">
        <v>1331</v>
      </c>
      <c r="D274" s="342">
        <v>8</v>
      </c>
      <c r="E274" s="343">
        <v>0</v>
      </c>
      <c r="F274" s="341" t="s">
        <v>135</v>
      </c>
      <c r="G274" s="344" t="s">
        <v>2070</v>
      </c>
      <c r="H274" s="343" t="s">
        <v>795</v>
      </c>
      <c r="I274" s="343" t="s">
        <v>795</v>
      </c>
      <c r="J274" s="343" t="s">
        <v>304</v>
      </c>
      <c r="K274" s="343" t="s">
        <v>304</v>
      </c>
      <c r="L274" s="343" t="str">
        <f t="shared" si="19"/>
        <v>NULL</v>
      </c>
      <c r="M274" s="341" t="s">
        <v>795</v>
      </c>
      <c r="N274" s="341" t="s">
        <v>2222</v>
      </c>
      <c r="O274" s="341" t="s">
        <v>2537</v>
      </c>
      <c r="P274" s="343"/>
      <c r="Q274" s="343"/>
      <c r="R274" s="343"/>
      <c r="S274" s="343"/>
      <c r="T274" s="343"/>
      <c r="U274" s="343"/>
      <c r="V274" s="343"/>
      <c r="W274" s="327" t="str">
        <f t="shared" si="20"/>
        <v>IF EXISTS (SELECT *FROM GeneralMaster WHERE Code='*08010' OR Name='Proof Reader_ABC') Print 'Exist' ELSE Insert Into GeneralMaster VALUES ('*08010','Proof Reader_ABC','Proof Reader_ABC','8','0','000001',GetDate(),'NULL',NULL,'N','N','NULL')</v>
      </c>
    </row>
    <row r="275" spans="1:76">
      <c r="A275" s="341" t="s">
        <v>2538</v>
      </c>
      <c r="B275" s="341" t="s">
        <v>2791</v>
      </c>
      <c r="C275" s="341" t="s">
        <v>1332</v>
      </c>
      <c r="D275" s="342">
        <v>8</v>
      </c>
      <c r="E275" s="343">
        <v>0</v>
      </c>
      <c r="F275" s="341" t="s">
        <v>135</v>
      </c>
      <c r="G275" s="344" t="s">
        <v>2070</v>
      </c>
      <c r="H275" s="343" t="s">
        <v>795</v>
      </c>
      <c r="I275" s="343" t="s">
        <v>795</v>
      </c>
      <c r="J275" s="343" t="s">
        <v>304</v>
      </c>
      <c r="K275" s="343" t="s">
        <v>304</v>
      </c>
      <c r="L275" s="343" t="str">
        <f t="shared" si="19"/>
        <v>NULL</v>
      </c>
      <c r="M275" s="341" t="s">
        <v>795</v>
      </c>
      <c r="N275" s="341" t="s">
        <v>2223</v>
      </c>
      <c r="O275" s="341" t="s">
        <v>2538</v>
      </c>
      <c r="P275" s="343"/>
      <c r="Q275" s="343"/>
      <c r="R275" s="343"/>
      <c r="S275" s="343"/>
      <c r="T275" s="343"/>
      <c r="U275" s="343"/>
      <c r="V275" s="343"/>
      <c r="W275" s="327" t="str">
        <f t="shared" si="20"/>
        <v>IF EXISTS (SELECT *FROM GeneralMaster WHERE Code='*08011' OR Name='Type Setting_ABC') Print 'Exist' ELSE Insert Into GeneralMaster VALUES ('*08011','Type Setting_ABC','Type Setting_Sanjay Khanna','8','0','000001',GetDate(),'NULL',NULL,'N','N','NULL')</v>
      </c>
    </row>
    <row r="276" spans="1:76">
      <c r="A276" s="345" t="s">
        <v>2539</v>
      </c>
      <c r="B276" s="345" t="s">
        <v>1333</v>
      </c>
      <c r="C276" s="345" t="s">
        <v>1333</v>
      </c>
      <c r="D276" s="346">
        <v>9</v>
      </c>
      <c r="E276" s="347">
        <v>0</v>
      </c>
      <c r="F276" s="345" t="s">
        <v>135</v>
      </c>
      <c r="G276" s="348" t="s">
        <v>2070</v>
      </c>
      <c r="H276" s="347" t="s">
        <v>795</v>
      </c>
      <c r="I276" s="347" t="s">
        <v>795</v>
      </c>
      <c r="J276" s="347" t="s">
        <v>304</v>
      </c>
      <c r="K276" s="347" t="s">
        <v>304</v>
      </c>
      <c r="L276" s="347" t="str">
        <f t="shared" si="19"/>
        <v>NULL</v>
      </c>
      <c r="M276" s="345" t="s">
        <v>795</v>
      </c>
      <c r="N276" s="345" t="s">
        <v>2224</v>
      </c>
      <c r="O276" s="345" t="s">
        <v>2539</v>
      </c>
      <c r="P276" s="347"/>
      <c r="Q276" s="347"/>
      <c r="R276" s="347"/>
      <c r="S276" s="347"/>
      <c r="T276" s="347"/>
      <c r="U276" s="347"/>
      <c r="V276" s="347"/>
      <c r="W276" s="327" t="str">
        <f t="shared" si="20"/>
        <v>IF EXISTS (SELECT *FROM GeneralMaster WHERE Code='*09001' OR Name='CTP_Plates') Print 'Exist' ELSE Insert Into GeneralMaster VALUES ('*09001','CTP_Plates','CTP_Plates','9','0','000001',GetDate(),'NULL',NULL,'N','N','NULL')</v>
      </c>
    </row>
    <row r="277" spans="1:76">
      <c r="A277" s="345" t="s">
        <v>2540</v>
      </c>
      <c r="B277" s="345" t="s">
        <v>1334</v>
      </c>
      <c r="C277" s="345" t="s">
        <v>1334</v>
      </c>
      <c r="D277" s="346">
        <v>9</v>
      </c>
      <c r="E277" s="347">
        <v>0</v>
      </c>
      <c r="F277" s="345" t="s">
        <v>135</v>
      </c>
      <c r="G277" s="348" t="s">
        <v>2070</v>
      </c>
      <c r="H277" s="347" t="s">
        <v>795</v>
      </c>
      <c r="I277" s="347" t="s">
        <v>795</v>
      </c>
      <c r="J277" s="347" t="s">
        <v>304</v>
      </c>
      <c r="K277" s="347" t="s">
        <v>304</v>
      </c>
      <c r="L277" s="347" t="str">
        <f t="shared" si="19"/>
        <v>NULL</v>
      </c>
      <c r="M277" s="345" t="s">
        <v>795</v>
      </c>
      <c r="N277" s="345" t="s">
        <v>2225</v>
      </c>
      <c r="O277" s="345" t="s">
        <v>2540</v>
      </c>
      <c r="P277" s="347"/>
      <c r="Q277" s="347"/>
      <c r="R277" s="347"/>
      <c r="S277" s="347"/>
      <c r="T277" s="347"/>
      <c r="U277" s="347"/>
      <c r="V277" s="347"/>
      <c r="W277" s="327" t="str">
        <f t="shared" si="20"/>
        <v>IF EXISTS (SELECT *FROM GeneralMaster WHERE Code='*09002' OR Name='Nagative-Cut Pieces') Print 'Exist' ELSE Insert Into GeneralMaster VALUES ('*09002','Nagative-Cut Pieces','Nagative-Cut Pieces','9','0','000001',GetDate(),'NULL',NULL,'N','N','NULL')</v>
      </c>
    </row>
    <row r="278" spans="1:76">
      <c r="A278" s="345" t="s">
        <v>2541</v>
      </c>
      <c r="B278" s="345" t="s">
        <v>1335</v>
      </c>
      <c r="C278" s="345" t="s">
        <v>1335</v>
      </c>
      <c r="D278" s="346">
        <v>9</v>
      </c>
      <c r="E278" s="347">
        <v>0</v>
      </c>
      <c r="F278" s="345" t="s">
        <v>135</v>
      </c>
      <c r="G278" s="348" t="s">
        <v>2070</v>
      </c>
      <c r="H278" s="347" t="s">
        <v>795</v>
      </c>
      <c r="I278" s="347" t="s">
        <v>795</v>
      </c>
      <c r="J278" s="347" t="s">
        <v>304</v>
      </c>
      <c r="K278" s="347" t="s">
        <v>304</v>
      </c>
      <c r="L278" s="347" t="str">
        <f t="shared" si="19"/>
        <v>NULL</v>
      </c>
      <c r="M278" s="345" t="s">
        <v>795</v>
      </c>
      <c r="N278" s="345" t="s">
        <v>2226</v>
      </c>
      <c r="O278" s="345" t="s">
        <v>2541</v>
      </c>
      <c r="P278" s="347"/>
      <c r="Q278" s="347"/>
      <c r="R278" s="347"/>
      <c r="S278" s="347"/>
      <c r="T278" s="347"/>
      <c r="U278" s="347"/>
      <c r="V278" s="347"/>
      <c r="W278" s="327" t="str">
        <f t="shared" si="20"/>
        <v>IF EXISTS (SELECT *FROM GeneralMaster WHERE Code='*09003' OR Name='Nagative-One Pieces') Print 'Exist' ELSE Insert Into GeneralMaster VALUES ('*09003','Nagative-One Pieces','Nagative-One Pieces','9','0','000001',GetDate(),'NULL',NULL,'N','N','NULL')</v>
      </c>
    </row>
    <row r="279" spans="1:76">
      <c r="A279" s="334" t="s">
        <v>2542</v>
      </c>
      <c r="B279" s="334" t="s">
        <v>4125</v>
      </c>
      <c r="C279" s="334" t="s">
        <v>4125</v>
      </c>
      <c r="D279" s="335">
        <v>10</v>
      </c>
      <c r="E279" s="329">
        <v>0</v>
      </c>
      <c r="F279" s="334" t="s">
        <v>135</v>
      </c>
      <c r="G279" s="336" t="s">
        <v>2070</v>
      </c>
      <c r="H279" s="329" t="s">
        <v>795</v>
      </c>
      <c r="I279" s="329" t="s">
        <v>795</v>
      </c>
      <c r="J279" s="329" t="s">
        <v>304</v>
      </c>
      <c r="K279" s="329" t="s">
        <v>304</v>
      </c>
      <c r="L279" s="329" t="str">
        <f t="shared" ref="L279:L301" si="21">IF(M279&lt;&gt;"Null",CONCATENATE("*26",RIGHT(M279,3)),"NULL")</f>
        <v>NULL</v>
      </c>
      <c r="M279" s="334" t="s">
        <v>795</v>
      </c>
      <c r="N279" s="334" t="s">
        <v>2118</v>
      </c>
      <c r="O279" s="334" t="s">
        <v>2542</v>
      </c>
      <c r="P279" s="459" t="s">
        <v>4933</v>
      </c>
      <c r="Q279" s="329"/>
      <c r="R279" s="329"/>
      <c r="S279" s="329"/>
      <c r="T279" s="329"/>
      <c r="U279" s="329"/>
      <c r="V279" s="329"/>
      <c r="W279" s="327" t="str">
        <f t="shared" ref="W279:W301" si="22">CONCATENATE(W$1,W$3,"'",A279,"' OR Name='",B279,"') Print 'Exist' ELSE ",W$4,"'",A279,"','",B279,"','",C279,"','",D279,"','",E279,"','",F279,"',",G279,",'",H279,"',",I279,",'",J279,"','",K279,"','",L279,"')")</f>
        <v>IF EXISTS (SELECT *FROM GeneralMaster WHERE Code='*10001' OR Name='28.00X40.00-Extra Large-(A/P)') Print 'Exist' ELSE Insert Into GeneralMaster VALUES ('*10001','28.00X40.00-Extra Large-(A/P)','28.00X40.00-Extra Large-(A/P)','10','0','000001',GetDate(),'NULL',NULL,'N','N','NULL')</v>
      </c>
      <c r="BA279" s="327" t="str">
        <f>CONCATENATE($BA$1,$BA$3,"Name='",$P279,") Print 'Not Exist' ELSE ","Update GeneralMaster Set Name=","'",$B279,"', PrintName=","'",$B279,"' Where Name='",$P279,"")</f>
        <v xml:space="preserve">   cnDatabase.Execute "IF NOT EXISTS (SELECT *FROM GeneralMaster WHERE Name='Extra Large-28''''X40''''-A/P') Print 'Not Exist' ELSE Update GeneralMaster Set Name='28.00X40.00-Extra Large-(A/P)', PrintName='28.00X40.00-Extra Large-(A/P)' Where Name='Extra Large-28''''X40''''-A/P'</v>
      </c>
      <c r="BW279" t="str">
        <f>BW$1&amp;"INSERT INTO TmpData VALUES ('"&amp;A279&amp;"',"&amp;P279&amp;")"</f>
        <v xml:space="preserve">   cnDatabase.Execute "INSERT INTO TmpData VALUES ('*10001',Extra Large-28''''X40''''-A/P')</v>
      </c>
      <c r="BX279" t="str">
        <f>BW$1&amp;"Update GeneralMaster Set Name= '"&amp;B279&amp;"',PrintName='"&amp;B279&amp;"' Where NAME=(Select NAME From TmpData Where Code='"&amp;A279&amp;"')"</f>
        <v xml:space="preserve">   cnDatabase.Execute "Update GeneralMaster Set Name= '28.00X40.00-Extra Large-(A/P)',PrintName='28.00X40.00-Extra Large-(A/P)' Where NAME=(Select NAME From TmpData Where Code='*10001')</v>
      </c>
    </row>
    <row r="280" spans="1:76">
      <c r="A280" s="334" t="s">
        <v>2084</v>
      </c>
      <c r="B280" s="334" t="s">
        <v>4126</v>
      </c>
      <c r="C280" s="334" t="s">
        <v>4126</v>
      </c>
      <c r="D280" s="335">
        <v>10</v>
      </c>
      <c r="E280" s="329">
        <v>0</v>
      </c>
      <c r="F280" s="334" t="s">
        <v>135</v>
      </c>
      <c r="G280" s="336" t="s">
        <v>2070</v>
      </c>
      <c r="H280" s="329" t="s">
        <v>795</v>
      </c>
      <c r="I280" s="329" t="s">
        <v>795</v>
      </c>
      <c r="J280" s="329" t="s">
        <v>304</v>
      </c>
      <c r="K280" s="329" t="s">
        <v>304</v>
      </c>
      <c r="L280" s="329" t="str">
        <f t="shared" si="21"/>
        <v>NULL</v>
      </c>
      <c r="M280" s="334" t="s">
        <v>795</v>
      </c>
      <c r="N280" s="334" t="s">
        <v>2119</v>
      </c>
      <c r="O280" s="334" t="s">
        <v>2084</v>
      </c>
      <c r="P280" s="459" t="s">
        <v>4165</v>
      </c>
      <c r="Q280" s="329"/>
      <c r="R280" s="329"/>
      <c r="S280" s="329"/>
      <c r="T280" s="329"/>
      <c r="U280" s="329"/>
      <c r="V280" s="329"/>
      <c r="W280" s="327" t="str">
        <f t="shared" si="22"/>
        <v>IF EXISTS (SELECT *FROM GeneralMaster WHERE Code='*10002' OR Name='28.00X40.00-Extra Large-(A/P_SPL)') Print 'Exist' ELSE Insert Into GeneralMaster VALUES ('*10002','28.00X40.00-Extra Large-(A/P_SPL)','28.00X40.00-Extra Large-(A/P_SPL)','10','0','000001',GetDate(),'NULL',NULL,'N','N','NULL')</v>
      </c>
      <c r="BA280" s="327" t="str">
        <f t="shared" ref="BA280:BA301" si="23">CONCATENATE($BA$1,$BA$3,"Name='",$P280,") Print 'Not Exist' ELSE ","Update GeneralMaster Set Name=","'",$B280,"', PrintName=","'",$B280,"' Where Name='",$P280,"")</f>
        <v xml:space="preserve">   cnDatabase.Execute "IF NOT EXISTS (SELECT *FROM GeneralMaster WHERE Name='Extra Large(28''''X40'''')A/P_SPL') Print 'Not Exist' ELSE Update GeneralMaster Set Name='28.00X40.00-Extra Large-(A/P_SPL)', PrintName='28.00X40.00-Extra Large-(A/P_SPL)' Where Name='Extra Large(28''''X40'''')A/P_SPL'</v>
      </c>
      <c r="BW280" t="str">
        <f t="shared" ref="BW280:BW301" si="24">BW$1&amp;"INSERT INTO TmpData VALUES ('"&amp;A280&amp;"',"&amp;P280&amp;")"</f>
        <v xml:space="preserve">   cnDatabase.Execute "INSERT INTO TmpData VALUES ('*10002',Extra Large(28''''X40'''')A/P_SPL')</v>
      </c>
      <c r="BX280" t="str">
        <f t="shared" ref="BX280:BX301" si="25">BW$1&amp;"Update GeneralMaster Set Name= '"&amp;B280&amp;"',PrintName='"&amp;B280&amp;"' Where NAME=(Select NAME From TmpData Where Code='"&amp;A280&amp;"')"</f>
        <v xml:space="preserve">   cnDatabase.Execute "Update GeneralMaster Set Name= '28.00X40.00-Extra Large-(A/P_SPL)',PrintName='28.00X40.00-Extra Large-(A/P_SPL)' Where NAME=(Select NAME From TmpData Where Code='*10002')</v>
      </c>
    </row>
    <row r="281" spans="1:76">
      <c r="A281" s="334" t="s">
        <v>2543</v>
      </c>
      <c r="B281" s="334" t="s">
        <v>4127</v>
      </c>
      <c r="C281" s="334" t="s">
        <v>4127</v>
      </c>
      <c r="D281" s="335">
        <v>10</v>
      </c>
      <c r="E281" s="329">
        <v>0</v>
      </c>
      <c r="F281" s="334" t="s">
        <v>135</v>
      </c>
      <c r="G281" s="336" t="s">
        <v>2070</v>
      </c>
      <c r="H281" s="329" t="s">
        <v>795</v>
      </c>
      <c r="I281" s="329" t="s">
        <v>795</v>
      </c>
      <c r="J281" s="329" t="s">
        <v>304</v>
      </c>
      <c r="K281" s="329" t="s">
        <v>304</v>
      </c>
      <c r="L281" s="329" t="str">
        <f t="shared" si="21"/>
        <v>NULL</v>
      </c>
      <c r="M281" s="334" t="s">
        <v>795</v>
      </c>
      <c r="N281" s="334" t="s">
        <v>2120</v>
      </c>
      <c r="O281" s="334" t="s">
        <v>2543</v>
      </c>
      <c r="P281" s="459" t="s">
        <v>4157</v>
      </c>
      <c r="Q281" s="329"/>
      <c r="R281" s="329"/>
      <c r="S281" s="329"/>
      <c r="T281" s="329"/>
      <c r="U281" s="329"/>
      <c r="V281" s="329"/>
      <c r="W281" s="327" t="str">
        <f t="shared" si="22"/>
        <v>IF EXISTS (SELECT *FROM GeneralMaster WHERE Code='*10003' OR Name='30.00X40.00-Extra Large') Print 'Exist' ELSE Insert Into GeneralMaster VALUES ('*10003','30.00X40.00-Extra Large','30.00X40.00-Extra Large','10','0','000001',GetDate(),'NULL',NULL,'N','N','NULL')</v>
      </c>
      <c r="BA281" s="327" t="str">
        <f t="shared" si="23"/>
        <v xml:space="preserve">   cnDatabase.Execute "IF NOT EXISTS (SELECT *FROM GeneralMaster WHERE Name='Extra Large-(30''''X40'''')') Print 'Not Exist' ELSE Update GeneralMaster Set Name='30.00X40.00-Extra Large', PrintName='30.00X40.00-Extra Large' Where Name='Extra Large-(30''''X40'''')'</v>
      </c>
      <c r="BW281" t="str">
        <f t="shared" si="24"/>
        <v xml:space="preserve">   cnDatabase.Execute "INSERT INTO TmpData VALUES ('*10003',Extra Large-(30''''X40'''')')</v>
      </c>
      <c r="BX281" t="str">
        <f t="shared" si="25"/>
        <v xml:space="preserve">   cnDatabase.Execute "Update GeneralMaster Set Name= '30.00X40.00-Extra Large',PrintName='30.00X40.00-Extra Large' Where NAME=(Select NAME From TmpData Where Code='*10003')</v>
      </c>
    </row>
    <row r="282" spans="1:76">
      <c r="A282" s="334" t="s">
        <v>2544</v>
      </c>
      <c r="B282" s="334" t="s">
        <v>4128</v>
      </c>
      <c r="C282" s="334" t="s">
        <v>4128</v>
      </c>
      <c r="D282" s="335">
        <v>10</v>
      </c>
      <c r="E282" s="329">
        <v>0</v>
      </c>
      <c r="F282" s="334" t="s">
        <v>135</v>
      </c>
      <c r="G282" s="336" t="s">
        <v>2070</v>
      </c>
      <c r="H282" s="329" t="s">
        <v>795</v>
      </c>
      <c r="I282" s="329" t="s">
        <v>795</v>
      </c>
      <c r="J282" s="329" t="s">
        <v>304</v>
      </c>
      <c r="K282" s="329" t="s">
        <v>304</v>
      </c>
      <c r="L282" s="329" t="str">
        <f t="shared" si="21"/>
        <v>NULL</v>
      </c>
      <c r="M282" s="334" t="s">
        <v>795</v>
      </c>
      <c r="N282" s="334" t="s">
        <v>2121</v>
      </c>
      <c r="O282" s="334" t="s">
        <v>2544</v>
      </c>
      <c r="P282" s="459" t="s">
        <v>4934</v>
      </c>
      <c r="Q282" s="329"/>
      <c r="R282" s="329"/>
      <c r="S282" s="329"/>
      <c r="T282" s="329"/>
      <c r="U282" s="329"/>
      <c r="V282" s="329"/>
      <c r="W282" s="327" t="str">
        <f t="shared" si="22"/>
        <v>IF EXISTS (SELECT *FROM GeneralMaster WHERE Code='*10004' OR Name='30.00X40.00-Extra Large-(A/P)') Print 'Exist' ELSE Insert Into GeneralMaster VALUES ('*10004','30.00X40.00-Extra Large-(A/P)','30.00X40.00-Extra Large-(A/P)','10','0','000001',GetDate(),'NULL',NULL,'N','N','NULL')</v>
      </c>
      <c r="BA282" s="327" t="str">
        <f t="shared" si="23"/>
        <v xml:space="preserve">   cnDatabase.Execute "IF NOT EXISTS (SELECT *FROM GeneralMaster WHERE Name='Extra Large-30''''X40''''-(A/P)') Print 'Not Exist' ELSE Update GeneralMaster Set Name='30.00X40.00-Extra Large-(A/P)', PrintName='30.00X40.00-Extra Large-(A/P)' Where Name='Extra Large-30''''X40''''-(A/P)'</v>
      </c>
      <c r="BW282" t="str">
        <f t="shared" si="24"/>
        <v xml:space="preserve">   cnDatabase.Execute "INSERT INTO TmpData VALUES ('*10004',Extra Large-30''''X40''''-(A/P)')</v>
      </c>
      <c r="BX282" t="str">
        <f t="shared" si="25"/>
        <v xml:space="preserve">   cnDatabase.Execute "Update GeneralMaster Set Name= '30.00X40.00-Extra Large-(A/P)',PrintName='30.00X40.00-Extra Large-(A/P)' Where NAME=(Select NAME From TmpData Where Code='*10004')</v>
      </c>
    </row>
    <row r="283" spans="1:76">
      <c r="A283" s="334" t="s">
        <v>2545</v>
      </c>
      <c r="B283" s="334" t="s">
        <v>4129</v>
      </c>
      <c r="C283" s="334" t="s">
        <v>4129</v>
      </c>
      <c r="D283" s="335">
        <v>10</v>
      </c>
      <c r="E283" s="329">
        <v>0</v>
      </c>
      <c r="F283" s="334" t="s">
        <v>135</v>
      </c>
      <c r="G283" s="336" t="s">
        <v>2070</v>
      </c>
      <c r="H283" s="329" t="s">
        <v>795</v>
      </c>
      <c r="I283" s="329" t="s">
        <v>795</v>
      </c>
      <c r="J283" s="329" t="s">
        <v>304</v>
      </c>
      <c r="K283" s="329" t="s">
        <v>304</v>
      </c>
      <c r="L283" s="329" t="str">
        <f t="shared" si="21"/>
        <v>NULL</v>
      </c>
      <c r="M283" s="334" t="s">
        <v>795</v>
      </c>
      <c r="N283" s="334" t="s">
        <v>2122</v>
      </c>
      <c r="O283" s="334" t="s">
        <v>2545</v>
      </c>
      <c r="P283" s="459" t="s">
        <v>4935</v>
      </c>
      <c r="Q283" s="329"/>
      <c r="R283" s="329"/>
      <c r="S283" s="329"/>
      <c r="T283" s="329"/>
      <c r="U283" s="329"/>
      <c r="V283" s="329"/>
      <c r="W283" s="327" t="str">
        <f t="shared" si="22"/>
        <v>IF EXISTS (SELECT *FROM GeneralMaster WHERE Code='*10005' OR Name='30.00X40.00-Extra Large-(Card)') Print 'Exist' ELSE Insert Into GeneralMaster VALUES ('*10005','30.00X40.00-Extra Large-(Card)','30.00X40.00-Extra Large-(Card)','10','0','000001',GetDate(),'NULL',NULL,'N','N','NULL')</v>
      </c>
      <c r="BA283" s="327" t="str">
        <f t="shared" si="23"/>
        <v xml:space="preserve">   cnDatabase.Execute "IF NOT EXISTS (SELECT *FROM GeneralMaster WHERE Name='Extra Large-30''''X40''''-(Card)') Print 'Not Exist' ELSE Update GeneralMaster Set Name='30.00X40.00-Extra Large-(Card)', PrintName='30.00X40.00-Extra Large-(Card)' Where Name='Extra Large-30''''X40''''-(Card)'</v>
      </c>
      <c r="BW283" t="str">
        <f t="shared" si="24"/>
        <v xml:space="preserve">   cnDatabase.Execute "INSERT INTO TmpData VALUES ('*10005',Extra Large-30''''X40''''-(Card)')</v>
      </c>
      <c r="BX283" t="str">
        <f t="shared" si="25"/>
        <v xml:space="preserve">   cnDatabase.Execute "Update GeneralMaster Set Name= '30.00X40.00-Extra Large-(Card)',PrintName='30.00X40.00-Extra Large-(Card)' Where NAME=(Select NAME From TmpData Where Code='*10005')</v>
      </c>
    </row>
    <row r="284" spans="1:76">
      <c r="A284" s="334" t="s">
        <v>2546</v>
      </c>
      <c r="B284" s="334" t="s">
        <v>4130</v>
      </c>
      <c r="C284" s="334" t="s">
        <v>4130</v>
      </c>
      <c r="D284" s="335">
        <v>10</v>
      </c>
      <c r="E284" s="329">
        <v>0</v>
      </c>
      <c r="F284" s="334" t="s">
        <v>135</v>
      </c>
      <c r="G284" s="336" t="s">
        <v>2070</v>
      </c>
      <c r="H284" s="329" t="s">
        <v>795</v>
      </c>
      <c r="I284" s="329" t="s">
        <v>795</v>
      </c>
      <c r="J284" s="329" t="s">
        <v>304</v>
      </c>
      <c r="K284" s="329" t="s">
        <v>304</v>
      </c>
      <c r="L284" s="329" t="str">
        <f t="shared" si="21"/>
        <v>NULL</v>
      </c>
      <c r="M284" s="334" t="s">
        <v>795</v>
      </c>
      <c r="N284" s="334" t="s">
        <v>2123</v>
      </c>
      <c r="O284" s="334" t="s">
        <v>2546</v>
      </c>
      <c r="P284" s="459" t="s">
        <v>4156</v>
      </c>
      <c r="Q284" s="329"/>
      <c r="R284" s="329"/>
      <c r="S284" s="329"/>
      <c r="T284" s="329"/>
      <c r="U284" s="329"/>
      <c r="V284" s="329"/>
      <c r="W284" s="327" t="str">
        <f t="shared" si="22"/>
        <v>IF EXISTS (SELECT *FROM GeneralMaster WHERE Code='*10006' OR Name='23.00X36.00-LARGE') Print 'Exist' ELSE Insert Into GeneralMaster VALUES ('*10006','23.00X36.00-LARGE','23.00X36.00-LARGE','10','0','000001',GetDate(),'NULL',NULL,'N','N','NULL')</v>
      </c>
      <c r="BA284" s="327" t="str">
        <f t="shared" si="23"/>
        <v xml:space="preserve">   cnDatabase.Execute "IF NOT EXISTS (SELECT *FROM GeneralMaster WHERE Name='LARGE-23''''X36''''') Print 'Not Exist' ELSE Update GeneralMaster Set Name='23.00X36.00-LARGE', PrintName='23.00X36.00-LARGE' Where Name='LARGE-23''''X36'''''</v>
      </c>
      <c r="BW284" t="str">
        <f t="shared" si="24"/>
        <v xml:space="preserve">   cnDatabase.Execute "INSERT INTO TmpData VALUES ('*10006',LARGE-23''''X36''''')</v>
      </c>
      <c r="BX284" t="str">
        <f t="shared" si="25"/>
        <v xml:space="preserve">   cnDatabase.Execute "Update GeneralMaster Set Name= '23.00X36.00-LARGE',PrintName='23.00X36.00-LARGE' Where NAME=(Select NAME From TmpData Where Code='*10006')</v>
      </c>
    </row>
    <row r="285" spans="1:76">
      <c r="A285" s="334" t="s">
        <v>2547</v>
      </c>
      <c r="B285" s="334" t="s">
        <v>4131</v>
      </c>
      <c r="C285" s="334" t="s">
        <v>4131</v>
      </c>
      <c r="D285" s="335">
        <v>10</v>
      </c>
      <c r="E285" s="329">
        <v>0</v>
      </c>
      <c r="F285" s="334" t="s">
        <v>135</v>
      </c>
      <c r="G285" s="336" t="s">
        <v>2070</v>
      </c>
      <c r="H285" s="329" t="s">
        <v>795</v>
      </c>
      <c r="I285" s="329" t="s">
        <v>795</v>
      </c>
      <c r="J285" s="329" t="s">
        <v>304</v>
      </c>
      <c r="K285" s="329" t="s">
        <v>304</v>
      </c>
      <c r="L285" s="329" t="str">
        <f t="shared" si="21"/>
        <v>NULL</v>
      </c>
      <c r="M285" s="334" t="s">
        <v>795</v>
      </c>
      <c r="N285" s="334" t="s">
        <v>2124</v>
      </c>
      <c r="O285" s="334" t="s">
        <v>2547</v>
      </c>
      <c r="P285" s="459" t="s">
        <v>4158</v>
      </c>
      <c r="Q285" s="329"/>
      <c r="R285" s="329"/>
      <c r="S285" s="329"/>
      <c r="T285" s="329"/>
      <c r="U285" s="329"/>
      <c r="V285" s="329"/>
      <c r="W285" s="327" t="str">
        <f t="shared" si="22"/>
        <v>IF EXISTS (SELECT *FROM GeneralMaster WHERE Code='*10007' OR Name='23.00X36.00-LARGE-(A/P)') Print 'Exist' ELSE Insert Into GeneralMaster VALUES ('*10007','23.00X36.00-LARGE-(A/P)','23.00X36.00-LARGE-(A/P)','10','0','000001',GetDate(),'NULL',NULL,'N','N','NULL')</v>
      </c>
      <c r="BA285" s="327" t="str">
        <f t="shared" si="23"/>
        <v xml:space="preserve">   cnDatabase.Execute "IF NOT EXISTS (SELECT *FROM GeneralMaster WHERE Name='LARGE-(23''''X36'''')A/P') Print 'Not Exist' ELSE Update GeneralMaster Set Name='23.00X36.00-LARGE-(A/P)', PrintName='23.00X36.00-LARGE-(A/P)' Where Name='LARGE-(23''''X36'''')A/P'</v>
      </c>
      <c r="BW285" t="str">
        <f t="shared" si="24"/>
        <v xml:space="preserve">   cnDatabase.Execute "INSERT INTO TmpData VALUES ('*10007',LARGE-(23''''X36'''')A/P')</v>
      </c>
      <c r="BX285" t="str">
        <f t="shared" si="25"/>
        <v xml:space="preserve">   cnDatabase.Execute "Update GeneralMaster Set Name= '23.00X36.00-LARGE-(A/P)',PrintName='23.00X36.00-LARGE-(A/P)' Where NAME=(Select NAME From TmpData Where Code='*10007')</v>
      </c>
    </row>
    <row r="286" spans="1:76">
      <c r="A286" s="334" t="s">
        <v>2548</v>
      </c>
      <c r="B286" s="334" t="s">
        <v>4132</v>
      </c>
      <c r="C286" s="334" t="s">
        <v>4132</v>
      </c>
      <c r="D286" s="335">
        <v>10</v>
      </c>
      <c r="E286" s="329">
        <v>0</v>
      </c>
      <c r="F286" s="334" t="s">
        <v>135</v>
      </c>
      <c r="G286" s="336" t="s">
        <v>2070</v>
      </c>
      <c r="H286" s="329" t="s">
        <v>795</v>
      </c>
      <c r="I286" s="329" t="s">
        <v>795</v>
      </c>
      <c r="J286" s="329" t="s">
        <v>304</v>
      </c>
      <c r="K286" s="329" t="s">
        <v>304</v>
      </c>
      <c r="L286" s="329" t="str">
        <f t="shared" si="21"/>
        <v>NULL</v>
      </c>
      <c r="M286" s="334" t="s">
        <v>795</v>
      </c>
      <c r="N286" s="334" t="s">
        <v>2125</v>
      </c>
      <c r="O286" s="334" t="s">
        <v>2548</v>
      </c>
      <c r="P286" s="459" t="s">
        <v>4146</v>
      </c>
      <c r="Q286" s="329"/>
      <c r="R286" s="329"/>
      <c r="S286" s="329"/>
      <c r="T286" s="329"/>
      <c r="U286" s="329"/>
      <c r="V286" s="329"/>
      <c r="W286" s="327" t="str">
        <f t="shared" si="22"/>
        <v>IF EXISTS (SELECT *FROM GeneralMaster WHERE Code='*10008' OR Name='23.00X36.00-LARGE-(Card)') Print 'Exist' ELSE Insert Into GeneralMaster VALUES ('*10008','23.00X36.00-LARGE-(Card)','23.00X36.00-LARGE-(Card)','10','0','000001',GetDate(),'NULL',NULL,'N','N','NULL')</v>
      </c>
      <c r="BA286" s="327" t="str">
        <f t="shared" si="23"/>
        <v xml:space="preserve">   cnDatabase.Execute "IF NOT EXISTS (SELECT *FROM GeneralMaster WHERE Name='LARGE-23''''X36''''-(Card)') Print 'Not Exist' ELSE Update GeneralMaster Set Name='23.00X36.00-LARGE-(Card)', PrintName='23.00X36.00-LARGE-(Card)' Where Name='LARGE-23''''X36''''-(Card)'</v>
      </c>
      <c r="BW286" t="str">
        <f t="shared" si="24"/>
        <v xml:space="preserve">   cnDatabase.Execute "INSERT INTO TmpData VALUES ('*10008',LARGE-23''''X36''''-(Card)')</v>
      </c>
      <c r="BX286" t="str">
        <f t="shared" si="25"/>
        <v xml:space="preserve">   cnDatabase.Execute "Update GeneralMaster Set Name= '23.00X36.00-LARGE-(Card)',PrintName='23.00X36.00-LARGE-(Card)' Where NAME=(Select NAME From TmpData Where Code='*10008')</v>
      </c>
    </row>
    <row r="287" spans="1:76">
      <c r="A287" s="334" t="s">
        <v>2549</v>
      </c>
      <c r="B287" s="334" t="s">
        <v>4136</v>
      </c>
      <c r="C287" s="334" t="s">
        <v>4136</v>
      </c>
      <c r="D287" s="335">
        <v>10</v>
      </c>
      <c r="E287" s="329">
        <v>0</v>
      </c>
      <c r="F287" s="334" t="s">
        <v>135</v>
      </c>
      <c r="G287" s="336" t="s">
        <v>2070</v>
      </c>
      <c r="H287" s="329" t="s">
        <v>795</v>
      </c>
      <c r="I287" s="329" t="s">
        <v>795</v>
      </c>
      <c r="J287" s="329" t="s">
        <v>304</v>
      </c>
      <c r="K287" s="329" t="s">
        <v>304</v>
      </c>
      <c r="L287" s="329" t="str">
        <f t="shared" si="21"/>
        <v>NULL</v>
      </c>
      <c r="M287" s="334" t="s">
        <v>795</v>
      </c>
      <c r="N287" s="334" t="s">
        <v>2126</v>
      </c>
      <c r="O287" s="334" t="s">
        <v>2549</v>
      </c>
      <c r="P287" s="459" t="s">
        <v>4159</v>
      </c>
      <c r="Q287" s="329"/>
      <c r="R287" s="329"/>
      <c r="S287" s="329"/>
      <c r="T287" s="329"/>
      <c r="U287" s="329"/>
      <c r="V287" s="329"/>
      <c r="W287" s="327" t="str">
        <f t="shared" si="22"/>
        <v>IF EXISTS (SELECT *FROM GeneralMaster WHERE Code='*10009' OR Name='20.00X30.00-Medium') Print 'Exist' ELSE Insert Into GeneralMaster VALUES ('*10009','20.00X30.00-Medium','20.00X30.00-Medium','10','0','000001',GetDate(),'NULL',NULL,'N','N','NULL')</v>
      </c>
      <c r="BA287" s="327" t="str">
        <f t="shared" si="23"/>
        <v xml:space="preserve">   cnDatabase.Execute "IF NOT EXISTS (SELECT *FROM GeneralMaster WHERE Name='Medium-(20''''X30'''')') Print 'Not Exist' ELSE Update GeneralMaster Set Name='20.00X30.00-Medium', PrintName='20.00X30.00-Medium' Where Name='Medium-(20''''X30'''')'</v>
      </c>
      <c r="BW287" t="str">
        <f t="shared" si="24"/>
        <v xml:space="preserve">   cnDatabase.Execute "INSERT INTO TmpData VALUES ('*10009',Medium-(20''''X30'''')')</v>
      </c>
      <c r="BX287" t="str">
        <f t="shared" si="25"/>
        <v xml:space="preserve">   cnDatabase.Execute "Update GeneralMaster Set Name= '20.00X30.00-Medium',PrintName='20.00X30.00-Medium' Where NAME=(Select NAME From TmpData Where Code='*10009')</v>
      </c>
    </row>
    <row r="288" spans="1:76">
      <c r="A288" s="334" t="s">
        <v>2550</v>
      </c>
      <c r="B288" s="334" t="s">
        <v>4137</v>
      </c>
      <c r="C288" s="334" t="s">
        <v>4137</v>
      </c>
      <c r="D288" s="335">
        <v>10</v>
      </c>
      <c r="E288" s="329">
        <v>0</v>
      </c>
      <c r="F288" s="334" t="s">
        <v>135</v>
      </c>
      <c r="G288" s="336" t="s">
        <v>2070</v>
      </c>
      <c r="H288" s="329" t="s">
        <v>795</v>
      </c>
      <c r="I288" s="329" t="s">
        <v>795</v>
      </c>
      <c r="J288" s="329" t="s">
        <v>304</v>
      </c>
      <c r="K288" s="329" t="s">
        <v>304</v>
      </c>
      <c r="L288" s="329" t="str">
        <f t="shared" si="21"/>
        <v>NULL</v>
      </c>
      <c r="M288" s="334" t="s">
        <v>795</v>
      </c>
      <c r="N288" s="334" t="s">
        <v>2127</v>
      </c>
      <c r="O288" s="334" t="s">
        <v>2550</v>
      </c>
      <c r="P288" s="459" t="s">
        <v>4160</v>
      </c>
      <c r="Q288" s="329"/>
      <c r="R288" s="329"/>
      <c r="S288" s="329"/>
      <c r="T288" s="329"/>
      <c r="U288" s="329"/>
      <c r="V288" s="329"/>
      <c r="W288" s="327" t="str">
        <f t="shared" si="22"/>
        <v>IF EXISTS (SELECT *FROM GeneralMaster WHERE Code='*10010' OR Name='20.00X30.00-Medium-(A/P)') Print 'Exist' ELSE Insert Into GeneralMaster VALUES ('*10010','20.00X30.00-Medium-(A/P)','20.00X30.00-Medium-(A/P)','10','0','000001',GetDate(),'NULL',NULL,'N','N','NULL')</v>
      </c>
      <c r="BA288" s="327" t="str">
        <f t="shared" si="23"/>
        <v xml:space="preserve">   cnDatabase.Execute "IF NOT EXISTS (SELECT *FROM GeneralMaster WHERE Name='Medium-(20''''X30'''')A/P') Print 'Not Exist' ELSE Update GeneralMaster Set Name='20.00X30.00-Medium-(A/P)', PrintName='20.00X30.00-Medium-(A/P)' Where Name='Medium-(20''''X30'''')A/P'</v>
      </c>
      <c r="BW288" t="str">
        <f t="shared" si="24"/>
        <v xml:space="preserve">   cnDatabase.Execute "INSERT INTO TmpData VALUES ('*10010',Medium-(20''''X30'''')A/P')</v>
      </c>
      <c r="BX288" t="str">
        <f t="shared" si="25"/>
        <v xml:space="preserve">   cnDatabase.Execute "Update GeneralMaster Set Name= '20.00X30.00-Medium-(A/P)',PrintName='20.00X30.00-Medium-(A/P)' Where NAME=(Select NAME From TmpData Where Code='*10010')</v>
      </c>
    </row>
    <row r="289" spans="1:76">
      <c r="A289" s="334" t="s">
        <v>2551</v>
      </c>
      <c r="B289" s="334" t="s">
        <v>4138</v>
      </c>
      <c r="C289" s="334" t="s">
        <v>4138</v>
      </c>
      <c r="D289" s="335">
        <v>10</v>
      </c>
      <c r="E289" s="329">
        <v>0</v>
      </c>
      <c r="F289" s="334" t="s">
        <v>135</v>
      </c>
      <c r="G289" s="336" t="s">
        <v>2070</v>
      </c>
      <c r="H289" s="329" t="s">
        <v>795</v>
      </c>
      <c r="I289" s="329" t="s">
        <v>795</v>
      </c>
      <c r="J289" s="329" t="s">
        <v>304</v>
      </c>
      <c r="K289" s="329" t="s">
        <v>304</v>
      </c>
      <c r="L289" s="329" t="str">
        <f t="shared" si="21"/>
        <v>NULL</v>
      </c>
      <c r="M289" s="334" t="s">
        <v>795</v>
      </c>
      <c r="N289" s="334" t="s">
        <v>2128</v>
      </c>
      <c r="O289" s="334" t="s">
        <v>2551</v>
      </c>
      <c r="P289" s="459" t="s">
        <v>4936</v>
      </c>
      <c r="Q289" s="329"/>
      <c r="R289" s="329"/>
      <c r="S289" s="329"/>
      <c r="T289" s="329"/>
      <c r="U289" s="329"/>
      <c r="V289" s="329"/>
      <c r="W289" s="327" t="str">
        <f t="shared" si="22"/>
        <v>IF EXISTS (SELECT *FROM GeneralMaster WHERE Code='*10011' OR Name='20.00X30.00-Medium-(Card)') Print 'Exist' ELSE Insert Into GeneralMaster VALUES ('*10011','20.00X30.00-Medium-(Card)','20.00X30.00-Medium-(Card)','10','0','000001',GetDate(),'NULL',NULL,'N','N','NULL')</v>
      </c>
      <c r="BA289" s="327" t="str">
        <f t="shared" si="23"/>
        <v xml:space="preserve">   cnDatabase.Execute "IF NOT EXISTS (SELECT *FROM GeneralMaster WHERE Name='Medium-20''''X30''''(Card)') Print 'Not Exist' ELSE Update GeneralMaster Set Name='20.00X30.00-Medium-(Card)', PrintName='20.00X30.00-Medium-(Card)' Where Name='Medium-20''''X30''''(Card)'</v>
      </c>
      <c r="BW289" t="str">
        <f t="shared" si="24"/>
        <v xml:space="preserve">   cnDatabase.Execute "INSERT INTO TmpData VALUES ('*10011',Medium-20''''X30''''(Card)')</v>
      </c>
      <c r="BX289" t="str">
        <f t="shared" si="25"/>
        <v xml:space="preserve">   cnDatabase.Execute "Update GeneralMaster Set Name= '20.00X30.00-Medium-(Card)',PrintName='20.00X30.00-Medium-(Card)' Where NAME=(Select NAME From TmpData Where Code='*10011')</v>
      </c>
    </row>
    <row r="290" spans="1:76">
      <c r="A290" s="334" t="s">
        <v>2552</v>
      </c>
      <c r="B290" s="334" t="s">
        <v>4139</v>
      </c>
      <c r="C290" s="334" t="s">
        <v>4139</v>
      </c>
      <c r="D290" s="335">
        <v>10</v>
      </c>
      <c r="E290" s="329">
        <v>0</v>
      </c>
      <c r="F290" s="334" t="s">
        <v>135</v>
      </c>
      <c r="G290" s="336" t="s">
        <v>2070</v>
      </c>
      <c r="H290" s="329" t="s">
        <v>795</v>
      </c>
      <c r="I290" s="329" t="s">
        <v>795</v>
      </c>
      <c r="J290" s="329" t="s">
        <v>304</v>
      </c>
      <c r="K290" s="329" t="s">
        <v>304</v>
      </c>
      <c r="L290" s="329" t="str">
        <f t="shared" si="21"/>
        <v>NULL</v>
      </c>
      <c r="M290" s="334" t="s">
        <v>795</v>
      </c>
      <c r="N290" s="334" t="s">
        <v>2129</v>
      </c>
      <c r="O290" s="334" t="s">
        <v>2552</v>
      </c>
      <c r="P290" s="459" t="s">
        <v>4161</v>
      </c>
      <c r="Q290" s="329"/>
      <c r="R290" s="329"/>
      <c r="S290" s="329"/>
      <c r="T290" s="329"/>
      <c r="U290" s="329"/>
      <c r="V290" s="329"/>
      <c r="W290" s="327" t="str">
        <f t="shared" si="22"/>
        <v>IF EXISTS (SELECT *FROM GeneralMaster WHERE Code='*10012' OR Name='19.00X26.00-Small') Print 'Exist' ELSE Insert Into GeneralMaster VALUES ('*10012','19.00X26.00-Small','19.00X26.00-Small','10','0','000001',GetDate(),'NULL',NULL,'N','N','NULL')</v>
      </c>
      <c r="BA290" s="327" t="str">
        <f t="shared" si="23"/>
        <v xml:space="preserve">   cnDatabase.Execute "IF NOT EXISTS (SELECT *FROM GeneralMaster WHERE Name='Small-(19''''X26'''')') Print 'Not Exist' ELSE Update GeneralMaster Set Name='19.00X26.00-Small', PrintName='19.00X26.00-Small' Where Name='Small-(19''''X26'''')'</v>
      </c>
      <c r="BW290" t="str">
        <f t="shared" si="24"/>
        <v xml:space="preserve">   cnDatabase.Execute "INSERT INTO TmpData VALUES ('*10012',Small-(19''''X26'''')')</v>
      </c>
      <c r="BX290" t="str">
        <f t="shared" si="25"/>
        <v xml:space="preserve">   cnDatabase.Execute "Update GeneralMaster Set Name= '19.00X26.00-Small',PrintName='19.00X26.00-Small' Where NAME=(Select NAME From TmpData Where Code='*10012')</v>
      </c>
    </row>
    <row r="291" spans="1:76">
      <c r="A291" s="334" t="s">
        <v>2553</v>
      </c>
      <c r="B291" s="334" t="s">
        <v>4141</v>
      </c>
      <c r="C291" s="334" t="s">
        <v>4141</v>
      </c>
      <c r="D291" s="335">
        <v>10</v>
      </c>
      <c r="E291" s="329">
        <v>0</v>
      </c>
      <c r="F291" s="334" t="s">
        <v>135</v>
      </c>
      <c r="G291" s="336" t="s">
        <v>2070</v>
      </c>
      <c r="H291" s="329" t="s">
        <v>795</v>
      </c>
      <c r="I291" s="329" t="s">
        <v>795</v>
      </c>
      <c r="J291" s="329" t="s">
        <v>304</v>
      </c>
      <c r="K291" s="329" t="s">
        <v>304</v>
      </c>
      <c r="L291" s="329" t="str">
        <f t="shared" si="21"/>
        <v>NULL</v>
      </c>
      <c r="M291" s="334" t="s">
        <v>795</v>
      </c>
      <c r="N291" s="334" t="s">
        <v>2130</v>
      </c>
      <c r="O291" s="334" t="s">
        <v>2553</v>
      </c>
      <c r="P291" s="459" t="s">
        <v>4937</v>
      </c>
      <c r="Q291" s="329"/>
      <c r="R291" s="329"/>
      <c r="S291" s="329"/>
      <c r="T291" s="329"/>
      <c r="U291" s="329"/>
      <c r="V291" s="329"/>
      <c r="W291" s="327" t="str">
        <f t="shared" si="22"/>
        <v>IF EXISTS (SELECT *FROM GeneralMaster WHERE Code='*10013' OR Name='19.00X26.00-Small-(Card)') Print 'Exist' ELSE Insert Into GeneralMaster VALUES ('*10013','19.00X26.00-Small-(Card)','19.00X26.00-Small-(Card)','10','0','000001',GetDate(),'NULL',NULL,'N','N','NULL')</v>
      </c>
      <c r="BA291" s="327" t="str">
        <f t="shared" si="23"/>
        <v xml:space="preserve">   cnDatabase.Execute "IF NOT EXISTS (SELECT *FROM GeneralMaster WHERE Name='Small-19''''X26''''(Card)') Print 'Not Exist' ELSE Update GeneralMaster Set Name='19.00X26.00-Small-(Card)', PrintName='19.00X26.00-Small-(Card)' Where Name='Small-19''''X26''''(Card)'</v>
      </c>
      <c r="BW291" t="str">
        <f t="shared" si="24"/>
        <v xml:space="preserve">   cnDatabase.Execute "INSERT INTO TmpData VALUES ('*10013',Small-19''''X26''''(Card)')</v>
      </c>
      <c r="BX291" t="str">
        <f t="shared" si="25"/>
        <v xml:space="preserve">   cnDatabase.Execute "Update GeneralMaster Set Name= '19.00X26.00-Small-(Card)',PrintName='19.00X26.00-Small-(Card)' Where NAME=(Select NAME From TmpData Where Code='*10013')</v>
      </c>
    </row>
    <row r="292" spans="1:76">
      <c r="A292" s="334" t="s">
        <v>2554</v>
      </c>
      <c r="B292" s="334" t="s">
        <v>4142</v>
      </c>
      <c r="C292" s="334" t="s">
        <v>4142</v>
      </c>
      <c r="D292" s="335">
        <v>10</v>
      </c>
      <c r="E292" s="329">
        <v>0</v>
      </c>
      <c r="F292" s="334" t="s">
        <v>135</v>
      </c>
      <c r="G292" s="336" t="s">
        <v>2070</v>
      </c>
      <c r="H292" s="329" t="s">
        <v>795</v>
      </c>
      <c r="I292" s="329" t="s">
        <v>795</v>
      </c>
      <c r="J292" s="329" t="s">
        <v>304</v>
      </c>
      <c r="K292" s="329" t="s">
        <v>304</v>
      </c>
      <c r="L292" s="329" t="str">
        <f t="shared" si="21"/>
        <v>NULL</v>
      </c>
      <c r="M292" s="334" t="s">
        <v>795</v>
      </c>
      <c r="N292" s="334" t="s">
        <v>2131</v>
      </c>
      <c r="O292" s="334" t="s">
        <v>2554</v>
      </c>
      <c r="P292" s="459" t="s">
        <v>4938</v>
      </c>
      <c r="Q292" s="329"/>
      <c r="R292" s="329"/>
      <c r="S292" s="329"/>
      <c r="T292" s="329"/>
      <c r="U292" s="329"/>
      <c r="V292" s="329"/>
      <c r="W292" s="327" t="str">
        <f t="shared" si="22"/>
        <v>IF EXISTS (SELECT *FROM GeneralMaster WHERE Code='*10014' OR Name='20.00X30.00-Web-508mm') Print 'Exist' ELSE Insert Into GeneralMaster VALUES ('*10014','20.00X30.00-Web-508mm','20.00X30.00-Web-508mm','10','0','000001',GetDate(),'NULL',NULL,'N','N','NULL')</v>
      </c>
      <c r="BA292" s="327" t="str">
        <f t="shared" si="23"/>
        <v xml:space="preserve">   cnDatabase.Execute "IF NOT EXISTS (SELECT *FROM GeneralMaster WHERE Name='Web-508mm') Print 'Not Exist' ELSE Update GeneralMaster Set Name='20.00X30.00-Web-508mm', PrintName='20.00X30.00-Web-508mm' Where Name='Web-508mm'</v>
      </c>
      <c r="BW292" t="str">
        <f t="shared" si="24"/>
        <v xml:space="preserve">   cnDatabase.Execute "INSERT INTO TmpData VALUES ('*10014',Web-508mm')</v>
      </c>
      <c r="BX292" t="str">
        <f t="shared" si="25"/>
        <v xml:space="preserve">   cnDatabase.Execute "Update GeneralMaster Set Name= '20.00X30.00-Web-508mm',PrintName='20.00X30.00-Web-508mm' Where NAME=(Select NAME From TmpData Where Code='*10014')</v>
      </c>
    </row>
    <row r="293" spans="1:76">
      <c r="A293" s="334" t="s">
        <v>2555</v>
      </c>
      <c r="B293" s="334" t="s">
        <v>4143</v>
      </c>
      <c r="C293" s="334" t="s">
        <v>4143</v>
      </c>
      <c r="D293" s="335">
        <v>10</v>
      </c>
      <c r="E293" s="329">
        <v>0</v>
      </c>
      <c r="F293" s="334" t="s">
        <v>135</v>
      </c>
      <c r="G293" s="336" t="s">
        <v>2070</v>
      </c>
      <c r="H293" s="329" t="s">
        <v>795</v>
      </c>
      <c r="I293" s="329" t="s">
        <v>795</v>
      </c>
      <c r="J293" s="329" t="s">
        <v>304</v>
      </c>
      <c r="K293" s="329" t="s">
        <v>304</v>
      </c>
      <c r="L293" s="329" t="str">
        <f t="shared" si="21"/>
        <v>NULL</v>
      </c>
      <c r="M293" s="334" t="s">
        <v>795</v>
      </c>
      <c r="N293" s="334" t="s">
        <v>2132</v>
      </c>
      <c r="O293" s="334" t="s">
        <v>2555</v>
      </c>
      <c r="P293" s="459" t="s">
        <v>4939</v>
      </c>
      <c r="Q293" s="329"/>
      <c r="R293" s="329"/>
      <c r="S293" s="329"/>
      <c r="T293" s="329"/>
      <c r="U293" s="329"/>
      <c r="V293" s="329"/>
      <c r="W293" s="327" t="str">
        <f t="shared" si="22"/>
        <v>IF EXISTS (SELECT *FROM GeneralMaster WHERE Code='*10015' OR Name='22.80X36.00-Web-578mm') Print 'Exist' ELSE Insert Into GeneralMaster VALUES ('*10015','22.80X36.00-Web-578mm','22.80X36.00-Web-578mm','10','0','000001',GetDate(),'NULL',NULL,'N','N','NULL')</v>
      </c>
      <c r="BA293" s="327" t="str">
        <f t="shared" si="23"/>
        <v xml:space="preserve">   cnDatabase.Execute "IF NOT EXISTS (SELECT *FROM GeneralMaster WHERE Name='Web-578mm') Print 'Not Exist' ELSE Update GeneralMaster Set Name='22.80X36.00-Web-578mm', PrintName='22.80X36.00-Web-578mm' Where Name='Web-578mm'</v>
      </c>
      <c r="BW293" t="str">
        <f t="shared" si="24"/>
        <v xml:space="preserve">   cnDatabase.Execute "INSERT INTO TmpData VALUES ('*10015',Web-578mm')</v>
      </c>
      <c r="BX293" t="str">
        <f t="shared" si="25"/>
        <v xml:space="preserve">   cnDatabase.Execute "Update GeneralMaster Set Name= '22.80X36.00-Web-578mm',PrintName='22.80X36.00-Web-578mm' Where NAME=(Select NAME From TmpData Where Code='*10015')</v>
      </c>
    </row>
    <row r="294" spans="1:76">
      <c r="A294" s="334" t="s">
        <v>2556</v>
      </c>
      <c r="B294" s="334" t="s">
        <v>4123</v>
      </c>
      <c r="C294" s="334" t="s">
        <v>4123</v>
      </c>
      <c r="D294" s="335">
        <v>10</v>
      </c>
      <c r="E294" s="329">
        <v>0</v>
      </c>
      <c r="F294" s="334" t="s">
        <v>135</v>
      </c>
      <c r="G294" s="336" t="s">
        <v>2070</v>
      </c>
      <c r="H294" s="329" t="s">
        <v>795</v>
      </c>
      <c r="I294" s="329" t="s">
        <v>795</v>
      </c>
      <c r="J294" s="329" t="s">
        <v>304</v>
      </c>
      <c r="K294" s="329" t="s">
        <v>304</v>
      </c>
      <c r="L294" s="329" t="str">
        <f t="shared" si="21"/>
        <v>NULL</v>
      </c>
      <c r="M294" s="334" t="s">
        <v>795</v>
      </c>
      <c r="N294" s="334" t="s">
        <v>2259</v>
      </c>
      <c r="O294" s="334" t="s">
        <v>2556</v>
      </c>
      <c r="P294" s="459" t="s">
        <v>4940</v>
      </c>
      <c r="Q294" s="329"/>
      <c r="R294" s="329"/>
      <c r="S294" s="329"/>
      <c r="T294" s="329"/>
      <c r="U294" s="329"/>
      <c r="V294" s="329"/>
      <c r="W294" s="327" t="str">
        <f t="shared" si="22"/>
        <v>IF EXISTS (SELECT *FROM GeneralMaster WHERE Code='*10016' OR Name='28.00X40.00-Extra Large') Print 'Exist' ELSE Insert Into GeneralMaster VALUES ('*10016','28.00X40.00-Extra Large','28.00X40.00-Extra Large','10','0','000001',GetDate(),'NULL',NULL,'N','N','NULL')</v>
      </c>
      <c r="BA294" s="327" t="str">
        <f t="shared" si="23"/>
        <v xml:space="preserve">   cnDatabase.Execute "IF NOT EXISTS (SELECT *FROM GeneralMaster WHERE Name='Extra Large-28''''X40''''') Print 'Not Exist' ELSE Update GeneralMaster Set Name='28.00X40.00-Extra Large', PrintName='28.00X40.00-Extra Large' Where Name='Extra Large-28''''X40'''''</v>
      </c>
      <c r="BW294" t="str">
        <f t="shared" si="24"/>
        <v xml:space="preserve">   cnDatabase.Execute "INSERT INTO TmpData VALUES ('*10016',Extra Large-28''''X40''''')</v>
      </c>
      <c r="BX294" t="str">
        <f t="shared" si="25"/>
        <v xml:space="preserve">   cnDatabase.Execute "Update GeneralMaster Set Name= '28.00X40.00-Extra Large',PrintName='28.00X40.00-Extra Large' Where NAME=(Select NAME From TmpData Where Code='*10016')</v>
      </c>
    </row>
    <row r="295" spans="1:76">
      <c r="A295" s="334" t="s">
        <v>2557</v>
      </c>
      <c r="B295" s="334" t="s">
        <v>4140</v>
      </c>
      <c r="C295" s="334" t="s">
        <v>4140</v>
      </c>
      <c r="D295" s="335">
        <v>10</v>
      </c>
      <c r="E295" s="329">
        <v>0</v>
      </c>
      <c r="F295" s="334" t="s">
        <v>135</v>
      </c>
      <c r="G295" s="336" t="s">
        <v>2070</v>
      </c>
      <c r="H295" s="329" t="s">
        <v>795</v>
      </c>
      <c r="I295" s="329" t="s">
        <v>795</v>
      </c>
      <c r="J295" s="329" t="s">
        <v>304</v>
      </c>
      <c r="K295" s="329" t="s">
        <v>304</v>
      </c>
      <c r="L295" s="329" t="str">
        <f t="shared" si="21"/>
        <v>NULL</v>
      </c>
      <c r="M295" s="334" t="s">
        <v>795</v>
      </c>
      <c r="N295" s="334" t="s">
        <v>2260</v>
      </c>
      <c r="O295" s="334" t="s">
        <v>2557</v>
      </c>
      <c r="P295" s="459" t="s">
        <v>4941</v>
      </c>
      <c r="Q295" s="329"/>
      <c r="R295" s="329"/>
      <c r="S295" s="329"/>
      <c r="T295" s="329"/>
      <c r="U295" s="329"/>
      <c r="V295" s="329"/>
      <c r="W295" s="327" t="str">
        <f t="shared" si="22"/>
        <v>IF EXISTS (SELECT *FROM GeneralMaster WHERE Code='*10017' OR Name='19.00X26.00-Small-(A/P)') Print 'Exist' ELSE Insert Into GeneralMaster VALUES ('*10017','19.00X26.00-Small-(A/P)','19.00X26.00-Small-(A/P)','10','0','000001',GetDate(),'NULL',NULL,'N','N','NULL')</v>
      </c>
      <c r="BA295" s="327" t="str">
        <f t="shared" si="23"/>
        <v xml:space="preserve">   cnDatabase.Execute "IF NOT EXISTS (SELECT *FROM GeneralMaster WHERE Name='Small-19''''X26''''-(A/P)') Print 'Not Exist' ELSE Update GeneralMaster Set Name='19.00X26.00-Small-(A/P)', PrintName='19.00X26.00-Small-(A/P)' Where Name='Small-19''''X26''''-(A/P)'</v>
      </c>
      <c r="BW295" t="str">
        <f t="shared" si="24"/>
        <v xml:space="preserve">   cnDatabase.Execute "INSERT INTO TmpData VALUES ('*10017',Small-19''''X26''''-(A/P)')</v>
      </c>
      <c r="BX295" t="str">
        <f t="shared" si="25"/>
        <v xml:space="preserve">   cnDatabase.Execute "Update GeneralMaster Set Name= '19.00X26.00-Small-(A/P)',PrintName='19.00X26.00-Small-(A/P)' Where NAME=(Select NAME From TmpData Where Code='*10017')</v>
      </c>
    </row>
    <row r="296" spans="1:76">
      <c r="A296" s="334" t="s">
        <v>2558</v>
      </c>
      <c r="B296" s="334" t="s">
        <v>4124</v>
      </c>
      <c r="C296" s="334" t="s">
        <v>4124</v>
      </c>
      <c r="D296" s="335">
        <v>10</v>
      </c>
      <c r="E296" s="329">
        <v>0</v>
      </c>
      <c r="F296" s="334" t="s">
        <v>135</v>
      </c>
      <c r="G296" s="336" t="s">
        <v>2070</v>
      </c>
      <c r="H296" s="329" t="s">
        <v>795</v>
      </c>
      <c r="I296" s="329" t="s">
        <v>795</v>
      </c>
      <c r="J296" s="329" t="s">
        <v>304</v>
      </c>
      <c r="K296" s="329" t="s">
        <v>304</v>
      </c>
      <c r="L296" s="329" t="str">
        <f t="shared" si="21"/>
        <v>NULL</v>
      </c>
      <c r="M296" s="334" t="s">
        <v>795</v>
      </c>
      <c r="N296" s="334" t="s">
        <v>2326</v>
      </c>
      <c r="O296" s="334" t="s">
        <v>2558</v>
      </c>
      <c r="P296" s="459" t="s">
        <v>4942</v>
      </c>
      <c r="Q296" s="329"/>
      <c r="R296" s="329"/>
      <c r="S296" s="329"/>
      <c r="T296" s="329"/>
      <c r="U296" s="329"/>
      <c r="V296" s="329"/>
      <c r="W296" s="327" t="str">
        <f t="shared" si="22"/>
        <v>IF EXISTS (SELECT *FROM GeneralMaster WHERE Code='*10018' OR Name='28.00X40.00-Extra Large-(Card)') Print 'Exist' ELSE Insert Into GeneralMaster VALUES ('*10018','28.00X40.00-Extra Large-(Card)','28.00X40.00-Extra Large-(Card)','10','0','000001',GetDate(),'NULL',NULL,'N','N','NULL')</v>
      </c>
      <c r="BA296" s="327" t="str">
        <f t="shared" si="23"/>
        <v xml:space="preserve">   cnDatabase.Execute "IF NOT EXISTS (SELECT *FROM GeneralMaster WHERE Name='Extra Large-28''''X40''''-(Card)') Print 'Not Exist' ELSE Update GeneralMaster Set Name='28.00X40.00-Extra Large-(Card)', PrintName='28.00X40.00-Extra Large-(Card)' Where Name='Extra Large-28''''X40''''-(Card)'</v>
      </c>
      <c r="BW296" t="str">
        <f t="shared" si="24"/>
        <v xml:space="preserve">   cnDatabase.Execute "INSERT INTO TmpData VALUES ('*10018',Extra Large-28''''X40''''-(Card)')</v>
      </c>
      <c r="BX296" t="str">
        <f t="shared" si="25"/>
        <v xml:space="preserve">   cnDatabase.Execute "Update GeneralMaster Set Name= '28.00X40.00-Extra Large-(Card)',PrintName='28.00X40.00-Extra Large-(Card)' Where NAME=(Select NAME From TmpData Where Code='*10018')</v>
      </c>
    </row>
    <row r="297" spans="1:76">
      <c r="A297" s="334" t="s">
        <v>2559</v>
      </c>
      <c r="B297" s="334" t="s">
        <v>4133</v>
      </c>
      <c r="C297" s="334" t="s">
        <v>4155</v>
      </c>
      <c r="D297" s="335">
        <v>10</v>
      </c>
      <c r="E297" s="329">
        <v>0</v>
      </c>
      <c r="F297" s="334" t="s">
        <v>135</v>
      </c>
      <c r="G297" s="336" t="s">
        <v>2070</v>
      </c>
      <c r="H297" s="329" t="s">
        <v>795</v>
      </c>
      <c r="I297" s="329" t="s">
        <v>795</v>
      </c>
      <c r="J297" s="329" t="s">
        <v>304</v>
      </c>
      <c r="K297" s="329" t="s">
        <v>304</v>
      </c>
      <c r="L297" s="329" t="str">
        <f t="shared" si="21"/>
        <v>NULL</v>
      </c>
      <c r="M297" s="334" t="s">
        <v>795</v>
      </c>
      <c r="N297" s="334" t="s">
        <v>2385</v>
      </c>
      <c r="O297" s="334" t="s">
        <v>2559</v>
      </c>
      <c r="P297" s="459" t="s">
        <v>4943</v>
      </c>
      <c r="Q297" s="329"/>
      <c r="R297" s="329"/>
      <c r="S297" s="329"/>
      <c r="T297" s="329"/>
      <c r="U297" s="329"/>
      <c r="V297" s="329"/>
      <c r="W297" s="327" t="str">
        <f t="shared" si="22"/>
        <v>IF EXISTS (SELECT *FROM GeneralMaster WHERE Code='*10019' OR Name='11.50.00X18.00.00-Little') Print 'Exist' ELSE Insert Into GeneralMaster VALUES ('*10019','11.50.00X18.00.00-Little','11.50X18.00-Little','10','0','000001',GetDate(),'NULL',NULL,'N','N','NULL')</v>
      </c>
      <c r="BA297" s="327" t="str">
        <f t="shared" si="23"/>
        <v xml:space="preserve">   cnDatabase.Execute "IF NOT EXISTS (SELECT *FROM GeneralMaster WHERE Name='Little-11.50''''X18.00''''') Print 'Not Exist' ELSE Update GeneralMaster Set Name='11.50.00X18.00.00-Little', PrintName='11.50.00X18.00.00-Little' Where Name='Little-11.50''''X18.00'''''</v>
      </c>
      <c r="BW297" t="str">
        <f t="shared" si="24"/>
        <v xml:space="preserve">   cnDatabase.Execute "INSERT INTO TmpData VALUES ('*10019',Little-11.50''''X18.00''''')</v>
      </c>
      <c r="BX297" t="str">
        <f t="shared" si="25"/>
        <v xml:space="preserve">   cnDatabase.Execute "Update GeneralMaster Set Name= '11.50.00X18.00.00-Little',PrintName='11.50.00X18.00.00-Little' Where NAME=(Select NAME From TmpData Where Code='*10019')</v>
      </c>
    </row>
    <row r="298" spans="1:76">
      <c r="A298" s="334" t="s">
        <v>2560</v>
      </c>
      <c r="B298" s="334" t="s">
        <v>4135</v>
      </c>
      <c r="C298" s="334" t="s">
        <v>4154</v>
      </c>
      <c r="D298" s="335">
        <v>10</v>
      </c>
      <c r="E298" s="329">
        <v>0</v>
      </c>
      <c r="F298" s="334" t="s">
        <v>135</v>
      </c>
      <c r="G298" s="336" t="s">
        <v>2070</v>
      </c>
      <c r="H298" s="329" t="s">
        <v>795</v>
      </c>
      <c r="I298" s="329" t="s">
        <v>795</v>
      </c>
      <c r="J298" s="329" t="s">
        <v>304</v>
      </c>
      <c r="K298" s="329" t="s">
        <v>304</v>
      </c>
      <c r="L298" s="329" t="str">
        <f t="shared" si="21"/>
        <v>NULL</v>
      </c>
      <c r="M298" s="334" t="s">
        <v>795</v>
      </c>
      <c r="N298" s="334" t="s">
        <v>2386</v>
      </c>
      <c r="O298" s="334" t="s">
        <v>2560</v>
      </c>
      <c r="P298" s="459" t="s">
        <v>4944</v>
      </c>
      <c r="Q298" s="329"/>
      <c r="R298" s="329"/>
      <c r="S298" s="329"/>
      <c r="T298" s="329"/>
      <c r="U298" s="329"/>
      <c r="V298" s="329"/>
      <c r="W298" s="327" t="str">
        <f t="shared" si="22"/>
        <v>IF EXISTS (SELECT *FROM GeneralMaster WHERE Code='*10020' OR Name='11.50.00X18.00.00-Little-(Card)') Print 'Exist' ELSE Insert Into GeneralMaster VALUES ('*10020','11.50.00X18.00.00-Little-(Card)','11.50X18.00-Little-(Card)','10','0','000001',GetDate(),'NULL',NULL,'N','N','NULL')</v>
      </c>
      <c r="BA298" s="327" t="str">
        <f t="shared" si="23"/>
        <v xml:space="preserve">   cnDatabase.Execute "IF NOT EXISTS (SELECT *FROM GeneralMaster WHERE Name='Little-11.50''''X18.00''''-(Card)') Print 'Not Exist' ELSE Update GeneralMaster Set Name='11.50.00X18.00.00-Little-(Card)', PrintName='11.50.00X18.00.00-Little-(Card)' Where Name='Little-11.50''''X18.00''''-(Card)'</v>
      </c>
      <c r="BW298" t="str">
        <f t="shared" si="24"/>
        <v xml:space="preserve">   cnDatabase.Execute "INSERT INTO TmpData VALUES ('*10020',Little-11.50''''X18.00''''-(Card)')</v>
      </c>
      <c r="BX298" t="str">
        <f t="shared" si="25"/>
        <v xml:space="preserve">   cnDatabase.Execute "Update GeneralMaster Set Name= '11.50.00X18.00.00-Little-(Card)',PrintName='11.50.00X18.00.00-Little-(Card)' Where NAME=(Select NAME From TmpData Where Code='*10020')</v>
      </c>
    </row>
    <row r="299" spans="1:76">
      <c r="A299" s="334" t="s">
        <v>2561</v>
      </c>
      <c r="B299" s="334" t="s">
        <v>4134</v>
      </c>
      <c r="C299" s="334" t="s">
        <v>4153</v>
      </c>
      <c r="D299" s="335">
        <v>10</v>
      </c>
      <c r="E299" s="329">
        <v>0</v>
      </c>
      <c r="F299" s="334" t="s">
        <v>135</v>
      </c>
      <c r="G299" s="336" t="s">
        <v>2070</v>
      </c>
      <c r="H299" s="329" t="s">
        <v>795</v>
      </c>
      <c r="I299" s="329" t="s">
        <v>795</v>
      </c>
      <c r="J299" s="329" t="s">
        <v>304</v>
      </c>
      <c r="K299" s="329" t="s">
        <v>304</v>
      </c>
      <c r="L299" s="329" t="str">
        <f t="shared" si="21"/>
        <v>NULL</v>
      </c>
      <c r="M299" s="334" t="s">
        <v>795</v>
      </c>
      <c r="N299" s="334" t="s">
        <v>2387</v>
      </c>
      <c r="O299" s="334" t="s">
        <v>2561</v>
      </c>
      <c r="P299" s="459" t="s">
        <v>4945</v>
      </c>
      <c r="Q299" s="329"/>
      <c r="R299" s="329"/>
      <c r="S299" s="329"/>
      <c r="T299" s="329"/>
      <c r="U299" s="329"/>
      <c r="V299" s="329"/>
      <c r="W299" s="327" t="str">
        <f t="shared" si="22"/>
        <v>IF EXISTS (SELECT *FROM GeneralMaster WHERE Code='*10021' OR Name='11.50.00X18.00.00-Little-(A/P)') Print 'Exist' ELSE Insert Into GeneralMaster VALUES ('*10021','11.50.00X18.00.00-Little-(A/P)','11.50X18.00-Little-(A/P)','10','0','000001',GetDate(),'NULL',NULL,'N','N','NULL')</v>
      </c>
      <c r="BA299" s="327" t="str">
        <f t="shared" si="23"/>
        <v xml:space="preserve">   cnDatabase.Execute "IF NOT EXISTS (SELECT *FROM GeneralMaster WHERE Name='Little-11.50''''X18.00''''-(A/P)') Print 'Not Exist' ELSE Update GeneralMaster Set Name='11.50.00X18.00.00-Little-(A/P)', PrintName='11.50.00X18.00.00-Little-(A/P)' Where Name='Little-11.50''''X18.00''''-(A/P)'</v>
      </c>
      <c r="BW299" t="str">
        <f t="shared" si="24"/>
        <v xml:space="preserve">   cnDatabase.Execute "INSERT INTO TmpData VALUES ('*10021',Little-11.50''''X18.00''''-(A/P)')</v>
      </c>
      <c r="BX299" t="str">
        <f t="shared" si="25"/>
        <v xml:space="preserve">   cnDatabase.Execute "Update GeneralMaster Set Name= '11.50.00X18.00.00-Little-(A/P)',PrintName='11.50.00X18.00.00-Little-(A/P)' Where NAME=(Select NAME From TmpData Where Code='*10021')</v>
      </c>
    </row>
    <row r="300" spans="1:76">
      <c r="A300" s="334" t="s">
        <v>4145</v>
      </c>
      <c r="B300" s="334" t="s">
        <v>4144</v>
      </c>
      <c r="C300" s="334" t="s">
        <v>4144</v>
      </c>
      <c r="D300" s="335">
        <v>10</v>
      </c>
      <c r="E300" s="329">
        <v>0</v>
      </c>
      <c r="F300" s="334" t="s">
        <v>135</v>
      </c>
      <c r="G300" s="336" t="s">
        <v>2070</v>
      </c>
      <c r="H300" s="329" t="s">
        <v>795</v>
      </c>
      <c r="I300" s="329" t="s">
        <v>795</v>
      </c>
      <c r="J300" s="329" t="s">
        <v>304</v>
      </c>
      <c r="K300" s="329" t="s">
        <v>304</v>
      </c>
      <c r="L300" s="329" t="str">
        <f>IF(M300&lt;&gt;"Null",CONCATENATE("*26",RIGHT(M300,3)),"NULL")</f>
        <v>NULL</v>
      </c>
      <c r="M300" s="334" t="s">
        <v>795</v>
      </c>
      <c r="N300" s="334" t="s">
        <v>2556</v>
      </c>
      <c r="O300" s="334" t="s">
        <v>2556</v>
      </c>
      <c r="P300" s="459" t="s">
        <v>4946</v>
      </c>
      <c r="Q300" s="329"/>
      <c r="R300" s="329"/>
      <c r="S300" s="329"/>
      <c r="T300" s="329"/>
      <c r="U300" s="329"/>
      <c r="V300" s="329"/>
      <c r="W300" s="327" t="str">
        <f>CONCATENATE(W$1,W$3,"'",A300,"' OR Name='",B300,"') Print 'Exist' ELSE ",W$4,"'",A300,"','",B300,"','",C300,"','",D300,"','",E300,"','",F300,"',",G300,",'",H300,"',",I300,",'",J300,"','",K300,"','",L300,"')")</f>
        <v>IF EXISTS (SELECT *FROM GeneralMaster WHERE Code='*10022' OR Name='12.00X18.00-Digital') Print 'Exist' ELSE Insert Into GeneralMaster VALUES ('*10022','12.00X18.00-Digital','12.00X18.00-Digital','10','0','000001',GetDate(),'NULL',NULL,'N','N','NULL')</v>
      </c>
      <c r="BA300" s="327" t="str">
        <f t="shared" si="23"/>
        <v xml:space="preserve">   cnDatabase.Execute "IF NOT EXISTS (SELECT *FROM GeneralMaster WHERE Name='12.00X18.00-Digital') Print 'Not Exist' ELSE Update GeneralMaster Set Name='12.00X18.00-Digital', PrintName='12.00X18.00-Digital' Where Name='12.00X18.00-Digital'</v>
      </c>
      <c r="BW300" t="str">
        <f>BW$1&amp;"INSERT INTO TmpData VALUES ('"&amp;A300&amp;"',"&amp;P300&amp;")"</f>
        <v xml:space="preserve">   cnDatabase.Execute "INSERT INTO TmpData VALUES ('*10022',12.00X18.00-Digital')</v>
      </c>
      <c r="BX300" t="str">
        <f>BW$1&amp;"Update GeneralMaster Set Name= '"&amp;B300&amp;"',PrintName='"&amp;B300&amp;"' Where NAME=(Select NAME From TmpData Where Code='"&amp;A300&amp;"')"</f>
        <v xml:space="preserve">   cnDatabase.Execute "Update GeneralMaster Set Name= '12.00X18.00-Digital',PrintName='12.00X18.00-Digital' Where NAME=(Select NAME From TmpData Where Code='*10022')</v>
      </c>
    </row>
    <row r="301" spans="1:76">
      <c r="A301" s="334" t="s">
        <v>4162</v>
      </c>
      <c r="B301" s="334" t="s">
        <v>4163</v>
      </c>
      <c r="C301" s="334" t="s">
        <v>4163</v>
      </c>
      <c r="D301" s="335">
        <v>10</v>
      </c>
      <c r="E301" s="329">
        <v>0</v>
      </c>
      <c r="F301" s="334" t="s">
        <v>135</v>
      </c>
      <c r="G301" s="336" t="s">
        <v>2070</v>
      </c>
      <c r="H301" s="329" t="s">
        <v>795</v>
      </c>
      <c r="I301" s="329" t="s">
        <v>795</v>
      </c>
      <c r="J301" s="329" t="s">
        <v>304</v>
      </c>
      <c r="K301" s="329" t="s">
        <v>304</v>
      </c>
      <c r="L301" s="329" t="str">
        <f t="shared" si="21"/>
        <v>NULL</v>
      </c>
      <c r="M301" s="334" t="s">
        <v>795</v>
      </c>
      <c r="N301" s="334" t="s">
        <v>2556</v>
      </c>
      <c r="O301" s="334" t="s">
        <v>2556</v>
      </c>
      <c r="P301" s="459" t="s">
        <v>4164</v>
      </c>
      <c r="Q301" s="329"/>
      <c r="R301" s="329"/>
      <c r="S301" s="329"/>
      <c r="T301" s="329"/>
      <c r="U301" s="329"/>
      <c r="V301" s="329"/>
      <c r="W301" s="327" t="str">
        <f t="shared" si="22"/>
        <v>IF EXISTS (SELECT *FROM GeneralMaster WHERE Code='*10023' OR Name='28.00X40.00-Extra Large_UC_ A/P_SPL') Print 'Exist' ELSE Insert Into GeneralMaster VALUES ('*10023','28.00X40.00-Extra Large_UC_ A/P_SPL','28.00X40.00-Extra Large_UC_ A/P_SPL','10','0','000001',GetDate(),'NULL',NULL,'N','N','NULL')</v>
      </c>
      <c r="BA301" s="327" t="str">
        <f t="shared" si="23"/>
        <v xml:space="preserve">   cnDatabase.Execute "IF NOT EXISTS (SELECT *FROM GeneralMaster WHERE Name='Extra Large(28''''X40'''')UC_A/P_SPL') Print 'Not Exist' ELSE Update GeneralMaster Set Name='28.00X40.00-Extra Large_UC_ A/P_SPL', PrintName='28.00X40.00-Extra Large_UC_ A/P_SPL' Where Name='Extra Large(28''''X40'''')UC_A/P_SPL'</v>
      </c>
      <c r="BW301" t="str">
        <f t="shared" si="24"/>
        <v xml:space="preserve">   cnDatabase.Execute "INSERT INTO TmpData VALUES ('*10023',Extra Large(28''''X40'''')UC_A/P_SPL')</v>
      </c>
      <c r="BX301" t="str">
        <f t="shared" si="25"/>
        <v xml:space="preserve">   cnDatabase.Execute "Update GeneralMaster Set Name= '28.00X40.00-Extra Large_UC_ A/P_SPL',PrintName='28.00X40.00-Extra Large_UC_ A/P_SPL' Where NAME=(Select NAME From TmpData Where Code='*10023')</v>
      </c>
    </row>
    <row r="302" spans="1:76">
      <c r="A302" s="369" t="s">
        <v>2562</v>
      </c>
      <c r="B302" s="369" t="s">
        <v>2078</v>
      </c>
      <c r="C302" s="369" t="s">
        <v>2078</v>
      </c>
      <c r="D302" s="370">
        <v>11</v>
      </c>
      <c r="E302" s="371">
        <v>0</v>
      </c>
      <c r="F302" s="369" t="s">
        <v>135</v>
      </c>
      <c r="G302" s="372" t="s">
        <v>2070</v>
      </c>
      <c r="H302" s="371" t="s">
        <v>795</v>
      </c>
      <c r="I302" s="371" t="s">
        <v>795</v>
      </c>
      <c r="J302" s="371" t="s">
        <v>304</v>
      </c>
      <c r="K302" s="371" t="s">
        <v>304</v>
      </c>
      <c r="L302" s="371" t="str">
        <f>IF(M302&lt;&gt;"Null",CONCATENATE("*26",RIGHT(M302,3)),"NULL")</f>
        <v>NULL</v>
      </c>
      <c r="M302" s="369" t="s">
        <v>795</v>
      </c>
      <c r="N302" s="369" t="s">
        <v>2421</v>
      </c>
      <c r="O302" s="369" t="s">
        <v>2562</v>
      </c>
      <c r="P302" s="371"/>
      <c r="Q302" s="371"/>
      <c r="R302" s="371"/>
      <c r="S302" s="371"/>
      <c r="T302" s="371"/>
      <c r="U302" s="371"/>
      <c r="V302" s="371"/>
      <c r="W302" s="327" t="str">
        <f t="shared" ref="W302:W365" si="26">CONCATENATE(W$1,W$2,"'",A302,"' OR Name='",B302,"') AND TYPE=",D302,") Print 'Exist' ELSE ",W$4,"'",A302,"','",B302,"','",C302,"','",D302,"','",E302,"','",F302,"',",G302,",'",H302,"',",I302,",'",J302,"','",K302,"','",L302,"')")</f>
        <v>IF EXISTS (SELECT *FROM GeneralMaster WHERE (Code='*11001' OR Name='05.25x10.00') AND TYPE=11) Print 'Exist' ELSE Insert Into GeneralMaster VALUES ('*11001','05.25x10.00','05.25x10.00','11','0','000001',GetDate(),'NULL',NULL,'N','N','NULL')</v>
      </c>
    </row>
    <row r="303" spans="1:76">
      <c r="A303" s="369" t="s">
        <v>2563</v>
      </c>
      <c r="B303" s="369" t="s">
        <v>1411</v>
      </c>
      <c r="C303" s="369" t="s">
        <v>1411</v>
      </c>
      <c r="D303" s="370">
        <v>11</v>
      </c>
      <c r="E303" s="371">
        <v>0</v>
      </c>
      <c r="F303" s="369" t="s">
        <v>135</v>
      </c>
      <c r="G303" s="372" t="s">
        <v>2070</v>
      </c>
      <c r="H303" s="371" t="s">
        <v>795</v>
      </c>
      <c r="I303" s="371" t="s">
        <v>795</v>
      </c>
      <c r="J303" s="371" t="s">
        <v>304</v>
      </c>
      <c r="K303" s="371" t="s">
        <v>304</v>
      </c>
      <c r="L303" s="371" t="str">
        <f>IF(M303&lt;&gt;"Null",CONCATENATE("*26",RIGHT(M303,3)),"NULL")</f>
        <v>NULL</v>
      </c>
      <c r="M303" s="369" t="s">
        <v>795</v>
      </c>
      <c r="N303" s="369" t="s">
        <v>2312</v>
      </c>
      <c r="O303" s="369" t="s">
        <v>2563</v>
      </c>
      <c r="P303" s="371"/>
      <c r="Q303" s="371"/>
      <c r="R303" s="371"/>
      <c r="S303" s="371"/>
      <c r="T303" s="371"/>
      <c r="U303" s="371"/>
      <c r="V303" s="371"/>
      <c r="W303" s="327" t="str">
        <f t="shared" si="26"/>
        <v>IF EXISTS (SELECT *FROM GeneralMaster WHERE (Code='*11002' OR Name='12.00X18.00') AND TYPE=11) Print 'Exist' ELSE Insert Into GeneralMaster VALUES ('*11002','12.00X18.00','12.00X18.00','11','0','000001',GetDate(),'NULL',NULL,'N','N','NULL')</v>
      </c>
    </row>
    <row r="304" spans="1:76">
      <c r="A304" s="369" t="s">
        <v>2564</v>
      </c>
      <c r="B304" s="369" t="s">
        <v>1376</v>
      </c>
      <c r="C304" s="369" t="s">
        <v>1376</v>
      </c>
      <c r="D304" s="370">
        <v>11</v>
      </c>
      <c r="E304" s="371">
        <v>0</v>
      </c>
      <c r="F304" s="369" t="s">
        <v>135</v>
      </c>
      <c r="G304" s="372" t="s">
        <v>2070</v>
      </c>
      <c r="H304" s="371" t="s">
        <v>795</v>
      </c>
      <c r="I304" s="371" t="s">
        <v>795</v>
      </c>
      <c r="J304" s="371" t="s">
        <v>304</v>
      </c>
      <c r="K304" s="371" t="s">
        <v>304</v>
      </c>
      <c r="L304" s="371" t="str">
        <f>IF(M304&lt;&gt;"Null",CONCATENATE("*26",RIGHT(M304,3)),"NULL")</f>
        <v>NULL</v>
      </c>
      <c r="M304" s="369" t="s">
        <v>795</v>
      </c>
      <c r="N304" s="369" t="s">
        <v>2275</v>
      </c>
      <c r="O304" s="369" t="s">
        <v>2564</v>
      </c>
      <c r="P304" s="371"/>
      <c r="Q304" s="371"/>
      <c r="R304" s="371"/>
      <c r="S304" s="371"/>
      <c r="T304" s="371"/>
      <c r="U304" s="371"/>
      <c r="V304" s="371"/>
      <c r="W304" s="327" t="str">
        <f t="shared" si="26"/>
        <v>IF EXISTS (SELECT *FROM GeneralMaster WHERE (Code='*11003' OR Name='12.00X23.00') AND TYPE=11) Print 'Exist' ELSE Insert Into GeneralMaster VALUES ('*11003','12.00X23.00','12.00X23.00','11','0','000001',GetDate(),'NULL',NULL,'N','N','NULL')</v>
      </c>
    </row>
    <row r="305" spans="1:23">
      <c r="A305" s="369" t="s">
        <v>2565</v>
      </c>
      <c r="B305" s="369" t="s">
        <v>1290</v>
      </c>
      <c r="C305" s="369" t="s">
        <v>1290</v>
      </c>
      <c r="D305" s="370">
        <v>11</v>
      </c>
      <c r="E305" s="371">
        <v>0</v>
      </c>
      <c r="F305" s="369" t="s">
        <v>135</v>
      </c>
      <c r="G305" s="372" t="s">
        <v>2070</v>
      </c>
      <c r="H305" s="371" t="s">
        <v>795</v>
      </c>
      <c r="I305" s="371" t="s">
        <v>795</v>
      </c>
      <c r="J305" s="371" t="s">
        <v>304</v>
      </c>
      <c r="K305" s="371" t="s">
        <v>304</v>
      </c>
      <c r="L305" s="371" t="str">
        <f>IF(M305&lt;&gt;"Null",CONCATENATE("*26",RIGHT(M305,3)),"NULL")</f>
        <v>NULL</v>
      </c>
      <c r="M305" s="369" t="s">
        <v>795</v>
      </c>
      <c r="N305" s="369" t="s">
        <v>2178</v>
      </c>
      <c r="O305" s="369" t="s">
        <v>2565</v>
      </c>
      <c r="P305" s="371"/>
      <c r="Q305" s="371"/>
      <c r="R305" s="371"/>
      <c r="S305" s="371"/>
      <c r="T305" s="371"/>
      <c r="U305" s="371"/>
      <c r="V305" s="371"/>
      <c r="W305" s="327" t="str">
        <f t="shared" si="26"/>
        <v>IF EXISTS (SELECT *FROM GeneralMaster WHERE (Code='*11004' OR Name='14.00X19.00') AND TYPE=11) Print 'Exist' ELSE Insert Into GeneralMaster VALUES ('*11004','14.00X19.00','14.00X19.00','11','0','000001',GetDate(),'NULL',NULL,'N','N','NULL')</v>
      </c>
    </row>
    <row r="306" spans="1:23">
      <c r="A306" s="369" t="s">
        <v>2566</v>
      </c>
      <c r="B306" s="369" t="s">
        <v>2076</v>
      </c>
      <c r="C306" s="369" t="s">
        <v>2076</v>
      </c>
      <c r="D306" s="370">
        <v>11</v>
      </c>
      <c r="E306" s="371">
        <v>0</v>
      </c>
      <c r="F306" s="369" t="s">
        <v>135</v>
      </c>
      <c r="G306" s="372" t="s">
        <v>2070</v>
      </c>
      <c r="H306" s="371" t="s">
        <v>795</v>
      </c>
      <c r="I306" s="371" t="s">
        <v>795</v>
      </c>
      <c r="J306" s="371" t="s">
        <v>304</v>
      </c>
      <c r="K306" s="371" t="s">
        <v>304</v>
      </c>
      <c r="L306" s="371" t="str">
        <f t="shared" ref="L306:L369" si="27">IF(M306&lt;&gt;"Null",CONCATENATE("*26",RIGHT(M306,3)),"NULL")</f>
        <v>NULL</v>
      </c>
      <c r="M306" s="369" t="s">
        <v>795</v>
      </c>
      <c r="N306" s="369" t="s">
        <v>2418</v>
      </c>
      <c r="O306" s="369" t="s">
        <v>2566</v>
      </c>
      <c r="P306" s="371"/>
      <c r="Q306" s="371"/>
      <c r="R306" s="371"/>
      <c r="S306" s="371"/>
      <c r="T306" s="371"/>
      <c r="U306" s="371"/>
      <c r="V306" s="371"/>
      <c r="W306" s="327" t="str">
        <f t="shared" si="26"/>
        <v>IF EXISTS (SELECT *FROM GeneralMaster WHERE (Code='*11005' OR Name='15.00X10.00 (CARD)') AND TYPE=11) Print 'Exist' ELSE Insert Into GeneralMaster VALUES ('*11005','15.00X10.00 (CARD)','15.00X10.00 (CARD)','11','0','000001',GetDate(),'NULL',NULL,'N','N','NULL')</v>
      </c>
    </row>
    <row r="307" spans="1:23">
      <c r="A307" s="369" t="s">
        <v>2567</v>
      </c>
      <c r="B307" s="369" t="s">
        <v>1385</v>
      </c>
      <c r="C307" s="369" t="s">
        <v>1385</v>
      </c>
      <c r="D307" s="370">
        <v>11</v>
      </c>
      <c r="E307" s="371">
        <v>0</v>
      </c>
      <c r="F307" s="369" t="s">
        <v>135</v>
      </c>
      <c r="G307" s="372" t="s">
        <v>2070</v>
      </c>
      <c r="H307" s="371" t="s">
        <v>795</v>
      </c>
      <c r="I307" s="371" t="s">
        <v>795</v>
      </c>
      <c r="J307" s="371" t="s">
        <v>304</v>
      </c>
      <c r="K307" s="371" t="s">
        <v>304</v>
      </c>
      <c r="L307" s="371" t="str">
        <f t="shared" si="27"/>
        <v>NULL</v>
      </c>
      <c r="M307" s="369" t="s">
        <v>795</v>
      </c>
      <c r="N307" s="369" t="s">
        <v>2323</v>
      </c>
      <c r="O307" s="369" t="s">
        <v>2567</v>
      </c>
      <c r="P307" s="371"/>
      <c r="Q307" s="371"/>
      <c r="R307" s="371"/>
      <c r="S307" s="371"/>
      <c r="T307" s="371"/>
      <c r="U307" s="371"/>
      <c r="V307" s="371"/>
      <c r="W307" s="327" t="str">
        <f t="shared" si="26"/>
        <v>IF EXISTS (SELECT *FROM GeneralMaster WHERE (Code='*11006' OR Name='15.50X20.50') AND TYPE=11) Print 'Exist' ELSE Insert Into GeneralMaster VALUES ('*11006','15.50X20.50','15.50X20.50','11','0','000001',GetDate(),'NULL',NULL,'N','N','NULL')</v>
      </c>
    </row>
    <row r="308" spans="1:23">
      <c r="A308" s="369" t="s">
        <v>2568</v>
      </c>
      <c r="B308" s="369" t="s">
        <v>1397</v>
      </c>
      <c r="C308" s="369" t="s">
        <v>1397</v>
      </c>
      <c r="D308" s="370">
        <v>11</v>
      </c>
      <c r="E308" s="371">
        <v>0</v>
      </c>
      <c r="F308" s="369" t="s">
        <v>135</v>
      </c>
      <c r="G308" s="372" t="s">
        <v>2070</v>
      </c>
      <c r="H308" s="371" t="s">
        <v>795</v>
      </c>
      <c r="I308" s="371" t="s">
        <v>795</v>
      </c>
      <c r="J308" s="371" t="s">
        <v>304</v>
      </c>
      <c r="K308" s="371" t="s">
        <v>304</v>
      </c>
      <c r="L308" s="371" t="str">
        <f t="shared" si="27"/>
        <v>NULL</v>
      </c>
      <c r="M308" s="369" t="s">
        <v>795</v>
      </c>
      <c r="N308" s="369" t="s">
        <v>2297</v>
      </c>
      <c r="O308" s="369" t="s">
        <v>2568</v>
      </c>
      <c r="P308" s="371"/>
      <c r="Q308" s="371"/>
      <c r="R308" s="371"/>
      <c r="S308" s="371"/>
      <c r="T308" s="371"/>
      <c r="U308" s="371"/>
      <c r="V308" s="371"/>
      <c r="W308" s="327" t="str">
        <f t="shared" si="26"/>
        <v>IF EXISTS (SELECT *FROM GeneralMaster WHERE (Code='*11007' OR Name='16.00x20.00') AND TYPE=11) Print 'Exist' ELSE Insert Into GeneralMaster VALUES ('*11007','16.00x20.00','16.00x20.00','11','0','000001',GetDate(),'NULL',NULL,'N','N','NULL')</v>
      </c>
    </row>
    <row r="309" spans="1:23">
      <c r="A309" s="369" t="s">
        <v>2569</v>
      </c>
      <c r="B309" s="369" t="s">
        <v>1408</v>
      </c>
      <c r="C309" s="369" t="s">
        <v>1408</v>
      </c>
      <c r="D309" s="370">
        <v>11</v>
      </c>
      <c r="E309" s="371">
        <v>0</v>
      </c>
      <c r="F309" s="369" t="s">
        <v>135</v>
      </c>
      <c r="G309" s="372" t="s">
        <v>2070</v>
      </c>
      <c r="H309" s="371" t="s">
        <v>795</v>
      </c>
      <c r="I309" s="371" t="s">
        <v>795</v>
      </c>
      <c r="J309" s="371" t="s">
        <v>304</v>
      </c>
      <c r="K309" s="371" t="s">
        <v>304</v>
      </c>
      <c r="L309" s="371" t="str">
        <f t="shared" si="27"/>
        <v>NULL</v>
      </c>
      <c r="M309" s="369" t="s">
        <v>795</v>
      </c>
      <c r="N309" s="369" t="s">
        <v>2308</v>
      </c>
      <c r="O309" s="369" t="s">
        <v>2569</v>
      </c>
      <c r="P309" s="371"/>
      <c r="Q309" s="371"/>
      <c r="R309" s="371"/>
      <c r="S309" s="371"/>
      <c r="T309" s="371"/>
      <c r="U309" s="371"/>
      <c r="V309" s="371"/>
      <c r="W309" s="327" t="str">
        <f t="shared" si="26"/>
        <v>IF EXISTS (SELECT *FROM GeneralMaster WHERE (Code='*11008' OR Name='16.00X24.00') AND TYPE=11) Print 'Exist' ELSE Insert Into GeneralMaster VALUES ('*11008','16.00X24.00','16.00X24.00','11','0','000001',GetDate(),'NULL',NULL,'N','N','NULL')</v>
      </c>
    </row>
    <row r="310" spans="1:23">
      <c r="A310" s="369" t="s">
        <v>2570</v>
      </c>
      <c r="B310" s="369" t="s">
        <v>1441</v>
      </c>
      <c r="C310" s="369" t="s">
        <v>1441</v>
      </c>
      <c r="D310" s="370">
        <v>11</v>
      </c>
      <c r="E310" s="371">
        <v>0</v>
      </c>
      <c r="F310" s="369" t="s">
        <v>135</v>
      </c>
      <c r="G310" s="372" t="s">
        <v>2070</v>
      </c>
      <c r="H310" s="371" t="s">
        <v>795</v>
      </c>
      <c r="I310" s="371" t="s">
        <v>795</v>
      </c>
      <c r="J310" s="371" t="s">
        <v>304</v>
      </c>
      <c r="K310" s="371" t="s">
        <v>304</v>
      </c>
      <c r="L310" s="371" t="str">
        <f t="shared" si="27"/>
        <v>NULL</v>
      </c>
      <c r="M310" s="369" t="s">
        <v>795</v>
      </c>
      <c r="N310" s="369" t="s">
        <v>2346</v>
      </c>
      <c r="O310" s="369" t="s">
        <v>2570</v>
      </c>
      <c r="P310" s="371"/>
      <c r="Q310" s="371"/>
      <c r="R310" s="371"/>
      <c r="S310" s="371"/>
      <c r="T310" s="371"/>
      <c r="U310" s="371"/>
      <c r="V310" s="371"/>
      <c r="W310" s="327" t="str">
        <f t="shared" si="26"/>
        <v>IF EXISTS (SELECT *FROM GeneralMaster WHERE (Code='*11009' OR Name='16.50X10.50') AND TYPE=11) Print 'Exist' ELSE Insert Into GeneralMaster VALUES ('*11009','16.50X10.50','16.50X10.50','11','0','000001',GetDate(),'NULL',NULL,'N','N','NULL')</v>
      </c>
    </row>
    <row r="311" spans="1:23">
      <c r="A311" s="369" t="s">
        <v>2571</v>
      </c>
      <c r="B311" s="369" t="s">
        <v>1371</v>
      </c>
      <c r="C311" s="369" t="s">
        <v>1371</v>
      </c>
      <c r="D311" s="370">
        <v>11</v>
      </c>
      <c r="E311" s="371">
        <v>0</v>
      </c>
      <c r="F311" s="369" t="s">
        <v>135</v>
      </c>
      <c r="G311" s="372" t="s">
        <v>2070</v>
      </c>
      <c r="H311" s="371" t="s">
        <v>795</v>
      </c>
      <c r="I311" s="371" t="s">
        <v>795</v>
      </c>
      <c r="J311" s="371" t="s">
        <v>304</v>
      </c>
      <c r="K311" s="371" t="s">
        <v>304</v>
      </c>
      <c r="L311" s="371" t="str">
        <f t="shared" si="27"/>
        <v>NULL</v>
      </c>
      <c r="M311" s="369" t="s">
        <v>795</v>
      </c>
      <c r="N311" s="369" t="s">
        <v>2268</v>
      </c>
      <c r="O311" s="369" t="s">
        <v>2571</v>
      </c>
      <c r="P311" s="371"/>
      <c r="Q311" s="371"/>
      <c r="R311" s="371"/>
      <c r="S311" s="371"/>
      <c r="T311" s="371"/>
      <c r="U311" s="371"/>
      <c r="V311" s="371"/>
      <c r="W311" s="327" t="str">
        <f t="shared" si="26"/>
        <v>IF EXISTS (SELECT *FROM GeneralMaster WHERE (Code='*11010' OR Name='17.00X22.00') AND TYPE=11) Print 'Exist' ELSE Insert Into GeneralMaster VALUES ('*11010','17.00X22.00','17.00X22.00','11','0','000001',GetDate(),'NULL',NULL,'N','N','NULL')</v>
      </c>
    </row>
    <row r="312" spans="1:23">
      <c r="A312" s="369" t="s">
        <v>2572</v>
      </c>
      <c r="B312" s="369" t="s">
        <v>1245</v>
      </c>
      <c r="C312" s="369" t="s">
        <v>1245</v>
      </c>
      <c r="D312" s="370">
        <v>11</v>
      </c>
      <c r="E312" s="371">
        <v>0</v>
      </c>
      <c r="F312" s="369" t="s">
        <v>135</v>
      </c>
      <c r="G312" s="372" t="s">
        <v>2070</v>
      </c>
      <c r="H312" s="371" t="s">
        <v>795</v>
      </c>
      <c r="I312" s="371" t="s">
        <v>795</v>
      </c>
      <c r="J312" s="371" t="s">
        <v>304</v>
      </c>
      <c r="K312" s="371" t="s">
        <v>304</v>
      </c>
      <c r="L312" s="371" t="str">
        <f t="shared" si="27"/>
        <v>NULL</v>
      </c>
      <c r="M312" s="369" t="s">
        <v>795</v>
      </c>
      <c r="N312" s="369" t="s">
        <v>2133</v>
      </c>
      <c r="O312" s="369" t="s">
        <v>2572</v>
      </c>
      <c r="P312" s="371"/>
      <c r="Q312" s="371"/>
      <c r="R312" s="371"/>
      <c r="S312" s="371"/>
      <c r="T312" s="371"/>
      <c r="U312" s="371"/>
      <c r="V312" s="371"/>
      <c r="W312" s="327" t="str">
        <f t="shared" si="26"/>
        <v>IF EXISTS (SELECT *FROM GeneralMaster WHERE (Code='*11011' OR Name='04.00X06.87') AND TYPE=11) Print 'Exist' ELSE Insert Into GeneralMaster VALUES ('*11011','04.00X06.87','04.00X06.87','11','0','000001',GetDate(),'NULL',NULL,'N','N','NULL')</v>
      </c>
    </row>
    <row r="313" spans="1:23">
      <c r="A313" s="369" t="s">
        <v>2573</v>
      </c>
      <c r="B313" s="369" t="s">
        <v>1246</v>
      </c>
      <c r="C313" s="369" t="s">
        <v>1246</v>
      </c>
      <c r="D313" s="370">
        <v>11</v>
      </c>
      <c r="E313" s="371">
        <v>0</v>
      </c>
      <c r="F313" s="369" t="s">
        <v>135</v>
      </c>
      <c r="G313" s="372" t="s">
        <v>2070</v>
      </c>
      <c r="H313" s="371" t="s">
        <v>795</v>
      </c>
      <c r="I313" s="371" t="s">
        <v>795</v>
      </c>
      <c r="J313" s="371" t="s">
        <v>304</v>
      </c>
      <c r="K313" s="371" t="s">
        <v>304</v>
      </c>
      <c r="L313" s="371" t="str">
        <f t="shared" si="27"/>
        <v>NULL</v>
      </c>
      <c r="M313" s="369" t="s">
        <v>795</v>
      </c>
      <c r="N313" s="369" t="s">
        <v>2134</v>
      </c>
      <c r="O313" s="369" t="s">
        <v>2573</v>
      </c>
      <c r="P313" s="371"/>
      <c r="Q313" s="371"/>
      <c r="R313" s="371"/>
      <c r="S313" s="371"/>
      <c r="T313" s="371"/>
      <c r="U313" s="371"/>
      <c r="V313" s="371"/>
      <c r="W313" s="327" t="str">
        <f t="shared" si="26"/>
        <v>IF EXISTS (SELECT *FROM GeneralMaster WHERE (Code='*11012' OR Name='04.25X05.50') AND TYPE=11) Print 'Exist' ELSE Insert Into GeneralMaster VALUES ('*11012','04.25X05.50','04.25X05.50','11','0','000001',GetDate(),'NULL',NULL,'N','N','NULL')</v>
      </c>
    </row>
    <row r="314" spans="1:23">
      <c r="A314" s="369" t="s">
        <v>2574</v>
      </c>
      <c r="B314" s="369" t="s">
        <v>1247</v>
      </c>
      <c r="C314" s="369" t="s">
        <v>1247</v>
      </c>
      <c r="D314" s="370">
        <v>11</v>
      </c>
      <c r="E314" s="371">
        <v>0</v>
      </c>
      <c r="F314" s="369" t="s">
        <v>135</v>
      </c>
      <c r="G314" s="372" t="s">
        <v>2070</v>
      </c>
      <c r="H314" s="371" t="s">
        <v>795</v>
      </c>
      <c r="I314" s="371" t="s">
        <v>795</v>
      </c>
      <c r="J314" s="371" t="s">
        <v>304</v>
      </c>
      <c r="K314" s="371" t="s">
        <v>304</v>
      </c>
      <c r="L314" s="371" t="str">
        <f t="shared" si="27"/>
        <v>NULL</v>
      </c>
      <c r="M314" s="369" t="s">
        <v>795</v>
      </c>
      <c r="N314" s="369" t="s">
        <v>2135</v>
      </c>
      <c r="O314" s="369" t="s">
        <v>2574</v>
      </c>
      <c r="P314" s="371"/>
      <c r="Q314" s="371"/>
      <c r="R314" s="371"/>
      <c r="S314" s="371"/>
      <c r="T314" s="371"/>
      <c r="U314" s="371"/>
      <c r="V314" s="371"/>
      <c r="W314" s="327" t="str">
        <f t="shared" si="26"/>
        <v>IF EXISTS (SELECT *FROM GeneralMaster WHERE (Code='*11013' OR Name='04.25X07.00') AND TYPE=11) Print 'Exist' ELSE Insert Into GeneralMaster VALUES ('*11013','04.25X07.00','04.25X07.00','11','0','000001',GetDate(),'NULL',NULL,'N','N','NULL')</v>
      </c>
    </row>
    <row r="315" spans="1:23">
      <c r="A315" s="369" t="s">
        <v>2575</v>
      </c>
      <c r="B315" s="369" t="s">
        <v>1248</v>
      </c>
      <c r="C315" s="369" t="s">
        <v>1248</v>
      </c>
      <c r="D315" s="370">
        <v>11</v>
      </c>
      <c r="E315" s="371">
        <v>0</v>
      </c>
      <c r="F315" s="369" t="s">
        <v>135</v>
      </c>
      <c r="G315" s="372" t="s">
        <v>2070</v>
      </c>
      <c r="H315" s="371" t="s">
        <v>795</v>
      </c>
      <c r="I315" s="371" t="s">
        <v>795</v>
      </c>
      <c r="J315" s="371" t="s">
        <v>304</v>
      </c>
      <c r="K315" s="371" t="s">
        <v>304</v>
      </c>
      <c r="L315" s="371" t="str">
        <f t="shared" si="27"/>
        <v>NULL</v>
      </c>
      <c r="M315" s="369" t="s">
        <v>795</v>
      </c>
      <c r="N315" s="369" t="s">
        <v>2136</v>
      </c>
      <c r="O315" s="369" t="s">
        <v>2575</v>
      </c>
      <c r="P315" s="371"/>
      <c r="Q315" s="371"/>
      <c r="R315" s="371"/>
      <c r="S315" s="371"/>
      <c r="T315" s="371"/>
      <c r="U315" s="371"/>
      <c r="V315" s="371"/>
      <c r="W315" s="327" t="str">
        <f t="shared" si="26"/>
        <v>IF EXISTS (SELECT *FROM GeneralMaster WHERE (Code='*11014' OR Name='04.37X07.00') AND TYPE=11) Print 'Exist' ELSE Insert Into GeneralMaster VALUES ('*11014','04.37X07.00','04.37X07.00','11','0','000001',GetDate(),'NULL',NULL,'N','N','NULL')</v>
      </c>
    </row>
    <row r="316" spans="1:23">
      <c r="A316" s="369" t="s">
        <v>2576</v>
      </c>
      <c r="B316" s="369" t="s">
        <v>1249</v>
      </c>
      <c r="C316" s="369" t="s">
        <v>1249</v>
      </c>
      <c r="D316" s="370">
        <v>11</v>
      </c>
      <c r="E316" s="371">
        <v>0</v>
      </c>
      <c r="F316" s="369" t="s">
        <v>135</v>
      </c>
      <c r="G316" s="372" t="s">
        <v>2070</v>
      </c>
      <c r="H316" s="371" t="s">
        <v>795</v>
      </c>
      <c r="I316" s="371" t="s">
        <v>795</v>
      </c>
      <c r="J316" s="371" t="s">
        <v>304</v>
      </c>
      <c r="K316" s="371" t="s">
        <v>304</v>
      </c>
      <c r="L316" s="371" t="str">
        <f t="shared" si="27"/>
        <v>NULL</v>
      </c>
      <c r="M316" s="369" t="s">
        <v>795</v>
      </c>
      <c r="N316" s="369" t="s">
        <v>2137</v>
      </c>
      <c r="O316" s="369" t="s">
        <v>2576</v>
      </c>
      <c r="P316" s="371"/>
      <c r="Q316" s="371"/>
      <c r="R316" s="371"/>
      <c r="S316" s="371"/>
      <c r="T316" s="371"/>
      <c r="U316" s="371"/>
      <c r="V316" s="371"/>
      <c r="W316" s="327" t="str">
        <f t="shared" si="26"/>
        <v>IF EXISTS (SELECT *FROM GeneralMaster WHERE (Code='*11015' OR Name='04.72X07.48') AND TYPE=11) Print 'Exist' ELSE Insert Into GeneralMaster VALUES ('*11015','04.72X07.48','04.72X07.48','11','0','000001',GetDate(),'NULL',NULL,'N','N','NULL')</v>
      </c>
    </row>
    <row r="317" spans="1:23">
      <c r="A317" s="369" t="s">
        <v>2577</v>
      </c>
      <c r="B317" s="369" t="s">
        <v>1250</v>
      </c>
      <c r="C317" s="369" t="s">
        <v>1250</v>
      </c>
      <c r="D317" s="370">
        <v>11</v>
      </c>
      <c r="E317" s="371">
        <v>0</v>
      </c>
      <c r="F317" s="369" t="s">
        <v>135</v>
      </c>
      <c r="G317" s="372" t="s">
        <v>2070</v>
      </c>
      <c r="H317" s="371" t="s">
        <v>795</v>
      </c>
      <c r="I317" s="371" t="s">
        <v>795</v>
      </c>
      <c r="J317" s="371" t="s">
        <v>304</v>
      </c>
      <c r="K317" s="371" t="s">
        <v>304</v>
      </c>
      <c r="L317" s="371" t="str">
        <f t="shared" si="27"/>
        <v>NULL</v>
      </c>
      <c r="M317" s="369" t="s">
        <v>795</v>
      </c>
      <c r="N317" s="369" t="s">
        <v>2138</v>
      </c>
      <c r="O317" s="369" t="s">
        <v>2577</v>
      </c>
      <c r="P317" s="371"/>
      <c r="Q317" s="371"/>
      <c r="R317" s="371"/>
      <c r="S317" s="371"/>
      <c r="T317" s="371"/>
      <c r="U317" s="371"/>
      <c r="V317" s="371"/>
      <c r="W317" s="327" t="str">
        <f t="shared" si="26"/>
        <v>IF EXISTS (SELECT *FROM GeneralMaster WHERE (Code='*11016' OR Name='05.00X07.00') AND TYPE=11) Print 'Exist' ELSE Insert Into GeneralMaster VALUES ('*11016','05.00X07.00','05.00X07.00','11','0','000001',GetDate(),'NULL',NULL,'N','N','NULL')</v>
      </c>
    </row>
    <row r="318" spans="1:23">
      <c r="A318" s="369" t="s">
        <v>2578</v>
      </c>
      <c r="B318" s="369" t="s">
        <v>1251</v>
      </c>
      <c r="C318" s="369" t="s">
        <v>1251</v>
      </c>
      <c r="D318" s="370">
        <v>11</v>
      </c>
      <c r="E318" s="371">
        <v>0</v>
      </c>
      <c r="F318" s="369" t="s">
        <v>135</v>
      </c>
      <c r="G318" s="372" t="s">
        <v>2070</v>
      </c>
      <c r="H318" s="371" t="s">
        <v>795</v>
      </c>
      <c r="I318" s="371" t="s">
        <v>795</v>
      </c>
      <c r="J318" s="371" t="s">
        <v>304</v>
      </c>
      <c r="K318" s="371" t="s">
        <v>304</v>
      </c>
      <c r="L318" s="371" t="str">
        <f t="shared" si="27"/>
        <v>NULL</v>
      </c>
      <c r="M318" s="369" t="s">
        <v>795</v>
      </c>
      <c r="N318" s="369" t="s">
        <v>2139</v>
      </c>
      <c r="O318" s="369" t="s">
        <v>2578</v>
      </c>
      <c r="P318" s="371"/>
      <c r="Q318" s="371"/>
      <c r="R318" s="371"/>
      <c r="S318" s="371"/>
      <c r="T318" s="371"/>
      <c r="U318" s="371"/>
      <c r="V318" s="371"/>
      <c r="W318" s="327" t="str">
        <f t="shared" si="26"/>
        <v>IF EXISTS (SELECT *FROM GeneralMaster WHERE (Code='*11017' OR Name='05.00X08.00') AND TYPE=11) Print 'Exist' ELSE Insert Into GeneralMaster VALUES ('*11017','05.00X08.00','05.00X08.00','11','0','000001',GetDate(),'NULL',NULL,'N','N','NULL')</v>
      </c>
    </row>
    <row r="319" spans="1:23">
      <c r="A319" s="369" t="s">
        <v>2579</v>
      </c>
      <c r="B319" s="369" t="s">
        <v>1252</v>
      </c>
      <c r="C319" s="369" t="s">
        <v>1252</v>
      </c>
      <c r="D319" s="370">
        <v>11</v>
      </c>
      <c r="E319" s="371">
        <v>0</v>
      </c>
      <c r="F319" s="369" t="s">
        <v>135</v>
      </c>
      <c r="G319" s="372" t="s">
        <v>2070</v>
      </c>
      <c r="H319" s="371" t="s">
        <v>795</v>
      </c>
      <c r="I319" s="371" t="s">
        <v>795</v>
      </c>
      <c r="J319" s="371" t="s">
        <v>304</v>
      </c>
      <c r="K319" s="371" t="s">
        <v>304</v>
      </c>
      <c r="L319" s="371" t="str">
        <f t="shared" si="27"/>
        <v>NULL</v>
      </c>
      <c r="M319" s="369" t="s">
        <v>795</v>
      </c>
      <c r="N319" s="369" t="s">
        <v>2140</v>
      </c>
      <c r="O319" s="369" t="s">
        <v>2579</v>
      </c>
      <c r="P319" s="371"/>
      <c r="Q319" s="371"/>
      <c r="R319" s="371"/>
      <c r="S319" s="371"/>
      <c r="T319" s="371"/>
      <c r="U319" s="371"/>
      <c r="V319" s="371"/>
      <c r="W319" s="327" t="str">
        <f t="shared" si="26"/>
        <v>IF EXISTS (SELECT *FROM GeneralMaster WHERE (Code='*11018' OR Name='05.06X07.81') AND TYPE=11) Print 'Exist' ELSE Insert Into GeneralMaster VALUES ('*11018','05.06X07.81','05.06X07.81','11','0','000001',GetDate(),'NULL',NULL,'N','N','NULL')</v>
      </c>
    </row>
    <row r="320" spans="1:23">
      <c r="A320" s="369" t="s">
        <v>2580</v>
      </c>
      <c r="B320" s="369" t="s">
        <v>1253</v>
      </c>
      <c r="C320" s="369" t="s">
        <v>1253</v>
      </c>
      <c r="D320" s="370">
        <v>11</v>
      </c>
      <c r="E320" s="371">
        <v>0</v>
      </c>
      <c r="F320" s="369" t="s">
        <v>135</v>
      </c>
      <c r="G320" s="372" t="s">
        <v>2070</v>
      </c>
      <c r="H320" s="371" t="s">
        <v>795</v>
      </c>
      <c r="I320" s="371" t="s">
        <v>795</v>
      </c>
      <c r="J320" s="371" t="s">
        <v>304</v>
      </c>
      <c r="K320" s="371" t="s">
        <v>304</v>
      </c>
      <c r="L320" s="371" t="str">
        <f t="shared" si="27"/>
        <v>NULL</v>
      </c>
      <c r="M320" s="369" t="s">
        <v>795</v>
      </c>
      <c r="N320" s="369" t="s">
        <v>2141</v>
      </c>
      <c r="O320" s="369" t="s">
        <v>2580</v>
      </c>
      <c r="P320" s="371"/>
      <c r="Q320" s="371"/>
      <c r="R320" s="371"/>
      <c r="S320" s="371"/>
      <c r="T320" s="371"/>
      <c r="U320" s="371"/>
      <c r="V320" s="371"/>
      <c r="W320" s="327" t="str">
        <f t="shared" si="26"/>
        <v>IF EXISTS (SELECT *FROM GeneralMaster WHERE (Code='*11019' OR Name='05.25X08.00') AND TYPE=11) Print 'Exist' ELSE Insert Into GeneralMaster VALUES ('*11019','05.25X08.00','05.25X08.00','11','0','000001',GetDate(),'NULL',NULL,'N','N','NULL')</v>
      </c>
    </row>
    <row r="321" spans="1:23">
      <c r="A321" s="369" t="s">
        <v>2581</v>
      </c>
      <c r="B321" s="369" t="s">
        <v>1254</v>
      </c>
      <c r="C321" s="369" t="s">
        <v>1254</v>
      </c>
      <c r="D321" s="370">
        <v>11</v>
      </c>
      <c r="E321" s="371">
        <v>0</v>
      </c>
      <c r="F321" s="369" t="s">
        <v>135</v>
      </c>
      <c r="G321" s="372" t="s">
        <v>2070</v>
      </c>
      <c r="H321" s="371" t="s">
        <v>795</v>
      </c>
      <c r="I321" s="371" t="s">
        <v>795</v>
      </c>
      <c r="J321" s="371" t="s">
        <v>304</v>
      </c>
      <c r="K321" s="371" t="s">
        <v>304</v>
      </c>
      <c r="L321" s="371" t="str">
        <f t="shared" si="27"/>
        <v>NULL</v>
      </c>
      <c r="M321" s="369" t="s">
        <v>795</v>
      </c>
      <c r="N321" s="369" t="s">
        <v>2142</v>
      </c>
      <c r="O321" s="369" t="s">
        <v>2581</v>
      </c>
      <c r="P321" s="371"/>
      <c r="Q321" s="371"/>
      <c r="R321" s="371"/>
      <c r="S321" s="371"/>
      <c r="T321" s="371"/>
      <c r="U321" s="371"/>
      <c r="V321" s="371"/>
      <c r="W321" s="327" t="str">
        <f t="shared" si="26"/>
        <v>IF EXISTS (SELECT *FROM GeneralMaster WHERE (Code='*11020' OR Name='05.50X08.50') AND TYPE=11) Print 'Exist' ELSE Insert Into GeneralMaster VALUES ('*11020','05.50X08.50','05.50X08.50','11','0','000001',GetDate(),'NULL',NULL,'N','N','NULL')</v>
      </c>
    </row>
    <row r="322" spans="1:23">
      <c r="A322" s="369" t="s">
        <v>2582</v>
      </c>
      <c r="B322" s="369" t="s">
        <v>1255</v>
      </c>
      <c r="C322" s="369" t="s">
        <v>1255</v>
      </c>
      <c r="D322" s="370">
        <v>11</v>
      </c>
      <c r="E322" s="371">
        <v>0</v>
      </c>
      <c r="F322" s="369" t="s">
        <v>135</v>
      </c>
      <c r="G322" s="372" t="s">
        <v>2070</v>
      </c>
      <c r="H322" s="371" t="s">
        <v>795</v>
      </c>
      <c r="I322" s="371" t="s">
        <v>795</v>
      </c>
      <c r="J322" s="371" t="s">
        <v>304</v>
      </c>
      <c r="K322" s="371" t="s">
        <v>304</v>
      </c>
      <c r="L322" s="371" t="str">
        <f t="shared" si="27"/>
        <v>NULL</v>
      </c>
      <c r="M322" s="369" t="s">
        <v>795</v>
      </c>
      <c r="N322" s="369" t="s">
        <v>2143</v>
      </c>
      <c r="O322" s="369" t="s">
        <v>2582</v>
      </c>
      <c r="P322" s="371"/>
      <c r="Q322" s="371"/>
      <c r="R322" s="371"/>
      <c r="S322" s="371"/>
      <c r="T322" s="371"/>
      <c r="U322" s="371"/>
      <c r="V322" s="371"/>
      <c r="W322" s="327" t="str">
        <f t="shared" si="26"/>
        <v>IF EXISTS (SELECT *FROM GeneralMaster WHERE (Code='*11021' OR Name='05.83X08.27') AND TYPE=11) Print 'Exist' ELSE Insert Into GeneralMaster VALUES ('*11021','05.83X08.27','05.83X08.27','11','0','000001',GetDate(),'NULL',NULL,'N','N','NULL')</v>
      </c>
    </row>
    <row r="323" spans="1:23">
      <c r="A323" s="369" t="s">
        <v>2583</v>
      </c>
      <c r="B323" s="369" t="s">
        <v>1256</v>
      </c>
      <c r="C323" s="369" t="s">
        <v>1256</v>
      </c>
      <c r="D323" s="370">
        <v>11</v>
      </c>
      <c r="E323" s="371">
        <v>0</v>
      </c>
      <c r="F323" s="369" t="s">
        <v>135</v>
      </c>
      <c r="G323" s="372" t="s">
        <v>2070</v>
      </c>
      <c r="H323" s="371" t="s">
        <v>795</v>
      </c>
      <c r="I323" s="371" t="s">
        <v>795</v>
      </c>
      <c r="J323" s="371" t="s">
        <v>304</v>
      </c>
      <c r="K323" s="371" t="s">
        <v>304</v>
      </c>
      <c r="L323" s="371" t="str">
        <f t="shared" si="27"/>
        <v>NULL</v>
      </c>
      <c r="M323" s="369" t="s">
        <v>795</v>
      </c>
      <c r="N323" s="369" t="s">
        <v>2144</v>
      </c>
      <c r="O323" s="369" t="s">
        <v>2583</v>
      </c>
      <c r="P323" s="371"/>
      <c r="Q323" s="371"/>
      <c r="R323" s="371"/>
      <c r="S323" s="371"/>
      <c r="T323" s="371"/>
      <c r="U323" s="371"/>
      <c r="V323" s="371"/>
      <c r="W323" s="327" t="str">
        <f t="shared" si="26"/>
        <v>IF EXISTS (SELECT *FROM GeneralMaster WHERE (Code='*11022' OR Name='06.00X08.25') AND TYPE=11) Print 'Exist' ELSE Insert Into GeneralMaster VALUES ('*11022','06.00X08.25','06.00X08.25','11','0','000001',GetDate(),'NULL',NULL,'N','N','NULL')</v>
      </c>
    </row>
    <row r="324" spans="1:23">
      <c r="A324" s="369" t="s">
        <v>2584</v>
      </c>
      <c r="B324" s="369" t="s">
        <v>1257</v>
      </c>
      <c r="C324" s="369" t="s">
        <v>1257</v>
      </c>
      <c r="D324" s="370">
        <v>11</v>
      </c>
      <c r="E324" s="371">
        <v>0</v>
      </c>
      <c r="F324" s="369" t="s">
        <v>135</v>
      </c>
      <c r="G324" s="372" t="s">
        <v>2070</v>
      </c>
      <c r="H324" s="371" t="s">
        <v>795</v>
      </c>
      <c r="I324" s="371" t="s">
        <v>795</v>
      </c>
      <c r="J324" s="371" t="s">
        <v>304</v>
      </c>
      <c r="K324" s="371" t="s">
        <v>304</v>
      </c>
      <c r="L324" s="371" t="str">
        <f t="shared" si="27"/>
        <v>NULL</v>
      </c>
      <c r="M324" s="369" t="s">
        <v>795</v>
      </c>
      <c r="N324" s="369" t="s">
        <v>2145</v>
      </c>
      <c r="O324" s="369" t="s">
        <v>2584</v>
      </c>
      <c r="P324" s="371"/>
      <c r="Q324" s="371"/>
      <c r="R324" s="371"/>
      <c r="S324" s="371"/>
      <c r="T324" s="371"/>
      <c r="U324" s="371"/>
      <c r="V324" s="371"/>
      <c r="W324" s="327" t="str">
        <f t="shared" si="26"/>
        <v>IF EXISTS (SELECT *FROM GeneralMaster WHERE (Code='*11023' OR Name='06.00X08.50') AND TYPE=11) Print 'Exist' ELSE Insert Into GeneralMaster VALUES ('*11023','06.00X08.50','06.00X08.50','11','0','000001',GetDate(),'NULL',NULL,'N','N','NULL')</v>
      </c>
    </row>
    <row r="325" spans="1:23">
      <c r="A325" s="369" t="s">
        <v>2585</v>
      </c>
      <c r="B325" s="369" t="s">
        <v>1258</v>
      </c>
      <c r="C325" s="369" t="s">
        <v>1258</v>
      </c>
      <c r="D325" s="370">
        <v>11</v>
      </c>
      <c r="E325" s="371">
        <v>0</v>
      </c>
      <c r="F325" s="369" t="s">
        <v>135</v>
      </c>
      <c r="G325" s="372" t="s">
        <v>2070</v>
      </c>
      <c r="H325" s="371" t="s">
        <v>795</v>
      </c>
      <c r="I325" s="371" t="s">
        <v>795</v>
      </c>
      <c r="J325" s="371" t="s">
        <v>304</v>
      </c>
      <c r="K325" s="371" t="s">
        <v>304</v>
      </c>
      <c r="L325" s="371" t="str">
        <f t="shared" si="27"/>
        <v>NULL</v>
      </c>
      <c r="M325" s="369" t="s">
        <v>795</v>
      </c>
      <c r="N325" s="369" t="s">
        <v>2146</v>
      </c>
      <c r="O325" s="369" t="s">
        <v>2585</v>
      </c>
      <c r="P325" s="371"/>
      <c r="Q325" s="371"/>
      <c r="R325" s="371"/>
      <c r="S325" s="371"/>
      <c r="T325" s="371"/>
      <c r="U325" s="371"/>
      <c r="V325" s="371"/>
      <c r="W325" s="327" t="str">
        <f t="shared" si="26"/>
        <v>IF EXISTS (SELECT *FROM GeneralMaster WHERE (Code='*11024' OR Name='06.00X09.00') AND TYPE=11) Print 'Exist' ELSE Insert Into GeneralMaster VALUES ('*11024','06.00X09.00','06.00X09.00','11','0','000001',GetDate(),'NULL',NULL,'N','N','NULL')</v>
      </c>
    </row>
    <row r="326" spans="1:23">
      <c r="A326" s="369" t="s">
        <v>2586</v>
      </c>
      <c r="B326" s="369" t="s">
        <v>1259</v>
      </c>
      <c r="C326" s="369" t="s">
        <v>1259</v>
      </c>
      <c r="D326" s="370">
        <v>11</v>
      </c>
      <c r="E326" s="371">
        <v>0</v>
      </c>
      <c r="F326" s="369" t="s">
        <v>135</v>
      </c>
      <c r="G326" s="372" t="s">
        <v>2070</v>
      </c>
      <c r="H326" s="371" t="s">
        <v>795</v>
      </c>
      <c r="I326" s="371" t="s">
        <v>795</v>
      </c>
      <c r="J326" s="371" t="s">
        <v>304</v>
      </c>
      <c r="K326" s="371" t="s">
        <v>304</v>
      </c>
      <c r="L326" s="371" t="str">
        <f t="shared" si="27"/>
        <v>NULL</v>
      </c>
      <c r="M326" s="369" t="s">
        <v>795</v>
      </c>
      <c r="N326" s="369" t="s">
        <v>2147</v>
      </c>
      <c r="O326" s="369" t="s">
        <v>2586</v>
      </c>
      <c r="P326" s="371"/>
      <c r="Q326" s="371"/>
      <c r="R326" s="371"/>
      <c r="S326" s="371"/>
      <c r="T326" s="371"/>
      <c r="U326" s="371"/>
      <c r="V326" s="371"/>
      <c r="W326" s="327" t="str">
        <f t="shared" si="26"/>
        <v>IF EXISTS (SELECT *FROM GeneralMaster WHERE (Code='*11025' OR Name='06.14X09.21') AND TYPE=11) Print 'Exist' ELSE Insert Into GeneralMaster VALUES ('*11025','06.14X09.21','06.14X09.21','11','0','000001',GetDate(),'NULL',NULL,'N','N','NULL')</v>
      </c>
    </row>
    <row r="327" spans="1:23">
      <c r="A327" s="369" t="s">
        <v>2587</v>
      </c>
      <c r="B327" s="369" t="s">
        <v>1260</v>
      </c>
      <c r="C327" s="369" t="s">
        <v>1260</v>
      </c>
      <c r="D327" s="370">
        <v>11</v>
      </c>
      <c r="E327" s="371">
        <v>0</v>
      </c>
      <c r="F327" s="369" t="s">
        <v>135</v>
      </c>
      <c r="G327" s="372" t="s">
        <v>2070</v>
      </c>
      <c r="H327" s="371" t="s">
        <v>795</v>
      </c>
      <c r="I327" s="371" t="s">
        <v>795</v>
      </c>
      <c r="J327" s="371" t="s">
        <v>304</v>
      </c>
      <c r="K327" s="371" t="s">
        <v>304</v>
      </c>
      <c r="L327" s="371" t="str">
        <f t="shared" si="27"/>
        <v>NULL</v>
      </c>
      <c r="M327" s="369" t="s">
        <v>795</v>
      </c>
      <c r="N327" s="369" t="s">
        <v>2148</v>
      </c>
      <c r="O327" s="369" t="s">
        <v>2587</v>
      </c>
      <c r="P327" s="371"/>
      <c r="Q327" s="371"/>
      <c r="R327" s="371"/>
      <c r="S327" s="371"/>
      <c r="T327" s="371"/>
      <c r="U327" s="371"/>
      <c r="V327" s="371"/>
      <c r="W327" s="327" t="str">
        <f t="shared" si="26"/>
        <v>IF EXISTS (SELECT *FROM GeneralMaster WHERE (Code='*11026' OR Name='06.25X09.50') AND TYPE=11) Print 'Exist' ELSE Insert Into GeneralMaster VALUES ('*11026','06.25X09.50','06.25X09.50','11','0','000001',GetDate(),'NULL',NULL,'N','N','NULL')</v>
      </c>
    </row>
    <row r="328" spans="1:23">
      <c r="A328" s="369" t="s">
        <v>2588</v>
      </c>
      <c r="B328" s="369" t="s">
        <v>1261</v>
      </c>
      <c r="C328" s="369" t="s">
        <v>1261</v>
      </c>
      <c r="D328" s="370">
        <v>11</v>
      </c>
      <c r="E328" s="371">
        <v>0</v>
      </c>
      <c r="F328" s="369" t="s">
        <v>135</v>
      </c>
      <c r="G328" s="372" t="s">
        <v>2070</v>
      </c>
      <c r="H328" s="371" t="s">
        <v>795</v>
      </c>
      <c r="I328" s="371" t="s">
        <v>795</v>
      </c>
      <c r="J328" s="371" t="s">
        <v>304</v>
      </c>
      <c r="K328" s="371" t="s">
        <v>304</v>
      </c>
      <c r="L328" s="371" t="str">
        <f t="shared" si="27"/>
        <v>NULL</v>
      </c>
      <c r="M328" s="369" t="s">
        <v>795</v>
      </c>
      <c r="N328" s="369" t="s">
        <v>2149</v>
      </c>
      <c r="O328" s="369" t="s">
        <v>2588</v>
      </c>
      <c r="P328" s="371"/>
      <c r="Q328" s="371"/>
      <c r="R328" s="371"/>
      <c r="S328" s="371"/>
      <c r="T328" s="371"/>
      <c r="U328" s="371"/>
      <c r="V328" s="371"/>
      <c r="W328" s="327" t="str">
        <f t="shared" si="26"/>
        <v>IF EXISTS (SELECT *FROM GeneralMaster WHERE (Code='*11027' OR Name='06.63X10.25') AND TYPE=11) Print 'Exist' ELSE Insert Into GeneralMaster VALUES ('*11027','06.63X10.25','06.63X10.25','11','0','000001',GetDate(),'NULL',NULL,'N','N','NULL')</v>
      </c>
    </row>
    <row r="329" spans="1:23">
      <c r="A329" s="369" t="s">
        <v>2589</v>
      </c>
      <c r="B329" s="369" t="s">
        <v>1262</v>
      </c>
      <c r="C329" s="369" t="s">
        <v>1262</v>
      </c>
      <c r="D329" s="370">
        <v>11</v>
      </c>
      <c r="E329" s="371">
        <v>0</v>
      </c>
      <c r="F329" s="369" t="s">
        <v>135</v>
      </c>
      <c r="G329" s="372" t="s">
        <v>2070</v>
      </c>
      <c r="H329" s="371" t="s">
        <v>795</v>
      </c>
      <c r="I329" s="371" t="s">
        <v>795</v>
      </c>
      <c r="J329" s="371" t="s">
        <v>304</v>
      </c>
      <c r="K329" s="371" t="s">
        <v>304</v>
      </c>
      <c r="L329" s="371" t="str">
        <f t="shared" si="27"/>
        <v>NULL</v>
      </c>
      <c r="M329" s="369" t="s">
        <v>795</v>
      </c>
      <c r="N329" s="369" t="s">
        <v>2150</v>
      </c>
      <c r="O329" s="369" t="s">
        <v>2589</v>
      </c>
      <c r="P329" s="371"/>
      <c r="Q329" s="371"/>
      <c r="R329" s="371"/>
      <c r="S329" s="371"/>
      <c r="T329" s="371"/>
      <c r="U329" s="371"/>
      <c r="V329" s="371"/>
      <c r="W329" s="327" t="str">
        <f t="shared" si="26"/>
        <v>IF EXISTS (SELECT *FROM GeneralMaster WHERE (Code='*11028' OR Name='06.69X09.61') AND TYPE=11) Print 'Exist' ELSE Insert Into GeneralMaster VALUES ('*11028','06.69X09.61','06.69X09.61','11','0','000001',GetDate(),'NULL',NULL,'N','N','NULL')</v>
      </c>
    </row>
    <row r="330" spans="1:23">
      <c r="A330" s="369" t="s">
        <v>2590</v>
      </c>
      <c r="B330" s="369" t="s">
        <v>1263</v>
      </c>
      <c r="C330" s="369" t="s">
        <v>1263</v>
      </c>
      <c r="D330" s="370">
        <v>11</v>
      </c>
      <c r="E330" s="371">
        <v>0</v>
      </c>
      <c r="F330" s="369" t="s">
        <v>135</v>
      </c>
      <c r="G330" s="372" t="s">
        <v>2070</v>
      </c>
      <c r="H330" s="371" t="s">
        <v>795</v>
      </c>
      <c r="I330" s="371" t="s">
        <v>795</v>
      </c>
      <c r="J330" s="371" t="s">
        <v>304</v>
      </c>
      <c r="K330" s="371" t="s">
        <v>304</v>
      </c>
      <c r="L330" s="371" t="str">
        <f t="shared" si="27"/>
        <v>NULL</v>
      </c>
      <c r="M330" s="369" t="s">
        <v>795</v>
      </c>
      <c r="N330" s="369" t="s">
        <v>2151</v>
      </c>
      <c r="O330" s="369" t="s">
        <v>2590</v>
      </c>
      <c r="P330" s="371"/>
      <c r="Q330" s="371"/>
      <c r="R330" s="371"/>
      <c r="S330" s="371"/>
      <c r="T330" s="371"/>
      <c r="U330" s="371"/>
      <c r="V330" s="371"/>
      <c r="W330" s="327" t="str">
        <f t="shared" si="26"/>
        <v>IF EXISTS (SELECT *FROM GeneralMaster WHERE (Code='*11029' OR Name='06.75X09.50') AND TYPE=11) Print 'Exist' ELSE Insert Into GeneralMaster VALUES ('*11029','06.75X09.50','06.75X09.50','11','0','000001',GetDate(),'NULL',NULL,'N','N','NULL')</v>
      </c>
    </row>
    <row r="331" spans="1:23">
      <c r="A331" s="369" t="s">
        <v>2591</v>
      </c>
      <c r="B331" s="369" t="s">
        <v>1264</v>
      </c>
      <c r="C331" s="369" t="s">
        <v>1264</v>
      </c>
      <c r="D331" s="370">
        <v>11</v>
      </c>
      <c r="E331" s="371">
        <v>0</v>
      </c>
      <c r="F331" s="369" t="s">
        <v>135</v>
      </c>
      <c r="G331" s="372" t="s">
        <v>2070</v>
      </c>
      <c r="H331" s="371" t="s">
        <v>795</v>
      </c>
      <c r="I331" s="371" t="s">
        <v>795</v>
      </c>
      <c r="J331" s="371" t="s">
        <v>304</v>
      </c>
      <c r="K331" s="371" t="s">
        <v>304</v>
      </c>
      <c r="L331" s="371" t="str">
        <f t="shared" si="27"/>
        <v>NULL</v>
      </c>
      <c r="M331" s="369" t="s">
        <v>795</v>
      </c>
      <c r="N331" s="369" t="s">
        <v>2152</v>
      </c>
      <c r="O331" s="369" t="s">
        <v>2591</v>
      </c>
      <c r="P331" s="371"/>
      <c r="Q331" s="371"/>
      <c r="R331" s="371"/>
      <c r="S331" s="371"/>
      <c r="T331" s="371"/>
      <c r="U331" s="371"/>
      <c r="V331" s="371"/>
      <c r="W331" s="327" t="str">
        <f t="shared" si="26"/>
        <v>IF EXISTS (SELECT *FROM GeneralMaster WHERE (Code='*11030' OR Name='07.00X07.00') AND TYPE=11) Print 'Exist' ELSE Insert Into GeneralMaster VALUES ('*11030','07.00X07.00','07.00X07.00','11','0','000001',GetDate(),'NULL',NULL,'N','N','NULL')</v>
      </c>
    </row>
    <row r="332" spans="1:23">
      <c r="A332" s="369" t="s">
        <v>2592</v>
      </c>
      <c r="B332" s="369" t="s">
        <v>1265</v>
      </c>
      <c r="C332" s="369" t="s">
        <v>1265</v>
      </c>
      <c r="D332" s="370">
        <v>11</v>
      </c>
      <c r="E332" s="371">
        <v>0</v>
      </c>
      <c r="F332" s="369" t="s">
        <v>135</v>
      </c>
      <c r="G332" s="372" t="s">
        <v>2070</v>
      </c>
      <c r="H332" s="371" t="s">
        <v>795</v>
      </c>
      <c r="I332" s="371" t="s">
        <v>795</v>
      </c>
      <c r="J332" s="371" t="s">
        <v>304</v>
      </c>
      <c r="K332" s="371" t="s">
        <v>304</v>
      </c>
      <c r="L332" s="371" t="str">
        <f t="shared" si="27"/>
        <v>NULL</v>
      </c>
      <c r="M332" s="369" t="s">
        <v>795</v>
      </c>
      <c r="N332" s="369" t="s">
        <v>2153</v>
      </c>
      <c r="O332" s="369" t="s">
        <v>2592</v>
      </c>
      <c r="P332" s="371"/>
      <c r="Q332" s="371"/>
      <c r="R332" s="371"/>
      <c r="S332" s="371"/>
      <c r="T332" s="371"/>
      <c r="U332" s="371"/>
      <c r="V332" s="371"/>
      <c r="W332" s="327" t="str">
        <f t="shared" si="26"/>
        <v>IF EXISTS (SELECT *FROM GeneralMaster WHERE (Code='*11031' OR Name='07.00X09.00') AND TYPE=11) Print 'Exist' ELSE Insert Into GeneralMaster VALUES ('*11031','07.00X09.00','07.00X09.00','11','0','000001',GetDate(),'NULL',NULL,'N','N','NULL')</v>
      </c>
    </row>
    <row r="333" spans="1:23">
      <c r="A333" s="369" t="s">
        <v>2593</v>
      </c>
      <c r="B333" s="369" t="s">
        <v>1266</v>
      </c>
      <c r="C333" s="369" t="s">
        <v>1266</v>
      </c>
      <c r="D333" s="370">
        <v>11</v>
      </c>
      <c r="E333" s="371">
        <v>0</v>
      </c>
      <c r="F333" s="369" t="s">
        <v>135</v>
      </c>
      <c r="G333" s="372" t="s">
        <v>2070</v>
      </c>
      <c r="H333" s="371" t="s">
        <v>795</v>
      </c>
      <c r="I333" s="371" t="s">
        <v>795</v>
      </c>
      <c r="J333" s="371" t="s">
        <v>304</v>
      </c>
      <c r="K333" s="371" t="s">
        <v>304</v>
      </c>
      <c r="L333" s="371" t="str">
        <f t="shared" si="27"/>
        <v>NULL</v>
      </c>
      <c r="M333" s="369" t="s">
        <v>795</v>
      </c>
      <c r="N333" s="369" t="s">
        <v>2154</v>
      </c>
      <c r="O333" s="369" t="s">
        <v>2593</v>
      </c>
      <c r="P333" s="371"/>
      <c r="Q333" s="371"/>
      <c r="R333" s="371"/>
      <c r="S333" s="371"/>
      <c r="T333" s="371"/>
      <c r="U333" s="371"/>
      <c r="V333" s="371"/>
      <c r="W333" s="327" t="str">
        <f t="shared" si="26"/>
        <v>IF EXISTS (SELECT *FROM GeneralMaster WHERE (Code='*11032' OR Name='07.00X10.00') AND TYPE=11) Print 'Exist' ELSE Insert Into GeneralMaster VALUES ('*11032','07.00X10.00','07.00X10.00','11','0','000001',GetDate(),'NULL',NULL,'N','N','NULL')</v>
      </c>
    </row>
    <row r="334" spans="1:23">
      <c r="A334" s="369" t="s">
        <v>2594</v>
      </c>
      <c r="B334" s="369" t="s">
        <v>1267</v>
      </c>
      <c r="C334" s="369" t="s">
        <v>1267</v>
      </c>
      <c r="D334" s="370">
        <v>11</v>
      </c>
      <c r="E334" s="371">
        <v>0</v>
      </c>
      <c r="F334" s="369" t="s">
        <v>135</v>
      </c>
      <c r="G334" s="372" t="s">
        <v>2070</v>
      </c>
      <c r="H334" s="371" t="s">
        <v>795</v>
      </c>
      <c r="I334" s="371" t="s">
        <v>795</v>
      </c>
      <c r="J334" s="371" t="s">
        <v>304</v>
      </c>
      <c r="K334" s="371" t="s">
        <v>304</v>
      </c>
      <c r="L334" s="371" t="str">
        <f t="shared" si="27"/>
        <v>NULL</v>
      </c>
      <c r="M334" s="369" t="s">
        <v>795</v>
      </c>
      <c r="N334" s="369" t="s">
        <v>2155</v>
      </c>
      <c r="O334" s="369" t="s">
        <v>2594</v>
      </c>
      <c r="P334" s="371"/>
      <c r="Q334" s="371"/>
      <c r="R334" s="371"/>
      <c r="S334" s="371"/>
      <c r="T334" s="371"/>
      <c r="U334" s="371"/>
      <c r="V334" s="371"/>
      <c r="W334" s="327" t="str">
        <f t="shared" si="26"/>
        <v>IF EXISTS (SELECT *FROM GeneralMaster WHERE (Code='*11033' OR Name='07.25X09.50') AND TYPE=11) Print 'Exist' ELSE Insert Into GeneralMaster VALUES ('*11033','07.25X09.50','07.25X09.50','11','0','000001',GetDate(),'NULL',NULL,'N','N','NULL')</v>
      </c>
    </row>
    <row r="335" spans="1:23">
      <c r="A335" s="369" t="s">
        <v>2595</v>
      </c>
      <c r="B335" s="369" t="s">
        <v>1268</v>
      </c>
      <c r="C335" s="369" t="s">
        <v>1268</v>
      </c>
      <c r="D335" s="370">
        <v>11</v>
      </c>
      <c r="E335" s="371">
        <v>0</v>
      </c>
      <c r="F335" s="369" t="s">
        <v>135</v>
      </c>
      <c r="G335" s="372" t="s">
        <v>2070</v>
      </c>
      <c r="H335" s="371" t="s">
        <v>795</v>
      </c>
      <c r="I335" s="371" t="s">
        <v>795</v>
      </c>
      <c r="J335" s="371" t="s">
        <v>304</v>
      </c>
      <c r="K335" s="371" t="s">
        <v>304</v>
      </c>
      <c r="L335" s="371" t="str">
        <f t="shared" si="27"/>
        <v>NULL</v>
      </c>
      <c r="M335" s="369" t="s">
        <v>795</v>
      </c>
      <c r="N335" s="369" t="s">
        <v>2156</v>
      </c>
      <c r="O335" s="369" t="s">
        <v>2595</v>
      </c>
      <c r="P335" s="371"/>
      <c r="Q335" s="371"/>
      <c r="R335" s="371"/>
      <c r="S335" s="371"/>
      <c r="T335" s="371"/>
      <c r="U335" s="371"/>
      <c r="V335" s="371"/>
      <c r="W335" s="327" t="str">
        <f t="shared" si="26"/>
        <v>IF EXISTS (SELECT *FROM GeneralMaster WHERE (Code='*11034' OR Name='07.44X09.69') AND TYPE=11) Print 'Exist' ELSE Insert Into GeneralMaster VALUES ('*11034','07.44X09.69','07.44X09.69','11','0','000001',GetDate(),'NULL',NULL,'N','N','NULL')</v>
      </c>
    </row>
    <row r="336" spans="1:23">
      <c r="A336" s="369" t="s">
        <v>2596</v>
      </c>
      <c r="B336" s="369" t="s">
        <v>1269</v>
      </c>
      <c r="C336" s="369" t="s">
        <v>1269</v>
      </c>
      <c r="D336" s="370">
        <v>11</v>
      </c>
      <c r="E336" s="371">
        <v>0</v>
      </c>
      <c r="F336" s="369" t="s">
        <v>135</v>
      </c>
      <c r="G336" s="372" t="s">
        <v>2070</v>
      </c>
      <c r="H336" s="371" t="s">
        <v>795</v>
      </c>
      <c r="I336" s="371" t="s">
        <v>795</v>
      </c>
      <c r="J336" s="371" t="s">
        <v>304</v>
      </c>
      <c r="K336" s="371" t="s">
        <v>304</v>
      </c>
      <c r="L336" s="371" t="str">
        <f t="shared" si="27"/>
        <v>NULL</v>
      </c>
      <c r="M336" s="369" t="s">
        <v>795</v>
      </c>
      <c r="N336" s="369" t="s">
        <v>2157</v>
      </c>
      <c r="O336" s="369" t="s">
        <v>2596</v>
      </c>
      <c r="P336" s="371"/>
      <c r="Q336" s="371"/>
      <c r="R336" s="371"/>
      <c r="S336" s="371"/>
      <c r="T336" s="371"/>
      <c r="U336" s="371"/>
      <c r="V336" s="371"/>
      <c r="W336" s="327" t="str">
        <f t="shared" si="26"/>
        <v>IF EXISTS (SELECT *FROM GeneralMaster WHERE (Code='*11035' OR Name='07.50X07.50') AND TYPE=11) Print 'Exist' ELSE Insert Into GeneralMaster VALUES ('*11035','07.50X07.50','07.50X07.50','11','0','000001',GetDate(),'NULL',NULL,'N','N','NULL')</v>
      </c>
    </row>
    <row r="337" spans="1:23">
      <c r="A337" s="369" t="s">
        <v>2597</v>
      </c>
      <c r="B337" s="369" t="s">
        <v>1270</v>
      </c>
      <c r="C337" s="369" t="s">
        <v>1270</v>
      </c>
      <c r="D337" s="370">
        <v>11</v>
      </c>
      <c r="E337" s="371">
        <v>0</v>
      </c>
      <c r="F337" s="369" t="s">
        <v>135</v>
      </c>
      <c r="G337" s="372" t="s">
        <v>2070</v>
      </c>
      <c r="H337" s="371" t="s">
        <v>795</v>
      </c>
      <c r="I337" s="371" t="s">
        <v>795</v>
      </c>
      <c r="J337" s="371" t="s">
        <v>304</v>
      </c>
      <c r="K337" s="371" t="s">
        <v>304</v>
      </c>
      <c r="L337" s="371" t="str">
        <f t="shared" si="27"/>
        <v>NULL</v>
      </c>
      <c r="M337" s="369" t="s">
        <v>795</v>
      </c>
      <c r="N337" s="369" t="s">
        <v>2158</v>
      </c>
      <c r="O337" s="369" t="s">
        <v>2597</v>
      </c>
      <c r="P337" s="371"/>
      <c r="Q337" s="371"/>
      <c r="R337" s="371"/>
      <c r="S337" s="371"/>
      <c r="T337" s="371"/>
      <c r="U337" s="371"/>
      <c r="V337" s="371"/>
      <c r="W337" s="327" t="str">
        <f t="shared" si="26"/>
        <v>IF EXISTS (SELECT *FROM GeneralMaster WHERE (Code='*11036' OR Name='07.50X09.25') AND TYPE=11) Print 'Exist' ELSE Insert Into GeneralMaster VALUES ('*11036','07.50X09.25','07.50X09.25','11','0','000001',GetDate(),'NULL',NULL,'N','N','NULL')</v>
      </c>
    </row>
    <row r="338" spans="1:23">
      <c r="A338" s="369" t="s">
        <v>2598</v>
      </c>
      <c r="B338" s="369" t="s">
        <v>1271</v>
      </c>
      <c r="C338" s="369" t="s">
        <v>1271</v>
      </c>
      <c r="D338" s="370">
        <v>11</v>
      </c>
      <c r="E338" s="371">
        <v>0</v>
      </c>
      <c r="F338" s="369" t="s">
        <v>135</v>
      </c>
      <c r="G338" s="372" t="s">
        <v>2070</v>
      </c>
      <c r="H338" s="371" t="s">
        <v>795</v>
      </c>
      <c r="I338" s="371" t="s">
        <v>795</v>
      </c>
      <c r="J338" s="371" t="s">
        <v>304</v>
      </c>
      <c r="K338" s="371" t="s">
        <v>304</v>
      </c>
      <c r="L338" s="371" t="str">
        <f t="shared" si="27"/>
        <v>NULL</v>
      </c>
      <c r="M338" s="369" t="s">
        <v>795</v>
      </c>
      <c r="N338" s="369" t="s">
        <v>2159</v>
      </c>
      <c r="O338" s="369" t="s">
        <v>2598</v>
      </c>
      <c r="P338" s="371"/>
      <c r="Q338" s="371"/>
      <c r="R338" s="371"/>
      <c r="S338" s="371"/>
      <c r="T338" s="371"/>
      <c r="U338" s="371"/>
      <c r="V338" s="371"/>
      <c r="W338" s="327" t="str">
        <f t="shared" si="26"/>
        <v>IF EXISTS (SELECT *FROM GeneralMaster WHERE (Code='*11037' OR Name='07.50X09.50') AND TYPE=11) Print 'Exist' ELSE Insert Into GeneralMaster VALUES ('*11037','07.50X09.50','07.50X09.50','11','0','000001',GetDate(),'NULL',NULL,'N','N','NULL')</v>
      </c>
    </row>
    <row r="339" spans="1:23">
      <c r="A339" s="369" t="s">
        <v>2599</v>
      </c>
      <c r="B339" s="369" t="s">
        <v>1272</v>
      </c>
      <c r="C339" s="369" t="s">
        <v>1272</v>
      </c>
      <c r="D339" s="370">
        <v>11</v>
      </c>
      <c r="E339" s="371">
        <v>0</v>
      </c>
      <c r="F339" s="369" t="s">
        <v>135</v>
      </c>
      <c r="G339" s="372" t="s">
        <v>2070</v>
      </c>
      <c r="H339" s="371" t="s">
        <v>795</v>
      </c>
      <c r="I339" s="371" t="s">
        <v>795</v>
      </c>
      <c r="J339" s="371" t="s">
        <v>304</v>
      </c>
      <c r="K339" s="371" t="s">
        <v>304</v>
      </c>
      <c r="L339" s="371" t="str">
        <f t="shared" si="27"/>
        <v>NULL</v>
      </c>
      <c r="M339" s="369" t="s">
        <v>795</v>
      </c>
      <c r="N339" s="369" t="s">
        <v>2160</v>
      </c>
      <c r="O339" s="369" t="s">
        <v>2599</v>
      </c>
      <c r="P339" s="371"/>
      <c r="Q339" s="371"/>
      <c r="R339" s="371"/>
      <c r="S339" s="371"/>
      <c r="T339" s="371"/>
      <c r="U339" s="371"/>
      <c r="V339" s="371"/>
      <c r="W339" s="327" t="str">
        <f t="shared" si="26"/>
        <v>IF EXISTS (SELECT *FROM GeneralMaster WHERE (Code='*11038' OR Name='07.75X10.50') AND TYPE=11) Print 'Exist' ELSE Insert Into GeneralMaster VALUES ('*11038','07.75X10.50','07.75X10.50','11','0','000001',GetDate(),'NULL',NULL,'N','N','NULL')</v>
      </c>
    </row>
    <row r="340" spans="1:23">
      <c r="A340" s="369" t="s">
        <v>2600</v>
      </c>
      <c r="B340" s="369" t="s">
        <v>1273</v>
      </c>
      <c r="C340" s="369" t="s">
        <v>1273</v>
      </c>
      <c r="D340" s="370">
        <v>11</v>
      </c>
      <c r="E340" s="371">
        <v>0</v>
      </c>
      <c r="F340" s="369" t="s">
        <v>135</v>
      </c>
      <c r="G340" s="372" t="s">
        <v>2070</v>
      </c>
      <c r="H340" s="371" t="s">
        <v>795</v>
      </c>
      <c r="I340" s="371" t="s">
        <v>795</v>
      </c>
      <c r="J340" s="371" t="s">
        <v>304</v>
      </c>
      <c r="K340" s="371" t="s">
        <v>304</v>
      </c>
      <c r="L340" s="371" t="str">
        <f t="shared" si="27"/>
        <v>NULL</v>
      </c>
      <c r="M340" s="369" t="s">
        <v>795</v>
      </c>
      <c r="N340" s="369" t="s">
        <v>2161</v>
      </c>
      <c r="O340" s="369" t="s">
        <v>2600</v>
      </c>
      <c r="P340" s="371"/>
      <c r="Q340" s="371"/>
      <c r="R340" s="371"/>
      <c r="S340" s="371"/>
      <c r="T340" s="371"/>
      <c r="U340" s="371"/>
      <c r="V340" s="371"/>
      <c r="W340" s="327" t="str">
        <f t="shared" si="26"/>
        <v>IF EXISTS (SELECT *FROM GeneralMaster WHERE (Code='*11039' OR Name='08.00X08.00') AND TYPE=11) Print 'Exist' ELSE Insert Into GeneralMaster VALUES ('*11039','08.00X08.00','08.00X08.00','11','0','000001',GetDate(),'NULL',NULL,'N','N','NULL')</v>
      </c>
    </row>
    <row r="341" spans="1:23">
      <c r="A341" s="369" t="s">
        <v>2601</v>
      </c>
      <c r="B341" s="369" t="s">
        <v>1274</v>
      </c>
      <c r="C341" s="369" t="s">
        <v>1274</v>
      </c>
      <c r="D341" s="370">
        <v>11</v>
      </c>
      <c r="E341" s="371">
        <v>0</v>
      </c>
      <c r="F341" s="369" t="s">
        <v>135</v>
      </c>
      <c r="G341" s="372" t="s">
        <v>2070</v>
      </c>
      <c r="H341" s="371" t="s">
        <v>795</v>
      </c>
      <c r="I341" s="371" t="s">
        <v>795</v>
      </c>
      <c r="J341" s="371" t="s">
        <v>304</v>
      </c>
      <c r="K341" s="371" t="s">
        <v>304</v>
      </c>
      <c r="L341" s="371" t="str">
        <f t="shared" si="27"/>
        <v>NULL</v>
      </c>
      <c r="M341" s="369" t="s">
        <v>795</v>
      </c>
      <c r="N341" s="369" t="s">
        <v>2162</v>
      </c>
      <c r="O341" s="369" t="s">
        <v>2601</v>
      </c>
      <c r="P341" s="371"/>
      <c r="Q341" s="371"/>
      <c r="R341" s="371"/>
      <c r="S341" s="371"/>
      <c r="T341" s="371"/>
      <c r="U341" s="371"/>
      <c r="V341" s="371"/>
      <c r="W341" s="327" t="str">
        <f t="shared" si="26"/>
        <v>IF EXISTS (SELECT *FROM GeneralMaster WHERE (Code='*11040' OR Name='08.00X10.00') AND TYPE=11) Print 'Exist' ELSE Insert Into GeneralMaster VALUES ('*11040','08.00X10.00','08.00X10.00','11','0','000001',GetDate(),'NULL',NULL,'N','N','NULL')</v>
      </c>
    </row>
    <row r="342" spans="1:23">
      <c r="A342" s="369" t="s">
        <v>2602</v>
      </c>
      <c r="B342" s="369" t="s">
        <v>1275</v>
      </c>
      <c r="C342" s="369" t="s">
        <v>1275</v>
      </c>
      <c r="D342" s="370">
        <v>11</v>
      </c>
      <c r="E342" s="371">
        <v>0</v>
      </c>
      <c r="F342" s="369" t="s">
        <v>135</v>
      </c>
      <c r="G342" s="372" t="s">
        <v>2070</v>
      </c>
      <c r="H342" s="371" t="s">
        <v>795</v>
      </c>
      <c r="I342" s="371" t="s">
        <v>795</v>
      </c>
      <c r="J342" s="371" t="s">
        <v>304</v>
      </c>
      <c r="K342" s="371" t="s">
        <v>304</v>
      </c>
      <c r="L342" s="371" t="str">
        <f t="shared" si="27"/>
        <v>NULL</v>
      </c>
      <c r="M342" s="369" t="s">
        <v>795</v>
      </c>
      <c r="N342" s="369" t="s">
        <v>2163</v>
      </c>
      <c r="O342" s="369" t="s">
        <v>2602</v>
      </c>
      <c r="P342" s="371"/>
      <c r="Q342" s="371"/>
      <c r="R342" s="371"/>
      <c r="S342" s="371"/>
      <c r="T342" s="371"/>
      <c r="U342" s="371"/>
      <c r="V342" s="371"/>
      <c r="W342" s="327" t="str">
        <f t="shared" si="26"/>
        <v>IF EXISTS (SELECT *FROM GeneralMaster WHERE (Code='*11041' OR Name='08.00X10.88') AND TYPE=11) Print 'Exist' ELSE Insert Into GeneralMaster VALUES ('*11041','08.00X10.88','08.00X10.88','11','0','000001',GetDate(),'NULL',NULL,'N','N','NULL')</v>
      </c>
    </row>
    <row r="343" spans="1:23">
      <c r="A343" s="369" t="s">
        <v>2603</v>
      </c>
      <c r="B343" s="369" t="s">
        <v>1276</v>
      </c>
      <c r="C343" s="369" t="s">
        <v>1276</v>
      </c>
      <c r="D343" s="370">
        <v>11</v>
      </c>
      <c r="E343" s="371">
        <v>0</v>
      </c>
      <c r="F343" s="369" t="s">
        <v>135</v>
      </c>
      <c r="G343" s="372" t="s">
        <v>2070</v>
      </c>
      <c r="H343" s="371" t="s">
        <v>795</v>
      </c>
      <c r="I343" s="371" t="s">
        <v>795</v>
      </c>
      <c r="J343" s="371" t="s">
        <v>304</v>
      </c>
      <c r="K343" s="371" t="s">
        <v>304</v>
      </c>
      <c r="L343" s="371" t="str">
        <f t="shared" si="27"/>
        <v>NULL</v>
      </c>
      <c r="M343" s="369" t="s">
        <v>795</v>
      </c>
      <c r="N343" s="369" t="s">
        <v>2164</v>
      </c>
      <c r="O343" s="369" t="s">
        <v>2603</v>
      </c>
      <c r="P343" s="371"/>
      <c r="Q343" s="371"/>
      <c r="R343" s="371"/>
      <c r="S343" s="371"/>
      <c r="T343" s="371"/>
      <c r="U343" s="371"/>
      <c r="V343" s="371"/>
      <c r="W343" s="327" t="str">
        <f t="shared" si="26"/>
        <v>IF EXISTS (SELECT *FROM GeneralMaster WHERE (Code='*11042' OR Name='08.00X11.25') AND TYPE=11) Print 'Exist' ELSE Insert Into GeneralMaster VALUES ('*11042','08.00X11.25','08.00X11.25','11','0','000001',GetDate(),'NULL',NULL,'N','N','NULL')</v>
      </c>
    </row>
    <row r="344" spans="1:23">
      <c r="A344" s="369" t="s">
        <v>2604</v>
      </c>
      <c r="B344" s="369" t="s">
        <v>1277</v>
      </c>
      <c r="C344" s="369" t="s">
        <v>1277</v>
      </c>
      <c r="D344" s="370">
        <v>11</v>
      </c>
      <c r="E344" s="371">
        <v>0</v>
      </c>
      <c r="F344" s="369" t="s">
        <v>135</v>
      </c>
      <c r="G344" s="372" t="s">
        <v>2070</v>
      </c>
      <c r="H344" s="371" t="s">
        <v>795</v>
      </c>
      <c r="I344" s="371" t="s">
        <v>795</v>
      </c>
      <c r="J344" s="371" t="s">
        <v>304</v>
      </c>
      <c r="K344" s="371" t="s">
        <v>304</v>
      </c>
      <c r="L344" s="371" t="str">
        <f t="shared" si="27"/>
        <v>NULL</v>
      </c>
      <c r="M344" s="369" t="s">
        <v>795</v>
      </c>
      <c r="N344" s="369" t="s">
        <v>2165</v>
      </c>
      <c r="O344" s="369" t="s">
        <v>2604</v>
      </c>
      <c r="P344" s="371"/>
      <c r="Q344" s="371"/>
      <c r="R344" s="371"/>
      <c r="S344" s="371"/>
      <c r="T344" s="371"/>
      <c r="U344" s="371"/>
      <c r="V344" s="371"/>
      <c r="W344" s="327" t="str">
        <f t="shared" si="26"/>
        <v>IF EXISTS (SELECT *FROM GeneralMaster WHERE (Code='*11043' OR Name='08.25X08.25') AND TYPE=11) Print 'Exist' ELSE Insert Into GeneralMaster VALUES ('*11043','08.25X08.25','08.25X08.25','11','0','000001',GetDate(),'NULL',NULL,'N','N','NULL')</v>
      </c>
    </row>
    <row r="345" spans="1:23">
      <c r="A345" s="369" t="s">
        <v>2605</v>
      </c>
      <c r="B345" s="369" t="s">
        <v>1278</v>
      </c>
      <c r="C345" s="369" t="s">
        <v>1278</v>
      </c>
      <c r="D345" s="370">
        <v>11</v>
      </c>
      <c r="E345" s="371">
        <v>0</v>
      </c>
      <c r="F345" s="369" t="s">
        <v>135</v>
      </c>
      <c r="G345" s="372" t="s">
        <v>2070</v>
      </c>
      <c r="H345" s="371" t="s">
        <v>795</v>
      </c>
      <c r="I345" s="371" t="s">
        <v>795</v>
      </c>
      <c r="J345" s="371" t="s">
        <v>304</v>
      </c>
      <c r="K345" s="371" t="s">
        <v>304</v>
      </c>
      <c r="L345" s="371" t="str">
        <f t="shared" si="27"/>
        <v>NULL</v>
      </c>
      <c r="M345" s="369" t="s">
        <v>795</v>
      </c>
      <c r="N345" s="369" t="s">
        <v>2166</v>
      </c>
      <c r="O345" s="369" t="s">
        <v>2605</v>
      </c>
      <c r="P345" s="371"/>
      <c r="Q345" s="371"/>
      <c r="R345" s="371"/>
      <c r="S345" s="371"/>
      <c r="T345" s="371"/>
      <c r="U345" s="371"/>
      <c r="V345" s="371"/>
      <c r="W345" s="327" t="str">
        <f t="shared" si="26"/>
        <v>IF EXISTS (SELECT *FROM GeneralMaster WHERE (Code='*11044' OR Name='08.25X11.00') AND TYPE=11) Print 'Exist' ELSE Insert Into GeneralMaster VALUES ('*11044','08.25X11.00','08.25X11.00','11','0','000001',GetDate(),'NULL',NULL,'N','N','NULL')</v>
      </c>
    </row>
    <row r="346" spans="1:23">
      <c r="A346" s="369" t="s">
        <v>2606</v>
      </c>
      <c r="B346" s="369" t="s">
        <v>1279</v>
      </c>
      <c r="C346" s="369" t="s">
        <v>1279</v>
      </c>
      <c r="D346" s="370">
        <v>11</v>
      </c>
      <c r="E346" s="371">
        <v>0</v>
      </c>
      <c r="F346" s="369" t="s">
        <v>135</v>
      </c>
      <c r="G346" s="372" t="s">
        <v>2070</v>
      </c>
      <c r="H346" s="371" t="s">
        <v>795</v>
      </c>
      <c r="I346" s="371" t="s">
        <v>795</v>
      </c>
      <c r="J346" s="371" t="s">
        <v>304</v>
      </c>
      <c r="K346" s="371" t="s">
        <v>304</v>
      </c>
      <c r="L346" s="371" t="str">
        <f t="shared" si="27"/>
        <v>NULL</v>
      </c>
      <c r="M346" s="369" t="s">
        <v>795</v>
      </c>
      <c r="N346" s="369" t="s">
        <v>2167</v>
      </c>
      <c r="O346" s="369" t="s">
        <v>2606</v>
      </c>
      <c r="P346" s="371"/>
      <c r="Q346" s="371"/>
      <c r="R346" s="371"/>
      <c r="S346" s="371"/>
      <c r="T346" s="371"/>
      <c r="U346" s="371"/>
      <c r="V346" s="371"/>
      <c r="W346" s="327" t="str">
        <f t="shared" si="26"/>
        <v>IF EXISTS (SELECT *FROM GeneralMaster WHERE (Code='*11045' OR Name='08.27X11.69') AND TYPE=11) Print 'Exist' ELSE Insert Into GeneralMaster VALUES ('*11045','08.27X11.69','08.27X11.69','11','0','000001',GetDate(),'NULL',NULL,'N','N','NULL')</v>
      </c>
    </row>
    <row r="347" spans="1:23">
      <c r="A347" s="369" t="s">
        <v>2607</v>
      </c>
      <c r="B347" s="369" t="s">
        <v>1280</v>
      </c>
      <c r="C347" s="369" t="s">
        <v>1280</v>
      </c>
      <c r="D347" s="370">
        <v>11</v>
      </c>
      <c r="E347" s="371">
        <v>0</v>
      </c>
      <c r="F347" s="369" t="s">
        <v>135</v>
      </c>
      <c r="G347" s="372" t="s">
        <v>2070</v>
      </c>
      <c r="H347" s="371" t="s">
        <v>795</v>
      </c>
      <c r="I347" s="371" t="s">
        <v>795</v>
      </c>
      <c r="J347" s="371" t="s">
        <v>304</v>
      </c>
      <c r="K347" s="371" t="s">
        <v>304</v>
      </c>
      <c r="L347" s="371" t="str">
        <f t="shared" si="27"/>
        <v>NULL</v>
      </c>
      <c r="M347" s="369" t="s">
        <v>795</v>
      </c>
      <c r="N347" s="369" t="s">
        <v>2168</v>
      </c>
      <c r="O347" s="369" t="s">
        <v>2607</v>
      </c>
      <c r="P347" s="371"/>
      <c r="Q347" s="371"/>
      <c r="R347" s="371"/>
      <c r="S347" s="371"/>
      <c r="T347" s="371"/>
      <c r="U347" s="371"/>
      <c r="V347" s="371"/>
      <c r="W347" s="327" t="str">
        <f t="shared" si="26"/>
        <v>IF EXISTS (SELECT *FROM GeneralMaster WHERE (Code='*11046' OR Name='08.50X08.50') AND TYPE=11) Print 'Exist' ELSE Insert Into GeneralMaster VALUES ('*11046','08.50X08.50','08.50X08.50','11','0','000001',GetDate(),'NULL',NULL,'N','N','NULL')</v>
      </c>
    </row>
    <row r="348" spans="1:23">
      <c r="A348" s="369" t="s">
        <v>2608</v>
      </c>
      <c r="B348" s="369" t="s">
        <v>1281</v>
      </c>
      <c r="C348" s="369" t="s">
        <v>1281</v>
      </c>
      <c r="D348" s="370">
        <v>11</v>
      </c>
      <c r="E348" s="371">
        <v>0</v>
      </c>
      <c r="F348" s="369" t="s">
        <v>135</v>
      </c>
      <c r="G348" s="372" t="s">
        <v>2070</v>
      </c>
      <c r="H348" s="371" t="s">
        <v>795</v>
      </c>
      <c r="I348" s="371" t="s">
        <v>795</v>
      </c>
      <c r="J348" s="371" t="s">
        <v>304</v>
      </c>
      <c r="K348" s="371" t="s">
        <v>304</v>
      </c>
      <c r="L348" s="371" t="str">
        <f t="shared" si="27"/>
        <v>NULL</v>
      </c>
      <c r="M348" s="369" t="s">
        <v>795</v>
      </c>
      <c r="N348" s="369" t="s">
        <v>2169</v>
      </c>
      <c r="O348" s="369" t="s">
        <v>2608</v>
      </c>
      <c r="P348" s="371"/>
      <c r="Q348" s="371"/>
      <c r="R348" s="371"/>
      <c r="S348" s="371"/>
      <c r="T348" s="371"/>
      <c r="U348" s="371"/>
      <c r="V348" s="371"/>
      <c r="W348" s="327" t="str">
        <f t="shared" si="26"/>
        <v>IF EXISTS (SELECT *FROM GeneralMaster WHERE (Code='*11047' OR Name='08.50X09.00') AND TYPE=11) Print 'Exist' ELSE Insert Into GeneralMaster VALUES ('*11047','08.50X09.00','08.50X09.00','11','0','000001',GetDate(),'NULL',NULL,'N','N','NULL')</v>
      </c>
    </row>
    <row r="349" spans="1:23">
      <c r="A349" s="369" t="s">
        <v>2609</v>
      </c>
      <c r="B349" s="369" t="s">
        <v>1282</v>
      </c>
      <c r="C349" s="369" t="s">
        <v>1282</v>
      </c>
      <c r="D349" s="370">
        <v>11</v>
      </c>
      <c r="E349" s="371">
        <v>0</v>
      </c>
      <c r="F349" s="369" t="s">
        <v>135</v>
      </c>
      <c r="G349" s="372" t="s">
        <v>2070</v>
      </c>
      <c r="H349" s="371" t="s">
        <v>795</v>
      </c>
      <c r="I349" s="371" t="s">
        <v>795</v>
      </c>
      <c r="J349" s="371" t="s">
        <v>304</v>
      </c>
      <c r="K349" s="371" t="s">
        <v>304</v>
      </c>
      <c r="L349" s="371" t="str">
        <f t="shared" si="27"/>
        <v>NULL</v>
      </c>
      <c r="M349" s="369" t="s">
        <v>795</v>
      </c>
      <c r="N349" s="369" t="s">
        <v>2170</v>
      </c>
      <c r="O349" s="369" t="s">
        <v>2609</v>
      </c>
      <c r="P349" s="371"/>
      <c r="Q349" s="371"/>
      <c r="R349" s="371"/>
      <c r="S349" s="371"/>
      <c r="T349" s="371"/>
      <c r="U349" s="371"/>
      <c r="V349" s="371"/>
      <c r="W349" s="327" t="str">
        <f t="shared" si="26"/>
        <v>IF EXISTS (SELECT *FROM GeneralMaster WHERE (Code='*11048' OR Name='08.50X11.00') AND TYPE=11) Print 'Exist' ELSE Insert Into GeneralMaster VALUES ('*11048','08.50X11.00','08.50X11.00','11','0','000001',GetDate(),'NULL',NULL,'N','N','NULL')</v>
      </c>
    </row>
    <row r="350" spans="1:23">
      <c r="A350" s="369" t="s">
        <v>2610</v>
      </c>
      <c r="B350" s="369" t="s">
        <v>1283</v>
      </c>
      <c r="C350" s="369" t="s">
        <v>1283</v>
      </c>
      <c r="D350" s="370">
        <v>11</v>
      </c>
      <c r="E350" s="371">
        <v>0</v>
      </c>
      <c r="F350" s="369" t="s">
        <v>135</v>
      </c>
      <c r="G350" s="372" t="s">
        <v>2070</v>
      </c>
      <c r="H350" s="371" t="s">
        <v>795</v>
      </c>
      <c r="I350" s="371" t="s">
        <v>795</v>
      </c>
      <c r="J350" s="371" t="s">
        <v>304</v>
      </c>
      <c r="K350" s="371" t="s">
        <v>304</v>
      </c>
      <c r="L350" s="371" t="str">
        <f t="shared" si="27"/>
        <v>NULL</v>
      </c>
      <c r="M350" s="369" t="s">
        <v>795</v>
      </c>
      <c r="N350" s="369" t="s">
        <v>2171</v>
      </c>
      <c r="O350" s="369" t="s">
        <v>2610</v>
      </c>
      <c r="P350" s="371"/>
      <c r="Q350" s="371"/>
      <c r="R350" s="371"/>
      <c r="S350" s="371"/>
      <c r="T350" s="371"/>
      <c r="U350" s="371"/>
      <c r="V350" s="371"/>
      <c r="W350" s="327" t="str">
        <f t="shared" si="26"/>
        <v>IF EXISTS (SELECT *FROM GeneralMaster WHERE (Code='*11049' OR Name='09.00X07.00') AND TYPE=11) Print 'Exist' ELSE Insert Into GeneralMaster VALUES ('*11049','09.00X07.00','09.00X07.00','11','0','000001',GetDate(),'NULL',NULL,'N','N','NULL')</v>
      </c>
    </row>
    <row r="351" spans="1:23">
      <c r="A351" s="369" t="s">
        <v>2611</v>
      </c>
      <c r="B351" s="369" t="s">
        <v>1284</v>
      </c>
      <c r="C351" s="369" t="s">
        <v>1284</v>
      </c>
      <c r="D351" s="370">
        <v>11</v>
      </c>
      <c r="E351" s="371">
        <v>0</v>
      </c>
      <c r="F351" s="369" t="s">
        <v>135</v>
      </c>
      <c r="G351" s="372" t="s">
        <v>2070</v>
      </c>
      <c r="H351" s="371" t="s">
        <v>795</v>
      </c>
      <c r="I351" s="371" t="s">
        <v>795</v>
      </c>
      <c r="J351" s="371" t="s">
        <v>304</v>
      </c>
      <c r="K351" s="371" t="s">
        <v>304</v>
      </c>
      <c r="L351" s="371" t="str">
        <f t="shared" si="27"/>
        <v>NULL</v>
      </c>
      <c r="M351" s="369" t="s">
        <v>795</v>
      </c>
      <c r="N351" s="369" t="s">
        <v>2172</v>
      </c>
      <c r="O351" s="369" t="s">
        <v>2611</v>
      </c>
      <c r="P351" s="371"/>
      <c r="Q351" s="371"/>
      <c r="R351" s="371"/>
      <c r="S351" s="371"/>
      <c r="T351" s="371"/>
      <c r="U351" s="371"/>
      <c r="V351" s="371"/>
      <c r="W351" s="327" t="str">
        <f t="shared" si="26"/>
        <v>IF EXISTS (SELECT *FROM GeneralMaster WHERE (Code='*11050' OR Name='09.00X12.00') AND TYPE=11) Print 'Exist' ELSE Insert Into GeneralMaster VALUES ('*11050','09.00X12.00','09.00X12.00','11','0','000001',GetDate(),'NULL',NULL,'N','N','NULL')</v>
      </c>
    </row>
    <row r="352" spans="1:23">
      <c r="A352" s="369" t="s">
        <v>2612</v>
      </c>
      <c r="B352" s="369" t="s">
        <v>1285</v>
      </c>
      <c r="C352" s="369" t="s">
        <v>1285</v>
      </c>
      <c r="D352" s="370">
        <v>11</v>
      </c>
      <c r="E352" s="371">
        <v>0</v>
      </c>
      <c r="F352" s="369" t="s">
        <v>135</v>
      </c>
      <c r="G352" s="372" t="s">
        <v>2070</v>
      </c>
      <c r="H352" s="371" t="s">
        <v>795</v>
      </c>
      <c r="I352" s="371" t="s">
        <v>795</v>
      </c>
      <c r="J352" s="371" t="s">
        <v>304</v>
      </c>
      <c r="K352" s="371" t="s">
        <v>304</v>
      </c>
      <c r="L352" s="371" t="str">
        <f t="shared" si="27"/>
        <v>NULL</v>
      </c>
      <c r="M352" s="369" t="s">
        <v>795</v>
      </c>
      <c r="N352" s="369" t="s">
        <v>2173</v>
      </c>
      <c r="O352" s="369" t="s">
        <v>2612</v>
      </c>
      <c r="P352" s="371"/>
      <c r="Q352" s="371"/>
      <c r="R352" s="371"/>
      <c r="S352" s="371"/>
      <c r="T352" s="371"/>
      <c r="U352" s="371"/>
      <c r="V352" s="371"/>
      <c r="W352" s="327" t="str">
        <f t="shared" si="26"/>
        <v>IF EXISTS (SELECT *FROM GeneralMaster WHERE (Code='*11051' OR Name='10.00X10.00') AND TYPE=11) Print 'Exist' ELSE Insert Into GeneralMaster VALUES ('*11051','10.00X10.00','10.00X10.00','11','0','000001',GetDate(),'NULL',NULL,'N','N','NULL')</v>
      </c>
    </row>
    <row r="353" spans="1:23">
      <c r="A353" s="369" t="s">
        <v>2613</v>
      </c>
      <c r="B353" s="369" t="s">
        <v>1286</v>
      </c>
      <c r="C353" s="369" t="s">
        <v>1286</v>
      </c>
      <c r="D353" s="370">
        <v>11</v>
      </c>
      <c r="E353" s="371">
        <v>0</v>
      </c>
      <c r="F353" s="369" t="s">
        <v>135</v>
      </c>
      <c r="G353" s="372" t="s">
        <v>2070</v>
      </c>
      <c r="H353" s="371" t="s">
        <v>795</v>
      </c>
      <c r="I353" s="371" t="s">
        <v>795</v>
      </c>
      <c r="J353" s="371" t="s">
        <v>304</v>
      </c>
      <c r="K353" s="371" t="s">
        <v>304</v>
      </c>
      <c r="L353" s="371" t="str">
        <f t="shared" si="27"/>
        <v>NULL</v>
      </c>
      <c r="M353" s="369" t="s">
        <v>795</v>
      </c>
      <c r="N353" s="369" t="s">
        <v>2174</v>
      </c>
      <c r="O353" s="369" t="s">
        <v>2613</v>
      </c>
      <c r="P353" s="371"/>
      <c r="Q353" s="371"/>
      <c r="R353" s="371"/>
      <c r="S353" s="371"/>
      <c r="T353" s="371"/>
      <c r="U353" s="371"/>
      <c r="V353" s="371"/>
      <c r="W353" s="327" t="str">
        <f t="shared" si="26"/>
        <v>IF EXISTS (SELECT *FROM GeneralMaster WHERE (Code='*11052' OR Name='11.00X13.00') AND TYPE=11) Print 'Exist' ELSE Insert Into GeneralMaster VALUES ('*11052','11.00X13.00','11.00X13.00','11','0','000001',GetDate(),'NULL',NULL,'N','N','NULL')</v>
      </c>
    </row>
    <row r="354" spans="1:23">
      <c r="A354" s="369" t="s">
        <v>2614</v>
      </c>
      <c r="B354" s="369" t="s">
        <v>1287</v>
      </c>
      <c r="C354" s="369" t="s">
        <v>1287</v>
      </c>
      <c r="D354" s="370">
        <v>11</v>
      </c>
      <c r="E354" s="371">
        <v>0</v>
      </c>
      <c r="F354" s="369" t="s">
        <v>135</v>
      </c>
      <c r="G354" s="372" t="s">
        <v>2070</v>
      </c>
      <c r="H354" s="371" t="s">
        <v>795</v>
      </c>
      <c r="I354" s="371" t="s">
        <v>795</v>
      </c>
      <c r="J354" s="371" t="s">
        <v>304</v>
      </c>
      <c r="K354" s="371" t="s">
        <v>304</v>
      </c>
      <c r="L354" s="371" t="str">
        <f t="shared" si="27"/>
        <v>NULL</v>
      </c>
      <c r="M354" s="369" t="s">
        <v>795</v>
      </c>
      <c r="N354" s="369" t="s">
        <v>2175</v>
      </c>
      <c r="O354" s="369" t="s">
        <v>2614</v>
      </c>
      <c r="P354" s="371"/>
      <c r="Q354" s="371"/>
      <c r="R354" s="371"/>
      <c r="S354" s="371"/>
      <c r="T354" s="371"/>
      <c r="U354" s="371"/>
      <c r="V354" s="371"/>
      <c r="W354" s="327" t="str">
        <f t="shared" si="26"/>
        <v>IF EXISTS (SELECT *FROM GeneralMaster WHERE (Code='*11053' OR Name='11.00X17.00') AND TYPE=11) Print 'Exist' ELSE Insert Into GeneralMaster VALUES ('*11053','11.00X17.00','11.00X17.00','11','0','000001',GetDate(),'NULL',NULL,'N','N','NULL')</v>
      </c>
    </row>
    <row r="355" spans="1:23">
      <c r="A355" s="369" t="s">
        <v>2615</v>
      </c>
      <c r="B355" s="369" t="s">
        <v>1288</v>
      </c>
      <c r="C355" s="369" t="s">
        <v>1288</v>
      </c>
      <c r="D355" s="370">
        <v>11</v>
      </c>
      <c r="E355" s="371">
        <v>0</v>
      </c>
      <c r="F355" s="369" t="s">
        <v>135</v>
      </c>
      <c r="G355" s="372" t="s">
        <v>2070</v>
      </c>
      <c r="H355" s="371" t="s">
        <v>795</v>
      </c>
      <c r="I355" s="371" t="s">
        <v>795</v>
      </c>
      <c r="J355" s="371" t="s">
        <v>304</v>
      </c>
      <c r="K355" s="371" t="s">
        <v>304</v>
      </c>
      <c r="L355" s="371" t="str">
        <f t="shared" si="27"/>
        <v>NULL</v>
      </c>
      <c r="M355" s="369" t="s">
        <v>795</v>
      </c>
      <c r="N355" s="369" t="s">
        <v>2176</v>
      </c>
      <c r="O355" s="369" t="s">
        <v>2615</v>
      </c>
      <c r="P355" s="371"/>
      <c r="Q355" s="371"/>
      <c r="R355" s="371"/>
      <c r="S355" s="371"/>
      <c r="T355" s="371"/>
      <c r="U355" s="371"/>
      <c r="V355" s="371"/>
      <c r="W355" s="327" t="str">
        <f t="shared" si="26"/>
        <v>IF EXISTS (SELECT *FROM GeneralMaster WHERE (Code='*11054' OR Name='11.00X18.00') AND TYPE=11) Print 'Exist' ELSE Insert Into GeneralMaster VALUES ('*11054','11.00X18.00','11.00X18.00','11','0','000001',GetDate(),'NULL',NULL,'N','N','NULL')</v>
      </c>
    </row>
    <row r="356" spans="1:23">
      <c r="A356" s="369" t="s">
        <v>2616</v>
      </c>
      <c r="B356" s="369" t="s">
        <v>1289</v>
      </c>
      <c r="C356" s="369" t="s">
        <v>1289</v>
      </c>
      <c r="D356" s="370">
        <v>11</v>
      </c>
      <c r="E356" s="371">
        <v>0</v>
      </c>
      <c r="F356" s="369" t="s">
        <v>135</v>
      </c>
      <c r="G356" s="372" t="s">
        <v>2070</v>
      </c>
      <c r="H356" s="371" t="s">
        <v>795</v>
      </c>
      <c r="I356" s="371" t="s">
        <v>795</v>
      </c>
      <c r="J356" s="371" t="s">
        <v>304</v>
      </c>
      <c r="K356" s="371" t="s">
        <v>304</v>
      </c>
      <c r="L356" s="371" t="str">
        <f t="shared" si="27"/>
        <v>NULL</v>
      </c>
      <c r="M356" s="369" t="s">
        <v>795</v>
      </c>
      <c r="N356" s="369" t="s">
        <v>2177</v>
      </c>
      <c r="O356" s="369" t="s">
        <v>2616</v>
      </c>
      <c r="P356" s="371"/>
      <c r="Q356" s="371"/>
      <c r="R356" s="371"/>
      <c r="S356" s="371"/>
      <c r="T356" s="371"/>
      <c r="U356" s="371"/>
      <c r="V356" s="371"/>
      <c r="W356" s="327" t="str">
        <f t="shared" si="26"/>
        <v>IF EXISTS (SELECT *FROM GeneralMaster WHERE (Code='*11055' OR Name='12.00X12.00') AND TYPE=11) Print 'Exist' ELSE Insert Into GeneralMaster VALUES ('*11055','12.00X12.00','12.00X12.00','11','0','000001',GetDate(),'NULL',NULL,'N','N','NULL')</v>
      </c>
    </row>
    <row r="357" spans="1:23">
      <c r="A357" s="369" t="s">
        <v>2617</v>
      </c>
      <c r="B357" s="369" t="s">
        <v>1207</v>
      </c>
      <c r="C357" s="369" t="s">
        <v>1207</v>
      </c>
      <c r="D357" s="370">
        <v>11</v>
      </c>
      <c r="E357" s="371">
        <v>0</v>
      </c>
      <c r="F357" s="369" t="s">
        <v>135</v>
      </c>
      <c r="G357" s="372" t="s">
        <v>2070</v>
      </c>
      <c r="H357" s="371" t="s">
        <v>795</v>
      </c>
      <c r="I357" s="371" t="s">
        <v>795</v>
      </c>
      <c r="J357" s="371" t="s">
        <v>304</v>
      </c>
      <c r="K357" s="371" t="s">
        <v>304</v>
      </c>
      <c r="L357" s="371" t="str">
        <f t="shared" si="27"/>
        <v>NULL</v>
      </c>
      <c r="M357" s="369" t="s">
        <v>795</v>
      </c>
      <c r="N357" s="369" t="s">
        <v>2255</v>
      </c>
      <c r="O357" s="369" t="s">
        <v>2617</v>
      </c>
      <c r="P357" s="371"/>
      <c r="Q357" s="371"/>
      <c r="R357" s="371"/>
      <c r="S357" s="371"/>
      <c r="T357" s="371"/>
      <c r="U357" s="371"/>
      <c r="V357" s="371"/>
      <c r="W357" s="327" t="str">
        <f t="shared" si="26"/>
        <v>IF EXISTS (SELECT *FROM GeneralMaster WHERE (Code='*11056' OR Name='18.00X23.00') AND TYPE=11) Print 'Exist' ELSE Insert Into GeneralMaster VALUES ('*11056','18.00X23.00','18.00X23.00','11','0','000001',GetDate(),'NULL',NULL,'N','N','NULL')</v>
      </c>
    </row>
    <row r="358" spans="1:23">
      <c r="A358" s="369" t="s">
        <v>2618</v>
      </c>
      <c r="B358" s="369" t="s">
        <v>1339</v>
      </c>
      <c r="C358" s="369" t="s">
        <v>1339</v>
      </c>
      <c r="D358" s="370">
        <v>11</v>
      </c>
      <c r="E358" s="371">
        <v>0</v>
      </c>
      <c r="F358" s="369" t="s">
        <v>135</v>
      </c>
      <c r="G358" s="372" t="s">
        <v>2070</v>
      </c>
      <c r="H358" s="371" t="s">
        <v>795</v>
      </c>
      <c r="I358" s="371" t="s">
        <v>795</v>
      </c>
      <c r="J358" s="371" t="s">
        <v>304</v>
      </c>
      <c r="K358" s="371" t="s">
        <v>304</v>
      </c>
      <c r="L358" s="371" t="str">
        <f t="shared" si="27"/>
        <v>NULL</v>
      </c>
      <c r="M358" s="369" t="s">
        <v>795</v>
      </c>
      <c r="N358" s="369" t="s">
        <v>2233</v>
      </c>
      <c r="O358" s="369" t="s">
        <v>2618</v>
      </c>
      <c r="P358" s="371"/>
      <c r="Q358" s="371"/>
      <c r="R358" s="371"/>
      <c r="S358" s="371"/>
      <c r="T358" s="371"/>
      <c r="U358" s="371"/>
      <c r="V358" s="371"/>
      <c r="W358" s="327" t="str">
        <f t="shared" si="26"/>
        <v>IF EXISTS (SELECT *FROM GeneralMaster WHERE (Code='*11057' OR Name='07.75X11.25') AND TYPE=11) Print 'Exist' ELSE Insert Into GeneralMaster VALUES ('*11057','07.75X11.25','07.75X11.25','11','0','000001',GetDate(),'NULL',NULL,'N','N','NULL')</v>
      </c>
    </row>
    <row r="359" spans="1:23">
      <c r="A359" s="369" t="s">
        <v>2619</v>
      </c>
      <c r="B359" s="369" t="s">
        <v>1352</v>
      </c>
      <c r="C359" s="369" t="s">
        <v>1352</v>
      </c>
      <c r="D359" s="370">
        <v>11</v>
      </c>
      <c r="E359" s="371">
        <v>0</v>
      </c>
      <c r="F359" s="369" t="s">
        <v>135</v>
      </c>
      <c r="G359" s="372" t="s">
        <v>2070</v>
      </c>
      <c r="H359" s="371" t="s">
        <v>795</v>
      </c>
      <c r="I359" s="371" t="s">
        <v>795</v>
      </c>
      <c r="J359" s="371" t="s">
        <v>304</v>
      </c>
      <c r="K359" s="371" t="s">
        <v>304</v>
      </c>
      <c r="L359" s="371" t="str">
        <f t="shared" si="27"/>
        <v>NULL</v>
      </c>
      <c r="M359" s="369" t="s">
        <v>795</v>
      </c>
      <c r="N359" s="369" t="s">
        <v>2245</v>
      </c>
      <c r="O359" s="369" t="s">
        <v>2619</v>
      </c>
      <c r="P359" s="371"/>
      <c r="Q359" s="371"/>
      <c r="R359" s="371"/>
      <c r="S359" s="371"/>
      <c r="T359" s="371"/>
      <c r="U359" s="371"/>
      <c r="V359" s="371"/>
      <c r="W359" s="327" t="str">
        <f t="shared" si="26"/>
        <v>IF EXISTS (SELECT *FROM GeneralMaster WHERE (Code='*11058' OR Name='08.00X11.00') AND TYPE=11) Print 'Exist' ELSE Insert Into GeneralMaster VALUES ('*11058','08.00X11.00','08.00X11.00','11','0','000001',GetDate(),'NULL',NULL,'N','N','NULL')</v>
      </c>
    </row>
    <row r="360" spans="1:23">
      <c r="A360" s="369" t="s">
        <v>2620</v>
      </c>
      <c r="B360" s="369" t="s">
        <v>1353</v>
      </c>
      <c r="C360" s="369" t="s">
        <v>1353</v>
      </c>
      <c r="D360" s="370">
        <v>11</v>
      </c>
      <c r="E360" s="371">
        <v>0</v>
      </c>
      <c r="F360" s="369" t="s">
        <v>135</v>
      </c>
      <c r="G360" s="372" t="s">
        <v>2070</v>
      </c>
      <c r="H360" s="371" t="s">
        <v>795</v>
      </c>
      <c r="I360" s="371" t="s">
        <v>795</v>
      </c>
      <c r="J360" s="371" t="s">
        <v>304</v>
      </c>
      <c r="K360" s="371" t="s">
        <v>304</v>
      </c>
      <c r="L360" s="371" t="str">
        <f t="shared" si="27"/>
        <v>NULL</v>
      </c>
      <c r="M360" s="369" t="s">
        <v>795</v>
      </c>
      <c r="N360" s="369" t="s">
        <v>2247</v>
      </c>
      <c r="O360" s="369" t="s">
        <v>2620</v>
      </c>
      <c r="P360" s="371"/>
      <c r="Q360" s="371"/>
      <c r="R360" s="371"/>
      <c r="S360" s="371"/>
      <c r="T360" s="371"/>
      <c r="U360" s="371"/>
      <c r="V360" s="371"/>
      <c r="W360" s="327" t="str">
        <f t="shared" si="26"/>
        <v>IF EXISTS (SELECT *FROM GeneralMaster WHERE (Code='*11059' OR Name='04.50X01.75') AND TYPE=11) Print 'Exist' ELSE Insert Into GeneralMaster VALUES ('*11059','04.50X01.75','04.50X01.75','11','0','000001',GetDate(),'NULL',NULL,'N','N','NULL')</v>
      </c>
    </row>
    <row r="361" spans="1:23">
      <c r="A361" s="369" t="s">
        <v>2621</v>
      </c>
      <c r="B361" s="369" t="s">
        <v>1356</v>
      </c>
      <c r="C361" s="369" t="s">
        <v>1356</v>
      </c>
      <c r="D361" s="370">
        <v>11</v>
      </c>
      <c r="E361" s="371">
        <v>0</v>
      </c>
      <c r="F361" s="369" t="s">
        <v>135</v>
      </c>
      <c r="G361" s="372" t="s">
        <v>2070</v>
      </c>
      <c r="H361" s="371" t="s">
        <v>795</v>
      </c>
      <c r="I361" s="371" t="s">
        <v>795</v>
      </c>
      <c r="J361" s="371" t="s">
        <v>304</v>
      </c>
      <c r="K361" s="371" t="s">
        <v>304</v>
      </c>
      <c r="L361" s="371" t="str">
        <f t="shared" si="27"/>
        <v>NULL</v>
      </c>
      <c r="M361" s="369" t="s">
        <v>795</v>
      </c>
      <c r="N361" s="369" t="s">
        <v>2249</v>
      </c>
      <c r="O361" s="369" t="s">
        <v>2621</v>
      </c>
      <c r="P361" s="371"/>
      <c r="Q361" s="371"/>
      <c r="R361" s="371"/>
      <c r="S361" s="371"/>
      <c r="T361" s="371"/>
      <c r="U361" s="371"/>
      <c r="V361" s="371"/>
      <c r="W361" s="327" t="str">
        <f t="shared" si="26"/>
        <v>IF EXISTS (SELECT *FROM GeneralMaster WHERE (Code='*11060' OR Name='11.00x15.75') AND TYPE=11) Print 'Exist' ELSE Insert Into GeneralMaster VALUES ('*11060','11.00x15.75','11.00x15.75','11','0','000001',GetDate(),'NULL',NULL,'N','N','NULL')</v>
      </c>
    </row>
    <row r="362" spans="1:23">
      <c r="A362" s="369" t="s">
        <v>2622</v>
      </c>
      <c r="B362" s="369" t="s">
        <v>1357</v>
      </c>
      <c r="C362" s="369" t="s">
        <v>1357</v>
      </c>
      <c r="D362" s="370">
        <v>11</v>
      </c>
      <c r="E362" s="371">
        <v>0</v>
      </c>
      <c r="F362" s="369" t="s">
        <v>135</v>
      </c>
      <c r="G362" s="372" t="s">
        <v>2070</v>
      </c>
      <c r="H362" s="371" t="s">
        <v>795</v>
      </c>
      <c r="I362" s="371" t="s">
        <v>795</v>
      </c>
      <c r="J362" s="371" t="s">
        <v>304</v>
      </c>
      <c r="K362" s="371" t="s">
        <v>304</v>
      </c>
      <c r="L362" s="371" t="str">
        <f t="shared" si="27"/>
        <v>NULL</v>
      </c>
      <c r="M362" s="369" t="s">
        <v>795</v>
      </c>
      <c r="N362" s="369" t="s">
        <v>2250</v>
      </c>
      <c r="O362" s="369" t="s">
        <v>2622</v>
      </c>
      <c r="P362" s="371"/>
      <c r="Q362" s="371"/>
      <c r="R362" s="371"/>
      <c r="S362" s="371"/>
      <c r="T362" s="371"/>
      <c r="U362" s="371"/>
      <c r="V362" s="371"/>
      <c r="W362" s="327" t="str">
        <f t="shared" si="26"/>
        <v>IF EXISTS (SELECT *FROM GeneralMaster WHERE (Code='*11061' OR Name='11.00X16.00') AND TYPE=11) Print 'Exist' ELSE Insert Into GeneralMaster VALUES ('*11061','11.00X16.00','11.00X16.00','11','0','000001',GetDate(),'NULL',NULL,'N','N','NULL')</v>
      </c>
    </row>
    <row r="363" spans="1:23">
      <c r="A363" s="369" t="s">
        <v>2623</v>
      </c>
      <c r="B363" s="369" t="s">
        <v>1359</v>
      </c>
      <c r="C363" s="369" t="s">
        <v>1359</v>
      </c>
      <c r="D363" s="370">
        <v>11</v>
      </c>
      <c r="E363" s="371">
        <v>0</v>
      </c>
      <c r="F363" s="369" t="s">
        <v>135</v>
      </c>
      <c r="G363" s="372" t="s">
        <v>2070</v>
      </c>
      <c r="H363" s="371" t="s">
        <v>795</v>
      </c>
      <c r="I363" s="371" t="s">
        <v>795</v>
      </c>
      <c r="J363" s="371" t="s">
        <v>304</v>
      </c>
      <c r="K363" s="371" t="s">
        <v>304</v>
      </c>
      <c r="L363" s="371" t="str">
        <f t="shared" si="27"/>
        <v>NULL</v>
      </c>
      <c r="M363" s="369" t="s">
        <v>795</v>
      </c>
      <c r="N363" s="369" t="s">
        <v>2252</v>
      </c>
      <c r="O363" s="369" t="s">
        <v>2623</v>
      </c>
      <c r="P363" s="371"/>
      <c r="Q363" s="371"/>
      <c r="R363" s="371"/>
      <c r="S363" s="371"/>
      <c r="T363" s="371"/>
      <c r="U363" s="371"/>
      <c r="V363" s="371"/>
      <c r="W363" s="327" t="str">
        <f t="shared" si="26"/>
        <v>IF EXISTS (SELECT *FROM GeneralMaster WHERE (Code='*11062' OR Name='08.25X11.75') AND TYPE=11) Print 'Exist' ELSE Insert Into GeneralMaster VALUES ('*11062','08.25X11.75','08.25X11.75','11','0','000001',GetDate(),'NULL',NULL,'N','N','NULL')</v>
      </c>
    </row>
    <row r="364" spans="1:23">
      <c r="A364" s="369" t="s">
        <v>2624</v>
      </c>
      <c r="B364" s="369" t="s">
        <v>1368</v>
      </c>
      <c r="C364" s="369" t="s">
        <v>1368</v>
      </c>
      <c r="D364" s="370">
        <v>11</v>
      </c>
      <c r="E364" s="371">
        <v>0</v>
      </c>
      <c r="F364" s="369" t="s">
        <v>135</v>
      </c>
      <c r="G364" s="372" t="s">
        <v>2070</v>
      </c>
      <c r="H364" s="371" t="s">
        <v>795</v>
      </c>
      <c r="I364" s="371" t="s">
        <v>795</v>
      </c>
      <c r="J364" s="371" t="s">
        <v>304</v>
      </c>
      <c r="K364" s="371" t="s">
        <v>304</v>
      </c>
      <c r="L364" s="371" t="str">
        <f t="shared" si="27"/>
        <v>NULL</v>
      </c>
      <c r="M364" s="369" t="s">
        <v>795</v>
      </c>
      <c r="N364" s="369" t="s">
        <v>2264</v>
      </c>
      <c r="O364" s="369" t="s">
        <v>2624</v>
      </c>
      <c r="P364" s="371"/>
      <c r="Q364" s="371"/>
      <c r="R364" s="371"/>
      <c r="S364" s="371"/>
      <c r="T364" s="371"/>
      <c r="U364" s="371"/>
      <c r="V364" s="371"/>
      <c r="W364" s="327" t="str">
        <f t="shared" si="26"/>
        <v>IF EXISTS (SELECT *FROM GeneralMaster WHERE (Code='*11063' OR Name='04.00X06.00') AND TYPE=11) Print 'Exist' ELSE Insert Into GeneralMaster VALUES ('*11063','04.00X06.00','04.00X06.00','11','0','000001',GetDate(),'NULL',NULL,'N','N','NULL')</v>
      </c>
    </row>
    <row r="365" spans="1:23">
      <c r="A365" s="369" t="s">
        <v>2625</v>
      </c>
      <c r="B365" s="369" t="s">
        <v>1213</v>
      </c>
      <c r="C365" s="369" t="s">
        <v>1213</v>
      </c>
      <c r="D365" s="370">
        <v>11</v>
      </c>
      <c r="E365" s="371">
        <v>0</v>
      </c>
      <c r="F365" s="369" t="s">
        <v>135</v>
      </c>
      <c r="G365" s="372" t="s">
        <v>2070</v>
      </c>
      <c r="H365" s="371" t="s">
        <v>795</v>
      </c>
      <c r="I365" s="371" t="s">
        <v>795</v>
      </c>
      <c r="J365" s="371" t="s">
        <v>304</v>
      </c>
      <c r="K365" s="371" t="s">
        <v>304</v>
      </c>
      <c r="L365" s="371" t="str">
        <f t="shared" si="27"/>
        <v>NULL</v>
      </c>
      <c r="M365" s="369" t="s">
        <v>795</v>
      </c>
      <c r="N365" s="369" t="s">
        <v>2317</v>
      </c>
      <c r="O365" s="369" t="s">
        <v>2625</v>
      </c>
      <c r="P365" s="371"/>
      <c r="Q365" s="371"/>
      <c r="R365" s="371"/>
      <c r="S365" s="371"/>
      <c r="T365" s="371"/>
      <c r="U365" s="371"/>
      <c r="V365" s="371"/>
      <c r="W365" s="327" t="str">
        <f t="shared" si="26"/>
        <v>IF EXISTS (SELECT *FROM GeneralMaster WHERE (Code='*11064' OR Name='20.00X30.00') AND TYPE=11) Print 'Exist' ELSE Insert Into GeneralMaster VALUES ('*11064','20.00X30.00','20.00X30.00','11','0','000001',GetDate(),'NULL',NULL,'N','N','NULL')</v>
      </c>
    </row>
    <row r="366" spans="1:23">
      <c r="A366" s="369" t="s">
        <v>2626</v>
      </c>
      <c r="B366" s="369" t="s">
        <v>1372</v>
      </c>
      <c r="C366" s="369" t="s">
        <v>1372</v>
      </c>
      <c r="D366" s="370">
        <v>11</v>
      </c>
      <c r="E366" s="371">
        <v>0</v>
      </c>
      <c r="F366" s="369" t="s">
        <v>135</v>
      </c>
      <c r="G366" s="372" t="s">
        <v>2070</v>
      </c>
      <c r="H366" s="371" t="s">
        <v>795</v>
      </c>
      <c r="I366" s="371" t="s">
        <v>795</v>
      </c>
      <c r="J366" s="371" t="s">
        <v>304</v>
      </c>
      <c r="K366" s="371" t="s">
        <v>304</v>
      </c>
      <c r="L366" s="371" t="str">
        <f t="shared" si="27"/>
        <v>NULL</v>
      </c>
      <c r="M366" s="369" t="s">
        <v>795</v>
      </c>
      <c r="N366" s="369" t="s">
        <v>2270</v>
      </c>
      <c r="O366" s="369" t="s">
        <v>2626</v>
      </c>
      <c r="P366" s="371"/>
      <c r="Q366" s="371"/>
      <c r="R366" s="371"/>
      <c r="S366" s="371"/>
      <c r="T366" s="371"/>
      <c r="U366" s="371"/>
      <c r="V366" s="371"/>
      <c r="W366" s="327" t="str">
        <f t="shared" ref="W366:W399" si="28">CONCATENATE(W$1,W$2,"'",A366,"' OR Name='",B366,"') AND TYPE=",D366,") Print 'Exist' ELSE ",W$4,"'",A366,"','",B366,"','",C366,"','",D366,"','",E366,"','",F366,"',",G366,",'",H366,"',",I366,",'",J366,"','",K366,"','",L366,"')")</f>
        <v>IF EXISTS (SELECT *FROM GeneralMaster WHERE (Code='*11065' OR Name='17.50X22.50') AND TYPE=11) Print 'Exist' ELSE Insert Into GeneralMaster VALUES ('*11065','17.50X22.50','17.50X22.50','11','0','000001',GetDate(),'NULL',NULL,'N','N','NULL')</v>
      </c>
    </row>
    <row r="367" spans="1:23">
      <c r="A367" s="369" t="s">
        <v>2627</v>
      </c>
      <c r="B367" s="369" t="s">
        <v>1373</v>
      </c>
      <c r="C367" s="369" t="s">
        <v>1373</v>
      </c>
      <c r="D367" s="370">
        <v>11</v>
      </c>
      <c r="E367" s="371">
        <v>0</v>
      </c>
      <c r="F367" s="369" t="s">
        <v>135</v>
      </c>
      <c r="G367" s="372" t="s">
        <v>2070</v>
      </c>
      <c r="H367" s="371" t="s">
        <v>795</v>
      </c>
      <c r="I367" s="371" t="s">
        <v>795</v>
      </c>
      <c r="J367" s="371" t="s">
        <v>304</v>
      </c>
      <c r="K367" s="371" t="s">
        <v>304</v>
      </c>
      <c r="L367" s="371" t="str">
        <f t="shared" si="27"/>
        <v>NULL</v>
      </c>
      <c r="M367" s="369" t="s">
        <v>795</v>
      </c>
      <c r="N367" s="369" t="s">
        <v>2272</v>
      </c>
      <c r="O367" s="369" t="s">
        <v>2627</v>
      </c>
      <c r="P367" s="371"/>
      <c r="Q367" s="371"/>
      <c r="R367" s="371"/>
      <c r="S367" s="371"/>
      <c r="T367" s="371"/>
      <c r="U367" s="371"/>
      <c r="V367" s="371"/>
      <c r="W367" s="327" t="str">
        <f t="shared" si="28"/>
        <v>IF EXISTS (SELECT *FROM GeneralMaster WHERE (Code='*11066' OR Name='11.50X08.00') AND TYPE=11) Print 'Exist' ELSE Insert Into GeneralMaster VALUES ('*11066','11.50X08.00','11.50X08.00','11','0','000001',GetDate(),'NULL',NULL,'N','N','NULL')</v>
      </c>
    </row>
    <row r="368" spans="1:23">
      <c r="A368" s="369" t="s">
        <v>2628</v>
      </c>
      <c r="B368" s="369" t="s">
        <v>1215</v>
      </c>
      <c r="C368" s="369" t="s">
        <v>1215</v>
      </c>
      <c r="D368" s="370">
        <v>11</v>
      </c>
      <c r="E368" s="371">
        <v>0</v>
      </c>
      <c r="F368" s="369" t="s">
        <v>135</v>
      </c>
      <c r="G368" s="372" t="s">
        <v>2070</v>
      </c>
      <c r="H368" s="371" t="s">
        <v>795</v>
      </c>
      <c r="I368" s="371" t="s">
        <v>795</v>
      </c>
      <c r="J368" s="371" t="s">
        <v>304</v>
      </c>
      <c r="K368" s="371" t="s">
        <v>304</v>
      </c>
      <c r="L368" s="371" t="str">
        <f t="shared" si="27"/>
        <v>NULL</v>
      </c>
      <c r="M368" s="369" t="s">
        <v>795</v>
      </c>
      <c r="N368" s="369" t="s">
        <v>2327</v>
      </c>
      <c r="O368" s="369" t="s">
        <v>2628</v>
      </c>
      <c r="P368" s="371"/>
      <c r="Q368" s="371"/>
      <c r="R368" s="371"/>
      <c r="S368" s="371"/>
      <c r="T368" s="371"/>
      <c r="U368" s="371"/>
      <c r="V368" s="371"/>
      <c r="W368" s="327" t="str">
        <f t="shared" si="28"/>
        <v>IF EXISTS (SELECT *FROM GeneralMaster WHERE (Code='*11067' OR Name='21.00X31.00') AND TYPE=11) Print 'Exist' ELSE Insert Into GeneralMaster VALUES ('*11067','21.00X31.00','21.00X31.00','11','0','000001',GetDate(),'NULL',NULL,'N','N','NULL')</v>
      </c>
    </row>
    <row r="369" spans="1:23">
      <c r="A369" s="369" t="s">
        <v>2629</v>
      </c>
      <c r="B369" s="369" t="s">
        <v>1378</v>
      </c>
      <c r="C369" s="369" t="s">
        <v>1378</v>
      </c>
      <c r="D369" s="370">
        <v>11</v>
      </c>
      <c r="E369" s="371">
        <v>0</v>
      </c>
      <c r="F369" s="369" t="s">
        <v>135</v>
      </c>
      <c r="G369" s="372" t="s">
        <v>2070</v>
      </c>
      <c r="H369" s="371" t="s">
        <v>795</v>
      </c>
      <c r="I369" s="371" t="s">
        <v>795</v>
      </c>
      <c r="J369" s="371" t="s">
        <v>304</v>
      </c>
      <c r="K369" s="371" t="s">
        <v>304</v>
      </c>
      <c r="L369" s="371" t="str">
        <f t="shared" si="27"/>
        <v>NULL</v>
      </c>
      <c r="M369" s="369" t="s">
        <v>795</v>
      </c>
      <c r="N369" s="369" t="s">
        <v>2278</v>
      </c>
      <c r="O369" s="369" t="s">
        <v>2629</v>
      </c>
      <c r="P369" s="371"/>
      <c r="Q369" s="371"/>
      <c r="R369" s="371"/>
      <c r="S369" s="371"/>
      <c r="T369" s="371"/>
      <c r="U369" s="371"/>
      <c r="V369" s="371"/>
      <c r="W369" s="327" t="str">
        <f t="shared" si="28"/>
        <v>IF EXISTS (SELECT *FROM GeneralMaster WHERE (Code='*11068' OR Name='05.30X08.30') AND TYPE=11) Print 'Exist' ELSE Insert Into GeneralMaster VALUES ('*11068','05.30X08.30','05.30X08.30','11','0','000001',GetDate(),'NULL',NULL,'N','N','NULL')</v>
      </c>
    </row>
    <row r="370" spans="1:23">
      <c r="A370" s="369" t="s">
        <v>2630</v>
      </c>
      <c r="B370" s="369" t="s">
        <v>1380</v>
      </c>
      <c r="C370" s="369" t="s">
        <v>1380</v>
      </c>
      <c r="D370" s="370">
        <v>11</v>
      </c>
      <c r="E370" s="371">
        <v>0</v>
      </c>
      <c r="F370" s="369" t="s">
        <v>135</v>
      </c>
      <c r="G370" s="372" t="s">
        <v>2070</v>
      </c>
      <c r="H370" s="371" t="s">
        <v>795</v>
      </c>
      <c r="I370" s="371" t="s">
        <v>795</v>
      </c>
      <c r="J370" s="371" t="s">
        <v>304</v>
      </c>
      <c r="K370" s="371" t="s">
        <v>304</v>
      </c>
      <c r="L370" s="371" t="str">
        <f t="shared" ref="L370:L461" si="29">IF(M370&lt;&gt;"Null",CONCATENATE("*26",RIGHT(M370,3)),"NULL")</f>
        <v>NULL</v>
      </c>
      <c r="M370" s="369" t="s">
        <v>795</v>
      </c>
      <c r="N370" s="369" t="s">
        <v>2280</v>
      </c>
      <c r="O370" s="369" t="s">
        <v>2630</v>
      </c>
      <c r="P370" s="371"/>
      <c r="Q370" s="371"/>
      <c r="R370" s="371"/>
      <c r="S370" s="371"/>
      <c r="T370" s="371"/>
      <c r="U370" s="371"/>
      <c r="V370" s="371"/>
      <c r="W370" s="327" t="str">
        <f t="shared" si="28"/>
        <v>IF EXISTS (SELECT *FROM GeneralMaster WHERE (Code='*11069' OR Name='11.50X10.75') AND TYPE=11) Print 'Exist' ELSE Insert Into GeneralMaster VALUES ('*11069','11.50X10.75','11.50X10.75','11','0','000001',GetDate(),'NULL',NULL,'N','N','NULL')</v>
      </c>
    </row>
    <row r="371" spans="1:23">
      <c r="A371" s="369" t="s">
        <v>2631</v>
      </c>
      <c r="B371" s="369" t="s">
        <v>1381</v>
      </c>
      <c r="C371" s="369" t="s">
        <v>1381</v>
      </c>
      <c r="D371" s="370">
        <v>11</v>
      </c>
      <c r="E371" s="371">
        <v>0</v>
      </c>
      <c r="F371" s="369" t="s">
        <v>135</v>
      </c>
      <c r="G371" s="372" t="s">
        <v>2070</v>
      </c>
      <c r="H371" s="371" t="s">
        <v>795</v>
      </c>
      <c r="I371" s="371" t="s">
        <v>795</v>
      </c>
      <c r="J371" s="371" t="s">
        <v>304</v>
      </c>
      <c r="K371" s="371" t="s">
        <v>304</v>
      </c>
      <c r="L371" s="371" t="str">
        <f t="shared" si="29"/>
        <v>NULL</v>
      </c>
      <c r="M371" s="369" t="s">
        <v>795</v>
      </c>
      <c r="N371" s="369" t="s">
        <v>2281</v>
      </c>
      <c r="O371" s="369" t="s">
        <v>2631</v>
      </c>
      <c r="P371" s="371"/>
      <c r="Q371" s="371"/>
      <c r="R371" s="371"/>
      <c r="S371" s="371"/>
      <c r="T371" s="371"/>
      <c r="U371" s="371"/>
      <c r="V371" s="371"/>
      <c r="W371" s="327" t="str">
        <f t="shared" si="28"/>
        <v>IF EXISTS (SELECT *FROM GeneralMaster WHERE (Code='*11070' OR Name='08.50X10.75') AND TYPE=11) Print 'Exist' ELSE Insert Into GeneralMaster VALUES ('*11070','08.50X10.75','08.50X10.75','11','0','000001',GetDate(),'NULL',NULL,'N','N','NULL')</v>
      </c>
    </row>
    <row r="372" spans="1:23">
      <c r="A372" s="369" t="s">
        <v>2632</v>
      </c>
      <c r="B372" s="369" t="s">
        <v>1382</v>
      </c>
      <c r="C372" s="369" t="s">
        <v>1382</v>
      </c>
      <c r="D372" s="370">
        <v>11</v>
      </c>
      <c r="E372" s="371">
        <v>0</v>
      </c>
      <c r="F372" s="369" t="s">
        <v>135</v>
      </c>
      <c r="G372" s="372" t="s">
        <v>2070</v>
      </c>
      <c r="H372" s="371" t="s">
        <v>795</v>
      </c>
      <c r="I372" s="371" t="s">
        <v>795</v>
      </c>
      <c r="J372" s="371" t="s">
        <v>304</v>
      </c>
      <c r="K372" s="371" t="s">
        <v>304</v>
      </c>
      <c r="L372" s="371" t="str">
        <f t="shared" si="29"/>
        <v>NULL</v>
      </c>
      <c r="M372" s="369" t="s">
        <v>795</v>
      </c>
      <c r="N372" s="369" t="s">
        <v>2282</v>
      </c>
      <c r="O372" s="369" t="s">
        <v>2632</v>
      </c>
      <c r="P372" s="371"/>
      <c r="Q372" s="371"/>
      <c r="R372" s="371"/>
      <c r="S372" s="371"/>
      <c r="T372" s="371"/>
      <c r="U372" s="371"/>
      <c r="V372" s="371"/>
      <c r="W372" s="327" t="str">
        <f t="shared" si="28"/>
        <v>IF EXISTS (SELECT *FROM GeneralMaster WHERE (Code='*11071' OR Name='02.00X03.00') AND TYPE=11) Print 'Exist' ELSE Insert Into GeneralMaster VALUES ('*11071','02.00X03.00','02.00X03.00','11','0','000001',GetDate(),'NULL',NULL,'N','N','NULL')</v>
      </c>
    </row>
    <row r="373" spans="1:23">
      <c r="A373" s="369" t="s">
        <v>2633</v>
      </c>
      <c r="B373" s="369" t="s">
        <v>1383</v>
      </c>
      <c r="C373" s="369" t="s">
        <v>1383</v>
      </c>
      <c r="D373" s="370">
        <v>11</v>
      </c>
      <c r="E373" s="371">
        <v>0</v>
      </c>
      <c r="F373" s="369" t="s">
        <v>135</v>
      </c>
      <c r="G373" s="372" t="s">
        <v>2070</v>
      </c>
      <c r="H373" s="371" t="s">
        <v>795</v>
      </c>
      <c r="I373" s="371" t="s">
        <v>795</v>
      </c>
      <c r="J373" s="371" t="s">
        <v>304</v>
      </c>
      <c r="K373" s="371" t="s">
        <v>304</v>
      </c>
      <c r="L373" s="371" t="str">
        <f t="shared" si="29"/>
        <v>NULL</v>
      </c>
      <c r="M373" s="369" t="s">
        <v>795</v>
      </c>
      <c r="N373" s="369" t="s">
        <v>2283</v>
      </c>
      <c r="O373" s="369" t="s">
        <v>2633</v>
      </c>
      <c r="P373" s="371"/>
      <c r="Q373" s="371"/>
      <c r="R373" s="371"/>
      <c r="S373" s="371"/>
      <c r="T373" s="371"/>
      <c r="U373" s="371"/>
      <c r="V373" s="371"/>
      <c r="W373" s="327" t="str">
        <f t="shared" si="28"/>
        <v>IF EXISTS (SELECT *FROM GeneralMaster WHERE (Code='*11072' OR Name='11.50X07.00') AND TYPE=11) Print 'Exist' ELSE Insert Into GeneralMaster VALUES ('*11072','11.50X07.00','11.50X07.00','11','0','000001',GetDate(),'NULL',NULL,'N','N','NULL')</v>
      </c>
    </row>
    <row r="374" spans="1:23">
      <c r="A374" s="369" t="s">
        <v>2634</v>
      </c>
      <c r="B374" s="369" t="s">
        <v>1386</v>
      </c>
      <c r="C374" s="369" t="s">
        <v>1386</v>
      </c>
      <c r="D374" s="370">
        <v>11</v>
      </c>
      <c r="E374" s="371">
        <v>0</v>
      </c>
      <c r="F374" s="369" t="s">
        <v>135</v>
      </c>
      <c r="G374" s="372" t="s">
        <v>2070</v>
      </c>
      <c r="H374" s="371" t="s">
        <v>795</v>
      </c>
      <c r="I374" s="371" t="s">
        <v>795</v>
      </c>
      <c r="J374" s="371" t="s">
        <v>304</v>
      </c>
      <c r="K374" s="371" t="s">
        <v>304</v>
      </c>
      <c r="L374" s="371" t="str">
        <f t="shared" si="29"/>
        <v>NULL</v>
      </c>
      <c r="M374" s="369" t="s">
        <v>795</v>
      </c>
      <c r="N374" s="369" t="s">
        <v>2286</v>
      </c>
      <c r="O374" s="369" t="s">
        <v>2634</v>
      </c>
      <c r="P374" s="371"/>
      <c r="Q374" s="371"/>
      <c r="R374" s="371"/>
      <c r="S374" s="371"/>
      <c r="T374" s="371"/>
      <c r="U374" s="371"/>
      <c r="V374" s="371"/>
      <c r="W374" s="327" t="str">
        <f t="shared" si="28"/>
        <v>IF EXISTS (SELECT *FROM GeneralMaster WHERE (Code='*11073' OR Name='05.50X19.00') AND TYPE=11) Print 'Exist' ELSE Insert Into GeneralMaster VALUES ('*11073','05.50X19.00','05.50X19.00','11','0','000001',GetDate(),'NULL',NULL,'N','N','NULL')</v>
      </c>
    </row>
    <row r="375" spans="1:23">
      <c r="A375" s="369" t="s">
        <v>2635</v>
      </c>
      <c r="B375" s="369" t="s">
        <v>1387</v>
      </c>
      <c r="C375" s="369" t="s">
        <v>1387</v>
      </c>
      <c r="D375" s="370">
        <v>11</v>
      </c>
      <c r="E375" s="371">
        <v>0</v>
      </c>
      <c r="F375" s="369" t="s">
        <v>135</v>
      </c>
      <c r="G375" s="372" t="s">
        <v>2070</v>
      </c>
      <c r="H375" s="371" t="s">
        <v>795</v>
      </c>
      <c r="I375" s="371" t="s">
        <v>795</v>
      </c>
      <c r="J375" s="371" t="s">
        <v>304</v>
      </c>
      <c r="K375" s="371" t="s">
        <v>304</v>
      </c>
      <c r="L375" s="371" t="str">
        <f t="shared" si="29"/>
        <v>NULL</v>
      </c>
      <c r="M375" s="369" t="s">
        <v>795</v>
      </c>
      <c r="N375" s="369" t="s">
        <v>2287</v>
      </c>
      <c r="O375" s="369" t="s">
        <v>2635</v>
      </c>
      <c r="P375" s="371"/>
      <c r="Q375" s="371"/>
      <c r="R375" s="371"/>
      <c r="S375" s="371"/>
      <c r="T375" s="371"/>
      <c r="U375" s="371"/>
      <c r="V375" s="371"/>
      <c r="W375" s="327" t="str">
        <f t="shared" si="28"/>
        <v>IF EXISTS (SELECT *FROM GeneralMaster WHERE (Code='*11074' OR Name='10.25X07.50') AND TYPE=11) Print 'Exist' ELSE Insert Into GeneralMaster VALUES ('*11074','10.25X07.50','10.25X07.50','11','0','000001',GetDate(),'NULL',NULL,'N','N','NULL')</v>
      </c>
    </row>
    <row r="376" spans="1:23">
      <c r="A376" s="369" t="s">
        <v>2636</v>
      </c>
      <c r="B376" s="369" t="s">
        <v>1392</v>
      </c>
      <c r="C376" s="369" t="s">
        <v>1392</v>
      </c>
      <c r="D376" s="370">
        <v>11</v>
      </c>
      <c r="E376" s="371">
        <v>0</v>
      </c>
      <c r="F376" s="369" t="s">
        <v>135</v>
      </c>
      <c r="G376" s="372" t="s">
        <v>2070</v>
      </c>
      <c r="H376" s="371" t="s">
        <v>795</v>
      </c>
      <c r="I376" s="371" t="s">
        <v>795</v>
      </c>
      <c r="J376" s="371" t="s">
        <v>304</v>
      </c>
      <c r="K376" s="371" t="s">
        <v>304</v>
      </c>
      <c r="L376" s="371" t="str">
        <f t="shared" si="29"/>
        <v>NULL</v>
      </c>
      <c r="M376" s="369" t="s">
        <v>795</v>
      </c>
      <c r="N376" s="369" t="s">
        <v>2292</v>
      </c>
      <c r="O376" s="369" t="s">
        <v>2636</v>
      </c>
      <c r="P376" s="371"/>
      <c r="Q376" s="371"/>
      <c r="R376" s="371"/>
      <c r="S376" s="371"/>
      <c r="T376" s="371"/>
      <c r="U376" s="371"/>
      <c r="V376" s="371"/>
      <c r="W376" s="327" t="str">
        <f t="shared" si="28"/>
        <v>IF EXISTS (SELECT *FROM GeneralMaster WHERE (Code='*11075' OR Name='07.50X13.75') AND TYPE=11) Print 'Exist' ELSE Insert Into GeneralMaster VALUES ('*11075','07.50X13.75','07.50X13.75','11','0','000001',GetDate(),'NULL',NULL,'N','N','NULL')</v>
      </c>
    </row>
    <row r="377" spans="1:23">
      <c r="A377" s="369" t="s">
        <v>2637</v>
      </c>
      <c r="B377" s="369" t="s">
        <v>1396</v>
      </c>
      <c r="C377" s="369" t="s">
        <v>1396</v>
      </c>
      <c r="D377" s="370">
        <v>11</v>
      </c>
      <c r="E377" s="371">
        <v>0</v>
      </c>
      <c r="F377" s="369" t="s">
        <v>135</v>
      </c>
      <c r="G377" s="372" t="s">
        <v>2070</v>
      </c>
      <c r="H377" s="371" t="s">
        <v>795</v>
      </c>
      <c r="I377" s="371" t="s">
        <v>795</v>
      </c>
      <c r="J377" s="371" t="s">
        <v>304</v>
      </c>
      <c r="K377" s="371" t="s">
        <v>304</v>
      </c>
      <c r="L377" s="371" t="str">
        <f t="shared" si="29"/>
        <v>NULL</v>
      </c>
      <c r="M377" s="369" t="s">
        <v>795</v>
      </c>
      <c r="N377" s="369" t="s">
        <v>2296</v>
      </c>
      <c r="O377" s="369" t="s">
        <v>2637</v>
      </c>
      <c r="P377" s="371"/>
      <c r="Q377" s="371"/>
      <c r="R377" s="371"/>
      <c r="S377" s="371"/>
      <c r="T377" s="371"/>
      <c r="U377" s="371"/>
      <c r="V377" s="371"/>
      <c r="W377" s="327" t="str">
        <f t="shared" si="28"/>
        <v>IF EXISTS (SELECT *FROM GeneralMaster WHERE (Code='*11076' OR Name='07.00X02.50') AND TYPE=11) Print 'Exist' ELSE Insert Into GeneralMaster VALUES ('*11076','07.00X02.50','07.00X02.50','11','0','000001',GetDate(),'NULL',NULL,'N','N','NULL')</v>
      </c>
    </row>
    <row r="378" spans="1:23">
      <c r="A378" s="369" t="s">
        <v>2638</v>
      </c>
      <c r="B378" s="369" t="s">
        <v>1398</v>
      </c>
      <c r="C378" s="369" t="s">
        <v>1398</v>
      </c>
      <c r="D378" s="370">
        <v>11</v>
      </c>
      <c r="E378" s="371">
        <v>0</v>
      </c>
      <c r="F378" s="369" t="s">
        <v>135</v>
      </c>
      <c r="G378" s="372" t="s">
        <v>2070</v>
      </c>
      <c r="H378" s="371" t="s">
        <v>795</v>
      </c>
      <c r="I378" s="371" t="s">
        <v>795</v>
      </c>
      <c r="J378" s="371" t="s">
        <v>304</v>
      </c>
      <c r="K378" s="371" t="s">
        <v>304</v>
      </c>
      <c r="L378" s="371" t="str">
        <f t="shared" si="29"/>
        <v>NULL</v>
      </c>
      <c r="M378" s="369" t="s">
        <v>795</v>
      </c>
      <c r="N378" s="369" t="s">
        <v>2298</v>
      </c>
      <c r="O378" s="369" t="s">
        <v>2638</v>
      </c>
      <c r="P378" s="371"/>
      <c r="Q378" s="371"/>
      <c r="R378" s="371"/>
      <c r="S378" s="371"/>
      <c r="T378" s="371"/>
      <c r="U378" s="371"/>
      <c r="V378" s="371"/>
      <c r="W378" s="327" t="str">
        <f t="shared" si="28"/>
        <v>IF EXISTS (SELECT *FROM GeneralMaster WHERE (Code='*11077' OR Name='06.50X09.50') AND TYPE=11) Print 'Exist' ELSE Insert Into GeneralMaster VALUES ('*11077','06.50X09.50','06.50X09.50','11','0','000001',GetDate(),'NULL',NULL,'N','N','NULL')</v>
      </c>
    </row>
    <row r="379" spans="1:23">
      <c r="A379" s="369" t="s">
        <v>2639</v>
      </c>
      <c r="B379" s="369" t="s">
        <v>1405</v>
      </c>
      <c r="C379" s="369" t="s">
        <v>1405</v>
      </c>
      <c r="D379" s="370">
        <v>11</v>
      </c>
      <c r="E379" s="371">
        <v>0</v>
      </c>
      <c r="F379" s="369" t="s">
        <v>135</v>
      </c>
      <c r="G379" s="372" t="s">
        <v>2070</v>
      </c>
      <c r="H379" s="371" t="s">
        <v>795</v>
      </c>
      <c r="I379" s="371" t="s">
        <v>795</v>
      </c>
      <c r="J379" s="371" t="s">
        <v>304</v>
      </c>
      <c r="K379" s="371" t="s">
        <v>304</v>
      </c>
      <c r="L379" s="371" t="str">
        <f t="shared" si="29"/>
        <v>NULL</v>
      </c>
      <c r="M379" s="369" t="s">
        <v>795</v>
      </c>
      <c r="N379" s="369" t="s">
        <v>2305</v>
      </c>
      <c r="O379" s="369" t="s">
        <v>2639</v>
      </c>
      <c r="P379" s="371"/>
      <c r="Q379" s="371"/>
      <c r="R379" s="371"/>
      <c r="S379" s="371"/>
      <c r="T379" s="371"/>
      <c r="U379" s="371"/>
      <c r="V379" s="371"/>
      <c r="W379" s="327" t="str">
        <f t="shared" si="28"/>
        <v>IF EXISTS (SELECT *FROM GeneralMaster WHERE (Code='*11078' OR Name='04.00x07.50') AND TYPE=11) Print 'Exist' ELSE Insert Into GeneralMaster VALUES ('*11078','04.00x07.50','04.00x07.50','11','0','000001',GetDate(),'NULL',NULL,'N','N','NULL')</v>
      </c>
    </row>
    <row r="380" spans="1:23">
      <c r="A380" s="369" t="s">
        <v>2640</v>
      </c>
      <c r="B380" s="369" t="s">
        <v>1222</v>
      </c>
      <c r="C380" s="369" t="s">
        <v>1222</v>
      </c>
      <c r="D380" s="370">
        <v>11</v>
      </c>
      <c r="E380" s="371">
        <v>0</v>
      </c>
      <c r="F380" s="369" t="s">
        <v>135</v>
      </c>
      <c r="G380" s="372" t="s">
        <v>2070</v>
      </c>
      <c r="H380" s="371" t="s">
        <v>795</v>
      </c>
      <c r="I380" s="371" t="s">
        <v>795</v>
      </c>
      <c r="J380" s="371" t="s">
        <v>304</v>
      </c>
      <c r="K380" s="371" t="s">
        <v>304</v>
      </c>
      <c r="L380" s="371" t="str">
        <f t="shared" si="29"/>
        <v>NULL</v>
      </c>
      <c r="M380" s="369" t="s">
        <v>795</v>
      </c>
      <c r="N380" s="369" t="s">
        <v>2266</v>
      </c>
      <c r="O380" s="369" t="s">
        <v>2640</v>
      </c>
      <c r="P380" s="371"/>
      <c r="Q380" s="371"/>
      <c r="R380" s="371"/>
      <c r="S380" s="371"/>
      <c r="T380" s="371"/>
      <c r="U380" s="371"/>
      <c r="V380" s="371"/>
      <c r="W380" s="327" t="str">
        <f t="shared" si="28"/>
        <v>IF EXISTS (SELECT *FROM GeneralMaster WHERE (Code='*11079' OR Name='23.00X36.00') AND TYPE=11) Print 'Exist' ELSE Insert Into GeneralMaster VALUES ('*11079','23.00X36.00','23.00X36.00','11','0','000001',GetDate(),'NULL',NULL,'N','N','NULL')</v>
      </c>
    </row>
    <row r="381" spans="1:23">
      <c r="A381" s="369" t="s">
        <v>2641</v>
      </c>
      <c r="B381" s="369" t="s">
        <v>1410</v>
      </c>
      <c r="C381" s="369" t="s">
        <v>1410</v>
      </c>
      <c r="D381" s="370">
        <v>11</v>
      </c>
      <c r="E381" s="371">
        <v>0</v>
      </c>
      <c r="F381" s="369" t="s">
        <v>135</v>
      </c>
      <c r="G381" s="372" t="s">
        <v>2070</v>
      </c>
      <c r="H381" s="371" t="s">
        <v>795</v>
      </c>
      <c r="I381" s="371" t="s">
        <v>795</v>
      </c>
      <c r="J381" s="371" t="s">
        <v>304</v>
      </c>
      <c r="K381" s="371" t="s">
        <v>304</v>
      </c>
      <c r="L381" s="371" t="str">
        <f t="shared" si="29"/>
        <v>NULL</v>
      </c>
      <c r="M381" s="369" t="s">
        <v>795</v>
      </c>
      <c r="N381" s="369" t="s">
        <v>2310</v>
      </c>
      <c r="O381" s="369" t="s">
        <v>2641</v>
      </c>
      <c r="P381" s="371"/>
      <c r="Q381" s="371"/>
      <c r="R381" s="371"/>
      <c r="S381" s="371"/>
      <c r="T381" s="371"/>
      <c r="U381" s="371"/>
      <c r="V381" s="371"/>
      <c r="W381" s="327" t="str">
        <f t="shared" si="28"/>
        <v>IF EXISTS (SELECT *FROM GeneralMaster WHERE (Code='*11080' OR Name='15.00X20.00') AND TYPE=11) Print 'Exist' ELSE Insert Into GeneralMaster VALUES ('*11080','15.00X20.00','15.00X20.00','11','0','000001',GetDate(),'NULL',NULL,'N','N','NULL')</v>
      </c>
    </row>
    <row r="382" spans="1:23">
      <c r="A382" s="369" t="s">
        <v>2642</v>
      </c>
      <c r="B382" s="369" t="s">
        <v>1225</v>
      </c>
      <c r="C382" s="369" t="s">
        <v>1225</v>
      </c>
      <c r="D382" s="370">
        <v>11</v>
      </c>
      <c r="E382" s="371">
        <v>0</v>
      </c>
      <c r="F382" s="369" t="s">
        <v>135</v>
      </c>
      <c r="G382" s="372" t="s">
        <v>2070</v>
      </c>
      <c r="H382" s="371" t="s">
        <v>795</v>
      </c>
      <c r="I382" s="371" t="s">
        <v>795</v>
      </c>
      <c r="J382" s="371" t="s">
        <v>304</v>
      </c>
      <c r="K382" s="371" t="s">
        <v>304</v>
      </c>
      <c r="L382" s="371" t="str">
        <f t="shared" si="29"/>
        <v>NULL</v>
      </c>
      <c r="M382" s="369" t="s">
        <v>795</v>
      </c>
      <c r="N382" s="369" t="s">
        <v>2322</v>
      </c>
      <c r="O382" s="369" t="s">
        <v>2642</v>
      </c>
      <c r="P382" s="371"/>
      <c r="Q382" s="371"/>
      <c r="R382" s="371"/>
      <c r="S382" s="371"/>
      <c r="T382" s="371"/>
      <c r="U382" s="371"/>
      <c r="V382" s="371"/>
      <c r="W382" s="327" t="str">
        <f t="shared" si="28"/>
        <v>IF EXISTS (SELECT *FROM GeneralMaster WHERE (Code='*11081' OR Name='25.00X36.00') AND TYPE=11) Print 'Exist' ELSE Insert Into GeneralMaster VALUES ('*11081','25.00X36.00','25.00X36.00','11','0','000001',GetDate(),'NULL',NULL,'N','N','NULL')</v>
      </c>
    </row>
    <row r="383" spans="1:23">
      <c r="A383" s="369" t="s">
        <v>2643</v>
      </c>
      <c r="B383" s="369" t="s">
        <v>1418</v>
      </c>
      <c r="C383" s="369" t="s">
        <v>1418</v>
      </c>
      <c r="D383" s="370">
        <v>11</v>
      </c>
      <c r="E383" s="371">
        <v>0</v>
      </c>
      <c r="F383" s="369" t="s">
        <v>135</v>
      </c>
      <c r="G383" s="372" t="s">
        <v>2070</v>
      </c>
      <c r="H383" s="371" t="s">
        <v>795</v>
      </c>
      <c r="I383" s="371" t="s">
        <v>795</v>
      </c>
      <c r="J383" s="371" t="s">
        <v>304</v>
      </c>
      <c r="K383" s="371" t="s">
        <v>304</v>
      </c>
      <c r="L383" s="371" t="str">
        <f t="shared" si="29"/>
        <v>NULL</v>
      </c>
      <c r="M383" s="369" t="s">
        <v>795</v>
      </c>
      <c r="N383" s="369" t="s">
        <v>2324</v>
      </c>
      <c r="O383" s="369" t="s">
        <v>2643</v>
      </c>
      <c r="P383" s="371"/>
      <c r="Q383" s="371"/>
      <c r="R383" s="371"/>
      <c r="S383" s="371"/>
      <c r="T383" s="371"/>
      <c r="U383" s="371"/>
      <c r="V383" s="371"/>
      <c r="W383" s="327" t="str">
        <f t="shared" si="28"/>
        <v>IF EXISTS (SELECT *FROM GeneralMaster WHERE (Code='*11082' OR Name='09.00X14.00') AND TYPE=11) Print 'Exist' ELSE Insert Into GeneralMaster VALUES ('*11082','09.00X14.00','09.00X14.00','11','0','000001',GetDate(),'NULL',NULL,'N','N','NULL')</v>
      </c>
    </row>
    <row r="384" spans="1:23">
      <c r="A384" s="369" t="s">
        <v>2644</v>
      </c>
      <c r="B384" s="369" t="s">
        <v>1425</v>
      </c>
      <c r="C384" s="369" t="s">
        <v>1425</v>
      </c>
      <c r="D384" s="370">
        <v>11</v>
      </c>
      <c r="E384" s="371">
        <v>0</v>
      </c>
      <c r="F384" s="369" t="s">
        <v>135</v>
      </c>
      <c r="G384" s="372" t="s">
        <v>2070</v>
      </c>
      <c r="H384" s="371" t="s">
        <v>795</v>
      </c>
      <c r="I384" s="371" t="s">
        <v>795</v>
      </c>
      <c r="J384" s="371" t="s">
        <v>304</v>
      </c>
      <c r="K384" s="371" t="s">
        <v>304</v>
      </c>
      <c r="L384" s="371" t="str">
        <f t="shared" si="29"/>
        <v>NULL</v>
      </c>
      <c r="M384" s="369" t="s">
        <v>795</v>
      </c>
      <c r="N384" s="369" t="s">
        <v>2330</v>
      </c>
      <c r="O384" s="369" t="s">
        <v>2644</v>
      </c>
      <c r="P384" s="371"/>
      <c r="Q384" s="371"/>
      <c r="R384" s="371"/>
      <c r="S384" s="371"/>
      <c r="T384" s="371"/>
      <c r="U384" s="371"/>
      <c r="V384" s="371"/>
      <c r="W384" s="327" t="str">
        <f t="shared" si="28"/>
        <v>IF EXISTS (SELECT *FROM GeneralMaster WHERE (Code='*11083' OR Name='05.25X07.00') AND TYPE=11) Print 'Exist' ELSE Insert Into GeneralMaster VALUES ('*11083','05.25X07.00','05.25X07.00','11','0','000001',GetDate(),'NULL',NULL,'N','N','NULL')</v>
      </c>
    </row>
    <row r="385" spans="1:23">
      <c r="A385" s="369" t="s">
        <v>2645</v>
      </c>
      <c r="B385" s="369" t="s">
        <v>1428</v>
      </c>
      <c r="C385" s="369" t="s">
        <v>1428</v>
      </c>
      <c r="D385" s="370">
        <v>11</v>
      </c>
      <c r="E385" s="371">
        <v>0</v>
      </c>
      <c r="F385" s="369" t="s">
        <v>135</v>
      </c>
      <c r="G385" s="372" t="s">
        <v>2070</v>
      </c>
      <c r="H385" s="371" t="s">
        <v>795</v>
      </c>
      <c r="I385" s="371" t="s">
        <v>795</v>
      </c>
      <c r="J385" s="371" t="s">
        <v>304</v>
      </c>
      <c r="K385" s="371" t="s">
        <v>304</v>
      </c>
      <c r="L385" s="371" t="str">
        <f t="shared" si="29"/>
        <v>NULL</v>
      </c>
      <c r="M385" s="369" t="s">
        <v>795</v>
      </c>
      <c r="N385" s="369" t="s">
        <v>2333</v>
      </c>
      <c r="O385" s="369" t="s">
        <v>2645</v>
      </c>
      <c r="P385" s="371"/>
      <c r="Q385" s="371"/>
      <c r="R385" s="371"/>
      <c r="S385" s="371"/>
      <c r="T385" s="371"/>
      <c r="U385" s="371"/>
      <c r="V385" s="371"/>
      <c r="W385" s="327" t="str">
        <f t="shared" si="28"/>
        <v>IF EXISTS (SELECT *FROM GeneralMaster WHERE (Code='*11084' OR Name='08.00X10.50') AND TYPE=11) Print 'Exist' ELSE Insert Into GeneralMaster VALUES ('*11084','08.00X10.50','08.00X10.50','11','0','000001',GetDate(),'NULL',NULL,'N','N','NULL')</v>
      </c>
    </row>
    <row r="386" spans="1:23">
      <c r="A386" s="369" t="s">
        <v>2646</v>
      </c>
      <c r="B386" s="369" t="s">
        <v>1435</v>
      </c>
      <c r="C386" s="369" t="s">
        <v>1435</v>
      </c>
      <c r="D386" s="370">
        <v>11</v>
      </c>
      <c r="E386" s="371">
        <v>0</v>
      </c>
      <c r="F386" s="369" t="s">
        <v>135</v>
      </c>
      <c r="G386" s="372" t="s">
        <v>2070</v>
      </c>
      <c r="H386" s="371" t="s">
        <v>795</v>
      </c>
      <c r="I386" s="371" t="s">
        <v>795</v>
      </c>
      <c r="J386" s="371" t="s">
        <v>304</v>
      </c>
      <c r="K386" s="371" t="s">
        <v>304</v>
      </c>
      <c r="L386" s="371" t="str">
        <f t="shared" si="29"/>
        <v>NULL</v>
      </c>
      <c r="M386" s="369" t="s">
        <v>795</v>
      </c>
      <c r="N386" s="369" t="s">
        <v>2339</v>
      </c>
      <c r="O386" s="369" t="s">
        <v>2646</v>
      </c>
      <c r="P386" s="371"/>
      <c r="Q386" s="371"/>
      <c r="R386" s="371"/>
      <c r="S386" s="371"/>
      <c r="T386" s="371"/>
      <c r="U386" s="371"/>
      <c r="V386" s="371"/>
      <c r="W386" s="327" t="str">
        <f t="shared" si="28"/>
        <v>IF EXISTS (SELECT *FROM GeneralMaster WHERE (Code='*11085' OR Name='07.50X08.50') AND TYPE=11) Print 'Exist' ELSE Insert Into GeneralMaster VALUES ('*11085','07.50X08.50','07.50X08.50','11','0','000001',GetDate(),'NULL',NULL,'N','N','NULL')</v>
      </c>
    </row>
    <row r="387" spans="1:23">
      <c r="A387" s="369" t="s">
        <v>2647</v>
      </c>
      <c r="B387" s="369" t="s">
        <v>1446</v>
      </c>
      <c r="C387" s="369" t="s">
        <v>1446</v>
      </c>
      <c r="D387" s="370">
        <v>11</v>
      </c>
      <c r="E387" s="371">
        <v>0</v>
      </c>
      <c r="F387" s="369" t="s">
        <v>135</v>
      </c>
      <c r="G387" s="372" t="s">
        <v>2070</v>
      </c>
      <c r="H387" s="371" t="s">
        <v>795</v>
      </c>
      <c r="I387" s="371" t="s">
        <v>795</v>
      </c>
      <c r="J387" s="371" t="s">
        <v>304</v>
      </c>
      <c r="K387" s="371" t="s">
        <v>304</v>
      </c>
      <c r="L387" s="371" t="str">
        <f t="shared" si="29"/>
        <v>NULL</v>
      </c>
      <c r="M387" s="369" t="s">
        <v>795</v>
      </c>
      <c r="N387" s="369" t="s">
        <v>2351</v>
      </c>
      <c r="O387" s="369" t="s">
        <v>2647</v>
      </c>
      <c r="P387" s="371"/>
      <c r="Q387" s="371"/>
      <c r="R387" s="371"/>
      <c r="S387" s="371"/>
      <c r="T387" s="371"/>
      <c r="U387" s="371"/>
      <c r="V387" s="371"/>
      <c r="W387" s="327" t="str">
        <f t="shared" si="28"/>
        <v>IF EXISTS (SELECT *FROM GeneralMaster WHERE (Code='*11086' OR Name='03.25X04.75') AND TYPE=11) Print 'Exist' ELSE Insert Into GeneralMaster VALUES ('*11086','03.25X04.75','03.25X04.75','11','0','000001',GetDate(),'NULL',NULL,'N','N','NULL')</v>
      </c>
    </row>
    <row r="388" spans="1:23">
      <c r="A388" s="369" t="s">
        <v>2648</v>
      </c>
      <c r="B388" s="369" t="s">
        <v>1451</v>
      </c>
      <c r="C388" s="369" t="s">
        <v>1451</v>
      </c>
      <c r="D388" s="370">
        <v>11</v>
      </c>
      <c r="E388" s="371">
        <v>0</v>
      </c>
      <c r="F388" s="369" t="s">
        <v>135</v>
      </c>
      <c r="G388" s="372" t="s">
        <v>2070</v>
      </c>
      <c r="H388" s="371" t="s">
        <v>795</v>
      </c>
      <c r="I388" s="371" t="s">
        <v>795</v>
      </c>
      <c r="J388" s="371" t="s">
        <v>304</v>
      </c>
      <c r="K388" s="371" t="s">
        <v>304</v>
      </c>
      <c r="L388" s="371" t="str">
        <f t="shared" si="29"/>
        <v>NULL</v>
      </c>
      <c r="M388" s="369" t="s">
        <v>795</v>
      </c>
      <c r="N388" s="369" t="s">
        <v>2357</v>
      </c>
      <c r="O388" s="369" t="s">
        <v>2648</v>
      </c>
      <c r="P388" s="371"/>
      <c r="Q388" s="371"/>
      <c r="R388" s="371"/>
      <c r="S388" s="371"/>
      <c r="T388" s="371"/>
      <c r="U388" s="371"/>
      <c r="V388" s="371"/>
      <c r="W388" s="327" t="str">
        <f t="shared" si="28"/>
        <v>IF EXISTS (SELECT *FROM GeneralMaster WHERE (Code='*11087' OR Name='09.75X11.00') AND TYPE=11) Print 'Exist' ELSE Insert Into GeneralMaster VALUES ('*11087','09.75X11.00','09.75X11.00','11','0','000001',GetDate(),'NULL',NULL,'N','N','NULL')</v>
      </c>
    </row>
    <row r="389" spans="1:23">
      <c r="A389" s="369" t="s">
        <v>2649</v>
      </c>
      <c r="B389" s="369" t="s">
        <v>1455</v>
      </c>
      <c r="C389" s="369" t="s">
        <v>1455</v>
      </c>
      <c r="D389" s="370">
        <v>11</v>
      </c>
      <c r="E389" s="371">
        <v>0</v>
      </c>
      <c r="F389" s="369" t="s">
        <v>135</v>
      </c>
      <c r="G389" s="372" t="s">
        <v>2070</v>
      </c>
      <c r="H389" s="371" t="s">
        <v>795</v>
      </c>
      <c r="I389" s="371" t="s">
        <v>795</v>
      </c>
      <c r="J389" s="371" t="s">
        <v>304</v>
      </c>
      <c r="K389" s="371" t="s">
        <v>304</v>
      </c>
      <c r="L389" s="371" t="str">
        <f t="shared" si="29"/>
        <v>NULL</v>
      </c>
      <c r="M389" s="369" t="s">
        <v>795</v>
      </c>
      <c r="N389" s="369" t="s">
        <v>2360</v>
      </c>
      <c r="O389" s="369" t="s">
        <v>2649</v>
      </c>
      <c r="P389" s="371"/>
      <c r="Q389" s="371"/>
      <c r="R389" s="371"/>
      <c r="S389" s="371"/>
      <c r="T389" s="371"/>
      <c r="U389" s="371"/>
      <c r="V389" s="371"/>
      <c r="W389" s="327" t="str">
        <f t="shared" si="28"/>
        <v>IF EXISTS (SELECT *FROM GeneralMaster WHERE (Code='*11088' OR Name='13.50X18.00') AND TYPE=11) Print 'Exist' ELSE Insert Into GeneralMaster VALUES ('*11088','13.50X18.00','13.50X18.00','11','0','000001',GetDate(),'NULL',NULL,'N','N','NULL')</v>
      </c>
    </row>
    <row r="390" spans="1:23">
      <c r="A390" s="369" t="s">
        <v>2650</v>
      </c>
      <c r="B390" s="369" t="s">
        <v>1496</v>
      </c>
      <c r="C390" s="369" t="s">
        <v>1496</v>
      </c>
      <c r="D390" s="370">
        <v>11</v>
      </c>
      <c r="E390" s="371">
        <v>0</v>
      </c>
      <c r="F390" s="369" t="s">
        <v>135</v>
      </c>
      <c r="G390" s="372" t="s">
        <v>2070</v>
      </c>
      <c r="H390" s="371" t="s">
        <v>795</v>
      </c>
      <c r="I390" s="371" t="s">
        <v>795</v>
      </c>
      <c r="J390" s="371" t="s">
        <v>304</v>
      </c>
      <c r="K390" s="371" t="s">
        <v>304</v>
      </c>
      <c r="L390" s="371" t="str">
        <f t="shared" si="29"/>
        <v>NULL</v>
      </c>
      <c r="M390" s="369" t="s">
        <v>795</v>
      </c>
      <c r="N390" s="369" t="s">
        <v>2397</v>
      </c>
      <c r="O390" s="369" t="s">
        <v>2650</v>
      </c>
      <c r="P390" s="371"/>
      <c r="Q390" s="371"/>
      <c r="R390" s="371"/>
      <c r="S390" s="371"/>
      <c r="T390" s="371"/>
      <c r="U390" s="371"/>
      <c r="V390" s="371"/>
      <c r="W390" s="327" t="str">
        <f t="shared" si="28"/>
        <v>IF EXISTS (SELECT *FROM GeneralMaster WHERE (Code='*11089' OR Name='07.62X11.00') AND TYPE=11) Print 'Exist' ELSE Insert Into GeneralMaster VALUES ('*11089','07.62X11.00','07.62X11.00','11','0','000001',GetDate(),'NULL',NULL,'N','N','NULL')</v>
      </c>
    </row>
    <row r="391" spans="1:23">
      <c r="A391" s="369" t="s">
        <v>2651</v>
      </c>
      <c r="B391" s="369" t="s">
        <v>1497</v>
      </c>
      <c r="C391" s="369" t="s">
        <v>1497</v>
      </c>
      <c r="D391" s="370">
        <v>11</v>
      </c>
      <c r="E391" s="371">
        <v>0</v>
      </c>
      <c r="F391" s="369" t="s">
        <v>135</v>
      </c>
      <c r="G391" s="372" t="s">
        <v>2070</v>
      </c>
      <c r="H391" s="371" t="s">
        <v>795</v>
      </c>
      <c r="I391" s="371" t="s">
        <v>795</v>
      </c>
      <c r="J391" s="371" t="s">
        <v>304</v>
      </c>
      <c r="K391" s="371" t="s">
        <v>304</v>
      </c>
      <c r="L391" s="371" t="str">
        <f t="shared" si="29"/>
        <v>NULL</v>
      </c>
      <c r="M391" s="369" t="s">
        <v>795</v>
      </c>
      <c r="N391" s="369" t="s">
        <v>2398</v>
      </c>
      <c r="O391" s="369" t="s">
        <v>2651</v>
      </c>
      <c r="P391" s="371"/>
      <c r="Q391" s="371"/>
      <c r="R391" s="371"/>
      <c r="S391" s="371"/>
      <c r="T391" s="371"/>
      <c r="U391" s="371"/>
      <c r="V391" s="371"/>
      <c r="W391" s="327" t="str">
        <f t="shared" si="28"/>
        <v>IF EXISTS (SELECT *FROM GeneralMaster WHERE (Code='*11090' OR Name='07.36X11.00') AND TYPE=11) Print 'Exist' ELSE Insert Into GeneralMaster VALUES ('*11090','07.36X11.00','07.36X11.00','11','0','000001',GetDate(),'NULL',NULL,'N','N','NULL')</v>
      </c>
    </row>
    <row r="392" spans="1:23">
      <c r="A392" s="369" t="s">
        <v>2652</v>
      </c>
      <c r="B392" s="369" t="s">
        <v>2073</v>
      </c>
      <c r="C392" s="369" t="s">
        <v>2073</v>
      </c>
      <c r="D392" s="370">
        <v>11</v>
      </c>
      <c r="E392" s="371">
        <v>0</v>
      </c>
      <c r="F392" s="369" t="s">
        <v>135</v>
      </c>
      <c r="G392" s="372" t="s">
        <v>2070</v>
      </c>
      <c r="H392" s="371" t="s">
        <v>795</v>
      </c>
      <c r="I392" s="371" t="s">
        <v>795</v>
      </c>
      <c r="J392" s="371" t="s">
        <v>304</v>
      </c>
      <c r="K392" s="371" t="s">
        <v>304</v>
      </c>
      <c r="L392" s="371" t="str">
        <f t="shared" si="29"/>
        <v>NULL</v>
      </c>
      <c r="M392" s="369" t="s">
        <v>795</v>
      </c>
      <c r="N392" s="369" t="s">
        <v>2400</v>
      </c>
      <c r="O392" s="369" t="s">
        <v>2652</v>
      </c>
      <c r="P392" s="371"/>
      <c r="Q392" s="371"/>
      <c r="R392" s="371"/>
      <c r="S392" s="371"/>
      <c r="T392" s="371"/>
      <c r="U392" s="371"/>
      <c r="V392" s="371"/>
      <c r="W392" s="327" t="str">
        <f t="shared" si="28"/>
        <v>IF EXISTS (SELECT *FROM GeneralMaster WHERE (Code='*11091' OR Name='08.26X11.69') AND TYPE=11) Print 'Exist' ELSE Insert Into GeneralMaster VALUES ('*11091','08.26X11.69','08.26X11.69','11','0','000001',GetDate(),'NULL',NULL,'N','N','NULL')</v>
      </c>
    </row>
    <row r="393" spans="1:23">
      <c r="A393" s="369" t="s">
        <v>2653</v>
      </c>
      <c r="B393" s="369" t="s">
        <v>2081</v>
      </c>
      <c r="C393" s="369" t="s">
        <v>2081</v>
      </c>
      <c r="D393" s="370">
        <v>11</v>
      </c>
      <c r="E393" s="371">
        <v>0</v>
      </c>
      <c r="F393" s="369" t="s">
        <v>135</v>
      </c>
      <c r="G393" s="372" t="s">
        <v>2070</v>
      </c>
      <c r="H393" s="371" t="s">
        <v>795</v>
      </c>
      <c r="I393" s="371" t="s">
        <v>795</v>
      </c>
      <c r="J393" s="371" t="s">
        <v>304</v>
      </c>
      <c r="K393" s="371" t="s">
        <v>304</v>
      </c>
      <c r="L393" s="371" t="str">
        <f t="shared" si="29"/>
        <v>NULL</v>
      </c>
      <c r="M393" s="369" t="s">
        <v>795</v>
      </c>
      <c r="N393" s="369" t="s">
        <v>2426</v>
      </c>
      <c r="O393" s="369" t="s">
        <v>2653</v>
      </c>
      <c r="P393" s="371"/>
      <c r="Q393" s="371"/>
      <c r="R393" s="371"/>
      <c r="S393" s="371"/>
      <c r="T393" s="371"/>
      <c r="U393" s="371"/>
      <c r="V393" s="371"/>
      <c r="W393" s="327" t="str">
        <f t="shared" si="28"/>
        <v>IF EXISTS (SELECT *FROM GeneralMaster WHERE (Code='*11092' OR Name='09.50X09.50') AND TYPE=11) Print 'Exist' ELSE Insert Into GeneralMaster VALUES ('*11092','09.50X09.50','09.50X09.50','11','0','000001',GetDate(),'NULL',NULL,'N','N','NULL')</v>
      </c>
    </row>
    <row r="394" spans="1:23">
      <c r="A394" s="369" t="s">
        <v>2654</v>
      </c>
      <c r="B394" s="369" t="s">
        <v>2086</v>
      </c>
      <c r="C394" s="369" t="s">
        <v>2086</v>
      </c>
      <c r="D394" s="370">
        <v>11</v>
      </c>
      <c r="E394" s="371">
        <v>0</v>
      </c>
      <c r="F394" s="369" t="s">
        <v>135</v>
      </c>
      <c r="G394" s="372" t="s">
        <v>2070</v>
      </c>
      <c r="H394" s="371" t="s">
        <v>795</v>
      </c>
      <c r="I394" s="371" t="s">
        <v>795</v>
      </c>
      <c r="J394" s="371" t="s">
        <v>304</v>
      </c>
      <c r="K394" s="371" t="s">
        <v>304</v>
      </c>
      <c r="L394" s="371" t="str">
        <f t="shared" si="29"/>
        <v>NULL</v>
      </c>
      <c r="M394" s="369" t="s">
        <v>795</v>
      </c>
      <c r="N394" s="369" t="s">
        <v>2433</v>
      </c>
      <c r="O394" s="369" t="s">
        <v>2654</v>
      </c>
      <c r="P394" s="371"/>
      <c r="Q394" s="371"/>
      <c r="R394" s="371"/>
      <c r="S394" s="371"/>
      <c r="T394" s="371"/>
      <c r="U394" s="371"/>
      <c r="V394" s="371"/>
      <c r="W394" s="327" t="str">
        <f t="shared" si="28"/>
        <v>IF EXISTS (SELECT *FROM GeneralMaster WHERE (Code='*11093' OR Name='11.69X05.20') AND TYPE=11) Print 'Exist' ELSE Insert Into GeneralMaster VALUES ('*11093','11.69X05.20','11.69X05.20','11','0','000001',GetDate(),'NULL',NULL,'N','N','NULL')</v>
      </c>
    </row>
    <row r="395" spans="1:23">
      <c r="A395" s="369" t="s">
        <v>2655</v>
      </c>
      <c r="B395" s="369" t="s">
        <v>2074</v>
      </c>
      <c r="C395" s="369" t="s">
        <v>2074</v>
      </c>
      <c r="D395" s="370">
        <v>11</v>
      </c>
      <c r="E395" s="371">
        <v>0</v>
      </c>
      <c r="F395" s="369" t="s">
        <v>135</v>
      </c>
      <c r="G395" s="372" t="s">
        <v>2070</v>
      </c>
      <c r="H395" s="371" t="s">
        <v>795</v>
      </c>
      <c r="I395" s="371" t="s">
        <v>795</v>
      </c>
      <c r="J395" s="371" t="s">
        <v>304</v>
      </c>
      <c r="K395" s="371" t="s">
        <v>304</v>
      </c>
      <c r="L395" s="371" t="str">
        <f t="shared" si="29"/>
        <v>NULL</v>
      </c>
      <c r="M395" s="369" t="s">
        <v>795</v>
      </c>
      <c r="N395" s="369" t="s">
        <v>2410</v>
      </c>
      <c r="O395" s="369" t="s">
        <v>2655</v>
      </c>
      <c r="P395" s="371"/>
      <c r="Q395" s="371"/>
      <c r="R395" s="371"/>
      <c r="S395" s="371"/>
      <c r="T395" s="371"/>
      <c r="U395" s="371"/>
      <c r="V395" s="371"/>
      <c r="W395" s="327" t="str">
        <f t="shared" si="28"/>
        <v>IF EXISTS (SELECT *FROM GeneralMaster WHERE (Code='*11094' OR Name='05.75X08.25') AND TYPE=11) Print 'Exist' ELSE Insert Into GeneralMaster VALUES ('*11094','05.75X08.25','05.75X08.25','11','0','000001',GetDate(),'NULL',NULL,'N','N','NULL')</v>
      </c>
    </row>
    <row r="396" spans="1:23">
      <c r="A396" s="369" t="s">
        <v>2656</v>
      </c>
      <c r="B396" s="369" t="s">
        <v>2082</v>
      </c>
      <c r="C396" s="369" t="s">
        <v>2082</v>
      </c>
      <c r="D396" s="370">
        <v>11</v>
      </c>
      <c r="E396" s="371">
        <v>0</v>
      </c>
      <c r="F396" s="369" t="s">
        <v>135</v>
      </c>
      <c r="G396" s="372" t="s">
        <v>2070</v>
      </c>
      <c r="H396" s="371" t="s">
        <v>795</v>
      </c>
      <c r="I396" s="371" t="s">
        <v>795</v>
      </c>
      <c r="J396" s="371" t="s">
        <v>304</v>
      </c>
      <c r="K396" s="371" t="s">
        <v>304</v>
      </c>
      <c r="L396" s="371" t="str">
        <f t="shared" si="29"/>
        <v>NULL</v>
      </c>
      <c r="M396" s="369" t="s">
        <v>795</v>
      </c>
      <c r="N396" s="369" t="s">
        <v>2428</v>
      </c>
      <c r="O396" s="369" t="s">
        <v>2656</v>
      </c>
      <c r="P396" s="371"/>
      <c r="Q396" s="371"/>
      <c r="R396" s="371"/>
      <c r="S396" s="371"/>
      <c r="T396" s="371"/>
      <c r="U396" s="371"/>
      <c r="V396" s="371"/>
      <c r="W396" s="327" t="str">
        <f t="shared" si="28"/>
        <v>IF EXISTS (SELECT *FROM GeneralMaster WHERE (Code='*11095' OR Name='21.00X29.70') AND TYPE=11) Print 'Exist' ELSE Insert Into GeneralMaster VALUES ('*11095','21.00X29.70','21.00X29.70','11','0','000001',GetDate(),'NULL',NULL,'N','N','NULL')</v>
      </c>
    </row>
    <row r="397" spans="1:23">
      <c r="A397" s="369" t="s">
        <v>3715</v>
      </c>
      <c r="B397" s="369" t="s">
        <v>3717</v>
      </c>
      <c r="C397" s="369" t="s">
        <v>3717</v>
      </c>
      <c r="D397" s="370">
        <v>11</v>
      </c>
      <c r="E397" s="371">
        <v>0</v>
      </c>
      <c r="F397" s="369" t="s">
        <v>135</v>
      </c>
      <c r="G397" s="372" t="s">
        <v>2070</v>
      </c>
      <c r="H397" s="371" t="s">
        <v>795</v>
      </c>
      <c r="I397" s="371" t="s">
        <v>795</v>
      </c>
      <c r="J397" s="371" t="s">
        <v>304</v>
      </c>
      <c r="K397" s="371" t="s">
        <v>304</v>
      </c>
      <c r="L397" s="371" t="str">
        <f>IF(M397&lt;&gt;"Null",CONCATENATE("*26",RIGHT(M397,3)),"NULL")</f>
        <v>NULL</v>
      </c>
      <c r="M397" s="369" t="s">
        <v>795</v>
      </c>
      <c r="N397" s="369" t="s">
        <v>3715</v>
      </c>
      <c r="O397" s="369" t="s">
        <v>3715</v>
      </c>
      <c r="P397" s="371"/>
      <c r="Q397" s="371"/>
      <c r="R397" s="371"/>
      <c r="S397" s="371"/>
      <c r="T397" s="371"/>
      <c r="U397" s="371"/>
      <c r="V397" s="371"/>
      <c r="W397" s="327" t="str">
        <f t="shared" si="28"/>
        <v>IF EXISTS (SELECT *FROM GeneralMaster WHERE (Code='*11096' OR Name='08.50X11.00(Digital)') AND TYPE=11) Print 'Exist' ELSE Insert Into GeneralMaster VALUES ('*11096','08.50X11.00(Digital)','08.50X11.00(Digital)','11','0','000001',GetDate(),'NULL',NULL,'N','N','NULL')</v>
      </c>
    </row>
    <row r="398" spans="1:23">
      <c r="A398" s="369" t="s">
        <v>3716</v>
      </c>
      <c r="B398" s="369" t="s">
        <v>3718</v>
      </c>
      <c r="C398" s="369" t="s">
        <v>3718</v>
      </c>
      <c r="D398" s="370">
        <v>11</v>
      </c>
      <c r="E398" s="371">
        <v>0</v>
      </c>
      <c r="F398" s="369" t="s">
        <v>135</v>
      </c>
      <c r="G398" s="372" t="s">
        <v>2070</v>
      </c>
      <c r="H398" s="371" t="s">
        <v>795</v>
      </c>
      <c r="I398" s="371" t="s">
        <v>795</v>
      </c>
      <c r="J398" s="371" t="s">
        <v>304</v>
      </c>
      <c r="K398" s="371" t="s">
        <v>304</v>
      </c>
      <c r="L398" s="371" t="str">
        <f>IF(M398&lt;&gt;"Null",CONCATENATE("*26",RIGHT(M398,3)),"NULL")</f>
        <v>NULL</v>
      </c>
      <c r="M398" s="369" t="s">
        <v>795</v>
      </c>
      <c r="N398" s="369" t="s">
        <v>3716</v>
      </c>
      <c r="O398" s="369" t="s">
        <v>3716</v>
      </c>
      <c r="P398" s="371"/>
      <c r="Q398" s="371"/>
      <c r="R398" s="371"/>
      <c r="S398" s="371"/>
      <c r="T398" s="371"/>
      <c r="U398" s="371"/>
      <c r="V398" s="371"/>
      <c r="W398" s="327" t="str">
        <f t="shared" si="28"/>
        <v>IF EXISTS (SELECT *FROM GeneralMaster WHERE (Code='*11097' OR Name='07.25X09.50(Digital)') AND TYPE=11) Print 'Exist' ELSE Insert Into GeneralMaster VALUES ('*11097','07.25X09.50(Digital)','07.25X09.50(Digital)','11','0','000001',GetDate(),'NULL',NULL,'N','N','NULL')</v>
      </c>
    </row>
    <row r="399" spans="1:23">
      <c r="A399" s="369" t="s">
        <v>4149</v>
      </c>
      <c r="B399" s="369" t="s">
        <v>4166</v>
      </c>
      <c r="C399" s="369" t="s">
        <v>4150</v>
      </c>
      <c r="D399" s="370">
        <v>11</v>
      </c>
      <c r="E399" s="371">
        <v>0</v>
      </c>
      <c r="F399" s="369" t="s">
        <v>135</v>
      </c>
      <c r="G399" s="372" t="s">
        <v>2070</v>
      </c>
      <c r="H399" s="371" t="s">
        <v>795</v>
      </c>
      <c r="I399" s="371" t="s">
        <v>795</v>
      </c>
      <c r="J399" s="371" t="s">
        <v>304</v>
      </c>
      <c r="K399" s="371" t="s">
        <v>304</v>
      </c>
      <c r="L399" s="371" t="str">
        <f t="shared" si="29"/>
        <v>NULL</v>
      </c>
      <c r="M399" s="369" t="s">
        <v>795</v>
      </c>
      <c r="N399" s="369" t="s">
        <v>4149</v>
      </c>
      <c r="O399" s="369" t="s">
        <v>4149</v>
      </c>
      <c r="P399" s="371"/>
      <c r="Q399" s="371"/>
      <c r="R399" s="371"/>
      <c r="S399" s="371"/>
      <c r="T399" s="371"/>
      <c r="U399" s="371"/>
      <c r="V399" s="371"/>
      <c r="W399" s="327" t="str">
        <f t="shared" si="28"/>
        <v>IF EXISTS (SELECT *FROM GeneralMaster WHERE (Code='*11098' OR Name='01.00X01.00_(*None)') AND TYPE=11) Print 'Exist' ELSE Insert Into GeneralMaster VALUES ('*11098','01.00X01.00_(*None)','*None','11','0','000001',GetDate(),'NULL',NULL,'N','N','NULL')</v>
      </c>
    </row>
    <row r="400" spans="1:23">
      <c r="A400" s="369"/>
      <c r="B400" s="369"/>
      <c r="C400" s="369"/>
      <c r="D400" s="370"/>
      <c r="E400" s="371"/>
      <c r="F400" s="369"/>
      <c r="G400" s="372"/>
      <c r="H400" s="371"/>
      <c r="I400" s="371"/>
      <c r="J400" s="371"/>
      <c r="K400" s="371"/>
      <c r="L400" s="371"/>
      <c r="M400" s="369"/>
      <c r="N400" s="369"/>
      <c r="O400" s="369"/>
      <c r="P400" s="371"/>
      <c r="Q400" s="371"/>
      <c r="R400" s="371"/>
      <c r="S400" s="371"/>
      <c r="T400" s="371"/>
      <c r="U400" s="371"/>
      <c r="V400" s="371"/>
      <c r="W400" s="327"/>
    </row>
    <row r="401" spans="1:23">
      <c r="A401" s="369" t="s">
        <v>5402</v>
      </c>
      <c r="B401" s="369"/>
      <c r="C401" s="369"/>
      <c r="D401" s="370"/>
      <c r="E401" s="371"/>
      <c r="F401" s="369"/>
      <c r="G401" s="372"/>
      <c r="H401" s="371"/>
      <c r="I401" s="371"/>
      <c r="J401" s="371"/>
      <c r="K401" s="371"/>
      <c r="L401" s="371"/>
      <c r="M401" s="369"/>
      <c r="N401" s="369"/>
      <c r="O401" s="369"/>
      <c r="P401" s="371"/>
      <c r="Q401" s="371"/>
      <c r="R401" s="371"/>
      <c r="S401" s="371"/>
      <c r="T401" s="371"/>
      <c r="U401" s="371"/>
      <c r="V401" s="371"/>
      <c r="W401" s="327"/>
    </row>
    <row r="402" spans="1:23">
      <c r="A402" s="369" t="s">
        <v>5403</v>
      </c>
      <c r="B402" s="369" t="s">
        <v>5404</v>
      </c>
      <c r="C402" s="369" t="s">
        <v>5404</v>
      </c>
      <c r="D402" s="370">
        <v>11</v>
      </c>
      <c r="E402" s="371">
        <v>0</v>
      </c>
      <c r="F402" s="369" t="s">
        <v>135</v>
      </c>
      <c r="G402" s="372" t="s">
        <v>2070</v>
      </c>
      <c r="H402" s="371" t="s">
        <v>795</v>
      </c>
      <c r="I402" s="371" t="s">
        <v>795</v>
      </c>
      <c r="J402" s="371" t="s">
        <v>304</v>
      </c>
      <c r="K402" s="371" t="s">
        <v>304</v>
      </c>
      <c r="L402" s="371" t="str">
        <f t="shared" ref="L402" si="30">IF(M402&lt;&gt;"Null",CONCATENATE("*26",RIGHT(M402,3)),"NULL")</f>
        <v>NULL</v>
      </c>
      <c r="M402" s="369" t="s">
        <v>795</v>
      </c>
      <c r="N402" s="369" t="s">
        <v>5403</v>
      </c>
      <c r="O402" s="369" t="s">
        <v>5403</v>
      </c>
      <c r="P402" s="371"/>
      <c r="Q402" s="371"/>
      <c r="R402" s="371"/>
      <c r="S402" s="371"/>
      <c r="T402" s="371"/>
      <c r="U402" s="371"/>
      <c r="V402" s="371"/>
      <c r="W402" s="327" t="str">
        <f>CONCATENATE(W$1,W$2,"'",A402,"' OR Name='",B402,"') AND TYPE=",D402,") Print 'Exist' ELSE ",W$4,"'",A402,"','",B402,"','",C402,"','",D402,"','",E402,"','",F402,"',",G402,",'",H402,"',",I402,",'",J402,"','",K402,"','",L402,"')")</f>
        <v>IF EXISTS (SELECT *FROM GeneralMaster WHERE (Code='*11099' OR Name='15.50X24.50') AND TYPE=11) Print 'Exist' ELSE Insert Into GeneralMaster VALUES ('*11099','15.50X24.50','15.50X24.50','11','0','000001',GetDate(),'NULL',NULL,'N','N','NULL')</v>
      </c>
    </row>
    <row r="403" spans="1:23">
      <c r="A403" s="369" t="s">
        <v>5414</v>
      </c>
      <c r="B403" s="369" t="s">
        <v>5405</v>
      </c>
      <c r="C403" s="369" t="s">
        <v>5405</v>
      </c>
      <c r="D403" s="370">
        <v>11</v>
      </c>
      <c r="E403" s="371">
        <v>0</v>
      </c>
      <c r="F403" s="369" t="s">
        <v>135</v>
      </c>
      <c r="G403" s="372" t="s">
        <v>2070</v>
      </c>
      <c r="H403" s="371" t="s">
        <v>795</v>
      </c>
      <c r="I403" s="371" t="s">
        <v>795</v>
      </c>
      <c r="J403" s="371" t="s">
        <v>304</v>
      </c>
      <c r="K403" s="371" t="s">
        <v>304</v>
      </c>
      <c r="L403" s="371" t="str">
        <f t="shared" ref="L403:L414" si="31">IF(M403&lt;&gt;"Null",CONCATENATE("*26",RIGHT(M403,3)),"NULL")</f>
        <v>NULL</v>
      </c>
      <c r="M403" s="369" t="s">
        <v>795</v>
      </c>
      <c r="N403" s="369" t="s">
        <v>5414</v>
      </c>
      <c r="O403" s="369" t="s">
        <v>5414</v>
      </c>
      <c r="P403" s="371"/>
      <c r="Q403" s="371"/>
      <c r="R403" s="371"/>
      <c r="S403" s="371"/>
      <c r="T403" s="371"/>
      <c r="U403" s="371"/>
      <c r="V403" s="371"/>
      <c r="W403" s="327" t="str">
        <f t="shared" ref="W403:W414" si="32">CONCATENATE(W$1,W$2,"'",A403,"' OR Name='",B403,"') AND TYPE=",D403,") Print 'Exist' ELSE ",W$4,"'",A403,"','",B403,"','",C403,"','",D403,"','",E403,"','",F403,"',",G403,",'",H403,"',",I403,",'",J403,"','",K403,"','",L403,"')")</f>
        <v>IF EXISTS (SELECT *FROM GeneralMaster WHERE (Code='*11100' OR Name='16.50X21.00') AND TYPE=11) Print 'Exist' ELSE Insert Into GeneralMaster VALUES ('*11100','16.50X21.00','16.50X21.00','11','0','000001',GetDate(),'NULL',NULL,'N','N','NULL')</v>
      </c>
    </row>
    <row r="404" spans="1:23">
      <c r="A404" s="369" t="s">
        <v>5415</v>
      </c>
      <c r="B404" s="369" t="s">
        <v>5406</v>
      </c>
      <c r="C404" s="369" t="s">
        <v>5406</v>
      </c>
      <c r="D404" s="370">
        <v>11</v>
      </c>
      <c r="E404" s="371">
        <v>0</v>
      </c>
      <c r="F404" s="369" t="s">
        <v>135</v>
      </c>
      <c r="G404" s="372" t="s">
        <v>2070</v>
      </c>
      <c r="H404" s="371" t="s">
        <v>795</v>
      </c>
      <c r="I404" s="371" t="s">
        <v>795</v>
      </c>
      <c r="J404" s="371" t="s">
        <v>304</v>
      </c>
      <c r="K404" s="371" t="s">
        <v>304</v>
      </c>
      <c r="L404" s="371" t="str">
        <f t="shared" si="31"/>
        <v>NULL</v>
      </c>
      <c r="M404" s="369" t="s">
        <v>795</v>
      </c>
      <c r="N404" s="369" t="s">
        <v>5415</v>
      </c>
      <c r="O404" s="369" t="s">
        <v>5415</v>
      </c>
      <c r="P404" s="371"/>
      <c r="Q404" s="371"/>
      <c r="R404" s="371"/>
      <c r="S404" s="371"/>
      <c r="T404" s="371"/>
      <c r="U404" s="371"/>
      <c r="V404" s="371"/>
      <c r="W404" s="327" t="str">
        <f t="shared" si="32"/>
        <v>IF EXISTS (SELECT *FROM GeneralMaster WHERE (Code='*11101' OR Name='16.80X26.50') AND TYPE=11) Print 'Exist' ELSE Insert Into GeneralMaster VALUES ('*11101','16.80X26.50','16.80X26.50','11','0','000001',GetDate(),'NULL',NULL,'N','N','NULL')</v>
      </c>
    </row>
    <row r="405" spans="1:23">
      <c r="A405" s="369" t="s">
        <v>5416</v>
      </c>
      <c r="B405" s="369" t="s">
        <v>1371</v>
      </c>
      <c r="C405" s="369" t="s">
        <v>1371</v>
      </c>
      <c r="D405" s="370">
        <v>11</v>
      </c>
      <c r="E405" s="371">
        <v>0</v>
      </c>
      <c r="F405" s="369" t="s">
        <v>135</v>
      </c>
      <c r="G405" s="372" t="s">
        <v>2070</v>
      </c>
      <c r="H405" s="371" t="s">
        <v>795</v>
      </c>
      <c r="I405" s="371" t="s">
        <v>795</v>
      </c>
      <c r="J405" s="371" t="s">
        <v>304</v>
      </c>
      <c r="K405" s="371" t="s">
        <v>304</v>
      </c>
      <c r="L405" s="371" t="str">
        <f t="shared" si="31"/>
        <v>NULL</v>
      </c>
      <c r="M405" s="369" t="s">
        <v>795</v>
      </c>
      <c r="N405" s="369" t="s">
        <v>5416</v>
      </c>
      <c r="O405" s="369" t="s">
        <v>5416</v>
      </c>
      <c r="P405" s="371"/>
      <c r="Q405" s="371"/>
      <c r="R405" s="371"/>
      <c r="S405" s="371"/>
      <c r="T405" s="371"/>
      <c r="U405" s="371"/>
      <c r="V405" s="371"/>
      <c r="W405" s="327" t="str">
        <f t="shared" si="32"/>
        <v>IF EXISTS (SELECT *FROM GeneralMaster WHERE (Code='*11102' OR Name='17.00X22.00') AND TYPE=11) Print 'Exist' ELSE Insert Into GeneralMaster VALUES ('*11102','17.00X22.00','17.00X22.00','11','0','000001',GetDate(),'NULL',NULL,'N','N','NULL')</v>
      </c>
    </row>
    <row r="406" spans="1:23">
      <c r="A406" s="369" t="s">
        <v>5417</v>
      </c>
      <c r="B406" s="369" t="s">
        <v>1208</v>
      </c>
      <c r="C406" s="369" t="s">
        <v>1208</v>
      </c>
      <c r="D406" s="370">
        <v>11</v>
      </c>
      <c r="E406" s="371">
        <v>0</v>
      </c>
      <c r="F406" s="369" t="s">
        <v>135</v>
      </c>
      <c r="G406" s="372" t="s">
        <v>2070</v>
      </c>
      <c r="H406" s="371" t="s">
        <v>795</v>
      </c>
      <c r="I406" s="371" t="s">
        <v>795</v>
      </c>
      <c r="J406" s="371" t="s">
        <v>304</v>
      </c>
      <c r="K406" s="371" t="s">
        <v>304</v>
      </c>
      <c r="L406" s="371" t="str">
        <f t="shared" si="31"/>
        <v>NULL</v>
      </c>
      <c r="M406" s="369" t="s">
        <v>795</v>
      </c>
      <c r="N406" s="369" t="s">
        <v>5417</v>
      </c>
      <c r="O406" s="369" t="s">
        <v>5417</v>
      </c>
      <c r="P406" s="371"/>
      <c r="Q406" s="371"/>
      <c r="R406" s="371"/>
      <c r="S406" s="371"/>
      <c r="T406" s="371"/>
      <c r="U406" s="371"/>
      <c r="V406" s="371"/>
      <c r="W406" s="327" t="str">
        <f t="shared" si="32"/>
        <v>IF EXISTS (SELECT *FROM GeneralMaster WHERE (Code='*11103' OR Name='18.00X24.00') AND TYPE=11) Print 'Exist' ELSE Insert Into GeneralMaster VALUES ('*11103','18.00X24.00','18.00X24.00','11','0','000001',GetDate(),'NULL',NULL,'N','N','NULL')</v>
      </c>
    </row>
    <row r="407" spans="1:23">
      <c r="A407" s="369" t="s">
        <v>5418</v>
      </c>
      <c r="B407" s="369" t="s">
        <v>5407</v>
      </c>
      <c r="C407" s="369" t="s">
        <v>5407</v>
      </c>
      <c r="D407" s="370">
        <v>11</v>
      </c>
      <c r="E407" s="371">
        <v>0</v>
      </c>
      <c r="F407" s="369" t="s">
        <v>135</v>
      </c>
      <c r="G407" s="372" t="s">
        <v>2070</v>
      </c>
      <c r="H407" s="371" t="s">
        <v>795</v>
      </c>
      <c r="I407" s="371" t="s">
        <v>795</v>
      </c>
      <c r="J407" s="371" t="s">
        <v>304</v>
      </c>
      <c r="K407" s="371" t="s">
        <v>304</v>
      </c>
      <c r="L407" s="371" t="str">
        <f t="shared" si="31"/>
        <v>NULL</v>
      </c>
      <c r="M407" s="369" t="s">
        <v>795</v>
      </c>
      <c r="N407" s="369" t="s">
        <v>5418</v>
      </c>
      <c r="O407" s="369" t="s">
        <v>5418</v>
      </c>
      <c r="P407" s="371"/>
      <c r="Q407" s="371"/>
      <c r="R407" s="371"/>
      <c r="S407" s="371"/>
      <c r="T407" s="371"/>
      <c r="U407" s="371"/>
      <c r="V407" s="371"/>
      <c r="W407" s="327" t="str">
        <f t="shared" si="32"/>
        <v>IF EXISTS (SELECT *FROM GeneralMaster WHERE (Code='*11104' OR Name='18.50X23.50') AND TYPE=11) Print 'Exist' ELSE Insert Into GeneralMaster VALUES ('*11104','18.50X23.50','18.50X23.50','11','0','000001',GetDate(),'NULL',NULL,'N','N','NULL')</v>
      </c>
    </row>
    <row r="408" spans="1:23">
      <c r="A408" s="369" t="s">
        <v>5419</v>
      </c>
      <c r="B408" s="369" t="s">
        <v>5408</v>
      </c>
      <c r="C408" s="369" t="s">
        <v>5408</v>
      </c>
      <c r="D408" s="370">
        <v>11</v>
      </c>
      <c r="E408" s="371">
        <v>0</v>
      </c>
      <c r="F408" s="369" t="s">
        <v>135</v>
      </c>
      <c r="G408" s="372" t="s">
        <v>2070</v>
      </c>
      <c r="H408" s="371" t="s">
        <v>795</v>
      </c>
      <c r="I408" s="371" t="s">
        <v>795</v>
      </c>
      <c r="J408" s="371" t="s">
        <v>304</v>
      </c>
      <c r="K408" s="371" t="s">
        <v>304</v>
      </c>
      <c r="L408" s="371" t="str">
        <f t="shared" si="31"/>
        <v>NULL</v>
      </c>
      <c r="M408" s="369" t="s">
        <v>795</v>
      </c>
      <c r="N408" s="369" t="s">
        <v>5419</v>
      </c>
      <c r="O408" s="369" t="s">
        <v>5419</v>
      </c>
      <c r="P408" s="371"/>
      <c r="Q408" s="371"/>
      <c r="R408" s="371"/>
      <c r="S408" s="371"/>
      <c r="T408" s="371"/>
      <c r="U408" s="371"/>
      <c r="V408" s="371"/>
      <c r="W408" s="327" t="str">
        <f t="shared" si="32"/>
        <v>IF EXISTS (SELECT *FROM GeneralMaster WHERE (Code='*11105' OR Name='21.00X26.50') AND TYPE=11) Print 'Exist' ELSE Insert Into GeneralMaster VALUES ('*11105','21.00X26.50','21.00X26.50','11','0','000001',GetDate(),'NULL',NULL,'N','N','NULL')</v>
      </c>
    </row>
    <row r="409" spans="1:23">
      <c r="A409" s="369" t="s">
        <v>5420</v>
      </c>
      <c r="B409" s="369" t="s">
        <v>5409</v>
      </c>
      <c r="C409" s="369" t="s">
        <v>5409</v>
      </c>
      <c r="D409" s="370">
        <v>11</v>
      </c>
      <c r="E409" s="371">
        <v>0</v>
      </c>
      <c r="F409" s="369" t="s">
        <v>135</v>
      </c>
      <c r="G409" s="372" t="s">
        <v>2070</v>
      </c>
      <c r="H409" s="371" t="s">
        <v>795</v>
      </c>
      <c r="I409" s="371" t="s">
        <v>795</v>
      </c>
      <c r="J409" s="371" t="s">
        <v>304</v>
      </c>
      <c r="K409" s="371" t="s">
        <v>304</v>
      </c>
      <c r="L409" s="371" t="str">
        <f t="shared" si="31"/>
        <v>NULL</v>
      </c>
      <c r="M409" s="369" t="s">
        <v>795</v>
      </c>
      <c r="N409" s="369" t="s">
        <v>5420</v>
      </c>
      <c r="O409" s="369" t="s">
        <v>5420</v>
      </c>
      <c r="P409" s="371"/>
      <c r="Q409" s="371"/>
      <c r="R409" s="371"/>
      <c r="S409" s="371"/>
      <c r="T409" s="371"/>
      <c r="U409" s="371"/>
      <c r="V409" s="371"/>
      <c r="W409" s="327" t="str">
        <f t="shared" si="32"/>
        <v>IF EXISTS (SELECT *FROM GeneralMaster WHERE (Code='*11106' OR Name='21.00X28.50') AND TYPE=11) Print 'Exist' ELSE Insert Into GeneralMaster VALUES ('*11106','21.00X28.50','21.00X28.50','11','0','000001',GetDate(),'NULL',NULL,'N','N','NULL')</v>
      </c>
    </row>
    <row r="410" spans="1:23">
      <c r="A410" s="369" t="s">
        <v>5421</v>
      </c>
      <c r="B410" s="369" t="s">
        <v>5410</v>
      </c>
      <c r="C410" s="369" t="s">
        <v>5410</v>
      </c>
      <c r="D410" s="370">
        <v>11</v>
      </c>
      <c r="E410" s="371">
        <v>0</v>
      </c>
      <c r="F410" s="369" t="s">
        <v>135</v>
      </c>
      <c r="G410" s="372" t="s">
        <v>2070</v>
      </c>
      <c r="H410" s="371" t="s">
        <v>795</v>
      </c>
      <c r="I410" s="371" t="s">
        <v>795</v>
      </c>
      <c r="J410" s="371" t="s">
        <v>304</v>
      </c>
      <c r="K410" s="371" t="s">
        <v>304</v>
      </c>
      <c r="L410" s="371" t="str">
        <f t="shared" si="31"/>
        <v>NULL</v>
      </c>
      <c r="M410" s="369" t="s">
        <v>795</v>
      </c>
      <c r="N410" s="369" t="s">
        <v>5421</v>
      </c>
      <c r="O410" s="369" t="s">
        <v>5421</v>
      </c>
      <c r="P410" s="371"/>
      <c r="Q410" s="371"/>
      <c r="R410" s="371"/>
      <c r="S410" s="371"/>
      <c r="T410" s="371"/>
      <c r="U410" s="371"/>
      <c r="V410" s="371"/>
      <c r="W410" s="327" t="str">
        <f t="shared" si="32"/>
        <v>IF EXISTS (SELECT *FROM GeneralMaster WHERE (Code='*11107' OR Name='21.00X29.00') AND TYPE=11) Print 'Exist' ELSE Insert Into GeneralMaster VALUES ('*11107','21.00X29.00','21.00X29.00','11','0','000001',GetDate(),'NULL',NULL,'N','N','NULL')</v>
      </c>
    </row>
    <row r="411" spans="1:23">
      <c r="A411" s="369" t="s">
        <v>5422</v>
      </c>
      <c r="B411" s="369" t="s">
        <v>5411</v>
      </c>
      <c r="C411" s="369" t="s">
        <v>5411</v>
      </c>
      <c r="D411" s="370">
        <v>11</v>
      </c>
      <c r="E411" s="371">
        <v>0</v>
      </c>
      <c r="F411" s="369" t="s">
        <v>135</v>
      </c>
      <c r="G411" s="372" t="s">
        <v>2070</v>
      </c>
      <c r="H411" s="371" t="s">
        <v>795</v>
      </c>
      <c r="I411" s="371" t="s">
        <v>795</v>
      </c>
      <c r="J411" s="371" t="s">
        <v>304</v>
      </c>
      <c r="K411" s="371" t="s">
        <v>304</v>
      </c>
      <c r="L411" s="371" t="str">
        <f t="shared" si="31"/>
        <v>NULL</v>
      </c>
      <c r="M411" s="369" t="s">
        <v>795</v>
      </c>
      <c r="N411" s="369" t="s">
        <v>5422</v>
      </c>
      <c r="O411" s="369" t="s">
        <v>5422</v>
      </c>
      <c r="P411" s="371"/>
      <c r="Q411" s="371"/>
      <c r="R411" s="371"/>
      <c r="S411" s="371"/>
      <c r="T411" s="371"/>
      <c r="U411" s="371"/>
      <c r="V411" s="371"/>
      <c r="W411" s="327" t="str">
        <f t="shared" si="32"/>
        <v>IF EXISTS (SELECT *FROM GeneralMaster WHERE (Code='*11108' OR Name='22.00X27.00') AND TYPE=11) Print 'Exist' ELSE Insert Into GeneralMaster VALUES ('*11108','22.00X27.00','22.00X27.00','11','0','000001',GetDate(),'NULL',NULL,'N','N','NULL')</v>
      </c>
    </row>
    <row r="412" spans="1:23">
      <c r="A412" s="369" t="s">
        <v>5423</v>
      </c>
      <c r="B412" s="369" t="s">
        <v>1218</v>
      </c>
      <c r="C412" s="369" t="s">
        <v>1218</v>
      </c>
      <c r="D412" s="370">
        <v>11</v>
      </c>
      <c r="E412" s="371">
        <v>0</v>
      </c>
      <c r="F412" s="369" t="s">
        <v>135</v>
      </c>
      <c r="G412" s="372" t="s">
        <v>2070</v>
      </c>
      <c r="H412" s="371" t="s">
        <v>795</v>
      </c>
      <c r="I412" s="371" t="s">
        <v>795</v>
      </c>
      <c r="J412" s="371" t="s">
        <v>304</v>
      </c>
      <c r="K412" s="371" t="s">
        <v>304</v>
      </c>
      <c r="L412" s="371" t="str">
        <f t="shared" si="31"/>
        <v>NULL</v>
      </c>
      <c r="M412" s="369" t="s">
        <v>795</v>
      </c>
      <c r="N412" s="369" t="s">
        <v>5423</v>
      </c>
      <c r="O412" s="369" t="s">
        <v>5423</v>
      </c>
      <c r="P412" s="371"/>
      <c r="Q412" s="371"/>
      <c r="R412" s="371"/>
      <c r="S412" s="371"/>
      <c r="T412" s="371"/>
      <c r="U412" s="371"/>
      <c r="V412" s="371"/>
      <c r="W412" s="327" t="str">
        <f t="shared" si="32"/>
        <v>IF EXISTS (SELECT *FROM GeneralMaster WHERE (Code='*11109' OR Name='22.00X28.00') AND TYPE=11) Print 'Exist' ELSE Insert Into GeneralMaster VALUES ('*11109','22.00X28.00','22.00X28.00','11','0','000001',GetDate(),'NULL',NULL,'N','N','NULL')</v>
      </c>
    </row>
    <row r="413" spans="1:23">
      <c r="A413" s="369" t="s">
        <v>5424</v>
      </c>
      <c r="B413" s="369" t="s">
        <v>5412</v>
      </c>
      <c r="C413" s="369" t="s">
        <v>5412</v>
      </c>
      <c r="D413" s="370">
        <v>11</v>
      </c>
      <c r="E413" s="371">
        <v>0</v>
      </c>
      <c r="F413" s="369" t="s">
        <v>135</v>
      </c>
      <c r="G413" s="372" t="s">
        <v>2070</v>
      </c>
      <c r="H413" s="371" t="s">
        <v>795</v>
      </c>
      <c r="I413" s="371" t="s">
        <v>795</v>
      </c>
      <c r="J413" s="371" t="s">
        <v>304</v>
      </c>
      <c r="K413" s="371" t="s">
        <v>304</v>
      </c>
      <c r="L413" s="371" t="str">
        <f t="shared" si="31"/>
        <v>NULL</v>
      </c>
      <c r="M413" s="369" t="s">
        <v>795</v>
      </c>
      <c r="N413" s="369" t="s">
        <v>5424</v>
      </c>
      <c r="O413" s="369" t="s">
        <v>5424</v>
      </c>
      <c r="P413" s="371"/>
      <c r="Q413" s="371"/>
      <c r="R413" s="371"/>
      <c r="S413" s="371"/>
      <c r="T413" s="371"/>
      <c r="U413" s="371"/>
      <c r="V413" s="371"/>
      <c r="W413" s="327" t="str">
        <f t="shared" si="32"/>
        <v>IF EXISTS (SELECT *FROM GeneralMaster WHERE (Code='*11110' OR Name='23.50X18.50') AND TYPE=11) Print 'Exist' ELSE Insert Into GeneralMaster VALUES ('*11110','23.50X18.50','23.50X18.50','11','0','000001',GetDate(),'NULL',NULL,'N','N','NULL')</v>
      </c>
    </row>
    <row r="414" spans="1:23">
      <c r="A414" s="369" t="s">
        <v>5425</v>
      </c>
      <c r="B414" s="369" t="s">
        <v>5413</v>
      </c>
      <c r="C414" s="369" t="s">
        <v>5413</v>
      </c>
      <c r="D414" s="370">
        <v>11</v>
      </c>
      <c r="E414" s="371">
        <v>0</v>
      </c>
      <c r="F414" s="369" t="s">
        <v>135</v>
      </c>
      <c r="G414" s="372" t="s">
        <v>2070</v>
      </c>
      <c r="H414" s="371" t="s">
        <v>795</v>
      </c>
      <c r="I414" s="371" t="s">
        <v>795</v>
      </c>
      <c r="J414" s="371" t="s">
        <v>304</v>
      </c>
      <c r="K414" s="371" t="s">
        <v>304</v>
      </c>
      <c r="L414" s="371" t="str">
        <f t="shared" si="31"/>
        <v>NULL</v>
      </c>
      <c r="M414" s="369" t="s">
        <v>795</v>
      </c>
      <c r="N414" s="369" t="s">
        <v>5425</v>
      </c>
      <c r="O414" s="369" t="s">
        <v>5425</v>
      </c>
      <c r="P414" s="371"/>
      <c r="Q414" s="371"/>
      <c r="R414" s="371"/>
      <c r="S414" s="371"/>
      <c r="T414" s="371"/>
      <c r="U414" s="371"/>
      <c r="V414" s="371"/>
      <c r="W414" s="327" t="str">
        <f t="shared" si="32"/>
        <v>IF EXISTS (SELECT *FROM GeneralMaster WHERE (Code='*11111' OR Name='26.50X21.50') AND TYPE=11) Print 'Exist' ELSE Insert Into GeneralMaster VALUES ('*11111','26.50X21.50','26.50X21.50','11','0','000001',GetDate(),'NULL',NULL,'N','N','NULL')</v>
      </c>
    </row>
    <row r="415" spans="1:23">
      <c r="A415" s="369"/>
      <c r="B415" s="369"/>
      <c r="C415" s="369"/>
      <c r="D415" s="370"/>
      <c r="E415" s="371"/>
      <c r="F415" s="369"/>
      <c r="G415" s="372"/>
      <c r="H415" s="371"/>
      <c r="I415" s="371"/>
      <c r="J415" s="371"/>
      <c r="K415" s="371"/>
      <c r="L415" s="371"/>
      <c r="M415" s="369"/>
      <c r="N415" s="369"/>
      <c r="O415" s="369"/>
      <c r="P415" s="371"/>
      <c r="Q415" s="371"/>
      <c r="R415" s="371"/>
      <c r="S415" s="371"/>
      <c r="T415" s="371"/>
      <c r="U415" s="371"/>
      <c r="V415" s="371"/>
      <c r="W415" s="327"/>
    </row>
    <row r="416" spans="1:23">
      <c r="A416" s="369"/>
      <c r="B416" s="369"/>
      <c r="C416" s="369"/>
      <c r="D416" s="370"/>
      <c r="E416" s="371"/>
      <c r="F416" s="369"/>
      <c r="G416" s="372"/>
      <c r="H416" s="371"/>
      <c r="I416" s="371"/>
      <c r="J416" s="371"/>
      <c r="K416" s="371"/>
      <c r="L416" s="371"/>
      <c r="M416" s="369"/>
      <c r="N416" s="369"/>
      <c r="O416" s="369"/>
      <c r="P416" s="371"/>
      <c r="Q416" s="371"/>
      <c r="R416" s="371"/>
      <c r="S416" s="371"/>
      <c r="T416" s="371"/>
      <c r="U416" s="371"/>
      <c r="V416" s="371"/>
      <c r="W416" s="327"/>
    </row>
    <row r="417" spans="1:23">
      <c r="A417" s="369"/>
      <c r="B417" s="369"/>
      <c r="C417" s="369"/>
      <c r="D417" s="370"/>
      <c r="E417" s="371"/>
      <c r="F417" s="369"/>
      <c r="G417" s="372"/>
      <c r="H417" s="371"/>
      <c r="I417" s="371"/>
      <c r="J417" s="371"/>
      <c r="K417" s="371"/>
      <c r="L417" s="371"/>
      <c r="M417" s="369"/>
      <c r="N417" s="369"/>
      <c r="O417" s="369"/>
      <c r="P417" s="371"/>
      <c r="Q417" s="371"/>
      <c r="R417" s="371"/>
      <c r="S417" s="371"/>
      <c r="T417" s="371"/>
      <c r="U417" s="371"/>
      <c r="V417" s="371"/>
      <c r="W417" s="327"/>
    </row>
    <row r="418" spans="1:23">
      <c r="A418" s="369"/>
      <c r="B418" s="369"/>
      <c r="C418" s="369"/>
      <c r="D418" s="370"/>
      <c r="E418" s="371"/>
      <c r="F418" s="369"/>
      <c r="G418" s="372"/>
      <c r="H418" s="371"/>
      <c r="I418" s="371"/>
      <c r="J418" s="371"/>
      <c r="K418" s="371"/>
      <c r="L418" s="371"/>
      <c r="M418" s="369"/>
      <c r="N418" s="369"/>
      <c r="O418" s="369"/>
      <c r="P418" s="371"/>
      <c r="Q418" s="371"/>
      <c r="R418" s="371"/>
      <c r="S418" s="371"/>
      <c r="T418" s="371"/>
      <c r="U418" s="371"/>
      <c r="V418" s="371"/>
      <c r="W418" s="327"/>
    </row>
    <row r="419" spans="1:23">
      <c r="A419" s="369"/>
      <c r="B419" s="369"/>
      <c r="C419" s="369"/>
      <c r="D419" s="370"/>
      <c r="E419" s="371"/>
      <c r="F419" s="369"/>
      <c r="G419" s="372"/>
      <c r="H419" s="371"/>
      <c r="I419" s="371"/>
      <c r="J419" s="371"/>
      <c r="K419" s="371"/>
      <c r="L419" s="371"/>
      <c r="M419" s="369"/>
      <c r="N419" s="369"/>
      <c r="O419" s="369"/>
      <c r="P419" s="371"/>
      <c r="Q419" s="371"/>
      <c r="R419" s="371"/>
      <c r="S419" s="371"/>
      <c r="T419" s="371"/>
      <c r="U419" s="371"/>
      <c r="V419" s="371"/>
      <c r="W419" s="327"/>
    </row>
    <row r="420" spans="1:23">
      <c r="A420" s="369"/>
      <c r="B420" s="369"/>
      <c r="C420" s="369"/>
      <c r="D420" s="370"/>
      <c r="E420" s="371"/>
      <c r="F420" s="369"/>
      <c r="G420" s="372"/>
      <c r="H420" s="371"/>
      <c r="I420" s="371"/>
      <c r="J420" s="371"/>
      <c r="K420" s="371"/>
      <c r="L420" s="371"/>
      <c r="M420" s="369"/>
      <c r="N420" s="369"/>
      <c r="O420" s="369"/>
      <c r="P420" s="371"/>
      <c r="Q420" s="371"/>
      <c r="R420" s="371"/>
      <c r="S420" s="371"/>
      <c r="T420" s="371"/>
      <c r="U420" s="371"/>
      <c r="V420" s="371"/>
      <c r="W420" s="327"/>
    </row>
    <row r="421" spans="1:23">
      <c r="A421" s="321" t="s">
        <v>2658</v>
      </c>
      <c r="B421" s="324" t="s">
        <v>1291</v>
      </c>
      <c r="C421" s="324" t="s">
        <v>1291</v>
      </c>
      <c r="D421" s="375">
        <v>12</v>
      </c>
      <c r="E421" s="376">
        <v>0</v>
      </c>
      <c r="F421" s="324" t="s">
        <v>135</v>
      </c>
      <c r="G421" s="377" t="s">
        <v>2070</v>
      </c>
      <c r="H421" s="376" t="s">
        <v>795</v>
      </c>
      <c r="I421" s="376" t="s">
        <v>795</v>
      </c>
      <c r="J421" s="376" t="s">
        <v>304</v>
      </c>
      <c r="K421" s="376" t="s">
        <v>304</v>
      </c>
      <c r="L421" s="376" t="str">
        <f t="shared" si="29"/>
        <v>*26031</v>
      </c>
      <c r="M421" s="324" t="s">
        <v>2038</v>
      </c>
      <c r="N421" s="324" t="s">
        <v>2084</v>
      </c>
      <c r="O421" s="321" t="s">
        <v>2658</v>
      </c>
      <c r="P421" s="376"/>
      <c r="Q421" s="376"/>
      <c r="R421" s="376"/>
      <c r="S421" s="376"/>
      <c r="T421" s="376"/>
      <c r="U421" s="376"/>
      <c r="V421" s="376"/>
      <c r="W421" s="327" t="str">
        <f t="shared" ref="W421:W452" si="33">CONCATENATE(W$1,W$3,"'",A421,"' OR Name='",B421,"') Print 'Exist' ELSE ",W$4,"'",A421,"','",B421,"','",C421,"','",D421,"','",E421,"','",F421,"',",G421,",'",H421,"',",I421,",'",J421,"','",K421,"','",L421,"')")</f>
        <v>IF EXISTS (SELECT *FROM GeneralMaster WHERE Code='*12002' OR Name='Account Group') Print 'Exist' ELSE Insert Into GeneralMaster VALUES ('*12002','Account Group','Account Group','12','0','000001',GetDate(),'NULL',NULL,'N','N','*26031')</v>
      </c>
    </row>
    <row r="422" spans="1:23">
      <c r="A422" s="324" t="s">
        <v>1522</v>
      </c>
      <c r="B422" s="324" t="s">
        <v>411</v>
      </c>
      <c r="C422" s="324" t="s">
        <v>411</v>
      </c>
      <c r="D422" s="375">
        <v>12</v>
      </c>
      <c r="E422" s="376">
        <v>0</v>
      </c>
      <c r="F422" s="324" t="s">
        <v>135</v>
      </c>
      <c r="G422" s="377" t="s">
        <v>2070</v>
      </c>
      <c r="H422" s="376" t="s">
        <v>795</v>
      </c>
      <c r="I422" s="376" t="s">
        <v>795</v>
      </c>
      <c r="J422" s="376" t="s">
        <v>304</v>
      </c>
      <c r="K422" s="376" t="s">
        <v>304</v>
      </c>
      <c r="L422" s="376" t="str">
        <f t="shared" si="29"/>
        <v>NULL</v>
      </c>
      <c r="M422" s="324" t="s">
        <v>795</v>
      </c>
      <c r="N422" s="324" t="s">
        <v>1522</v>
      </c>
      <c r="O422" s="324" t="s">
        <v>1522</v>
      </c>
      <c r="P422" s="376"/>
      <c r="Q422" s="376"/>
      <c r="R422" s="376"/>
      <c r="S422" s="376"/>
      <c r="T422" s="376"/>
      <c r="U422" s="376"/>
      <c r="V422" s="376"/>
      <c r="W422" s="327" t="str">
        <f t="shared" si="33"/>
        <v>IF EXISTS (SELECT *FROM GeneralMaster WHERE Code='*99996' OR Name='Transporter') Print 'Exist' ELSE Insert Into GeneralMaster VALUES ('*99996','Transporter','Transporter','12','0','000001',GetDate(),'NULL',NULL,'N','N','NULL')</v>
      </c>
    </row>
    <row r="423" spans="1:23">
      <c r="A423" s="324" t="s">
        <v>1523</v>
      </c>
      <c r="B423" s="324" t="s">
        <v>409</v>
      </c>
      <c r="C423" s="324" t="s">
        <v>411</v>
      </c>
      <c r="D423" s="375">
        <v>12</v>
      </c>
      <c r="E423" s="376">
        <v>0</v>
      </c>
      <c r="F423" s="324" t="s">
        <v>135</v>
      </c>
      <c r="G423" s="377" t="s">
        <v>2070</v>
      </c>
      <c r="H423" s="376" t="s">
        <v>795</v>
      </c>
      <c r="I423" s="376" t="s">
        <v>795</v>
      </c>
      <c r="J423" s="376" t="s">
        <v>304</v>
      </c>
      <c r="K423" s="376" t="s">
        <v>304</v>
      </c>
      <c r="L423" s="376" t="str">
        <f t="shared" si="29"/>
        <v>NULL</v>
      </c>
      <c r="M423" s="324" t="s">
        <v>795</v>
      </c>
      <c r="N423" s="324" t="s">
        <v>1523</v>
      </c>
      <c r="O423" s="324" t="s">
        <v>1523</v>
      </c>
      <c r="P423" s="376"/>
      <c r="Q423" s="376"/>
      <c r="R423" s="376"/>
      <c r="S423" s="376"/>
      <c r="T423" s="376"/>
      <c r="U423" s="376"/>
      <c r="V423" s="376"/>
      <c r="W423" s="327" t="str">
        <f t="shared" si="33"/>
        <v>IF EXISTS (SELECT *FROM GeneralMaster WHERE Code='*99997' OR Name='Packer') Print 'Exist' ELSE Insert Into GeneralMaster VALUES ('*99997','Packer','Transporter','12','0','000001',GetDate(),'NULL',NULL,'N','N','NULL')</v>
      </c>
    </row>
    <row r="424" spans="1:23">
      <c r="A424" s="324" t="s">
        <v>1524</v>
      </c>
      <c r="B424" s="324" t="s">
        <v>408</v>
      </c>
      <c r="C424" s="324" t="s">
        <v>408</v>
      </c>
      <c r="D424" s="375">
        <v>12</v>
      </c>
      <c r="E424" s="376">
        <v>0</v>
      </c>
      <c r="F424" s="324" t="s">
        <v>135</v>
      </c>
      <c r="G424" s="377" t="s">
        <v>2070</v>
      </c>
      <c r="H424" s="376" t="s">
        <v>795</v>
      </c>
      <c r="I424" s="376" t="s">
        <v>795</v>
      </c>
      <c r="J424" s="376" t="s">
        <v>304</v>
      </c>
      <c r="K424" s="376" t="s">
        <v>304</v>
      </c>
      <c r="L424" s="376" t="str">
        <f t="shared" si="29"/>
        <v>*26030</v>
      </c>
      <c r="M424" s="324" t="s">
        <v>2037</v>
      </c>
      <c r="N424" s="324" t="s">
        <v>1524</v>
      </c>
      <c r="O424" s="324" t="s">
        <v>1524</v>
      </c>
      <c r="P424" s="376"/>
      <c r="Q424" s="376"/>
      <c r="R424" s="376"/>
      <c r="S424" s="376"/>
      <c r="T424" s="376"/>
      <c r="U424" s="376"/>
      <c r="V424" s="376"/>
      <c r="W424" s="327" t="str">
        <f t="shared" si="33"/>
        <v>IF EXISTS (SELECT *FROM GeneralMaster WHERE Code='*99998' OR Name='Deliverer') Print 'Exist' ELSE Insert Into GeneralMaster VALUES ('*99998','Deliverer','Deliverer','12','0','000001',GetDate(),'NULL',NULL,'N','N','*26030')</v>
      </c>
    </row>
    <row r="425" spans="1:23">
      <c r="A425" s="324" t="s">
        <v>1201</v>
      </c>
      <c r="B425" s="324" t="s">
        <v>1202</v>
      </c>
      <c r="C425" s="324" t="s">
        <v>1202</v>
      </c>
      <c r="D425" s="375">
        <v>12</v>
      </c>
      <c r="E425" s="376">
        <v>0</v>
      </c>
      <c r="F425" s="324" t="s">
        <v>135</v>
      </c>
      <c r="G425" s="377" t="s">
        <v>2070</v>
      </c>
      <c r="H425" s="376" t="s">
        <v>795</v>
      </c>
      <c r="I425" s="376" t="s">
        <v>795</v>
      </c>
      <c r="J425" s="376" t="s">
        <v>304</v>
      </c>
      <c r="K425" s="376" t="s">
        <v>304</v>
      </c>
      <c r="L425" s="376" t="str">
        <f t="shared" si="29"/>
        <v>NULL</v>
      </c>
      <c r="M425" s="324" t="s">
        <v>795</v>
      </c>
      <c r="N425" s="324" t="s">
        <v>1201</v>
      </c>
      <c r="O425" s="324" t="s">
        <v>1201</v>
      </c>
      <c r="P425" s="376"/>
      <c r="Q425" s="376"/>
      <c r="R425" s="376"/>
      <c r="S425" s="376"/>
      <c r="T425" s="376"/>
      <c r="U425" s="376"/>
      <c r="V425" s="376"/>
      <c r="W425" s="327" t="str">
        <f t="shared" si="33"/>
        <v>IF EXISTS (SELECT *FROM GeneralMaster WHERE Code='*99999' OR Name='Material Centre') Print 'Exist' ELSE Insert Into GeneralMaster VALUES ('*99999','Material Centre','Material Centre','12','0','000001',GetDate(),'NULL',NULL,'N','N','NULL')</v>
      </c>
    </row>
    <row r="426" spans="1:23">
      <c r="A426" s="324" t="s">
        <v>3582</v>
      </c>
      <c r="B426" s="324" t="s">
        <v>3583</v>
      </c>
      <c r="C426" s="324" t="s">
        <v>3583</v>
      </c>
      <c r="D426" s="375">
        <v>12</v>
      </c>
      <c r="E426" s="376">
        <v>0</v>
      </c>
      <c r="F426" s="324" t="s">
        <v>135</v>
      </c>
      <c r="G426" s="377" t="s">
        <v>2070</v>
      </c>
      <c r="H426" s="376" t="s">
        <v>795</v>
      </c>
      <c r="I426" s="376" t="s">
        <v>795</v>
      </c>
      <c r="J426" s="376" t="s">
        <v>304</v>
      </c>
      <c r="K426" s="376" t="s">
        <v>304</v>
      </c>
      <c r="L426" s="376" t="s">
        <v>795</v>
      </c>
      <c r="M426" s="324" t="s">
        <v>795</v>
      </c>
      <c r="N426" s="324" t="s">
        <v>3582</v>
      </c>
      <c r="O426" s="324" t="s">
        <v>3582</v>
      </c>
      <c r="P426" s="327" t="s">
        <v>3581</v>
      </c>
      <c r="Q426" s="376"/>
      <c r="R426" s="376"/>
      <c r="S426" s="376"/>
      <c r="T426" s="376"/>
      <c r="U426" s="376"/>
      <c r="V426" s="376"/>
      <c r="W426" s="327" t="str">
        <f t="shared" si="33"/>
        <v>IF EXISTS (SELECT *FROM GeneralMaster WHERE Code='*99995' OR Name='Sales Executive') Print 'Exist' ELSE Insert Into GeneralMaster VALUES ('*99995','Sales Executive','Sales Executive','12','0','000001',GetDate(),'NULL',NULL,'N','N','NULL')</v>
      </c>
    </row>
    <row r="427" spans="1:23">
      <c r="A427" s="378" t="s">
        <v>2657</v>
      </c>
      <c r="B427" s="378" t="s">
        <v>1292</v>
      </c>
      <c r="C427" s="378" t="s">
        <v>1292</v>
      </c>
      <c r="D427" s="379">
        <v>12</v>
      </c>
      <c r="E427" s="380">
        <v>0</v>
      </c>
      <c r="F427" s="378" t="s">
        <v>135</v>
      </c>
      <c r="G427" s="381" t="s">
        <v>2070</v>
      </c>
      <c r="H427" s="380" t="s">
        <v>795</v>
      </c>
      <c r="I427" s="380" t="s">
        <v>795</v>
      </c>
      <c r="J427" s="380" t="s">
        <v>304</v>
      </c>
      <c r="K427" s="380" t="s">
        <v>304</v>
      </c>
      <c r="L427" s="380" t="str">
        <f t="shared" si="29"/>
        <v>*26030</v>
      </c>
      <c r="M427" s="378" t="s">
        <v>2037</v>
      </c>
      <c r="N427" s="378" t="s">
        <v>2179</v>
      </c>
      <c r="O427" s="378" t="s">
        <v>2657</v>
      </c>
      <c r="P427" s="380"/>
      <c r="Q427" s="380"/>
      <c r="R427" s="380"/>
      <c r="S427" s="380"/>
      <c r="T427" s="380"/>
      <c r="U427" s="380"/>
      <c r="V427" s="380"/>
      <c r="W427" s="327" t="str">
        <f t="shared" si="33"/>
        <v>IF EXISTS (SELECT *FROM GeneralMaster WHERE Code='*12001' OR Name='Binders') Print 'Exist' ELSE Insert Into GeneralMaster VALUES ('*12001','Binders','Binders','12','0','000001',GetDate(),'NULL',NULL,'N','N','*26030')</v>
      </c>
    </row>
    <row r="428" spans="1:23">
      <c r="A428" s="378" t="s">
        <v>2659</v>
      </c>
      <c r="B428" s="378" t="s">
        <v>1293</v>
      </c>
      <c r="C428" s="378" t="s">
        <v>1293</v>
      </c>
      <c r="D428" s="379">
        <v>12</v>
      </c>
      <c r="E428" s="380">
        <v>0</v>
      </c>
      <c r="F428" s="378" t="s">
        <v>135</v>
      </c>
      <c r="G428" s="381" t="s">
        <v>2070</v>
      </c>
      <c r="H428" s="380" t="s">
        <v>795</v>
      </c>
      <c r="I428" s="380" t="s">
        <v>795</v>
      </c>
      <c r="J428" s="380" t="s">
        <v>304</v>
      </c>
      <c r="K428" s="380" t="s">
        <v>304</v>
      </c>
      <c r="L428" s="380" t="str">
        <f t="shared" si="29"/>
        <v>*26030</v>
      </c>
      <c r="M428" s="378" t="s">
        <v>2037</v>
      </c>
      <c r="N428" s="378" t="s">
        <v>2180</v>
      </c>
      <c r="O428" s="378" t="s">
        <v>2659</v>
      </c>
      <c r="P428" s="380"/>
      <c r="Q428" s="380"/>
      <c r="R428" s="380"/>
      <c r="S428" s="380"/>
      <c r="T428" s="380"/>
      <c r="U428" s="380"/>
      <c r="V428" s="380"/>
      <c r="W428" s="327" t="str">
        <f t="shared" si="33"/>
        <v>IF EXISTS (SELECT *FROM GeneralMaster WHERE Code='*12003' OR Name='Box Supplier') Print 'Exist' ELSE Insert Into GeneralMaster VALUES ('*12003','Box Supplier','Box Supplier','12','0','000001',GetDate(),'NULL',NULL,'N','N','*26030')</v>
      </c>
    </row>
    <row r="429" spans="1:23">
      <c r="A429" s="378" t="s">
        <v>2660</v>
      </c>
      <c r="B429" s="378" t="s">
        <v>1294</v>
      </c>
      <c r="C429" s="378" t="s">
        <v>1294</v>
      </c>
      <c r="D429" s="379">
        <v>12</v>
      </c>
      <c r="E429" s="380">
        <v>0</v>
      </c>
      <c r="F429" s="378" t="s">
        <v>135</v>
      </c>
      <c r="G429" s="381" t="s">
        <v>2070</v>
      </c>
      <c r="H429" s="380" t="s">
        <v>795</v>
      </c>
      <c r="I429" s="380" t="s">
        <v>795</v>
      </c>
      <c r="J429" s="380" t="s">
        <v>304</v>
      </c>
      <c r="K429" s="380" t="s">
        <v>304</v>
      </c>
      <c r="L429" s="380" t="str">
        <f t="shared" si="29"/>
        <v>*26030</v>
      </c>
      <c r="M429" s="378" t="s">
        <v>2037</v>
      </c>
      <c r="N429" s="378" t="s">
        <v>2181</v>
      </c>
      <c r="O429" s="378" t="s">
        <v>2660</v>
      </c>
      <c r="P429" s="380"/>
      <c r="Q429" s="380"/>
      <c r="R429" s="380"/>
      <c r="S429" s="380"/>
      <c r="T429" s="380"/>
      <c r="U429" s="380"/>
      <c r="V429" s="380"/>
      <c r="W429" s="327" t="str">
        <f t="shared" si="33"/>
        <v>IF EXISTS (SELECT *FROM GeneralMaster WHERE Code='*12004' OR Name='CD Suppliers') Print 'Exist' ELSE Insert Into GeneralMaster VALUES ('*12004','CD Suppliers','CD Suppliers','12','0','000001',GetDate(),'NULL',NULL,'N','N','*26030')</v>
      </c>
    </row>
    <row r="430" spans="1:23">
      <c r="A430" s="378" t="s">
        <v>2661</v>
      </c>
      <c r="B430" s="378" t="s">
        <v>1295</v>
      </c>
      <c r="C430" s="378" t="s">
        <v>1295</v>
      </c>
      <c r="D430" s="379">
        <v>12</v>
      </c>
      <c r="E430" s="380">
        <v>0</v>
      </c>
      <c r="F430" s="378" t="s">
        <v>135</v>
      </c>
      <c r="G430" s="381" t="s">
        <v>2070</v>
      </c>
      <c r="H430" s="380" t="s">
        <v>795</v>
      </c>
      <c r="I430" s="380" t="s">
        <v>795</v>
      </c>
      <c r="J430" s="380" t="s">
        <v>304</v>
      </c>
      <c r="K430" s="380" t="s">
        <v>304</v>
      </c>
      <c r="L430" s="380" t="str">
        <f t="shared" si="29"/>
        <v>NULL</v>
      </c>
      <c r="M430" s="378" t="s">
        <v>795</v>
      </c>
      <c r="N430" s="378" t="s">
        <v>2182</v>
      </c>
      <c r="O430" s="378" t="s">
        <v>2661</v>
      </c>
      <c r="P430" s="380"/>
      <c r="Q430" s="380"/>
      <c r="R430" s="380"/>
      <c r="S430" s="380"/>
      <c r="T430" s="380"/>
      <c r="U430" s="380"/>
      <c r="V430" s="380"/>
      <c r="W430" s="327" t="str">
        <f t="shared" si="33"/>
        <v>IF EXISTS (SELECT *FROM GeneralMaster WHERE Code='*12005' OR Name='FG Godown') Print 'Exist' ELSE Insert Into GeneralMaster VALUES ('*12005','FG Godown','FG Godown','12','0','000001',GetDate(),'NULL',NULL,'N','N','NULL')</v>
      </c>
    </row>
    <row r="431" spans="1:23">
      <c r="A431" s="378" t="s">
        <v>2662</v>
      </c>
      <c r="B431" s="378" t="s">
        <v>1296</v>
      </c>
      <c r="C431" s="378" t="s">
        <v>1296</v>
      </c>
      <c r="D431" s="379">
        <v>12</v>
      </c>
      <c r="E431" s="380">
        <v>0</v>
      </c>
      <c r="F431" s="378" t="s">
        <v>135</v>
      </c>
      <c r="G431" s="381" t="s">
        <v>2070</v>
      </c>
      <c r="H431" s="380" t="s">
        <v>795</v>
      </c>
      <c r="I431" s="380" t="s">
        <v>795</v>
      </c>
      <c r="J431" s="380" t="s">
        <v>304</v>
      </c>
      <c r="K431" s="380" t="s">
        <v>304</v>
      </c>
      <c r="L431" s="380" t="str">
        <f t="shared" si="29"/>
        <v>*26030</v>
      </c>
      <c r="M431" s="378" t="s">
        <v>2037</v>
      </c>
      <c r="N431" s="378" t="s">
        <v>2183</v>
      </c>
      <c r="O431" s="378" t="s">
        <v>2662</v>
      </c>
      <c r="P431" s="380"/>
      <c r="Q431" s="380"/>
      <c r="R431" s="380"/>
      <c r="S431" s="380"/>
      <c r="T431" s="380"/>
      <c r="U431" s="380"/>
      <c r="V431" s="380"/>
      <c r="W431" s="327" t="str">
        <f t="shared" si="33"/>
        <v>IF EXISTS (SELECT *FROM GeneralMaster WHERE Code='*12006' OR Name='Laminator') Print 'Exist' ELSE Insert Into GeneralMaster VALUES ('*12006','Laminator','Laminator','12','0','000001',GetDate(),'NULL',NULL,'N','N','*26030')</v>
      </c>
    </row>
    <row r="432" spans="1:23">
      <c r="A432" s="378" t="s">
        <v>2663</v>
      </c>
      <c r="B432" s="378" t="s">
        <v>1297</v>
      </c>
      <c r="C432" s="378" t="s">
        <v>1297</v>
      </c>
      <c r="D432" s="379">
        <v>12</v>
      </c>
      <c r="E432" s="380">
        <v>0</v>
      </c>
      <c r="F432" s="378" t="s">
        <v>135</v>
      </c>
      <c r="G432" s="381" t="s">
        <v>2070</v>
      </c>
      <c r="H432" s="380" t="s">
        <v>795</v>
      </c>
      <c r="I432" s="380" t="s">
        <v>795</v>
      </c>
      <c r="J432" s="380" t="s">
        <v>304</v>
      </c>
      <c r="K432" s="380" t="s">
        <v>304</v>
      </c>
      <c r="L432" s="380" t="str">
        <f t="shared" si="29"/>
        <v>*26030</v>
      </c>
      <c r="M432" s="378" t="s">
        <v>2037</v>
      </c>
      <c r="N432" s="378" t="s">
        <v>2184</v>
      </c>
      <c r="O432" s="378" t="s">
        <v>2663</v>
      </c>
      <c r="P432" s="380"/>
      <c r="Q432" s="380"/>
      <c r="R432" s="380"/>
      <c r="S432" s="380"/>
      <c r="T432" s="380"/>
      <c r="U432" s="380"/>
      <c r="V432" s="380"/>
      <c r="W432" s="327" t="str">
        <f t="shared" si="33"/>
        <v>IF EXISTS (SELECT *FROM GeneralMaster WHERE Code='*12007' OR Name='Packaging Supplier') Print 'Exist' ELSE Insert Into GeneralMaster VALUES ('*12007','Packaging Supplier','Packaging Supplier','12','0','000001',GetDate(),'NULL',NULL,'N','N','*26030')</v>
      </c>
    </row>
    <row r="433" spans="1:23">
      <c r="A433" s="378" t="s">
        <v>2664</v>
      </c>
      <c r="B433" s="378" t="s">
        <v>1298</v>
      </c>
      <c r="C433" s="378" t="s">
        <v>1298</v>
      </c>
      <c r="D433" s="379">
        <v>12</v>
      </c>
      <c r="E433" s="380">
        <v>0</v>
      </c>
      <c r="F433" s="378" t="s">
        <v>135</v>
      </c>
      <c r="G433" s="381" t="s">
        <v>2070</v>
      </c>
      <c r="H433" s="380" t="s">
        <v>795</v>
      </c>
      <c r="I433" s="380" t="s">
        <v>795</v>
      </c>
      <c r="J433" s="380" t="s">
        <v>304</v>
      </c>
      <c r="K433" s="380" t="s">
        <v>304</v>
      </c>
      <c r="L433" s="380" t="str">
        <f t="shared" si="29"/>
        <v>*26030</v>
      </c>
      <c r="M433" s="378" t="s">
        <v>2037</v>
      </c>
      <c r="N433" s="378" t="s">
        <v>2185</v>
      </c>
      <c r="O433" s="378" t="s">
        <v>2664</v>
      </c>
      <c r="P433" s="380"/>
      <c r="Q433" s="380"/>
      <c r="R433" s="380"/>
      <c r="S433" s="380"/>
      <c r="T433" s="380"/>
      <c r="U433" s="380"/>
      <c r="V433" s="380"/>
      <c r="W433" s="327" t="str">
        <f t="shared" si="33"/>
        <v>IF EXISTS (SELECT *FROM GeneralMaster WHERE Code='*12008' OR Name='Paper Suppliers') Print 'Exist' ELSE Insert Into GeneralMaster VALUES ('*12008','Paper Suppliers','Paper Suppliers','12','0','000001',GetDate(),'NULL',NULL,'N','N','*26030')</v>
      </c>
    </row>
    <row r="434" spans="1:23">
      <c r="A434" s="378" t="s">
        <v>2665</v>
      </c>
      <c r="B434" s="378" t="s">
        <v>1299</v>
      </c>
      <c r="C434" s="378" t="s">
        <v>1299</v>
      </c>
      <c r="D434" s="379">
        <v>12</v>
      </c>
      <c r="E434" s="380">
        <v>0</v>
      </c>
      <c r="F434" s="378" t="s">
        <v>135</v>
      </c>
      <c r="G434" s="381" t="s">
        <v>2070</v>
      </c>
      <c r="H434" s="380" t="s">
        <v>795</v>
      </c>
      <c r="I434" s="380" t="s">
        <v>795</v>
      </c>
      <c r="J434" s="380" t="s">
        <v>304</v>
      </c>
      <c r="K434" s="380" t="s">
        <v>304</v>
      </c>
      <c r="L434" s="380" t="str">
        <f t="shared" si="29"/>
        <v>*26030</v>
      </c>
      <c r="M434" s="378" t="s">
        <v>2037</v>
      </c>
      <c r="N434" s="378" t="s">
        <v>2186</v>
      </c>
      <c r="O434" s="378" t="s">
        <v>2665</v>
      </c>
      <c r="P434" s="380"/>
      <c r="Q434" s="380"/>
      <c r="R434" s="380"/>
      <c r="S434" s="380"/>
      <c r="T434" s="380"/>
      <c r="U434" s="380"/>
      <c r="V434" s="380"/>
      <c r="W434" s="327" t="str">
        <f t="shared" si="33"/>
        <v>IF EXISTS (SELECT *FROM GeneralMaster WHERE Code='*12009' OR Name='Printer') Print 'Exist' ELSE Insert Into GeneralMaster VALUES ('*12009','Printer','Printer','12','0','000001',GetDate(),'NULL',NULL,'N','N','*26030')</v>
      </c>
    </row>
    <row r="435" spans="1:23">
      <c r="A435" s="378" t="s">
        <v>2666</v>
      </c>
      <c r="B435" s="378" t="s">
        <v>1300</v>
      </c>
      <c r="C435" s="378" t="s">
        <v>1300</v>
      </c>
      <c r="D435" s="379">
        <v>12</v>
      </c>
      <c r="E435" s="380">
        <v>0</v>
      </c>
      <c r="F435" s="378" t="s">
        <v>135</v>
      </c>
      <c r="G435" s="381" t="s">
        <v>2070</v>
      </c>
      <c r="H435" s="380" t="s">
        <v>795</v>
      </c>
      <c r="I435" s="380" t="s">
        <v>795</v>
      </c>
      <c r="J435" s="380" t="s">
        <v>304</v>
      </c>
      <c r="K435" s="380" t="s">
        <v>304</v>
      </c>
      <c r="L435" s="380" t="str">
        <f t="shared" si="29"/>
        <v>*26030</v>
      </c>
      <c r="M435" s="378" t="s">
        <v>2037</v>
      </c>
      <c r="N435" s="378" t="s">
        <v>2187</v>
      </c>
      <c r="O435" s="378" t="s">
        <v>2666</v>
      </c>
      <c r="P435" s="380"/>
      <c r="Q435" s="380"/>
      <c r="R435" s="380"/>
      <c r="S435" s="380"/>
      <c r="T435" s="380"/>
      <c r="U435" s="380"/>
      <c r="V435" s="380"/>
      <c r="W435" s="327" t="str">
        <f t="shared" si="33"/>
        <v>IF EXISTS (SELECT *FROM GeneralMaster WHERE Code='*12010' OR Name='Printer &amp; Binder') Print 'Exist' ELSE Insert Into GeneralMaster VALUES ('*12010','Printer &amp; Binder','Printer &amp; Binder','12','0','000001',GetDate(),'NULL',NULL,'N','N','*26030')</v>
      </c>
    </row>
    <row r="436" spans="1:23">
      <c r="A436" s="378" t="s">
        <v>2667</v>
      </c>
      <c r="B436" s="378" t="s">
        <v>1301</v>
      </c>
      <c r="C436" s="378" t="s">
        <v>1301</v>
      </c>
      <c r="D436" s="379">
        <v>12</v>
      </c>
      <c r="E436" s="380">
        <v>0</v>
      </c>
      <c r="F436" s="378" t="s">
        <v>135</v>
      </c>
      <c r="G436" s="381" t="s">
        <v>2070</v>
      </c>
      <c r="H436" s="380" t="s">
        <v>795</v>
      </c>
      <c r="I436" s="380" t="s">
        <v>795</v>
      </c>
      <c r="J436" s="380" t="s">
        <v>304</v>
      </c>
      <c r="K436" s="380" t="s">
        <v>304</v>
      </c>
      <c r="L436" s="380" t="str">
        <f t="shared" si="29"/>
        <v>*26030</v>
      </c>
      <c r="M436" s="378" t="s">
        <v>2037</v>
      </c>
      <c r="N436" s="378" t="s">
        <v>2188</v>
      </c>
      <c r="O436" s="378" t="s">
        <v>2667</v>
      </c>
      <c r="P436" s="380"/>
      <c r="Q436" s="380"/>
      <c r="R436" s="380"/>
      <c r="S436" s="380"/>
      <c r="T436" s="380"/>
      <c r="U436" s="380"/>
      <c r="V436" s="380"/>
      <c r="W436" s="327" t="str">
        <f t="shared" si="33"/>
        <v>IF EXISTS (SELECT *FROM GeneralMaster WHERE Code='*12011' OR Name='Printer, Binder &amp; Laminator') Print 'Exist' ELSE Insert Into GeneralMaster VALUES ('*12011','Printer, Binder &amp; Laminator','Printer, Binder &amp; Laminator','12','0','000001',GetDate(),'NULL',NULL,'N','N','*26030')</v>
      </c>
    </row>
    <row r="437" spans="1:23">
      <c r="A437" s="378" t="s">
        <v>2668</v>
      </c>
      <c r="B437" s="378" t="s">
        <v>1302</v>
      </c>
      <c r="C437" s="378" t="s">
        <v>1302</v>
      </c>
      <c r="D437" s="379">
        <v>12</v>
      </c>
      <c r="E437" s="380">
        <v>0</v>
      </c>
      <c r="F437" s="378" t="s">
        <v>135</v>
      </c>
      <c r="G437" s="381" t="s">
        <v>2070</v>
      </c>
      <c r="H437" s="380" t="s">
        <v>795</v>
      </c>
      <c r="I437" s="380" t="s">
        <v>795</v>
      </c>
      <c r="J437" s="380" t="s">
        <v>304</v>
      </c>
      <c r="K437" s="380" t="s">
        <v>304</v>
      </c>
      <c r="L437" s="380" t="str">
        <f t="shared" si="29"/>
        <v>*26030</v>
      </c>
      <c r="M437" s="378" t="s">
        <v>2037</v>
      </c>
      <c r="N437" s="378" t="s">
        <v>2189</v>
      </c>
      <c r="O437" s="378" t="s">
        <v>2668</v>
      </c>
      <c r="P437" s="380"/>
      <c r="Q437" s="380"/>
      <c r="R437" s="380"/>
      <c r="S437" s="380"/>
      <c r="T437" s="380"/>
      <c r="U437" s="380"/>
      <c r="V437" s="380"/>
      <c r="W437" s="327" t="str">
        <f t="shared" si="33"/>
        <v>IF EXISTS (SELECT *FROM GeneralMaster WHERE Code='*12012' OR Name='Processor &amp; Printer') Print 'Exist' ELSE Insert Into GeneralMaster VALUES ('*12012','Processor &amp; Printer','Processor &amp; Printer','12','0','000001',GetDate(),'NULL',NULL,'N','N','*26030')</v>
      </c>
    </row>
    <row r="438" spans="1:23">
      <c r="A438" s="378" t="s">
        <v>2669</v>
      </c>
      <c r="B438" s="378" t="s">
        <v>1303</v>
      </c>
      <c r="C438" s="378" t="s">
        <v>1303</v>
      </c>
      <c r="D438" s="379">
        <v>12</v>
      </c>
      <c r="E438" s="380">
        <v>0</v>
      </c>
      <c r="F438" s="378" t="s">
        <v>135</v>
      </c>
      <c r="G438" s="381" t="s">
        <v>2070</v>
      </c>
      <c r="H438" s="380" t="s">
        <v>795</v>
      </c>
      <c r="I438" s="380" t="s">
        <v>795</v>
      </c>
      <c r="J438" s="380" t="s">
        <v>304</v>
      </c>
      <c r="K438" s="380" t="s">
        <v>304</v>
      </c>
      <c r="L438" s="380" t="str">
        <f t="shared" si="29"/>
        <v>*26030</v>
      </c>
      <c r="M438" s="378" t="s">
        <v>2037</v>
      </c>
      <c r="N438" s="378" t="s">
        <v>2190</v>
      </c>
      <c r="O438" s="378" t="s">
        <v>2669</v>
      </c>
      <c r="P438" s="380"/>
      <c r="Q438" s="380"/>
      <c r="R438" s="380"/>
      <c r="S438" s="380"/>
      <c r="T438" s="380"/>
      <c r="U438" s="380"/>
      <c r="V438" s="380"/>
      <c r="W438" s="327" t="str">
        <f t="shared" si="33"/>
        <v>IF EXISTS (SELECT *FROM GeneralMaster WHERE Code='*12013' OR Name='Processor, Printer &amp; Laminator') Print 'Exist' ELSE Insert Into GeneralMaster VALUES ('*12013','Processor, Printer &amp; Laminator','Processor, Printer &amp; Laminator','12','0','000001',GetDate(),'NULL',NULL,'N','N','*26030')</v>
      </c>
    </row>
    <row r="439" spans="1:23">
      <c r="A439" s="378" t="s">
        <v>2670</v>
      </c>
      <c r="B439" s="378" t="s">
        <v>1304</v>
      </c>
      <c r="C439" s="378" t="s">
        <v>1304</v>
      </c>
      <c r="D439" s="379">
        <v>12</v>
      </c>
      <c r="E439" s="380">
        <v>0</v>
      </c>
      <c r="F439" s="378" t="s">
        <v>135</v>
      </c>
      <c r="G439" s="381" t="s">
        <v>2070</v>
      </c>
      <c r="H439" s="380" t="s">
        <v>795</v>
      </c>
      <c r="I439" s="380" t="s">
        <v>795</v>
      </c>
      <c r="J439" s="380" t="s">
        <v>304</v>
      </c>
      <c r="K439" s="380" t="s">
        <v>304</v>
      </c>
      <c r="L439" s="380" t="str">
        <f t="shared" si="29"/>
        <v>NULL</v>
      </c>
      <c r="M439" s="378" t="s">
        <v>795</v>
      </c>
      <c r="N439" s="378" t="s">
        <v>2191</v>
      </c>
      <c r="O439" s="378" t="s">
        <v>2670</v>
      </c>
      <c r="P439" s="380"/>
      <c r="Q439" s="380"/>
      <c r="R439" s="380"/>
      <c r="S439" s="380"/>
      <c r="T439" s="380"/>
      <c r="U439" s="380"/>
      <c r="V439" s="380"/>
      <c r="W439" s="327" t="str">
        <f t="shared" si="33"/>
        <v>IF EXISTS (SELECT *FROM GeneralMaster WHERE Code='*12014' OR Name='UFG Godown') Print 'Exist' ELSE Insert Into GeneralMaster VALUES ('*12014','UFG Godown','UFG Godown','12','0','000001',GetDate(),'NULL',NULL,'N','N','NULL')</v>
      </c>
    </row>
    <row r="440" spans="1:23">
      <c r="A440" s="378" t="s">
        <v>2671</v>
      </c>
      <c r="B440" s="378" t="s">
        <v>1338</v>
      </c>
      <c r="C440" s="378" t="s">
        <v>1338</v>
      </c>
      <c r="D440" s="379">
        <v>12</v>
      </c>
      <c r="E440" s="380">
        <v>0</v>
      </c>
      <c r="F440" s="378" t="s">
        <v>135</v>
      </c>
      <c r="G440" s="381" t="s">
        <v>2070</v>
      </c>
      <c r="H440" s="380" t="s">
        <v>795</v>
      </c>
      <c r="I440" s="380" t="s">
        <v>795</v>
      </c>
      <c r="J440" s="380" t="s">
        <v>304</v>
      </c>
      <c r="K440" s="380" t="s">
        <v>304</v>
      </c>
      <c r="L440" s="380" t="str">
        <f t="shared" si="29"/>
        <v>*26031</v>
      </c>
      <c r="M440" s="378" t="s">
        <v>2038</v>
      </c>
      <c r="N440" s="378" t="s">
        <v>2232</v>
      </c>
      <c r="O440" s="378" t="s">
        <v>2671</v>
      </c>
      <c r="P440" s="380"/>
      <c r="Q440" s="380"/>
      <c r="R440" s="380"/>
      <c r="S440" s="380"/>
      <c r="T440" s="380"/>
      <c r="U440" s="380"/>
      <c r="V440" s="380"/>
      <c r="W440" s="327" t="str">
        <f t="shared" si="33"/>
        <v>IF EXISTS (SELECT *FROM GeneralMaster WHERE Code='*12015' OR Name='Publisher') Print 'Exist' ELSE Insert Into GeneralMaster VALUES ('*12015','Publisher','Publisher','12','0','000001',GetDate(),'NULL',NULL,'N','N','*26031')</v>
      </c>
    </row>
    <row r="441" spans="1:23">
      <c r="A441" s="378" t="s">
        <v>2672</v>
      </c>
      <c r="B441" s="378" t="s">
        <v>1414</v>
      </c>
      <c r="C441" s="378" t="s">
        <v>1414</v>
      </c>
      <c r="D441" s="379">
        <v>12</v>
      </c>
      <c r="E441" s="380">
        <v>0</v>
      </c>
      <c r="F441" s="378" t="s">
        <v>135</v>
      </c>
      <c r="G441" s="381" t="s">
        <v>2070</v>
      </c>
      <c r="H441" s="380" t="s">
        <v>795</v>
      </c>
      <c r="I441" s="380" t="s">
        <v>795</v>
      </c>
      <c r="J441" s="380" t="s">
        <v>304</v>
      </c>
      <c r="K441" s="380" t="s">
        <v>304</v>
      </c>
      <c r="L441" s="380" t="str">
        <f t="shared" si="29"/>
        <v>*26031</v>
      </c>
      <c r="M441" s="378" t="s">
        <v>2038</v>
      </c>
      <c r="N441" s="378" t="s">
        <v>2316</v>
      </c>
      <c r="O441" s="378" t="s">
        <v>2672</v>
      </c>
      <c r="P441" s="380"/>
      <c r="Q441" s="380"/>
      <c r="R441" s="380"/>
      <c r="S441" s="380"/>
      <c r="T441" s="380"/>
      <c r="U441" s="380"/>
      <c r="V441" s="380"/>
      <c r="W441" s="327" t="str">
        <f t="shared" si="33"/>
        <v>IF EXISTS (SELECT *FROM GeneralMaster WHERE Code='*12016' OR Name='Clients') Print 'Exist' ELSE Insert Into GeneralMaster VALUES ('*12016','Clients','Clients','12','0','000001',GetDate(),'NULL',NULL,'N','N','*26031')</v>
      </c>
    </row>
    <row r="442" spans="1:23">
      <c r="A442" s="378" t="s">
        <v>2673</v>
      </c>
      <c r="B442" s="378" t="s">
        <v>1450</v>
      </c>
      <c r="C442" s="378" t="s">
        <v>1450</v>
      </c>
      <c r="D442" s="379">
        <v>12</v>
      </c>
      <c r="E442" s="380">
        <v>0</v>
      </c>
      <c r="F442" s="378" t="s">
        <v>135</v>
      </c>
      <c r="G442" s="381" t="s">
        <v>2070</v>
      </c>
      <c r="H442" s="380" t="s">
        <v>795</v>
      </c>
      <c r="I442" s="380" t="s">
        <v>795</v>
      </c>
      <c r="J442" s="380" t="s">
        <v>304</v>
      </c>
      <c r="K442" s="380" t="s">
        <v>304</v>
      </c>
      <c r="L442" s="380" t="str">
        <f t="shared" si="29"/>
        <v>*26030</v>
      </c>
      <c r="M442" s="378" t="s">
        <v>2037</v>
      </c>
      <c r="N442" s="378" t="s">
        <v>2356</v>
      </c>
      <c r="O442" s="378" t="s">
        <v>2673</v>
      </c>
      <c r="P442" s="380"/>
      <c r="Q442" s="380"/>
      <c r="R442" s="380"/>
      <c r="S442" s="380"/>
      <c r="T442" s="380"/>
      <c r="U442" s="380"/>
      <c r="V442" s="380"/>
      <c r="W442" s="327" t="str">
        <f t="shared" si="33"/>
        <v>IF EXISTS (SELECT *FROM GeneralMaster WHERE Code='*12017' OR Name='Cons. Supplier') Print 'Exist' ELSE Insert Into GeneralMaster VALUES ('*12017','Cons. Supplier','Cons. Supplier','12','0','000001',GetDate(),'NULL',NULL,'N','N','*26030')</v>
      </c>
    </row>
    <row r="443" spans="1:23">
      <c r="A443" s="378" t="s">
        <v>2674</v>
      </c>
      <c r="B443" s="378" t="s">
        <v>1489</v>
      </c>
      <c r="C443" s="378" t="s">
        <v>1489</v>
      </c>
      <c r="D443" s="379">
        <v>12</v>
      </c>
      <c r="E443" s="380">
        <v>0</v>
      </c>
      <c r="F443" s="378" t="s">
        <v>135</v>
      </c>
      <c r="G443" s="381" t="s">
        <v>2070</v>
      </c>
      <c r="H443" s="380" t="s">
        <v>795</v>
      </c>
      <c r="I443" s="380" t="s">
        <v>795</v>
      </c>
      <c r="J443" s="380" t="s">
        <v>304</v>
      </c>
      <c r="K443" s="380" t="s">
        <v>304</v>
      </c>
      <c r="L443" s="380" t="str">
        <f>IF(M443&lt;&gt;"Null",CONCATENATE("*26",RIGHT(M443,3)),"NULL")</f>
        <v>*26030</v>
      </c>
      <c r="M443" s="378" t="s">
        <v>2037</v>
      </c>
      <c r="N443" s="378" t="s">
        <v>2392</v>
      </c>
      <c r="O443" s="378" t="s">
        <v>2674</v>
      </c>
      <c r="P443" s="380"/>
      <c r="Q443" s="380"/>
      <c r="R443" s="380"/>
      <c r="S443" s="380"/>
      <c r="T443" s="380"/>
      <c r="U443" s="380"/>
      <c r="V443" s="380"/>
      <c r="W443" s="327" t="str">
        <f t="shared" si="33"/>
        <v>IF EXISTS (SELECT *FROM GeneralMaster WHERE Code='*12018' OR Name='Plate Maker') Print 'Exist' ELSE Insert Into GeneralMaster VALUES ('*12018','Plate Maker','Plate Maker','12','0','000001',GetDate(),'NULL',NULL,'N','N','*26030')</v>
      </c>
    </row>
    <row r="444" spans="1:23">
      <c r="A444" s="378" t="s">
        <v>3644</v>
      </c>
      <c r="B444" s="378" t="s">
        <v>3645</v>
      </c>
      <c r="C444" s="378" t="s">
        <v>3645</v>
      </c>
      <c r="D444" s="379">
        <v>12</v>
      </c>
      <c r="E444" s="380">
        <v>0</v>
      </c>
      <c r="F444" s="378" t="s">
        <v>135</v>
      </c>
      <c r="G444" s="381" t="s">
        <v>2070</v>
      </c>
      <c r="H444" s="380" t="s">
        <v>795</v>
      </c>
      <c r="I444" s="380" t="s">
        <v>795</v>
      </c>
      <c r="J444" s="380" t="s">
        <v>304</v>
      </c>
      <c r="K444" s="380" t="s">
        <v>304</v>
      </c>
      <c r="L444" s="380" t="str">
        <f>IF(M444&lt;&gt;"Null",CONCATENATE("*26",RIGHT(M444,3)),"NULL")</f>
        <v>*26031</v>
      </c>
      <c r="M444" s="378" t="s">
        <v>2038</v>
      </c>
      <c r="N444" s="378"/>
      <c r="O444" s="378" t="s">
        <v>3644</v>
      </c>
      <c r="P444" s="380"/>
      <c r="Q444" s="380"/>
      <c r="R444" s="380"/>
      <c r="S444" s="380"/>
      <c r="T444" s="380"/>
      <c r="U444" s="380"/>
      <c r="V444" s="380"/>
      <c r="W444" s="327" t="str">
        <f t="shared" si="33"/>
        <v>IF EXISTS (SELECT *FROM GeneralMaster WHERE Code='*12019' OR Name='Debtors') Print 'Exist' ELSE Insert Into GeneralMaster VALUES ('*12019','Debtors','Debtors','12','0','000001',GetDate(),'NULL',NULL,'N','N','*26031')</v>
      </c>
    </row>
    <row r="445" spans="1:23">
      <c r="A445" s="378" t="s">
        <v>3646</v>
      </c>
      <c r="B445" s="378" t="s">
        <v>3647</v>
      </c>
      <c r="C445" s="378" t="s">
        <v>3647</v>
      </c>
      <c r="D445" s="379">
        <v>12</v>
      </c>
      <c r="E445" s="380">
        <v>0</v>
      </c>
      <c r="F445" s="378" t="s">
        <v>135</v>
      </c>
      <c r="G445" s="381" t="s">
        <v>2070</v>
      </c>
      <c r="H445" s="380" t="s">
        <v>795</v>
      </c>
      <c r="I445" s="380" t="s">
        <v>795</v>
      </c>
      <c r="J445" s="380" t="s">
        <v>304</v>
      </c>
      <c r="K445" s="380" t="s">
        <v>304</v>
      </c>
      <c r="L445" s="380" t="str">
        <f>IF(M445&lt;&gt;"Null",CONCATENATE("*26",RIGHT(M445,3)),"NULL")</f>
        <v>*26030</v>
      </c>
      <c r="M445" s="378" t="s">
        <v>2037</v>
      </c>
      <c r="N445" s="378"/>
      <c r="O445" s="378" t="s">
        <v>3646</v>
      </c>
      <c r="P445" s="380"/>
      <c r="Q445" s="380"/>
      <c r="R445" s="380"/>
      <c r="S445" s="380"/>
      <c r="T445" s="380"/>
      <c r="U445" s="380"/>
      <c r="V445" s="380"/>
      <c r="W445" s="327" t="str">
        <f t="shared" si="33"/>
        <v>IF EXISTS (SELECT *FROM GeneralMaster WHERE Code='*12020' OR Name='Creditor') Print 'Exist' ELSE Insert Into GeneralMaster VALUES ('*12020','Creditor','Creditor','12','0','000001',GetDate(),'NULL',NULL,'N','N','*26030')</v>
      </c>
    </row>
    <row r="446" spans="1:23">
      <c r="A446" s="378" t="s">
        <v>3648</v>
      </c>
      <c r="B446" s="378" t="s">
        <v>3649</v>
      </c>
      <c r="C446" s="378" t="s">
        <v>3649</v>
      </c>
      <c r="D446" s="379">
        <v>12</v>
      </c>
      <c r="E446" s="380">
        <v>0</v>
      </c>
      <c r="F446" s="378" t="s">
        <v>135</v>
      </c>
      <c r="G446" s="381" t="s">
        <v>2070</v>
      </c>
      <c r="H446" s="380" t="s">
        <v>795</v>
      </c>
      <c r="I446" s="380" t="s">
        <v>795</v>
      </c>
      <c r="J446" s="380" t="s">
        <v>304</v>
      </c>
      <c r="K446" s="380" t="s">
        <v>304</v>
      </c>
      <c r="L446" s="380" t="str">
        <f t="shared" si="29"/>
        <v>*26031</v>
      </c>
      <c r="M446" s="378" t="s">
        <v>2038</v>
      </c>
      <c r="N446" s="378"/>
      <c r="O446" s="378" t="s">
        <v>3648</v>
      </c>
      <c r="P446" s="380"/>
      <c r="Q446" s="380"/>
      <c r="R446" s="380"/>
      <c r="S446" s="380"/>
      <c r="T446" s="380"/>
      <c r="U446" s="380"/>
      <c r="V446" s="380"/>
      <c r="W446" s="327" t="str">
        <f t="shared" si="33"/>
        <v>IF EXISTS (SELECT *FROM GeneralMaster WHERE Code='*12021' OR Name='Printers') Print 'Exist' ELSE Insert Into GeneralMaster VALUES ('*12021','Printers','Printers','12','0','000001',GetDate(),'NULL',NULL,'N','N','*26031')</v>
      </c>
    </row>
    <row r="447" spans="1:23">
      <c r="A447" s="349" t="s">
        <v>2675</v>
      </c>
      <c r="B447" s="349" t="s">
        <v>1457</v>
      </c>
      <c r="C447" s="349" t="s">
        <v>1457</v>
      </c>
      <c r="D447" s="350">
        <v>13</v>
      </c>
      <c r="E447" s="351">
        <v>0</v>
      </c>
      <c r="F447" s="349" t="s">
        <v>135</v>
      </c>
      <c r="G447" s="352" t="s">
        <v>2070</v>
      </c>
      <c r="H447" s="351" t="s">
        <v>795</v>
      </c>
      <c r="I447" s="351" t="s">
        <v>795</v>
      </c>
      <c r="J447" s="351" t="s">
        <v>304</v>
      </c>
      <c r="K447" s="351" t="s">
        <v>304</v>
      </c>
      <c r="L447" s="351" t="str">
        <f t="shared" si="29"/>
        <v>NULL</v>
      </c>
      <c r="M447" s="349" t="s">
        <v>795</v>
      </c>
      <c r="N447" s="349" t="s">
        <v>2362</v>
      </c>
      <c r="O447" s="349" t="s">
        <v>2675</v>
      </c>
      <c r="P447" s="351"/>
      <c r="Q447" s="351"/>
      <c r="R447" s="351"/>
      <c r="S447" s="351"/>
      <c r="T447" s="351"/>
      <c r="U447" s="351"/>
      <c r="V447" s="351"/>
      <c r="W447" s="327" t="str">
        <f t="shared" si="33"/>
        <v>IF EXISTS (SELECT *FROM GeneralMaster WHERE Code='*13001' OR Name='Editorial Department') Print 'Exist' ELSE Insert Into GeneralMaster VALUES ('*13001','Editorial Department','Editorial Department','13','0','000001',GetDate(),'NULL',NULL,'N','N','NULL')</v>
      </c>
    </row>
    <row r="448" spans="1:23">
      <c r="A448" s="349" t="s">
        <v>2676</v>
      </c>
      <c r="B448" s="349" t="s">
        <v>1458</v>
      </c>
      <c r="C448" s="349" t="s">
        <v>1458</v>
      </c>
      <c r="D448" s="350">
        <v>13</v>
      </c>
      <c r="E448" s="351">
        <v>0</v>
      </c>
      <c r="F448" s="349" t="s">
        <v>135</v>
      </c>
      <c r="G448" s="352" t="s">
        <v>2070</v>
      </c>
      <c r="H448" s="351" t="s">
        <v>795</v>
      </c>
      <c r="I448" s="351" t="s">
        <v>795</v>
      </c>
      <c r="J448" s="351" t="s">
        <v>304</v>
      </c>
      <c r="K448" s="351" t="s">
        <v>304</v>
      </c>
      <c r="L448" s="351" t="str">
        <f t="shared" si="29"/>
        <v>NULL</v>
      </c>
      <c r="M448" s="349" t="s">
        <v>795</v>
      </c>
      <c r="N448" s="349" t="s">
        <v>2363</v>
      </c>
      <c r="O448" s="349" t="s">
        <v>2676</v>
      </c>
      <c r="P448" s="351"/>
      <c r="Q448" s="351"/>
      <c r="R448" s="351"/>
      <c r="S448" s="351"/>
      <c r="T448" s="351"/>
      <c r="U448" s="351"/>
      <c r="V448" s="351"/>
      <c r="W448" s="327" t="str">
        <f t="shared" si="33"/>
        <v>IF EXISTS (SELECT *FROM GeneralMaster WHERE Code='*13002' OR Name='Production Department') Print 'Exist' ELSE Insert Into GeneralMaster VALUES ('*13002','Production Department','Production Department','13','0','000001',GetDate(),'NULL',NULL,'N','N','NULL')</v>
      </c>
    </row>
    <row r="449" spans="1:23">
      <c r="A449" s="349" t="s">
        <v>2677</v>
      </c>
      <c r="B449" s="349" t="s">
        <v>1459</v>
      </c>
      <c r="C449" s="349" t="s">
        <v>1459</v>
      </c>
      <c r="D449" s="350">
        <v>13</v>
      </c>
      <c r="E449" s="351">
        <v>0</v>
      </c>
      <c r="F449" s="349" t="s">
        <v>135</v>
      </c>
      <c r="G449" s="352" t="s">
        <v>2070</v>
      </c>
      <c r="H449" s="351" t="s">
        <v>795</v>
      </c>
      <c r="I449" s="351" t="s">
        <v>795</v>
      </c>
      <c r="J449" s="351" t="s">
        <v>304</v>
      </c>
      <c r="K449" s="351" t="s">
        <v>304</v>
      </c>
      <c r="L449" s="351" t="str">
        <f t="shared" si="29"/>
        <v>NULL</v>
      </c>
      <c r="M449" s="349" t="s">
        <v>795</v>
      </c>
      <c r="N449" s="349" t="s">
        <v>2364</v>
      </c>
      <c r="O449" s="349" t="s">
        <v>2677</v>
      </c>
      <c r="P449" s="351"/>
      <c r="Q449" s="351"/>
      <c r="R449" s="351"/>
      <c r="S449" s="351"/>
      <c r="T449" s="351"/>
      <c r="U449" s="351"/>
      <c r="V449" s="351"/>
      <c r="W449" s="327" t="str">
        <f t="shared" si="33"/>
        <v>IF EXISTS (SELECT *FROM GeneralMaster WHERE Code='*13003' OR Name='Sales Department') Print 'Exist' ELSE Insert Into GeneralMaster VALUES ('*13003','Sales Department','Sales Department','13','0','000001',GetDate(),'NULL',NULL,'N','N','NULL')</v>
      </c>
    </row>
    <row r="450" spans="1:23">
      <c r="A450" s="349" t="s">
        <v>2678</v>
      </c>
      <c r="B450" s="349" t="s">
        <v>1460</v>
      </c>
      <c r="C450" s="349" t="s">
        <v>1460</v>
      </c>
      <c r="D450" s="350">
        <v>13</v>
      </c>
      <c r="E450" s="351">
        <v>0</v>
      </c>
      <c r="F450" s="349" t="s">
        <v>135</v>
      </c>
      <c r="G450" s="352" t="s">
        <v>2070</v>
      </c>
      <c r="H450" s="351" t="s">
        <v>795</v>
      </c>
      <c r="I450" s="351" t="s">
        <v>795</v>
      </c>
      <c r="J450" s="351" t="s">
        <v>304</v>
      </c>
      <c r="K450" s="351" t="s">
        <v>304</v>
      </c>
      <c r="L450" s="351" t="str">
        <f t="shared" si="29"/>
        <v>NULL</v>
      </c>
      <c r="M450" s="349" t="s">
        <v>795</v>
      </c>
      <c r="N450" s="349" t="s">
        <v>2365</v>
      </c>
      <c r="O450" s="349" t="s">
        <v>2678</v>
      </c>
      <c r="P450" s="351"/>
      <c r="Q450" s="351"/>
      <c r="R450" s="351"/>
      <c r="S450" s="351"/>
      <c r="T450" s="351"/>
      <c r="U450" s="351"/>
      <c r="V450" s="351"/>
      <c r="W450" s="327" t="str">
        <f t="shared" si="33"/>
        <v>IF EXISTS (SELECT *FROM GeneralMaster WHERE Code='*13004' OR Name='Contracts Department and Legal Department') Print 'Exist' ELSE Insert Into GeneralMaster VALUES ('*13004','Contracts Department and Legal Department','Contracts Department and Legal Department','13','0','000001',GetDate(),'NULL',NULL,'N','N','NULL')</v>
      </c>
    </row>
    <row r="451" spans="1:23">
      <c r="A451" s="349" t="s">
        <v>2679</v>
      </c>
      <c r="B451" s="349" t="s">
        <v>1461</v>
      </c>
      <c r="C451" s="349" t="s">
        <v>1461</v>
      </c>
      <c r="D451" s="350">
        <v>13</v>
      </c>
      <c r="E451" s="351">
        <v>0</v>
      </c>
      <c r="F451" s="349" t="s">
        <v>135</v>
      </c>
      <c r="G451" s="352" t="s">
        <v>2070</v>
      </c>
      <c r="H451" s="351" t="s">
        <v>795</v>
      </c>
      <c r="I451" s="351" t="s">
        <v>795</v>
      </c>
      <c r="J451" s="351" t="s">
        <v>304</v>
      </c>
      <c r="K451" s="351" t="s">
        <v>304</v>
      </c>
      <c r="L451" s="351" t="str">
        <f t="shared" si="29"/>
        <v>NULL</v>
      </c>
      <c r="M451" s="349" t="s">
        <v>795</v>
      </c>
      <c r="N451" s="349" t="s">
        <v>2366</v>
      </c>
      <c r="O451" s="349" t="s">
        <v>2679</v>
      </c>
      <c r="P451" s="351"/>
      <c r="Q451" s="351"/>
      <c r="R451" s="351"/>
      <c r="S451" s="351"/>
      <c r="T451" s="351"/>
      <c r="U451" s="351"/>
      <c r="V451" s="351"/>
      <c r="W451" s="327" t="str">
        <f t="shared" si="33"/>
        <v>IF EXISTS (SELECT *FROM GeneralMaster WHERE Code='*13005' OR Name='Managing Editorial and Production') Print 'Exist' ELSE Insert Into GeneralMaster VALUES ('*13005','Managing Editorial and Production','Managing Editorial and Production','13','0','000001',GetDate(),'NULL',NULL,'N','N','NULL')</v>
      </c>
    </row>
    <row r="452" spans="1:23">
      <c r="A452" s="349" t="s">
        <v>2680</v>
      </c>
      <c r="B452" s="349" t="s">
        <v>1462</v>
      </c>
      <c r="C452" s="349" t="s">
        <v>1462</v>
      </c>
      <c r="D452" s="350">
        <v>13</v>
      </c>
      <c r="E452" s="351">
        <v>0</v>
      </c>
      <c r="F452" s="349" t="s">
        <v>135</v>
      </c>
      <c r="G452" s="352" t="s">
        <v>2070</v>
      </c>
      <c r="H452" s="351" t="s">
        <v>795</v>
      </c>
      <c r="I452" s="351" t="s">
        <v>795</v>
      </c>
      <c r="J452" s="351" t="s">
        <v>304</v>
      </c>
      <c r="K452" s="351" t="s">
        <v>304</v>
      </c>
      <c r="L452" s="351" t="str">
        <f t="shared" si="29"/>
        <v>NULL</v>
      </c>
      <c r="M452" s="349" t="s">
        <v>795</v>
      </c>
      <c r="N452" s="349" t="s">
        <v>2367</v>
      </c>
      <c r="O452" s="349" t="s">
        <v>2680</v>
      </c>
      <c r="P452" s="351"/>
      <c r="Q452" s="351"/>
      <c r="R452" s="351"/>
      <c r="S452" s="351"/>
      <c r="T452" s="351"/>
      <c r="U452" s="351"/>
      <c r="V452" s="351"/>
      <c r="W452" s="327" t="str">
        <f t="shared" si="33"/>
        <v>IF EXISTS (SELECT *FROM GeneralMaster WHERE Code='*13006' OR Name='Creative Departments') Print 'Exist' ELSE Insert Into GeneralMaster VALUES ('*13006','Creative Departments','Creative Departments','13','0','000001',GetDate(),'NULL',NULL,'N','N','NULL')</v>
      </c>
    </row>
    <row r="453" spans="1:23">
      <c r="A453" s="349" t="s">
        <v>2681</v>
      </c>
      <c r="B453" s="349" t="s">
        <v>1463</v>
      </c>
      <c r="C453" s="349" t="s">
        <v>1463</v>
      </c>
      <c r="D453" s="350">
        <v>13</v>
      </c>
      <c r="E453" s="351">
        <v>0</v>
      </c>
      <c r="F453" s="349" t="s">
        <v>135</v>
      </c>
      <c r="G453" s="352" t="s">
        <v>2070</v>
      </c>
      <c r="H453" s="351" t="s">
        <v>795</v>
      </c>
      <c r="I453" s="351" t="s">
        <v>795</v>
      </c>
      <c r="J453" s="351" t="s">
        <v>304</v>
      </c>
      <c r="K453" s="351" t="s">
        <v>304</v>
      </c>
      <c r="L453" s="351" t="str">
        <f t="shared" si="29"/>
        <v>NULL</v>
      </c>
      <c r="M453" s="349" t="s">
        <v>795</v>
      </c>
      <c r="N453" s="349" t="s">
        <v>2368</v>
      </c>
      <c r="O453" s="349" t="s">
        <v>2681</v>
      </c>
      <c r="P453" s="351"/>
      <c r="Q453" s="351"/>
      <c r="R453" s="351"/>
      <c r="S453" s="351"/>
      <c r="T453" s="351"/>
      <c r="U453" s="351"/>
      <c r="V453" s="351"/>
      <c r="W453" s="327" t="str">
        <f t="shared" ref="W453:W482" si="34">CONCATENATE(W$1,W$3,"'",A453,"' OR Name='",B453,"') Print 'Exist' ELSE ",W$4,"'",A453,"','",B453,"','",C453,"','",D453,"','",E453,"','",F453,"',",G453,",'",H453,"',",I453,",'",J453,"','",K453,"','",L453,"')")</f>
        <v>IF EXISTS (SELECT *FROM GeneralMaster WHERE Code='*13007' OR Name='Subsidiary Rights Departments') Print 'Exist' ELSE Insert Into GeneralMaster VALUES ('*13007','Subsidiary Rights Departments','Subsidiary Rights Departments','13','0','000001',GetDate(),'NULL',NULL,'N','N','NULL')</v>
      </c>
    </row>
    <row r="454" spans="1:23">
      <c r="A454" s="349" t="s">
        <v>2682</v>
      </c>
      <c r="B454" s="349" t="s">
        <v>1464</v>
      </c>
      <c r="C454" s="349" t="s">
        <v>1464</v>
      </c>
      <c r="D454" s="350">
        <v>13</v>
      </c>
      <c r="E454" s="351">
        <v>0</v>
      </c>
      <c r="F454" s="349" t="s">
        <v>135</v>
      </c>
      <c r="G454" s="352" t="s">
        <v>2070</v>
      </c>
      <c r="H454" s="351" t="s">
        <v>795</v>
      </c>
      <c r="I454" s="351" t="s">
        <v>795</v>
      </c>
      <c r="J454" s="351" t="s">
        <v>304</v>
      </c>
      <c r="K454" s="351" t="s">
        <v>304</v>
      </c>
      <c r="L454" s="351" t="str">
        <f t="shared" si="29"/>
        <v>NULL</v>
      </c>
      <c r="M454" s="349" t="s">
        <v>795</v>
      </c>
      <c r="N454" s="349" t="s">
        <v>2369</v>
      </c>
      <c r="O454" s="349" t="s">
        <v>2682</v>
      </c>
      <c r="P454" s="351"/>
      <c r="Q454" s="351"/>
      <c r="R454" s="351"/>
      <c r="S454" s="351"/>
      <c r="T454" s="351"/>
      <c r="U454" s="351"/>
      <c r="V454" s="351"/>
      <c r="W454" s="327" t="str">
        <f t="shared" si="34"/>
        <v>IF EXISTS (SELECT *FROM GeneralMaster WHERE Code='*13008' OR Name='Marketing, Promotion, and Advertising Departments') Print 'Exist' ELSE Insert Into GeneralMaster VALUES ('*13008','Marketing, Promotion, and Advertising Departments','Marketing, Promotion, and Advertising Departments','13','0','000001',GetDate(),'NULL',NULL,'N','N','NULL')</v>
      </c>
    </row>
    <row r="455" spans="1:23">
      <c r="A455" s="349" t="s">
        <v>2683</v>
      </c>
      <c r="B455" s="349" t="s">
        <v>1465</v>
      </c>
      <c r="C455" s="349" t="s">
        <v>1465</v>
      </c>
      <c r="D455" s="350">
        <v>13</v>
      </c>
      <c r="E455" s="351">
        <v>0</v>
      </c>
      <c r="F455" s="349" t="s">
        <v>135</v>
      </c>
      <c r="G455" s="352" t="s">
        <v>2070</v>
      </c>
      <c r="H455" s="351" t="s">
        <v>795</v>
      </c>
      <c r="I455" s="351" t="s">
        <v>795</v>
      </c>
      <c r="J455" s="351" t="s">
        <v>304</v>
      </c>
      <c r="K455" s="351" t="s">
        <v>304</v>
      </c>
      <c r="L455" s="351" t="str">
        <f t="shared" si="29"/>
        <v>NULL</v>
      </c>
      <c r="M455" s="349" t="s">
        <v>795</v>
      </c>
      <c r="N455" s="349" t="s">
        <v>2370</v>
      </c>
      <c r="O455" s="349" t="s">
        <v>2683</v>
      </c>
      <c r="P455" s="351"/>
      <c r="Q455" s="351"/>
      <c r="R455" s="351"/>
      <c r="S455" s="351"/>
      <c r="T455" s="351"/>
      <c r="U455" s="351"/>
      <c r="V455" s="351"/>
      <c r="W455" s="327" t="str">
        <f t="shared" si="34"/>
        <v>IF EXISTS (SELECT *FROM GeneralMaster WHERE Code='*13009' OR Name='Publicity Department') Print 'Exist' ELSE Insert Into GeneralMaster VALUES ('*13009','Publicity Department','Publicity Department','13','0','000001',GetDate(),'NULL',NULL,'N','N','NULL')</v>
      </c>
    </row>
    <row r="456" spans="1:23">
      <c r="A456" s="349" t="s">
        <v>2684</v>
      </c>
      <c r="B456" s="349" t="s">
        <v>1466</v>
      </c>
      <c r="C456" s="349" t="s">
        <v>1466</v>
      </c>
      <c r="D456" s="350">
        <v>13</v>
      </c>
      <c r="E456" s="351">
        <v>0</v>
      </c>
      <c r="F456" s="349" t="s">
        <v>135</v>
      </c>
      <c r="G456" s="352" t="s">
        <v>2070</v>
      </c>
      <c r="H456" s="351" t="s">
        <v>795</v>
      </c>
      <c r="I456" s="351" t="s">
        <v>795</v>
      </c>
      <c r="J456" s="351" t="s">
        <v>304</v>
      </c>
      <c r="K456" s="351" t="s">
        <v>304</v>
      </c>
      <c r="L456" s="351" t="str">
        <f t="shared" si="29"/>
        <v>NULL</v>
      </c>
      <c r="M456" s="349" t="s">
        <v>795</v>
      </c>
      <c r="N456" s="349" t="s">
        <v>2371</v>
      </c>
      <c r="O456" s="349" t="s">
        <v>2684</v>
      </c>
      <c r="P456" s="351"/>
      <c r="Q456" s="351"/>
      <c r="R456" s="351"/>
      <c r="S456" s="351"/>
      <c r="T456" s="351"/>
      <c r="U456" s="351"/>
      <c r="V456" s="351"/>
      <c r="W456" s="327" t="str">
        <f t="shared" si="34"/>
        <v>IF EXISTS (SELECT *FROM GeneralMaster WHERE Code='*13010' OR Name='Publisher Website Maintenance') Print 'Exist' ELSE Insert Into GeneralMaster VALUES ('*13010','Publisher Website Maintenance','Publisher Website Maintenance','13','0','000001',GetDate(),'NULL',NULL,'N','N','NULL')</v>
      </c>
    </row>
    <row r="457" spans="1:23">
      <c r="A457" s="349" t="s">
        <v>2685</v>
      </c>
      <c r="B457" s="349" t="s">
        <v>1467</v>
      </c>
      <c r="C457" s="349" t="s">
        <v>1467</v>
      </c>
      <c r="D457" s="350">
        <v>13</v>
      </c>
      <c r="E457" s="351">
        <v>0</v>
      </c>
      <c r="F457" s="349" t="s">
        <v>135</v>
      </c>
      <c r="G457" s="352" t="s">
        <v>2070</v>
      </c>
      <c r="H457" s="351" t="s">
        <v>795</v>
      </c>
      <c r="I457" s="351" t="s">
        <v>795</v>
      </c>
      <c r="J457" s="351" t="s">
        <v>304</v>
      </c>
      <c r="K457" s="351" t="s">
        <v>304</v>
      </c>
      <c r="L457" s="351" t="str">
        <f t="shared" si="29"/>
        <v>NULL</v>
      </c>
      <c r="M457" s="349" t="s">
        <v>795</v>
      </c>
      <c r="N457" s="349" t="s">
        <v>2372</v>
      </c>
      <c r="O457" s="349" t="s">
        <v>2685</v>
      </c>
      <c r="P457" s="351"/>
      <c r="Q457" s="351"/>
      <c r="R457" s="351"/>
      <c r="S457" s="351"/>
      <c r="T457" s="351"/>
      <c r="U457" s="351"/>
      <c r="V457" s="351"/>
      <c r="W457" s="327" t="str">
        <f t="shared" si="34"/>
        <v>IF EXISTS (SELECT *FROM GeneralMaster WHERE Code='*13011' OR Name='Finance and Accounting') Print 'Exist' ELSE Insert Into GeneralMaster VALUES ('*13011','Finance and Accounting','Finance and Accounting','13','0','000001',GetDate(),'NULL',NULL,'N','N','NULL')</v>
      </c>
    </row>
    <row r="458" spans="1:23">
      <c r="A458" s="349" t="s">
        <v>2686</v>
      </c>
      <c r="B458" s="349" t="s">
        <v>1468</v>
      </c>
      <c r="C458" s="349" t="s">
        <v>1468</v>
      </c>
      <c r="D458" s="350">
        <v>13</v>
      </c>
      <c r="E458" s="351">
        <v>0</v>
      </c>
      <c r="F458" s="349" t="s">
        <v>135</v>
      </c>
      <c r="G458" s="352" t="s">
        <v>2070</v>
      </c>
      <c r="H458" s="351" t="s">
        <v>795</v>
      </c>
      <c r="I458" s="351" t="s">
        <v>795</v>
      </c>
      <c r="J458" s="351" t="s">
        <v>304</v>
      </c>
      <c r="K458" s="351" t="s">
        <v>304</v>
      </c>
      <c r="L458" s="351" t="str">
        <f t="shared" si="29"/>
        <v>NULL</v>
      </c>
      <c r="M458" s="349" t="s">
        <v>795</v>
      </c>
      <c r="N458" s="349" t="s">
        <v>2373</v>
      </c>
      <c r="O458" s="349" t="s">
        <v>2686</v>
      </c>
      <c r="P458" s="351"/>
      <c r="Q458" s="351"/>
      <c r="R458" s="351"/>
      <c r="S458" s="351"/>
      <c r="T458" s="351"/>
      <c r="U458" s="351"/>
      <c r="V458" s="351"/>
      <c r="W458" s="327" t="str">
        <f t="shared" si="34"/>
        <v>IF EXISTS (SELECT *FROM GeneralMaster WHERE Code='*13012' OR Name='Information Technology (IT)') Print 'Exist' ELSE Insert Into GeneralMaster VALUES ('*13012','Information Technology (IT)','Information Technology (IT)','13','0','000001',GetDate(),'NULL',NULL,'N','N','NULL')</v>
      </c>
    </row>
    <row r="459" spans="1:23">
      <c r="A459" s="349" t="s">
        <v>2687</v>
      </c>
      <c r="B459" s="349" t="s">
        <v>1469</v>
      </c>
      <c r="C459" s="349" t="s">
        <v>1469</v>
      </c>
      <c r="D459" s="350">
        <v>13</v>
      </c>
      <c r="E459" s="351">
        <v>0</v>
      </c>
      <c r="F459" s="349" t="s">
        <v>135</v>
      </c>
      <c r="G459" s="352" t="s">
        <v>2070</v>
      </c>
      <c r="H459" s="351" t="s">
        <v>795</v>
      </c>
      <c r="I459" s="351" t="s">
        <v>795</v>
      </c>
      <c r="J459" s="351" t="s">
        <v>304</v>
      </c>
      <c r="K459" s="351" t="s">
        <v>304</v>
      </c>
      <c r="L459" s="351" t="str">
        <f t="shared" si="29"/>
        <v>NULL</v>
      </c>
      <c r="M459" s="349" t="s">
        <v>795</v>
      </c>
      <c r="N459" s="349" t="s">
        <v>2374</v>
      </c>
      <c r="O459" s="349" t="s">
        <v>2687</v>
      </c>
      <c r="P459" s="351"/>
      <c r="Q459" s="351"/>
      <c r="R459" s="351"/>
      <c r="S459" s="351"/>
      <c r="T459" s="351"/>
      <c r="U459" s="351"/>
      <c r="V459" s="351"/>
      <c r="W459" s="327" t="str">
        <f t="shared" si="34"/>
        <v>IF EXISTS (SELECT *FROM GeneralMaster WHERE Code='*13013' OR Name='Human Resources (HR)') Print 'Exist' ELSE Insert Into GeneralMaster VALUES ('*13013','Human Resources (HR)','Human Resources (HR)','13','0','000001',GetDate(),'NULL',NULL,'N','N','NULL')</v>
      </c>
    </row>
    <row r="460" spans="1:23">
      <c r="A460" s="331" t="s">
        <v>2688</v>
      </c>
      <c r="B460" s="331" t="s">
        <v>1470</v>
      </c>
      <c r="C460" s="331" t="s">
        <v>1470</v>
      </c>
      <c r="D460" s="332">
        <v>14</v>
      </c>
      <c r="E460" s="330">
        <v>0</v>
      </c>
      <c r="F460" s="331" t="s">
        <v>135</v>
      </c>
      <c r="G460" s="333" t="s">
        <v>2070</v>
      </c>
      <c r="H460" s="330" t="s">
        <v>795</v>
      </c>
      <c r="I460" s="330" t="s">
        <v>795</v>
      </c>
      <c r="J460" s="330" t="s">
        <v>304</v>
      </c>
      <c r="K460" s="330" t="s">
        <v>304</v>
      </c>
      <c r="L460" s="330" t="str">
        <f t="shared" si="29"/>
        <v>NULL</v>
      </c>
      <c r="M460" s="331" t="s">
        <v>795</v>
      </c>
      <c r="N460" s="331" t="s">
        <v>2375</v>
      </c>
      <c r="O460" s="331" t="s">
        <v>2688</v>
      </c>
      <c r="P460" s="330"/>
      <c r="Q460" s="330"/>
      <c r="R460" s="330"/>
      <c r="S460" s="330"/>
      <c r="T460" s="330"/>
      <c r="U460" s="330"/>
      <c r="V460" s="330"/>
      <c r="W460" s="327" t="str">
        <f t="shared" si="34"/>
        <v>IF EXISTS (SELECT *FROM GeneralMaster WHERE Code='*14001' OR Name='Editor-in-Chief') Print 'Exist' ELSE Insert Into GeneralMaster VALUES ('*14001','Editor-in-Chief','Editor-in-Chief','14','0','000001',GetDate(),'NULL',NULL,'N','N','NULL')</v>
      </c>
    </row>
    <row r="461" spans="1:23">
      <c r="A461" s="331" t="s">
        <v>2689</v>
      </c>
      <c r="B461" s="331" t="s">
        <v>1471</v>
      </c>
      <c r="C461" s="331" t="s">
        <v>1471</v>
      </c>
      <c r="D461" s="332">
        <v>14</v>
      </c>
      <c r="E461" s="330">
        <v>0</v>
      </c>
      <c r="F461" s="331" t="s">
        <v>135</v>
      </c>
      <c r="G461" s="333" t="s">
        <v>2070</v>
      </c>
      <c r="H461" s="330" t="s">
        <v>795</v>
      </c>
      <c r="I461" s="330" t="s">
        <v>795</v>
      </c>
      <c r="J461" s="330" t="s">
        <v>304</v>
      </c>
      <c r="K461" s="330" t="s">
        <v>304</v>
      </c>
      <c r="L461" s="330" t="str">
        <f t="shared" si="29"/>
        <v>NULL</v>
      </c>
      <c r="M461" s="331" t="s">
        <v>795</v>
      </c>
      <c r="N461" s="331" t="s">
        <v>2376</v>
      </c>
      <c r="O461" s="331" t="s">
        <v>2689</v>
      </c>
      <c r="P461" s="330"/>
      <c r="Q461" s="330"/>
      <c r="R461" s="330"/>
      <c r="S461" s="330"/>
      <c r="T461" s="330"/>
      <c r="U461" s="330"/>
      <c r="V461" s="330"/>
      <c r="W461" s="327" t="str">
        <f t="shared" si="34"/>
        <v>IF EXISTS (SELECT *FROM GeneralMaster WHERE Code='*14002' OR Name='Managing editor') Print 'Exist' ELSE Insert Into GeneralMaster VALUES ('*14002','Managing editor','Managing editor','14','0','000001',GetDate(),'NULL',NULL,'N','N','NULL')</v>
      </c>
    </row>
    <row r="462" spans="1:23">
      <c r="A462" s="331" t="s">
        <v>2690</v>
      </c>
      <c r="B462" s="331" t="s">
        <v>1472</v>
      </c>
      <c r="C462" s="331" t="s">
        <v>1472</v>
      </c>
      <c r="D462" s="332">
        <v>14</v>
      </c>
      <c r="E462" s="330">
        <v>0</v>
      </c>
      <c r="F462" s="331" t="s">
        <v>135</v>
      </c>
      <c r="G462" s="333" t="s">
        <v>2070</v>
      </c>
      <c r="H462" s="330" t="s">
        <v>795</v>
      </c>
      <c r="I462" s="330" t="s">
        <v>795</v>
      </c>
      <c r="J462" s="330" t="s">
        <v>304</v>
      </c>
      <c r="K462" s="330" t="s">
        <v>304</v>
      </c>
      <c r="L462" s="330" t="str">
        <f t="shared" ref="L462:L539" si="35">IF(M462&lt;&gt;"Null",CONCATENATE("*26",RIGHT(M462,3)),"NULL")</f>
        <v>NULL</v>
      </c>
      <c r="M462" s="331" t="s">
        <v>795</v>
      </c>
      <c r="N462" s="331" t="s">
        <v>2377</v>
      </c>
      <c r="O462" s="331" t="s">
        <v>2690</v>
      </c>
      <c r="P462" s="330"/>
      <c r="Q462" s="330"/>
      <c r="R462" s="330"/>
      <c r="S462" s="330"/>
      <c r="T462" s="330"/>
      <c r="U462" s="330"/>
      <c r="V462" s="330"/>
      <c r="W462" s="327" t="str">
        <f t="shared" si="34"/>
        <v>IF EXISTS (SELECT *FROM GeneralMaster WHERE Code='*14003' OR Name='Editors') Print 'Exist' ELSE Insert Into GeneralMaster VALUES ('*14003','Editors','Editors','14','0','000001',GetDate(),'NULL',NULL,'N','N','NULL')</v>
      </c>
    </row>
    <row r="463" spans="1:23">
      <c r="A463" s="331" t="s">
        <v>2691</v>
      </c>
      <c r="B463" s="331" t="s">
        <v>1473</v>
      </c>
      <c r="C463" s="331" t="s">
        <v>1473</v>
      </c>
      <c r="D463" s="332">
        <v>14</v>
      </c>
      <c r="E463" s="330">
        <v>0</v>
      </c>
      <c r="F463" s="331" t="s">
        <v>135</v>
      </c>
      <c r="G463" s="333" t="s">
        <v>2070</v>
      </c>
      <c r="H463" s="330" t="s">
        <v>795</v>
      </c>
      <c r="I463" s="330" t="s">
        <v>795</v>
      </c>
      <c r="J463" s="330" t="s">
        <v>304</v>
      </c>
      <c r="K463" s="330" t="s">
        <v>304</v>
      </c>
      <c r="L463" s="330" t="str">
        <f t="shared" si="35"/>
        <v>NULL</v>
      </c>
      <c r="M463" s="331" t="s">
        <v>795</v>
      </c>
      <c r="N463" s="331" t="s">
        <v>2378</v>
      </c>
      <c r="O463" s="331" t="s">
        <v>2691</v>
      </c>
      <c r="P463" s="330"/>
      <c r="Q463" s="330"/>
      <c r="R463" s="330"/>
      <c r="S463" s="330"/>
      <c r="T463" s="330"/>
      <c r="U463" s="330"/>
      <c r="V463" s="330"/>
      <c r="W463" s="327" t="str">
        <f t="shared" si="34"/>
        <v>IF EXISTS (SELECT *FROM GeneralMaster WHERE Code='*14004' OR Name='Author/Writers') Print 'Exist' ELSE Insert Into GeneralMaster VALUES ('*14004','Author/Writers','Author/Writers','14','0','000001',GetDate(),'NULL',NULL,'N','N','NULL')</v>
      </c>
    </row>
    <row r="464" spans="1:23">
      <c r="A464" s="331" t="s">
        <v>2692</v>
      </c>
      <c r="B464" s="331" t="s">
        <v>1474</v>
      </c>
      <c r="C464" s="331" t="s">
        <v>1474</v>
      </c>
      <c r="D464" s="332">
        <v>14</v>
      </c>
      <c r="E464" s="330">
        <v>0</v>
      </c>
      <c r="F464" s="331" t="s">
        <v>135</v>
      </c>
      <c r="G464" s="333" t="s">
        <v>2070</v>
      </c>
      <c r="H464" s="330" t="s">
        <v>795</v>
      </c>
      <c r="I464" s="330" t="s">
        <v>795</v>
      </c>
      <c r="J464" s="330" t="s">
        <v>304</v>
      </c>
      <c r="K464" s="330" t="s">
        <v>304</v>
      </c>
      <c r="L464" s="330" t="str">
        <f t="shared" si="35"/>
        <v>NULL</v>
      </c>
      <c r="M464" s="331" t="s">
        <v>795</v>
      </c>
      <c r="N464" s="331" t="s">
        <v>2379</v>
      </c>
      <c r="O464" s="331" t="s">
        <v>2692</v>
      </c>
      <c r="P464" s="330"/>
      <c r="Q464" s="330"/>
      <c r="R464" s="330"/>
      <c r="S464" s="330"/>
      <c r="T464" s="330"/>
      <c r="U464" s="330"/>
      <c r="V464" s="330"/>
      <c r="W464" s="327" t="str">
        <f t="shared" si="34"/>
        <v>IF EXISTS (SELECT *FROM GeneralMaster WHERE Code='*14005' OR Name='Fact-checkers') Print 'Exist' ELSE Insert Into GeneralMaster VALUES ('*14005','Fact-checkers','Fact-checkers','14','0','000001',GetDate(),'NULL',NULL,'N','N','NULL')</v>
      </c>
    </row>
    <row r="465" spans="1:75">
      <c r="A465" s="331" t="s">
        <v>2693</v>
      </c>
      <c r="B465" s="331" t="s">
        <v>1475</v>
      </c>
      <c r="C465" s="331" t="s">
        <v>1475</v>
      </c>
      <c r="D465" s="332">
        <v>14</v>
      </c>
      <c r="E465" s="330">
        <v>0</v>
      </c>
      <c r="F465" s="331" t="s">
        <v>135</v>
      </c>
      <c r="G465" s="333" t="s">
        <v>2070</v>
      </c>
      <c r="H465" s="330" t="s">
        <v>795</v>
      </c>
      <c r="I465" s="330" t="s">
        <v>795</v>
      </c>
      <c r="J465" s="330" t="s">
        <v>304</v>
      </c>
      <c r="K465" s="330" t="s">
        <v>304</v>
      </c>
      <c r="L465" s="330" t="str">
        <f t="shared" si="35"/>
        <v>NULL</v>
      </c>
      <c r="M465" s="331" t="s">
        <v>795</v>
      </c>
      <c r="N465" s="331" t="s">
        <v>2380</v>
      </c>
      <c r="O465" s="331" t="s">
        <v>2693</v>
      </c>
      <c r="P465" s="330"/>
      <c r="Q465" s="330"/>
      <c r="R465" s="330"/>
      <c r="S465" s="330"/>
      <c r="T465" s="330"/>
      <c r="U465" s="330"/>
      <c r="V465" s="330"/>
      <c r="W465" s="327" t="str">
        <f t="shared" si="34"/>
        <v>IF EXISTS (SELECT *FROM GeneralMaster WHERE Code='*14006' OR Name='Graphic Designer') Print 'Exist' ELSE Insert Into GeneralMaster VALUES ('*14006','Graphic Designer','Graphic Designer','14','0','000001',GetDate(),'NULL',NULL,'N','N','NULL')</v>
      </c>
    </row>
    <row r="466" spans="1:75">
      <c r="A466" s="331" t="s">
        <v>2694</v>
      </c>
      <c r="B466" s="331" t="s">
        <v>1476</v>
      </c>
      <c r="C466" s="331" t="s">
        <v>1476</v>
      </c>
      <c r="D466" s="332">
        <v>14</v>
      </c>
      <c r="E466" s="330">
        <v>0</v>
      </c>
      <c r="F466" s="331" t="s">
        <v>135</v>
      </c>
      <c r="G466" s="333" t="s">
        <v>2070</v>
      </c>
      <c r="H466" s="330" t="s">
        <v>795</v>
      </c>
      <c r="I466" s="330" t="s">
        <v>795</v>
      </c>
      <c r="J466" s="330" t="s">
        <v>304</v>
      </c>
      <c r="K466" s="330" t="s">
        <v>304</v>
      </c>
      <c r="L466" s="330" t="str">
        <f t="shared" si="35"/>
        <v>NULL</v>
      </c>
      <c r="M466" s="331" t="s">
        <v>795</v>
      </c>
      <c r="N466" s="331" t="s">
        <v>2381</v>
      </c>
      <c r="O466" s="331" t="s">
        <v>2694</v>
      </c>
      <c r="P466" s="330"/>
      <c r="Q466" s="330"/>
      <c r="R466" s="330"/>
      <c r="S466" s="330"/>
      <c r="T466" s="330"/>
      <c r="U466" s="330"/>
      <c r="V466" s="330"/>
      <c r="W466" s="327" t="str">
        <f t="shared" si="34"/>
        <v>IF EXISTS (SELECT *FROM GeneralMaster WHERE Code='*14007' OR Name='Production manager') Print 'Exist' ELSE Insert Into GeneralMaster VALUES ('*14007','Production manager','Production manager','14','0','000001',GetDate(),'NULL',NULL,'N','N','NULL')</v>
      </c>
    </row>
    <row r="467" spans="1:75">
      <c r="A467" s="331" t="s">
        <v>2695</v>
      </c>
      <c r="B467" s="331" t="s">
        <v>1477</v>
      </c>
      <c r="C467" s="331" t="s">
        <v>1477</v>
      </c>
      <c r="D467" s="332">
        <v>14</v>
      </c>
      <c r="E467" s="330">
        <v>0</v>
      </c>
      <c r="F467" s="331" t="s">
        <v>135</v>
      </c>
      <c r="G467" s="333" t="s">
        <v>2070</v>
      </c>
      <c r="H467" s="330" t="s">
        <v>795</v>
      </c>
      <c r="I467" s="330" t="s">
        <v>795</v>
      </c>
      <c r="J467" s="330" t="s">
        <v>304</v>
      </c>
      <c r="K467" s="330" t="s">
        <v>304</v>
      </c>
      <c r="L467" s="330" t="str">
        <f t="shared" si="35"/>
        <v>NULL</v>
      </c>
      <c r="M467" s="331" t="s">
        <v>795</v>
      </c>
      <c r="N467" s="331" t="s">
        <v>2382</v>
      </c>
      <c r="O467" s="331" t="s">
        <v>2695</v>
      </c>
      <c r="P467" s="330"/>
      <c r="Q467" s="330"/>
      <c r="R467" s="330"/>
      <c r="S467" s="330"/>
      <c r="T467" s="330"/>
      <c r="U467" s="330"/>
      <c r="V467" s="330"/>
      <c r="W467" s="327" t="str">
        <f t="shared" si="34"/>
        <v>IF EXISTS (SELECT *FROM GeneralMaster WHERE Code='*14008' OR Name='DTP-Operator') Print 'Exist' ELSE Insert Into GeneralMaster VALUES ('*14008','DTP-Operator','DTP-Operator','14','0','000001',GetDate(),'NULL',NULL,'N','N','NULL')</v>
      </c>
    </row>
    <row r="468" spans="1:75">
      <c r="A468" s="331" t="s">
        <v>2696</v>
      </c>
      <c r="B468" s="331" t="s">
        <v>1478</v>
      </c>
      <c r="C468" s="331" t="s">
        <v>1478</v>
      </c>
      <c r="D468" s="332">
        <v>14</v>
      </c>
      <c r="E468" s="330">
        <v>0</v>
      </c>
      <c r="F468" s="331" t="s">
        <v>135</v>
      </c>
      <c r="G468" s="333" t="s">
        <v>2070</v>
      </c>
      <c r="H468" s="330" t="s">
        <v>795</v>
      </c>
      <c r="I468" s="330" t="s">
        <v>795</v>
      </c>
      <c r="J468" s="330" t="s">
        <v>304</v>
      </c>
      <c r="K468" s="330" t="s">
        <v>304</v>
      </c>
      <c r="L468" s="330" t="str">
        <f t="shared" si="35"/>
        <v>NULL</v>
      </c>
      <c r="M468" s="331" t="s">
        <v>795</v>
      </c>
      <c r="N468" s="331" t="s">
        <v>2383</v>
      </c>
      <c r="O468" s="331" t="s">
        <v>2696</v>
      </c>
      <c r="P468" s="330"/>
      <c r="Q468" s="330"/>
      <c r="R468" s="330"/>
      <c r="S468" s="330"/>
      <c r="T468" s="330"/>
      <c r="U468" s="330"/>
      <c r="V468" s="330"/>
      <c r="W468" s="327" t="str">
        <f t="shared" si="34"/>
        <v>IF EXISTS (SELECT *FROM GeneralMaster WHERE Code='*14009' OR Name='Proof Reader') Print 'Exist' ELSE Insert Into GeneralMaster VALUES ('*14009','Proof Reader','Proof Reader','14','0','000001',GetDate(),'NULL',NULL,'N','N','NULL')</v>
      </c>
    </row>
    <row r="469" spans="1:75">
      <c r="A469" s="353" t="s">
        <v>2697</v>
      </c>
      <c r="B469" s="353" t="s">
        <v>618</v>
      </c>
      <c r="C469" s="353" t="s">
        <v>618</v>
      </c>
      <c r="D469" s="354">
        <v>15</v>
      </c>
      <c r="E469" s="355">
        <v>144</v>
      </c>
      <c r="F469" s="353" t="s">
        <v>135</v>
      </c>
      <c r="G469" s="356" t="s">
        <v>2070</v>
      </c>
      <c r="H469" s="355" t="s">
        <v>795</v>
      </c>
      <c r="I469" s="355" t="s">
        <v>795</v>
      </c>
      <c r="J469" s="355" t="s">
        <v>304</v>
      </c>
      <c r="K469" s="355" t="s">
        <v>304</v>
      </c>
      <c r="L469" s="355" t="str">
        <f t="shared" si="35"/>
        <v>NULL</v>
      </c>
      <c r="M469" s="353" t="s">
        <v>795</v>
      </c>
      <c r="N469" s="353" t="s">
        <v>2192</v>
      </c>
      <c r="O469" s="353" t="s">
        <v>2697</v>
      </c>
      <c r="P469" s="355"/>
      <c r="Q469" s="355"/>
      <c r="R469" s="355"/>
      <c r="S469" s="355"/>
      <c r="T469" s="355"/>
      <c r="U469" s="355"/>
      <c r="V469" s="355"/>
      <c r="W469" s="327" t="str">
        <f t="shared" si="34"/>
        <v>IF EXISTS (SELECT *FROM GeneralMaster WHERE Code='*15001' OR Name='Gross') Print 'Exist' ELSE Insert Into GeneralMaster VALUES ('*15001','Gross','Gross','15','144','000001',GetDate(),'NULL',NULL,'N','N','NULL')</v>
      </c>
      <c r="AP469" t="str">
        <f t="shared" ref="AP469:AP478" si="36">CONCATENATE("Update PaperMaster Set UOM='",A469,"'"," Where UOM = '",N469,"'")</f>
        <v>Update PaperMaster Set UOM='*15001' Where UOM = '001104'</v>
      </c>
      <c r="AW469" t="str">
        <f t="shared" ref="AW469:AW478" si="37">W$1&amp;AW$1&amp;"IF EXISTS (Select * From GeneralMaster Where NAME='"&amp;B469&amp;"' AND TYPE="&amp;D469&amp;") Update PaperMaster Set UOM='"&amp;A469&amp;"' Where UOM=(Select Code From GeneralMaster Where NAME='"&amp;B469&amp;"' AND Type="&amp;D469&amp;") ELSE Print 'UOM NOT Exist' ;"</f>
        <v>"IF EXISTS (Select * From GeneralMaster Where NAME='Gross' AND TYPE=15) Update PaperMaster Set UOM='*15001' Where UOM=(Select Code From GeneralMaster Where NAME='Gross' AND Type=15) ELSE Print 'UOM NOT Exist' ;</v>
      </c>
      <c r="AX469" t="str">
        <f t="shared" ref="AX469:AX478" si="38">"IF EXISTS (Select * From GeneralMaster Where NAME='"&amp;B469&amp;"' AND TYPE="&amp;D469&amp;") Update GeneralMaster Set Code='"&amp;A469&amp;"' Where Code=(Select Code From GeneralMaster Where NAME='"&amp;B469&amp;"' AND Type="&amp;D469&amp;") ELSE Print 'UOM NOT Exist'"</f>
        <v>IF EXISTS (Select * From GeneralMaster Where NAME='Gross' AND TYPE=15) Update GeneralMaster Set Code='*15001' Where Code=(Select Code From GeneralMaster Where NAME='Gross' AND Type=15) ELSE Print 'UOM NOT Exist'</v>
      </c>
      <c r="BW469" s="28" t="str">
        <f t="shared" ref="BW469:BW478" si="39">BW$1&amp;BW$3&amp;B469&amp;"' AND TYPE="&amp;D469&amp;") Update GeneralMaster Set PrintName='"&amp;C469&amp;"'  Where NAME='"&amp;B469&amp;"' AND Type="&amp;D469&amp;" ELSE Print 'UOM NOT Exist' ;"</f>
        <v xml:space="preserve">   cnDatabase.Execute "IF EXISTS (Select * From GeneralMaster Where NAME='Gross' AND TYPE=15) Update GeneralMaster Set PrintName='Gross'  Where NAME='Gross' AND Type=15 ELSE Print 'UOM NOT Exist' ;</v>
      </c>
    </row>
    <row r="470" spans="1:75">
      <c r="A470" s="353" t="s">
        <v>2698</v>
      </c>
      <c r="B470" s="353" t="s">
        <v>1193</v>
      </c>
      <c r="C470" s="353" t="s">
        <v>608</v>
      </c>
      <c r="D470" s="354">
        <v>15</v>
      </c>
      <c r="E470" s="355">
        <v>100</v>
      </c>
      <c r="F470" s="353" t="s">
        <v>135</v>
      </c>
      <c r="G470" s="356" t="s">
        <v>2070</v>
      </c>
      <c r="H470" s="355" t="s">
        <v>795</v>
      </c>
      <c r="I470" s="355" t="s">
        <v>795</v>
      </c>
      <c r="J470" s="355" t="s">
        <v>304</v>
      </c>
      <c r="K470" s="355" t="s">
        <v>304</v>
      </c>
      <c r="L470" s="355" t="str">
        <f t="shared" si="35"/>
        <v>NULL</v>
      </c>
      <c r="M470" s="353" t="s">
        <v>795</v>
      </c>
      <c r="N470" s="353" t="s">
        <v>2193</v>
      </c>
      <c r="O470" s="353" t="s">
        <v>2698</v>
      </c>
      <c r="P470" s="355"/>
      <c r="Q470" s="355"/>
      <c r="R470" s="355"/>
      <c r="S470" s="355"/>
      <c r="T470" s="355"/>
      <c r="U470" s="355"/>
      <c r="V470" s="355"/>
      <c r="W470" s="327" t="str">
        <f t="shared" si="34"/>
        <v>IF EXISTS (SELECT *FROM GeneralMaster WHERE Code='*15002' OR Name='Packet(100)') Print 'Exist' ELSE Insert Into GeneralMaster VALUES ('*15002','Packet(100)','Packet','15','100','000001',GetDate(),'NULL',NULL,'N','N','NULL')</v>
      </c>
      <c r="AP470" t="str">
        <f t="shared" si="36"/>
        <v>Update PaperMaster Set UOM='*15002' Where UOM = '001105'</v>
      </c>
      <c r="AW470" t="str">
        <f t="shared" si="37"/>
        <v>"IF EXISTS (Select * From GeneralMaster Where NAME='Packet(100)' AND TYPE=15) Update PaperMaster Set UOM='*15002' Where UOM=(Select Code From GeneralMaster Where NAME='Packet(100)' AND Type=15) ELSE Print 'UOM NOT Exist' ;</v>
      </c>
      <c r="AX470" t="str">
        <f t="shared" si="38"/>
        <v>IF EXISTS (Select * From GeneralMaster Where NAME='Packet(100)' AND TYPE=15) Update GeneralMaster Set Code='*15002' Where Code=(Select Code From GeneralMaster Where NAME='Packet(100)' AND Type=15) ELSE Print 'UOM NOT Exist'</v>
      </c>
      <c r="BW470" s="28" t="str">
        <f t="shared" si="39"/>
        <v xml:space="preserve">   cnDatabase.Execute "IF EXISTS (Select * From GeneralMaster Where NAME='Packet(100)' AND TYPE=15) Update GeneralMaster Set PrintName='Packet'  Where NAME='Packet(100)' AND Type=15 ELSE Print 'UOM NOT Exist' ;</v>
      </c>
    </row>
    <row r="471" spans="1:75">
      <c r="A471" s="353" t="s">
        <v>2699</v>
      </c>
      <c r="B471" s="353" t="s">
        <v>1194</v>
      </c>
      <c r="C471" s="353" t="s">
        <v>608</v>
      </c>
      <c r="D471" s="354">
        <v>15</v>
      </c>
      <c r="E471" s="355">
        <v>150</v>
      </c>
      <c r="F471" s="353" t="s">
        <v>135</v>
      </c>
      <c r="G471" s="356" t="s">
        <v>2070</v>
      </c>
      <c r="H471" s="355" t="s">
        <v>795</v>
      </c>
      <c r="I471" s="355" t="s">
        <v>795</v>
      </c>
      <c r="J471" s="355" t="s">
        <v>304</v>
      </c>
      <c r="K471" s="355" t="s">
        <v>304</v>
      </c>
      <c r="L471" s="355" t="str">
        <f t="shared" si="35"/>
        <v>NULL</v>
      </c>
      <c r="M471" s="353" t="s">
        <v>795</v>
      </c>
      <c r="N471" s="353" t="s">
        <v>2194</v>
      </c>
      <c r="O471" s="353" t="s">
        <v>2699</v>
      </c>
      <c r="P471" s="355"/>
      <c r="Q471" s="355"/>
      <c r="R471" s="355"/>
      <c r="S471" s="355"/>
      <c r="T471" s="355"/>
      <c r="U471" s="355"/>
      <c r="V471" s="355"/>
      <c r="W471" s="327" t="str">
        <f t="shared" si="34"/>
        <v>IF EXISTS (SELECT *FROM GeneralMaster WHERE Code='*15003' OR Name='Packet(150)') Print 'Exist' ELSE Insert Into GeneralMaster VALUES ('*15003','Packet(150)','Packet','15','150','000001',GetDate(),'NULL',NULL,'N','N','NULL')</v>
      </c>
      <c r="AP471" t="str">
        <f t="shared" si="36"/>
        <v>Update PaperMaster Set UOM='*15003' Where UOM = '001106'</v>
      </c>
      <c r="AW471" t="str">
        <f t="shared" si="37"/>
        <v>"IF EXISTS (Select * From GeneralMaster Where NAME='Packet(150)' AND TYPE=15) Update PaperMaster Set UOM='*15003' Where UOM=(Select Code From GeneralMaster Where NAME='Packet(150)' AND Type=15) ELSE Print 'UOM NOT Exist' ;</v>
      </c>
      <c r="AX471" t="str">
        <f t="shared" si="38"/>
        <v>IF EXISTS (Select * From GeneralMaster Where NAME='Packet(150)' AND TYPE=15) Update GeneralMaster Set Code='*15003' Where Code=(Select Code From GeneralMaster Where NAME='Packet(150)' AND Type=15) ELSE Print 'UOM NOT Exist'</v>
      </c>
      <c r="BW471" s="28" t="str">
        <f t="shared" si="39"/>
        <v xml:space="preserve">   cnDatabase.Execute "IF EXISTS (Select * From GeneralMaster Where NAME='Packet(150)' AND TYPE=15) Update GeneralMaster Set PrintName='Packet'  Where NAME='Packet(150)' AND Type=15 ELSE Print 'UOM NOT Exist' ;</v>
      </c>
    </row>
    <row r="472" spans="1:75">
      <c r="A472" s="353" t="s">
        <v>2700</v>
      </c>
      <c r="B472" s="353" t="s">
        <v>603</v>
      </c>
      <c r="C472" s="353" t="s">
        <v>603</v>
      </c>
      <c r="D472" s="354">
        <v>15</v>
      </c>
      <c r="E472" s="355">
        <v>500</v>
      </c>
      <c r="F472" s="353" t="s">
        <v>135</v>
      </c>
      <c r="G472" s="356" t="s">
        <v>2070</v>
      </c>
      <c r="H472" s="355" t="s">
        <v>795</v>
      </c>
      <c r="I472" s="355" t="s">
        <v>795</v>
      </c>
      <c r="J472" s="355" t="s">
        <v>304</v>
      </c>
      <c r="K472" s="355" t="s">
        <v>304</v>
      </c>
      <c r="L472" s="355" t="str">
        <f t="shared" si="35"/>
        <v>NULL</v>
      </c>
      <c r="M472" s="353" t="s">
        <v>795</v>
      </c>
      <c r="N472" s="353" t="s">
        <v>2195</v>
      </c>
      <c r="O472" s="353" t="s">
        <v>2700</v>
      </c>
      <c r="P472" s="355"/>
      <c r="Q472" s="355"/>
      <c r="R472" s="355"/>
      <c r="S472" s="355"/>
      <c r="T472" s="355"/>
      <c r="U472" s="355"/>
      <c r="V472" s="355"/>
      <c r="W472" s="327" t="str">
        <f t="shared" si="34"/>
        <v>IF EXISTS (SELECT *FROM GeneralMaster WHERE Code='*15004' OR Name='Ream') Print 'Exist' ELSE Insert Into GeneralMaster VALUES ('*15004','Ream','Ream','15','500','000001',GetDate(),'NULL',NULL,'N','N','NULL')</v>
      </c>
      <c r="AP472" t="str">
        <f t="shared" si="36"/>
        <v>Update PaperMaster Set UOM='*15004' Where UOM = '001107'</v>
      </c>
      <c r="AW472" t="str">
        <f t="shared" si="37"/>
        <v>"IF EXISTS (Select * From GeneralMaster Where NAME='Ream' AND TYPE=15) Update PaperMaster Set UOM='*15004' Where UOM=(Select Code From GeneralMaster Where NAME='Ream' AND Type=15) ELSE Print 'UOM NOT Exist' ;</v>
      </c>
      <c r="AX472" t="str">
        <f t="shared" si="38"/>
        <v>IF EXISTS (Select * From GeneralMaster Where NAME='Ream' AND TYPE=15) Update GeneralMaster Set Code='*15004' Where Code=(Select Code From GeneralMaster Where NAME='Ream' AND Type=15) ELSE Print 'UOM NOT Exist'</v>
      </c>
      <c r="BW472" s="28" t="str">
        <f t="shared" si="39"/>
        <v xml:space="preserve">   cnDatabase.Execute "IF EXISTS (Select * From GeneralMaster Where NAME='Ream' AND TYPE=15) Update GeneralMaster Set PrintName='Ream'  Where NAME='Ream' AND Type=15 ELSE Print 'UOM NOT Exist' ;</v>
      </c>
    </row>
    <row r="473" spans="1:75">
      <c r="A473" s="353" t="s">
        <v>2701</v>
      </c>
      <c r="B473" s="353" t="s">
        <v>1150</v>
      </c>
      <c r="C473" s="353" t="s">
        <v>1150</v>
      </c>
      <c r="D473" s="354">
        <v>15</v>
      </c>
      <c r="E473" s="355">
        <v>500</v>
      </c>
      <c r="F473" s="353" t="s">
        <v>135</v>
      </c>
      <c r="G473" s="356" t="s">
        <v>2070</v>
      </c>
      <c r="H473" s="355" t="s">
        <v>795</v>
      </c>
      <c r="I473" s="355" t="s">
        <v>795</v>
      </c>
      <c r="J473" s="355" t="s">
        <v>304</v>
      </c>
      <c r="K473" s="355" t="s">
        <v>304</v>
      </c>
      <c r="L473" s="355" t="str">
        <f t="shared" si="35"/>
        <v>NULL</v>
      </c>
      <c r="M473" s="353" t="s">
        <v>795</v>
      </c>
      <c r="N473" s="353" t="s">
        <v>2196</v>
      </c>
      <c r="O473" s="353" t="s">
        <v>2701</v>
      </c>
      <c r="P473" s="355"/>
      <c r="Q473" s="355"/>
      <c r="R473" s="355"/>
      <c r="S473" s="355"/>
      <c r="T473" s="355"/>
      <c r="U473" s="355"/>
      <c r="V473" s="355"/>
      <c r="W473" s="327" t="str">
        <f t="shared" si="34"/>
        <v>IF EXISTS (SELECT *FROM GeneralMaster WHERE Code='*15005' OR Name='Reel') Print 'Exist' ELSE Insert Into GeneralMaster VALUES ('*15005','Reel','Reel','15','500','000001',GetDate(),'NULL',NULL,'N','N','NULL')</v>
      </c>
      <c r="AP473" t="str">
        <f t="shared" si="36"/>
        <v>Update PaperMaster Set UOM='*15005' Where UOM = '001108'</v>
      </c>
      <c r="AW473" t="str">
        <f t="shared" si="37"/>
        <v>"IF EXISTS (Select * From GeneralMaster Where NAME='Reel' AND TYPE=15) Update PaperMaster Set UOM='*15005' Where UOM=(Select Code From GeneralMaster Where NAME='Reel' AND Type=15) ELSE Print 'UOM NOT Exist' ;</v>
      </c>
      <c r="AX473" t="str">
        <f t="shared" si="38"/>
        <v>IF EXISTS (Select * From GeneralMaster Where NAME='Reel' AND TYPE=15) Update GeneralMaster Set Code='*15005' Where Code=(Select Code From GeneralMaster Where NAME='Reel' AND Type=15) ELSE Print 'UOM NOT Exist'</v>
      </c>
      <c r="BW473" s="28" t="str">
        <f t="shared" si="39"/>
        <v xml:space="preserve">   cnDatabase.Execute "IF EXISTS (Select * From GeneralMaster Where NAME='Reel' AND TYPE=15) Update GeneralMaster Set PrintName='Reel'  Where NAME='Reel' AND Type=15 ELSE Print 'UOM NOT Exist' ;</v>
      </c>
    </row>
    <row r="474" spans="1:75">
      <c r="A474" s="353" t="s">
        <v>2702</v>
      </c>
      <c r="B474" s="353" t="s">
        <v>1195</v>
      </c>
      <c r="C474" s="353" t="s">
        <v>3637</v>
      </c>
      <c r="D474" s="354">
        <v>15</v>
      </c>
      <c r="E474" s="355">
        <v>700</v>
      </c>
      <c r="F474" s="353" t="s">
        <v>135</v>
      </c>
      <c r="G474" s="356" t="s">
        <v>2070</v>
      </c>
      <c r="H474" s="355" t="s">
        <v>795</v>
      </c>
      <c r="I474" s="355" t="s">
        <v>795</v>
      </c>
      <c r="J474" s="355" t="s">
        <v>304</v>
      </c>
      <c r="K474" s="355" t="s">
        <v>304</v>
      </c>
      <c r="L474" s="355" t="str">
        <f t="shared" si="35"/>
        <v>NULL</v>
      </c>
      <c r="M474" s="353" t="s">
        <v>795</v>
      </c>
      <c r="N474" s="353" t="s">
        <v>2242</v>
      </c>
      <c r="O474" s="353" t="s">
        <v>2702</v>
      </c>
      <c r="P474" s="355"/>
      <c r="Q474" s="355"/>
      <c r="R474" s="355"/>
      <c r="S474" s="355"/>
      <c r="T474" s="355"/>
      <c r="U474" s="355"/>
      <c r="V474" s="355"/>
      <c r="W474" s="327" t="str">
        <f t="shared" si="34"/>
        <v>IF EXISTS (SELECT *FROM GeneralMaster WHERE Code='*15006' OR Name='Bundle (700)') Print 'Exist' ELSE Insert Into GeneralMaster VALUES ('*15006','Bundle (700)','Bundle','15','700','000001',GetDate(),'NULL',NULL,'N','N','NULL')</v>
      </c>
      <c r="AP474" t="str">
        <f t="shared" si="36"/>
        <v>Update PaperMaster Set UOM='*15006' Where UOM = '001218'</v>
      </c>
      <c r="AW474" t="str">
        <f t="shared" si="37"/>
        <v>"IF EXISTS (Select * From GeneralMaster Where NAME='Bundle (700)' AND TYPE=15) Update PaperMaster Set UOM='*15006' Where UOM=(Select Code From GeneralMaster Where NAME='Bundle (700)' AND Type=15) ELSE Print 'UOM NOT Exist' ;</v>
      </c>
      <c r="AX474" t="str">
        <f t="shared" si="38"/>
        <v>IF EXISTS (Select * From GeneralMaster Where NAME='Bundle (700)' AND TYPE=15) Update GeneralMaster Set Code='*15006' Where Code=(Select Code From GeneralMaster Where NAME='Bundle (700)' AND Type=15) ELSE Print 'UOM NOT Exist'</v>
      </c>
      <c r="BW474" s="28" t="str">
        <f t="shared" si="39"/>
        <v xml:space="preserve">   cnDatabase.Execute "IF EXISTS (Select * From GeneralMaster Where NAME='Bundle (700)' AND TYPE=15) Update GeneralMaster Set PrintName='Bundle'  Where NAME='Bundle (700)' AND Type=15 ELSE Print 'UOM NOT Exist' ;</v>
      </c>
    </row>
    <row r="475" spans="1:75">
      <c r="A475" s="353" t="s">
        <v>2703</v>
      </c>
      <c r="B475" s="353" t="s">
        <v>1196</v>
      </c>
      <c r="C475" s="353" t="s">
        <v>608</v>
      </c>
      <c r="D475" s="354">
        <v>15</v>
      </c>
      <c r="E475" s="355">
        <v>200</v>
      </c>
      <c r="F475" s="353" t="s">
        <v>135</v>
      </c>
      <c r="G475" s="356" t="s">
        <v>2070</v>
      </c>
      <c r="H475" s="355" t="s">
        <v>795</v>
      </c>
      <c r="I475" s="355" t="s">
        <v>795</v>
      </c>
      <c r="J475" s="355" t="s">
        <v>304</v>
      </c>
      <c r="K475" s="355" t="s">
        <v>304</v>
      </c>
      <c r="L475" s="355" t="str">
        <f t="shared" si="35"/>
        <v>NULL</v>
      </c>
      <c r="M475" s="353" t="s">
        <v>795</v>
      </c>
      <c r="N475" s="353" t="s">
        <v>2315</v>
      </c>
      <c r="O475" s="353" t="s">
        <v>2703</v>
      </c>
      <c r="P475" s="355"/>
      <c r="Q475" s="355"/>
      <c r="R475" s="355"/>
      <c r="S475" s="355"/>
      <c r="T475" s="355"/>
      <c r="U475" s="355"/>
      <c r="V475" s="355"/>
      <c r="W475" s="327" t="str">
        <f t="shared" si="34"/>
        <v>IF EXISTS (SELECT *FROM GeneralMaster WHERE Code='*15007' OR Name='Packet(200)') Print 'Exist' ELSE Insert Into GeneralMaster VALUES ('*15007','Packet(200)','Packet','15','200','000001',GetDate(),'NULL',NULL,'N','N','NULL')</v>
      </c>
      <c r="AP475" t="str">
        <f t="shared" si="36"/>
        <v>Update PaperMaster Set UOM='*15007' Where UOM = '001380'</v>
      </c>
      <c r="AW475" t="str">
        <f t="shared" si="37"/>
        <v>"IF EXISTS (Select * From GeneralMaster Where NAME='Packet(200)' AND TYPE=15) Update PaperMaster Set UOM='*15007' Where UOM=(Select Code From GeneralMaster Where NAME='Packet(200)' AND Type=15) ELSE Print 'UOM NOT Exist' ;</v>
      </c>
      <c r="AX475" t="str">
        <f t="shared" si="38"/>
        <v>IF EXISTS (Select * From GeneralMaster Where NAME='Packet(200)' AND TYPE=15) Update GeneralMaster Set Code='*15007' Where Code=(Select Code From GeneralMaster Where NAME='Packet(200)' AND Type=15) ELSE Print 'UOM NOT Exist'</v>
      </c>
      <c r="BW475" s="28" t="str">
        <f t="shared" si="39"/>
        <v xml:space="preserve">   cnDatabase.Execute "IF EXISTS (Select * From GeneralMaster Where NAME='Packet(200)' AND TYPE=15) Update GeneralMaster Set PrintName='Packet'  Where NAME='Packet(200)' AND Type=15 ELSE Print 'UOM NOT Exist' ;</v>
      </c>
    </row>
    <row r="476" spans="1:75">
      <c r="A476" s="353" t="s">
        <v>2704</v>
      </c>
      <c r="B476" s="353" t="s">
        <v>1197</v>
      </c>
      <c r="C476" s="353" t="s">
        <v>1197</v>
      </c>
      <c r="D476" s="354">
        <v>15</v>
      </c>
      <c r="E476" s="355">
        <v>1</v>
      </c>
      <c r="F476" s="353" t="s">
        <v>135</v>
      </c>
      <c r="G476" s="356" t="s">
        <v>2070</v>
      </c>
      <c r="H476" s="355" t="s">
        <v>795</v>
      </c>
      <c r="I476" s="355" t="s">
        <v>795</v>
      </c>
      <c r="J476" s="355" t="s">
        <v>304</v>
      </c>
      <c r="K476" s="355" t="s">
        <v>304</v>
      </c>
      <c r="L476" s="355" t="str">
        <f t="shared" si="35"/>
        <v>NULL</v>
      </c>
      <c r="M476" s="353" t="s">
        <v>795</v>
      </c>
      <c r="N476" s="353" t="s">
        <v>2391</v>
      </c>
      <c r="O476" s="353" t="s">
        <v>2704</v>
      </c>
      <c r="P476" s="355"/>
      <c r="Q476" s="355"/>
      <c r="R476" s="355"/>
      <c r="S476" s="355"/>
      <c r="T476" s="355"/>
      <c r="U476" s="355"/>
      <c r="V476" s="355"/>
      <c r="W476" s="327" t="str">
        <f t="shared" si="34"/>
        <v>IF EXISTS (SELECT *FROM GeneralMaster WHERE Code='*15008' OR Name='PACKET') Print 'Exist' ELSE Insert Into GeneralMaster VALUES ('*15008','PACKET','PACKET','15','1','000001',GetDate(),'NULL',NULL,'N','N','NULL')</v>
      </c>
      <c r="AP476" t="str">
        <f t="shared" si="36"/>
        <v>Update PaperMaster Set UOM='*15008' Where UOM = '001462'</v>
      </c>
      <c r="AW476" t="str">
        <f t="shared" si="37"/>
        <v>"IF EXISTS (Select * From GeneralMaster Where NAME='PACKET' AND TYPE=15) Update PaperMaster Set UOM='*15008' Where UOM=(Select Code From GeneralMaster Where NAME='PACKET' AND Type=15) ELSE Print 'UOM NOT Exist' ;</v>
      </c>
      <c r="AX476" t="str">
        <f t="shared" si="38"/>
        <v>IF EXISTS (Select * From GeneralMaster Where NAME='PACKET' AND TYPE=15) Update GeneralMaster Set Code='*15008' Where Code=(Select Code From GeneralMaster Where NAME='PACKET' AND Type=15) ELSE Print 'UOM NOT Exist'</v>
      </c>
      <c r="BW476" s="28" t="str">
        <f t="shared" si="39"/>
        <v xml:space="preserve">   cnDatabase.Execute "IF EXISTS (Select * From GeneralMaster Where NAME='PACKET' AND TYPE=15) Update GeneralMaster Set PrintName='PACKET'  Where NAME='PACKET' AND Type=15 ELSE Print 'UOM NOT Exist' ;</v>
      </c>
    </row>
    <row r="477" spans="1:75">
      <c r="A477" s="353" t="s">
        <v>2705</v>
      </c>
      <c r="B477" s="353" t="s">
        <v>606</v>
      </c>
      <c r="C477" s="353" t="s">
        <v>606</v>
      </c>
      <c r="D477" s="354">
        <v>15</v>
      </c>
      <c r="E477" s="355">
        <v>1</v>
      </c>
      <c r="F477" s="353" t="s">
        <v>135</v>
      </c>
      <c r="G477" s="356" t="s">
        <v>2070</v>
      </c>
      <c r="H477" s="355" t="s">
        <v>795</v>
      </c>
      <c r="I477" s="355" t="s">
        <v>795</v>
      </c>
      <c r="J477" s="355" t="s">
        <v>304</v>
      </c>
      <c r="K477" s="355" t="s">
        <v>304</v>
      </c>
      <c r="L477" s="355" t="str">
        <f t="shared" si="35"/>
        <v>NULL</v>
      </c>
      <c r="M477" s="353" t="s">
        <v>795</v>
      </c>
      <c r="N477" s="353" t="s">
        <v>2409</v>
      </c>
      <c r="O477" s="353" t="s">
        <v>2705</v>
      </c>
      <c r="P477" s="355"/>
      <c r="Q477" s="355"/>
      <c r="R477" s="355"/>
      <c r="S477" s="355"/>
      <c r="T477" s="355"/>
      <c r="U477" s="355"/>
      <c r="V477" s="355"/>
      <c r="W477" s="327" t="str">
        <f t="shared" si="34"/>
        <v>IF EXISTS (SELECT *FROM GeneralMaster WHERE Code='*15009' OR Name='Sheet') Print 'Exist' ELSE Insert Into GeneralMaster VALUES ('*15009','Sheet','Sheet','15','1','000001',GetDate(),'NULL',NULL,'N','N','NULL')</v>
      </c>
      <c r="AP477" t="str">
        <f t="shared" si="36"/>
        <v>Update PaperMaster Set UOM='*15009' Where UOM = '001499'</v>
      </c>
      <c r="AW477" t="str">
        <f t="shared" si="37"/>
        <v>"IF EXISTS (Select * From GeneralMaster Where NAME='Sheet' AND TYPE=15) Update PaperMaster Set UOM='*15009' Where UOM=(Select Code From GeneralMaster Where NAME='Sheet' AND Type=15) ELSE Print 'UOM NOT Exist' ;</v>
      </c>
      <c r="AX477" t="str">
        <f t="shared" si="38"/>
        <v>IF EXISTS (Select * From GeneralMaster Where NAME='Sheet' AND TYPE=15) Update GeneralMaster Set Code='*15009' Where Code=(Select Code From GeneralMaster Where NAME='Sheet' AND Type=15) ELSE Print 'UOM NOT Exist'</v>
      </c>
      <c r="BW477" s="28" t="str">
        <f t="shared" si="39"/>
        <v xml:space="preserve">   cnDatabase.Execute "IF EXISTS (Select * From GeneralMaster Where NAME='Sheet' AND TYPE=15) Update GeneralMaster Set PrintName='Sheet'  Where NAME='Sheet' AND Type=15 ELSE Print 'UOM NOT Exist' ;</v>
      </c>
    </row>
    <row r="478" spans="1:75">
      <c r="A478" s="353" t="s">
        <v>2706</v>
      </c>
      <c r="B478" s="353" t="s">
        <v>1200</v>
      </c>
      <c r="C478" s="353" t="s">
        <v>608</v>
      </c>
      <c r="D478" s="354">
        <v>15</v>
      </c>
      <c r="E478" s="355">
        <v>250</v>
      </c>
      <c r="F478" s="353" t="s">
        <v>135</v>
      </c>
      <c r="G478" s="356" t="s">
        <v>2070</v>
      </c>
      <c r="H478" s="355" t="s">
        <v>795</v>
      </c>
      <c r="I478" s="355" t="s">
        <v>795</v>
      </c>
      <c r="J478" s="355" t="s">
        <v>304</v>
      </c>
      <c r="K478" s="355" t="s">
        <v>304</v>
      </c>
      <c r="L478" s="355" t="str">
        <f t="shared" si="35"/>
        <v>NULL</v>
      </c>
      <c r="M478" s="353" t="s">
        <v>795</v>
      </c>
      <c r="N478" s="353" t="s">
        <v>2424</v>
      </c>
      <c r="O478" s="353" t="s">
        <v>2706</v>
      </c>
      <c r="P478" s="355"/>
      <c r="Q478" s="355"/>
      <c r="R478" s="355"/>
      <c r="S478" s="355"/>
      <c r="T478" s="355"/>
      <c r="U478" s="355"/>
      <c r="V478" s="355"/>
      <c r="W478" s="327" t="str">
        <f t="shared" si="34"/>
        <v>IF EXISTS (SELECT *FROM GeneralMaster WHERE Code='*15010' OR Name='Packet (250)') Print 'Exist' ELSE Insert Into GeneralMaster VALUES ('*15010','Packet (250)','Packet','15','250','000001',GetDate(),'NULL',NULL,'N','N','NULL')</v>
      </c>
      <c r="AP478" t="str">
        <f t="shared" si="36"/>
        <v>Update PaperMaster Set UOM='*15010' Where UOM = '001537'</v>
      </c>
      <c r="AW478" t="str">
        <f t="shared" si="37"/>
        <v>"IF EXISTS (Select * From GeneralMaster Where NAME='Packet (250)' AND TYPE=15) Update PaperMaster Set UOM='*15010' Where UOM=(Select Code From GeneralMaster Where NAME='Packet (250)' AND Type=15) ELSE Print 'UOM NOT Exist' ;</v>
      </c>
      <c r="AX478" t="str">
        <f t="shared" si="38"/>
        <v>IF EXISTS (Select * From GeneralMaster Where NAME='Packet (250)' AND TYPE=15) Update GeneralMaster Set Code='*15010' Where Code=(Select Code From GeneralMaster Where NAME='Packet (250)' AND Type=15) ELSE Print 'UOM NOT Exist'</v>
      </c>
      <c r="BW478" s="28" t="str">
        <f t="shared" si="39"/>
        <v xml:space="preserve">   cnDatabase.Execute "IF EXISTS (Select * From GeneralMaster Where NAME='Packet (250)' AND TYPE=15) Update GeneralMaster Set PrintName='Packet'  Where NAME='Packet (250)' AND Type=15 ELSE Print 'UOM NOT Exist' ;</v>
      </c>
    </row>
    <row r="479" spans="1:75">
      <c r="A479" s="357" t="s">
        <v>2719</v>
      </c>
      <c r="B479" s="357" t="s">
        <v>308</v>
      </c>
      <c r="C479" s="357" t="s">
        <v>308</v>
      </c>
      <c r="D479" s="66">
        <v>16</v>
      </c>
      <c r="E479" s="358">
        <v>0.95</v>
      </c>
      <c r="F479" s="357" t="s">
        <v>135</v>
      </c>
      <c r="G479" s="359" t="s">
        <v>2070</v>
      </c>
      <c r="H479" s="358" t="s">
        <v>795</v>
      </c>
      <c r="I479" s="358" t="s">
        <v>795</v>
      </c>
      <c r="J479" s="358" t="s">
        <v>304</v>
      </c>
      <c r="K479" s="358" t="s">
        <v>304</v>
      </c>
      <c r="L479" s="358" t="str">
        <f t="shared" si="35"/>
        <v>NULL</v>
      </c>
      <c r="M479" s="357" t="s">
        <v>795</v>
      </c>
      <c r="N479" s="357" t="s">
        <v>307</v>
      </c>
      <c r="O479" s="357" t="s">
        <v>2719</v>
      </c>
      <c r="P479" s="358"/>
      <c r="Q479" s="358"/>
      <c r="R479" s="358"/>
      <c r="S479" s="358"/>
      <c r="T479" s="358"/>
      <c r="U479" s="358"/>
      <c r="V479" s="358"/>
      <c r="W479" s="327" t="str">
        <f t="shared" si="34"/>
        <v>IF EXISTS (SELECT *FROM GeneralMaster WHERE Code='*16001' OR Name='Coated Matt') Print 'Exist' ELSE Insert Into GeneralMaster VALUES ('*16001','Coated Matt','Coated Matt','16','0.95','000001',GetDate(),'NULL',NULL,'N','N','NULL')</v>
      </c>
      <c r="AW479" t="str">
        <f>W$1&amp;AW$1&amp;"IF EXISTS (Select * From GeneralMaster Where NAME='"&amp;B479&amp;"' AND TYPE="&amp;D479&amp;") Update PaperMaster Set Quality='"&amp;A479&amp;"' Where Quality=(Select Code From GeneralMaster Where NAME='"&amp;B479&amp;"' AND Type="&amp;D479&amp;") ELSE Print 'Quality NOT Exist' ;"</f>
        <v>"IF EXISTS (Select * From GeneralMaster Where NAME='Coated Matt' AND TYPE=16) Update PaperMaster Set Quality='*16001' Where Quality=(Select Code From GeneralMaster Where NAME='Coated Matt' AND Type=16) ELSE Print 'Quality NOT Exist' ;</v>
      </c>
      <c r="AX479" t="str">
        <f>"IF EXISTS (Select * From GeneralMaster Where NAME='"&amp;B479&amp;"' AND TYPE="&amp;D479&amp;") Update GeneralMaster Set Code='"&amp;A479&amp;"' Where Code=(Select Code From GeneralMaster Where NAME='"&amp;B479&amp;"' AND Type="&amp;D479&amp;") ELSE Print 'Quality NOT Exist'"</f>
        <v>IF EXISTS (Select * From GeneralMaster Where NAME='Coated Matt' AND TYPE=16) Update GeneralMaster Set Code='*16001' Where Code=(Select Code From GeneralMaster Where NAME='Coated Matt' AND Type=16) ELSE Print 'Quality NOT Exist'</v>
      </c>
    </row>
    <row r="480" spans="1:75">
      <c r="A480" s="357" t="s">
        <v>2720</v>
      </c>
      <c r="B480" s="357" t="s">
        <v>311</v>
      </c>
      <c r="C480" s="357" t="s">
        <v>311</v>
      </c>
      <c r="D480" s="66">
        <v>16</v>
      </c>
      <c r="E480" s="358">
        <v>0.9</v>
      </c>
      <c r="F480" s="357" t="s">
        <v>135</v>
      </c>
      <c r="G480" s="359" t="s">
        <v>2070</v>
      </c>
      <c r="H480" s="358" t="s">
        <v>795</v>
      </c>
      <c r="I480" s="358" t="s">
        <v>795</v>
      </c>
      <c r="J480" s="358" t="s">
        <v>304</v>
      </c>
      <c r="K480" s="358" t="s">
        <v>304</v>
      </c>
      <c r="L480" s="358" t="str">
        <f t="shared" si="35"/>
        <v>NULL</v>
      </c>
      <c r="M480" s="357" t="s">
        <v>795</v>
      </c>
      <c r="N480" s="357" t="s">
        <v>310</v>
      </c>
      <c r="O480" s="357" t="s">
        <v>2720</v>
      </c>
      <c r="P480" s="358"/>
      <c r="Q480" s="358"/>
      <c r="R480" s="358"/>
      <c r="S480" s="358"/>
      <c r="T480" s="358"/>
      <c r="U480" s="358"/>
      <c r="V480" s="358"/>
      <c r="W480" s="327" t="str">
        <f t="shared" si="34"/>
        <v>IF EXISTS (SELECT *FROM GeneralMaster WHERE Code='*16002' OR Name='Coated Gloss') Print 'Exist' ELSE Insert Into GeneralMaster VALUES ('*16002','Coated Gloss','Coated Gloss','16','0.9','000001',GetDate(),'NULL',NULL,'N','N','NULL')</v>
      </c>
      <c r="AW480" t="str">
        <f>W$1&amp;AW$1&amp;"IF EXISTS (Select * From GeneralMaster Where NAME='"&amp;B480&amp;"' AND TYPE="&amp;D480&amp;") Update PaperMaster Set Quality='"&amp;A480&amp;"' Where Quality=(Select Code From GeneralMaster Where NAME='"&amp;B480&amp;"' AND Type="&amp;D480&amp;") ELSE Print 'Quality NOT Exist' ;"</f>
        <v>"IF EXISTS (Select * From GeneralMaster Where NAME='Coated Gloss' AND TYPE=16) Update PaperMaster Set Quality='*16002' Where Quality=(Select Code From GeneralMaster Where NAME='Coated Gloss' AND Type=16) ELSE Print 'Quality NOT Exist' ;</v>
      </c>
      <c r="AX480" t="str">
        <f>"IF EXISTS (Select * From GeneralMaster Where NAME='"&amp;B480&amp;"' AND TYPE="&amp;D480&amp;") Update GeneralMaster Set Code='"&amp;A480&amp;"' Where Code=(Select Code From GeneralMaster Where NAME='"&amp;B480&amp;"' AND Type="&amp;D480&amp;") ELSE Print 'Quality NOT Exist'"</f>
        <v>IF EXISTS (Select * From GeneralMaster Where NAME='Coated Gloss' AND TYPE=16) Update GeneralMaster Set Code='*16002' Where Code=(Select Code From GeneralMaster Where NAME='Coated Gloss' AND Type=16) ELSE Print 'Quality NOT Exist'</v>
      </c>
    </row>
    <row r="481" spans="1:50" s="427" customFormat="1">
      <c r="A481" s="442" t="s">
        <v>2721</v>
      </c>
      <c r="B481" s="442" t="s">
        <v>314</v>
      </c>
      <c r="C481" s="442" t="s">
        <v>314</v>
      </c>
      <c r="D481" s="443">
        <v>16</v>
      </c>
      <c r="E481" s="444">
        <v>1.35</v>
      </c>
      <c r="F481" s="442" t="s">
        <v>135</v>
      </c>
      <c r="G481" s="445" t="s">
        <v>2070</v>
      </c>
      <c r="H481" s="444" t="s">
        <v>795</v>
      </c>
      <c r="I481" s="444" t="s">
        <v>795</v>
      </c>
      <c r="J481" s="444" t="s">
        <v>304</v>
      </c>
      <c r="K481" s="444" t="s">
        <v>304</v>
      </c>
      <c r="L481" s="444" t="str">
        <f t="shared" si="35"/>
        <v>NULL</v>
      </c>
      <c r="M481" s="442" t="s">
        <v>795</v>
      </c>
      <c r="N481" s="442" t="s">
        <v>312</v>
      </c>
      <c r="O481" s="442" t="s">
        <v>2721</v>
      </c>
      <c r="P481" s="444"/>
      <c r="Q481" s="444"/>
      <c r="R481" s="444"/>
      <c r="S481" s="444"/>
      <c r="T481" s="444"/>
      <c r="U481" s="444"/>
      <c r="V481" s="444"/>
      <c r="W481" s="327" t="str">
        <f t="shared" si="34"/>
        <v>IF EXISTS (SELECT *FROM GeneralMaster WHERE Code='*16003' OR Name='Uncoated') Print 'Exist' ELSE Insert Into GeneralMaster VALUES ('*16003','Uncoated','Uncoated','16','1.35','000001',GetDate(),'NULL',NULL,'N','N','NULL')</v>
      </c>
      <c r="AW481" s="427" t="str">
        <f>W$1&amp;AW$1&amp;"IF EXISTS (Select * From GeneralMaster Where NAME='"&amp;B481&amp;"' AND TYPE="&amp;D481&amp;") Update PaperMaster Set Quality='"&amp;A481&amp;"' Where Quality=(Select Code From GeneralMaster Where NAME='"&amp;B481&amp;"' AND Type="&amp;D481&amp;") ELSE Print 'Quality NOT Exist' ;"</f>
        <v>"IF EXISTS (Select * From GeneralMaster Where NAME='Uncoated' AND TYPE=16) Update PaperMaster Set Quality='*16003' Where Quality=(Select Code From GeneralMaster Where NAME='Uncoated' AND Type=16) ELSE Print 'Quality NOT Exist' ;</v>
      </c>
      <c r="AX481" s="427" t="str">
        <f>"IF EXISTS (Select * From GeneralMaster Where NAME='"&amp;B481&amp;"' AND TYPE="&amp;D481&amp;") Update GeneralMaster Set Code='"&amp;A481&amp;"' Where Code=(Select Code From GeneralMaster Where NAME='"&amp;B481&amp;"' AND Type="&amp;D481&amp;") ELSE Print 'Quality NOT Exist'"</f>
        <v>IF EXISTS (Select * From GeneralMaster Where NAME='Uncoated' AND TYPE=16) Update GeneralMaster Set Code='*16003' Where Code=(Select Code From GeneralMaster Where NAME='Uncoated' AND Type=16) ELSE Print 'Quality NOT Exist'</v>
      </c>
    </row>
    <row r="482" spans="1:50" s="427" customFormat="1">
      <c r="A482" s="442" t="s">
        <v>2722</v>
      </c>
      <c r="B482" s="442" t="s">
        <v>316</v>
      </c>
      <c r="C482" s="442" t="s">
        <v>316</v>
      </c>
      <c r="D482" s="443">
        <v>16</v>
      </c>
      <c r="E482" s="444">
        <v>1.4</v>
      </c>
      <c r="F482" s="442" t="s">
        <v>135</v>
      </c>
      <c r="G482" s="445" t="s">
        <v>2070</v>
      </c>
      <c r="H482" s="444" t="s">
        <v>795</v>
      </c>
      <c r="I482" s="444" t="s">
        <v>795</v>
      </c>
      <c r="J482" s="444" t="s">
        <v>304</v>
      </c>
      <c r="K482" s="444" t="s">
        <v>304</v>
      </c>
      <c r="L482" s="444" t="str">
        <f t="shared" si="35"/>
        <v>NULL</v>
      </c>
      <c r="M482" s="442" t="s">
        <v>795</v>
      </c>
      <c r="N482" s="442" t="s">
        <v>315</v>
      </c>
      <c r="O482" s="442" t="s">
        <v>2722</v>
      </c>
      <c r="P482" s="444"/>
      <c r="Q482" s="444"/>
      <c r="R482" s="444"/>
      <c r="S482" s="444"/>
      <c r="T482" s="444"/>
      <c r="U482" s="444"/>
      <c r="V482" s="444"/>
      <c r="W482" s="327" t="str">
        <f t="shared" si="34"/>
        <v>IF EXISTS (SELECT *FROM GeneralMaster WHERE Code='*16004' OR Name='High Bulk') Print 'Exist' ELSE Insert Into GeneralMaster VALUES ('*16004','High Bulk','High Bulk','16','1.4','000001',GetDate(),'NULL',NULL,'N','N','NULL')</v>
      </c>
      <c r="AW482" s="427" t="str">
        <f>W$1&amp;AW$1&amp;"IF EXISTS (Select * From GeneralMaster Where NAME='"&amp;B482&amp;"' AND TYPE="&amp;D482&amp;") Update PaperMaster Set Quality='"&amp;A482&amp;"' Where Quality=(Select Code From GeneralMaster Where NAME='"&amp;B482&amp;"' AND Type="&amp;D482&amp;") ELSE Print 'Quality NOT Exist' ;"</f>
        <v>"IF EXISTS (Select * From GeneralMaster Where NAME='High Bulk' AND TYPE=16) Update PaperMaster Set Quality='*16004' Where Quality=(Select Code From GeneralMaster Where NAME='High Bulk' AND Type=16) ELSE Print 'Quality NOT Exist' ;</v>
      </c>
      <c r="AX482" s="427" t="str">
        <f>"IF EXISTS (Select * From GeneralMaster Where NAME='"&amp;B482&amp;"' AND TYPE="&amp;D482&amp;") Update GeneralMaster Set Code='"&amp;A482&amp;"' Where Code=(Select Code From GeneralMaster Where NAME='"&amp;B482&amp;"' AND Type="&amp;D482&amp;") ELSE Print 'Quality NOT Exist'"</f>
        <v>IF EXISTS (Select * From GeneralMaster Where NAME='High Bulk' AND TYPE=16) Update GeneralMaster Set Code='*16004' Where Code=(Select Code From GeneralMaster Where NAME='High Bulk' AND Type=16) ELSE Print 'Quality NOT Exist'</v>
      </c>
    </row>
    <row r="483" spans="1:50">
      <c r="A483" s="321" t="s">
        <v>2708</v>
      </c>
      <c r="B483" s="321" t="s">
        <v>317</v>
      </c>
      <c r="C483" s="321" t="s">
        <v>318</v>
      </c>
      <c r="D483" s="323">
        <v>17</v>
      </c>
      <c r="E483" s="201">
        <v>1</v>
      </c>
      <c r="F483" s="321" t="s">
        <v>135</v>
      </c>
      <c r="G483" s="322" t="s">
        <v>2070</v>
      </c>
      <c r="H483" s="201" t="s">
        <v>795</v>
      </c>
      <c r="I483" s="201" t="s">
        <v>795</v>
      </c>
      <c r="J483" s="201" t="s">
        <v>304</v>
      </c>
      <c r="K483" s="201" t="s">
        <v>304</v>
      </c>
      <c r="L483" s="201" t="str">
        <f t="shared" si="35"/>
        <v>NULL</v>
      </c>
      <c r="M483" s="321" t="s">
        <v>795</v>
      </c>
      <c r="N483" s="321" t="s">
        <v>139</v>
      </c>
      <c r="O483" s="321" t="s">
        <v>2708</v>
      </c>
      <c r="W483" s="327" t="str">
        <f t="shared" ref="W483:W570" si="40">CONCATENATE(W$1,W$3,"'",A483,"' OR Name='",B483,"') Print 'Exist' ELSE ",W$4,"'",A483,"','",B483,"','",C483,"','",D483,"','",E483,"','",F483,"',",G483,",'",H483,"',",I483,",'",J483,"','",K483,"','",L483,"')")</f>
        <v>IF EXISTS (SELECT *FROM GeneralMaster WHERE Code='*17001' OR Name='1. Printing &amp; Finishing Charges of') Print 'Exist' ELSE Insert Into GeneralMaster VALUES ('*17001','1. Printing &amp; Finishing Charges of','Printing &amp; Finishing Charges of','17','1','000001',GetDate(),'NULL',NULL,'N','N','NULL')</v>
      </c>
    </row>
    <row r="484" spans="1:50">
      <c r="A484" s="321" t="s">
        <v>2709</v>
      </c>
      <c r="B484" s="321" t="s">
        <v>321</v>
      </c>
      <c r="C484" s="321" t="s">
        <v>322</v>
      </c>
      <c r="D484" s="323">
        <v>17</v>
      </c>
      <c r="E484" s="201">
        <v>2</v>
      </c>
      <c r="F484" s="321" t="s">
        <v>135</v>
      </c>
      <c r="G484" s="322" t="s">
        <v>2070</v>
      </c>
      <c r="H484" s="201" t="s">
        <v>795</v>
      </c>
      <c r="I484" s="201" t="s">
        <v>795</v>
      </c>
      <c r="J484" s="201" t="s">
        <v>304</v>
      </c>
      <c r="K484" s="201" t="s">
        <v>304</v>
      </c>
      <c r="L484" s="201" t="str">
        <f t="shared" si="35"/>
        <v>NULL</v>
      </c>
      <c r="M484" s="321" t="s">
        <v>795</v>
      </c>
      <c r="N484" s="321" t="s">
        <v>320</v>
      </c>
      <c r="O484" s="321" t="s">
        <v>2709</v>
      </c>
      <c r="W484" s="327" t="str">
        <f t="shared" si="40"/>
        <v>IF EXISTS (SELECT *FROM GeneralMaster WHERE Code='*17002' OR Name='1. Text Printing Charges of') Print 'Exist' ELSE Insert Into GeneralMaster VALUES ('*17002','1. Text Printing Charges of','Text Printing Charges of','17','2','000001',GetDate(),'NULL',NULL,'N','N','NULL')</v>
      </c>
    </row>
    <row r="485" spans="1:50">
      <c r="A485" s="321" t="s">
        <v>2710</v>
      </c>
      <c r="B485" s="321" t="s">
        <v>324</v>
      </c>
      <c r="C485" s="321" t="s">
        <v>325</v>
      </c>
      <c r="D485" s="323">
        <v>17</v>
      </c>
      <c r="E485" s="201">
        <v>3</v>
      </c>
      <c r="F485" s="321" t="s">
        <v>135</v>
      </c>
      <c r="G485" s="322" t="s">
        <v>2070</v>
      </c>
      <c r="H485" s="201" t="s">
        <v>795</v>
      </c>
      <c r="I485" s="201" t="s">
        <v>795</v>
      </c>
      <c r="J485" s="201" t="s">
        <v>304</v>
      </c>
      <c r="K485" s="201" t="s">
        <v>304</v>
      </c>
      <c r="L485" s="201" t="str">
        <f t="shared" si="35"/>
        <v>NULL</v>
      </c>
      <c r="M485" s="321" t="s">
        <v>795</v>
      </c>
      <c r="N485" s="321" t="s">
        <v>323</v>
      </c>
      <c r="O485" s="321" t="s">
        <v>2710</v>
      </c>
      <c r="W485" s="327" t="str">
        <f t="shared" si="40"/>
        <v>IF EXISTS (SELECT *FROM GeneralMaster WHERE Code='*17003' OR Name='2. Title Printing Charges of') Print 'Exist' ELSE Insert Into GeneralMaster VALUES ('*17003','2. Title Printing Charges of','Title Printing Charges of','17','3','000001',GetDate(),'NULL',NULL,'N','N','NULL')</v>
      </c>
    </row>
    <row r="486" spans="1:50">
      <c r="A486" s="321" t="s">
        <v>2711</v>
      </c>
      <c r="B486" s="321" t="s">
        <v>327</v>
      </c>
      <c r="C486" s="321" t="s">
        <v>328</v>
      </c>
      <c r="D486" s="323">
        <v>17</v>
      </c>
      <c r="E486" s="201">
        <v>4</v>
      </c>
      <c r="F486" s="321" t="s">
        <v>135</v>
      </c>
      <c r="G486" s="322" t="s">
        <v>2070</v>
      </c>
      <c r="H486" s="201" t="s">
        <v>795</v>
      </c>
      <c r="I486" s="201" t="s">
        <v>795</v>
      </c>
      <c r="J486" s="201" t="s">
        <v>304</v>
      </c>
      <c r="K486" s="201" t="s">
        <v>304</v>
      </c>
      <c r="L486" s="201" t="str">
        <f t="shared" si="35"/>
        <v>NULL</v>
      </c>
      <c r="M486" s="321" t="s">
        <v>795</v>
      </c>
      <c r="N486" s="321" t="s">
        <v>326</v>
      </c>
      <c r="O486" s="321" t="s">
        <v>2711</v>
      </c>
      <c r="W486" s="327" t="str">
        <f t="shared" si="40"/>
        <v>IF EXISTS (SELECT *FROM GeneralMaster WHERE Code='*17004' OR Name='3. Combo Title Printing Charges of') Print 'Exist' ELSE Insert Into GeneralMaster VALUES ('*17004','3. Combo Title Printing Charges of','Combo Title Printing Charges of','17','4','000001',GetDate(),'NULL',NULL,'N','N','NULL')</v>
      </c>
    </row>
    <row r="487" spans="1:50">
      <c r="A487" s="321" t="s">
        <v>2707</v>
      </c>
      <c r="B487" s="321" t="s">
        <v>330</v>
      </c>
      <c r="C487" s="321" t="s">
        <v>331</v>
      </c>
      <c r="D487" s="323">
        <v>17</v>
      </c>
      <c r="E487" s="201">
        <v>5</v>
      </c>
      <c r="F487" s="321" t="s">
        <v>135</v>
      </c>
      <c r="G487" s="322" t="s">
        <v>2070</v>
      </c>
      <c r="H487" s="201" t="s">
        <v>795</v>
      </c>
      <c r="I487" s="201" t="s">
        <v>795</v>
      </c>
      <c r="J487" s="201" t="s">
        <v>304</v>
      </c>
      <c r="K487" s="201" t="s">
        <v>304</v>
      </c>
      <c r="L487" s="201" t="str">
        <f t="shared" si="35"/>
        <v>NULL</v>
      </c>
      <c r="M487" s="321" t="s">
        <v>795</v>
      </c>
      <c r="N487" s="321" t="s">
        <v>329</v>
      </c>
      <c r="O487" s="321" t="s">
        <v>2707</v>
      </c>
      <c r="W487" s="327" t="str">
        <f t="shared" si="40"/>
        <v>IF EXISTS (SELECT *FROM GeneralMaster WHERE Code='*17005' OR Name='4. Finishing Charges of') Print 'Exist' ELSE Insert Into GeneralMaster VALUES ('*17005','4. Finishing Charges of','Finishing Charges of','17','5','000001',GetDate(),'NULL',NULL,'N','N','NULL')</v>
      </c>
    </row>
    <row r="488" spans="1:50">
      <c r="A488" s="321" t="s">
        <v>2712</v>
      </c>
      <c r="B488" s="321" t="s">
        <v>333</v>
      </c>
      <c r="C488" s="321" t="s">
        <v>334</v>
      </c>
      <c r="D488" s="323">
        <v>17</v>
      </c>
      <c r="E488" s="201">
        <v>6</v>
      </c>
      <c r="F488" s="321" t="s">
        <v>135</v>
      </c>
      <c r="G488" s="322" t="s">
        <v>2070</v>
      </c>
      <c r="H488" s="201" t="s">
        <v>795</v>
      </c>
      <c r="I488" s="201" t="s">
        <v>795</v>
      </c>
      <c r="J488" s="201" t="s">
        <v>304</v>
      </c>
      <c r="K488" s="201" t="s">
        <v>304</v>
      </c>
      <c r="L488" s="201" t="str">
        <f t="shared" si="35"/>
        <v>NULL</v>
      </c>
      <c r="M488" s="321" t="s">
        <v>795</v>
      </c>
      <c r="N488" s="321" t="s">
        <v>332</v>
      </c>
      <c r="O488" s="321" t="s">
        <v>2712</v>
      </c>
      <c r="W488" s="327" t="str">
        <f t="shared" si="40"/>
        <v>IF EXISTS (SELECT *FROM GeneralMaster WHERE Code='*17006' OR Name='5. Binding Charges of') Print 'Exist' ELSE Insert Into GeneralMaster VALUES ('*17006','5. Binding Charges of','Binding Charges of','17','6','000001',GetDate(),'NULL',NULL,'N','N','NULL')</v>
      </c>
    </row>
    <row r="489" spans="1:50">
      <c r="A489" s="321" t="s">
        <v>2713</v>
      </c>
      <c r="B489" s="321" t="s">
        <v>1342</v>
      </c>
      <c r="C489" s="321" t="s">
        <v>1343</v>
      </c>
      <c r="D489" s="323">
        <v>17</v>
      </c>
      <c r="E489" s="201">
        <v>0</v>
      </c>
      <c r="F489" s="321" t="s">
        <v>135</v>
      </c>
      <c r="G489" s="322" t="s">
        <v>2070</v>
      </c>
      <c r="H489" s="201" t="s">
        <v>795</v>
      </c>
      <c r="I489" s="201" t="s">
        <v>795</v>
      </c>
      <c r="J489" s="201" t="s">
        <v>304</v>
      </c>
      <c r="K489" s="201" t="s">
        <v>304</v>
      </c>
      <c r="L489" s="201" t="str">
        <f t="shared" si="35"/>
        <v>NULL</v>
      </c>
      <c r="M489" s="321" t="s">
        <v>795</v>
      </c>
      <c r="N489" s="321" t="s">
        <v>2236</v>
      </c>
      <c r="O489" s="321" t="s">
        <v>2713</v>
      </c>
      <c r="W489" s="327" t="str">
        <f t="shared" si="40"/>
        <v>IF EXISTS (SELECT *FROM GeneralMaster WHERE Code='*17007' OR Name='7. Title Printing &amp; Finishing Charges of') Print 'Exist' ELSE Insert Into GeneralMaster VALUES ('*17007','7. Title Printing &amp; Finishing Charges of','Title Printing &amp; Finishing Charges of','17','0','000001',GetDate(),'NULL',NULL,'N','N','NULL')</v>
      </c>
    </row>
    <row r="490" spans="1:50">
      <c r="A490" s="321" t="s">
        <v>2714</v>
      </c>
      <c r="B490" s="321" t="s">
        <v>1344</v>
      </c>
      <c r="C490" s="321" t="s">
        <v>1345</v>
      </c>
      <c r="D490" s="323">
        <v>17</v>
      </c>
      <c r="E490" s="201">
        <v>0</v>
      </c>
      <c r="F490" s="321" t="s">
        <v>135</v>
      </c>
      <c r="G490" s="322" t="s">
        <v>2070</v>
      </c>
      <c r="H490" s="201" t="s">
        <v>795</v>
      </c>
      <c r="I490" s="201" t="s">
        <v>795</v>
      </c>
      <c r="J490" s="201" t="s">
        <v>304</v>
      </c>
      <c r="K490" s="201" t="s">
        <v>304</v>
      </c>
      <c r="L490" s="201" t="str">
        <f t="shared" si="35"/>
        <v>NULL</v>
      </c>
      <c r="M490" s="321" t="s">
        <v>795</v>
      </c>
      <c r="N490" s="321" t="s">
        <v>2237</v>
      </c>
      <c r="O490" s="321" t="s">
        <v>2714</v>
      </c>
      <c r="W490" s="327" t="str">
        <f t="shared" si="40"/>
        <v>IF EXISTS (SELECT *FROM GeneralMaster WHERE Code='*17008' OR Name='6. Text Printing &amp; Finishing Charges of') Print 'Exist' ELSE Insert Into GeneralMaster VALUES ('*17008','6. Text Printing &amp; Finishing Charges of','Text Printing &amp; Finishing Charges of','17','0','000001',GetDate(),'NULL',NULL,'N','N','NULL')</v>
      </c>
    </row>
    <row r="491" spans="1:50">
      <c r="A491" s="321" t="s">
        <v>2715</v>
      </c>
      <c r="B491" s="321" t="s">
        <v>1349</v>
      </c>
      <c r="C491" s="321" t="s">
        <v>1350</v>
      </c>
      <c r="D491" s="323">
        <v>17</v>
      </c>
      <c r="E491" s="201">
        <v>0</v>
      </c>
      <c r="F491" s="321" t="s">
        <v>135</v>
      </c>
      <c r="G491" s="322" t="s">
        <v>2070</v>
      </c>
      <c r="H491" s="201" t="s">
        <v>795</v>
      </c>
      <c r="I491" s="201" t="s">
        <v>795</v>
      </c>
      <c r="J491" s="201" t="s">
        <v>304</v>
      </c>
      <c r="K491" s="201" t="s">
        <v>304</v>
      </c>
      <c r="L491" s="201" t="str">
        <f t="shared" si="35"/>
        <v>NULL</v>
      </c>
      <c r="M491" s="321" t="s">
        <v>795</v>
      </c>
      <c r="N491" s="321" t="s">
        <v>2241</v>
      </c>
      <c r="O491" s="321" t="s">
        <v>2715</v>
      </c>
      <c r="W491" s="327" t="str">
        <f t="shared" si="40"/>
        <v>IF EXISTS (SELECT *FROM GeneralMaster WHERE Code='*17009' OR Name='8. Unit Cost Charges of') Print 'Exist' ELSE Insert Into GeneralMaster VALUES ('*17009','8. Unit Cost Charges of','Unit Cost Charges of','17','0','000001',GetDate(),'NULL',NULL,'N','N','NULL')</v>
      </c>
    </row>
    <row r="492" spans="1:50">
      <c r="A492" s="321" t="s">
        <v>2716</v>
      </c>
      <c r="B492" s="321" t="s">
        <v>1354</v>
      </c>
      <c r="C492" s="321" t="s">
        <v>1355</v>
      </c>
      <c r="D492" s="323">
        <v>17</v>
      </c>
      <c r="E492" s="201">
        <v>0</v>
      </c>
      <c r="F492" s="321" t="s">
        <v>135</v>
      </c>
      <c r="G492" s="322" t="s">
        <v>2070</v>
      </c>
      <c r="H492" s="201" t="s">
        <v>795</v>
      </c>
      <c r="I492" s="201" t="s">
        <v>795</v>
      </c>
      <c r="J492" s="201" t="s">
        <v>304</v>
      </c>
      <c r="K492" s="201" t="s">
        <v>304</v>
      </c>
      <c r="L492" s="201" t="str">
        <f t="shared" si="35"/>
        <v>NULL</v>
      </c>
      <c r="M492" s="321" t="s">
        <v>795</v>
      </c>
      <c r="N492" s="321" t="s">
        <v>2248</v>
      </c>
      <c r="O492" s="321" t="s">
        <v>2716</v>
      </c>
      <c r="W492" s="327" t="str">
        <f t="shared" si="40"/>
        <v>IF EXISTS (SELECT *FROM GeneralMaster WHERE Code='*17010' OR Name='9. Unit Cost') Print 'Exist' ELSE Insert Into GeneralMaster VALUES ('*17010','9. Unit Cost','.','17','0','000001',GetDate(),'NULL',NULL,'N','N','NULL')</v>
      </c>
    </row>
    <row r="493" spans="1:50">
      <c r="A493" s="321" t="s">
        <v>2717</v>
      </c>
      <c r="B493" s="321" t="s">
        <v>1423</v>
      </c>
      <c r="C493" s="321" t="s">
        <v>1424</v>
      </c>
      <c r="D493" s="323">
        <v>17</v>
      </c>
      <c r="E493" s="201">
        <v>0</v>
      </c>
      <c r="F493" s="321" t="s">
        <v>135</v>
      </c>
      <c r="G493" s="322" t="s">
        <v>2070</v>
      </c>
      <c r="H493" s="201" t="s">
        <v>795</v>
      </c>
      <c r="I493" s="201" t="s">
        <v>795</v>
      </c>
      <c r="J493" s="201" t="s">
        <v>304</v>
      </c>
      <c r="K493" s="201" t="s">
        <v>304</v>
      </c>
      <c r="L493" s="201" t="str">
        <f t="shared" si="35"/>
        <v>NULL</v>
      </c>
      <c r="M493" s="321" t="s">
        <v>795</v>
      </c>
      <c r="N493" s="321" t="s">
        <v>2329</v>
      </c>
      <c r="O493" s="321" t="s">
        <v>2717</v>
      </c>
      <c r="W493" s="327" t="str">
        <f t="shared" si="40"/>
        <v>IF EXISTS (SELECT *FROM GeneralMaster WHERE Code='*17011' OR Name='10 Lamination Charges') Print 'Exist' ELSE Insert Into GeneralMaster VALUES ('*17011','10 Lamination Charges','Lamination Charges','17','0','000001',GetDate(),'NULL',NULL,'N','N','NULL')</v>
      </c>
    </row>
    <row r="494" spans="1:50">
      <c r="A494" s="321" t="s">
        <v>2718</v>
      </c>
      <c r="B494" s="321" t="s">
        <v>1431</v>
      </c>
      <c r="C494" s="321" t="s">
        <v>1432</v>
      </c>
      <c r="D494" s="323">
        <v>17</v>
      </c>
      <c r="E494" s="201">
        <v>0</v>
      </c>
      <c r="F494" s="321" t="s">
        <v>135</v>
      </c>
      <c r="G494" s="322" t="s">
        <v>2070</v>
      </c>
      <c r="H494" s="201" t="s">
        <v>795</v>
      </c>
      <c r="I494" s="201" t="s">
        <v>795</v>
      </c>
      <c r="J494" s="201" t="s">
        <v>304</v>
      </c>
      <c r="K494" s="201" t="s">
        <v>304</v>
      </c>
      <c r="L494" s="201" t="str">
        <f t="shared" si="35"/>
        <v>NULL</v>
      </c>
      <c r="M494" s="321" t="s">
        <v>795</v>
      </c>
      <c r="N494" s="321" t="s">
        <v>2336</v>
      </c>
      <c r="O494" s="321" t="s">
        <v>2718</v>
      </c>
      <c r="W494" s="327" t="str">
        <f t="shared" si="40"/>
        <v>IF EXISTS (SELECT *FROM GeneralMaster WHERE Code='*17012' OR Name='11 Printed Book') Print 'Exist' ELSE Insert Into GeneralMaster VALUES ('*17012','11 Printed Book','Printed Book','17','0','000001',GetDate(),'NULL',NULL,'N','N','NULL')</v>
      </c>
    </row>
    <row r="495" spans="1:50">
      <c r="A495" s="321"/>
      <c r="B495" s="321"/>
      <c r="C495" s="321"/>
      <c r="D495" s="323"/>
      <c r="E495" s="201"/>
      <c r="F495" s="321"/>
      <c r="G495" s="322"/>
      <c r="H495" s="201"/>
      <c r="I495" s="201"/>
      <c r="J495" s="201"/>
      <c r="K495" s="201"/>
      <c r="L495" s="201"/>
      <c r="M495" s="321"/>
      <c r="N495" s="321"/>
      <c r="O495" s="321"/>
      <c r="W495" s="327"/>
    </row>
    <row r="496" spans="1:50">
      <c r="A496" s="360" t="s">
        <v>2728</v>
      </c>
      <c r="B496" s="360" t="s">
        <v>2228</v>
      </c>
      <c r="C496" s="360" t="s">
        <v>2228</v>
      </c>
      <c r="D496" s="361">
        <v>18</v>
      </c>
      <c r="E496" s="362">
        <v>0</v>
      </c>
      <c r="F496" s="360" t="s">
        <v>135</v>
      </c>
      <c r="G496" s="363" t="s">
        <v>2070</v>
      </c>
      <c r="H496" s="362" t="s">
        <v>795</v>
      </c>
      <c r="I496" s="362" t="s">
        <v>795</v>
      </c>
      <c r="J496" s="362" t="s">
        <v>304</v>
      </c>
      <c r="K496" s="362" t="s">
        <v>304</v>
      </c>
      <c r="L496" s="362" t="str">
        <f t="shared" si="35"/>
        <v>NULL</v>
      </c>
      <c r="M496" s="360" t="s">
        <v>795</v>
      </c>
      <c r="N496" s="360" t="s">
        <v>2227</v>
      </c>
      <c r="O496" s="360" t="s">
        <v>2728</v>
      </c>
      <c r="P496" s="362"/>
      <c r="Q496" s="362"/>
      <c r="R496" s="362"/>
      <c r="S496" s="362"/>
      <c r="T496" s="362"/>
      <c r="U496" s="362"/>
      <c r="V496" s="362"/>
      <c r="W496" s="327" t="str">
        <f>CONCATENATE(W$1,W$2,"'",A496,"' OR Name='",B496,"') AND TYPE=",D496,") Print 'Exist' ELSE ",W$4,"'",A496,"','",B496,"','",C496,"','",D496,"','",E496,"','",F496,"',",G496,",'",H496,"',",I496,",'",J496,"','",K496,"','",L496,"')")</f>
        <v>IF EXISTS (SELECT *FROM GeneralMaster WHERE (Code='*18001' OR Name='998812') AND TYPE=18) Print 'Exist' ELSE Insert Into GeneralMaster VALUES ('*18001','998812','998812','18','0','000001',GetDate(),'NULL',NULL,'N','N','NULL')</v>
      </c>
    </row>
    <row r="497" spans="1:53">
      <c r="A497" s="360" t="s">
        <v>2729</v>
      </c>
      <c r="B497" s="360" t="s">
        <v>1799</v>
      </c>
      <c r="C497" s="360" t="s">
        <v>1799</v>
      </c>
      <c r="D497" s="361">
        <v>18</v>
      </c>
      <c r="E497" s="362">
        <v>0</v>
      </c>
      <c r="F497" s="360" t="s">
        <v>135</v>
      </c>
      <c r="G497" s="363" t="s">
        <v>2070</v>
      </c>
      <c r="H497" s="362" t="s">
        <v>795</v>
      </c>
      <c r="I497" s="362" t="s">
        <v>795</v>
      </c>
      <c r="J497" s="362" t="s">
        <v>304</v>
      </c>
      <c r="K497" s="362" t="s">
        <v>304</v>
      </c>
      <c r="L497" s="362" t="str">
        <f t="shared" si="35"/>
        <v>NULL</v>
      </c>
      <c r="M497" s="360" t="s">
        <v>795</v>
      </c>
      <c r="N497" s="360" t="s">
        <v>2229</v>
      </c>
      <c r="O497" s="360" t="s">
        <v>2729</v>
      </c>
      <c r="P497" s="362"/>
      <c r="Q497" s="362"/>
      <c r="R497" s="362"/>
      <c r="S497" s="362"/>
      <c r="T497" s="362"/>
      <c r="U497" s="362"/>
      <c r="V497" s="362"/>
      <c r="W497" s="327" t="str">
        <f t="shared" ref="W497:W500" si="41">CONCATENATE(W$1,W$2,"'",A497,"' OR Name='",B497,"') AND TYPE=",D497,") Print 'Exist' ELSE ",W$4,"'",A497,"','",B497,"','",C497,"','",D497,"','",E497,"','",F497,"',",G497,",'",H497,"',",I497,",'",J497,"','",K497,"','",L497,"')")</f>
        <v>IF EXISTS (SELECT *FROM GeneralMaster WHERE (Code='*18002' OR Name='998912') AND TYPE=18) Print 'Exist' ELSE Insert Into GeneralMaster VALUES ('*18002','998912','998912','18','0','000001',GetDate(),'NULL',NULL,'N','N','NULL')</v>
      </c>
    </row>
    <row r="498" spans="1:53">
      <c r="A498" s="360" t="s">
        <v>2730</v>
      </c>
      <c r="B498" s="360" t="s">
        <v>1798</v>
      </c>
      <c r="C498" s="360" t="s">
        <v>1798</v>
      </c>
      <c r="D498" s="361">
        <v>18</v>
      </c>
      <c r="E498" s="362">
        <v>0</v>
      </c>
      <c r="F498" s="360" t="s">
        <v>135</v>
      </c>
      <c r="G498" s="363" t="s">
        <v>2070</v>
      </c>
      <c r="H498" s="362" t="s">
        <v>795</v>
      </c>
      <c r="I498" s="362" t="s">
        <v>795</v>
      </c>
      <c r="J498" s="362" t="s">
        <v>304</v>
      </c>
      <c r="K498" s="362" t="s">
        <v>304</v>
      </c>
      <c r="L498" s="362" t="str">
        <f t="shared" si="35"/>
        <v>NULL</v>
      </c>
      <c r="M498" s="360" t="s">
        <v>795</v>
      </c>
      <c r="N498" s="360" t="s">
        <v>2243</v>
      </c>
      <c r="O498" s="360" t="s">
        <v>2730</v>
      </c>
      <c r="P498" s="362"/>
      <c r="Q498" s="362"/>
      <c r="R498" s="362"/>
      <c r="S498" s="362"/>
      <c r="T498" s="362"/>
      <c r="U498" s="362"/>
      <c r="V498" s="362"/>
      <c r="W498" s="327" t="str">
        <f t="shared" si="41"/>
        <v>IF EXISTS (SELECT *FROM GeneralMaster WHERE (Code='*18003' OR Name='4901') AND TYPE=18) Print 'Exist' ELSE Insert Into GeneralMaster VALUES ('*18003','4901','4901','18','0','000001',GetDate(),'NULL',NULL,'N','N','NULL')</v>
      </c>
    </row>
    <row r="499" spans="1:53">
      <c r="A499" s="360" t="s">
        <v>2731</v>
      </c>
      <c r="B499" s="360" t="s">
        <v>1797</v>
      </c>
      <c r="C499" s="360" t="s">
        <v>1797</v>
      </c>
      <c r="D499" s="361">
        <v>18</v>
      </c>
      <c r="E499" s="362">
        <v>0</v>
      </c>
      <c r="F499" s="360" t="s">
        <v>135</v>
      </c>
      <c r="G499" s="363" t="s">
        <v>2070</v>
      </c>
      <c r="H499" s="362" t="s">
        <v>795</v>
      </c>
      <c r="I499" s="362" t="s">
        <v>795</v>
      </c>
      <c r="J499" s="362" t="s">
        <v>304</v>
      </c>
      <c r="K499" s="362" t="s">
        <v>304</v>
      </c>
      <c r="L499" s="362" t="str">
        <f t="shared" si="35"/>
        <v>NULL</v>
      </c>
      <c r="M499" s="360" t="s">
        <v>795</v>
      </c>
      <c r="N499" s="360" t="s">
        <v>2271</v>
      </c>
      <c r="O499" s="360" t="s">
        <v>2731</v>
      </c>
      <c r="P499" s="362"/>
      <c r="Q499" s="362"/>
      <c r="R499" s="362"/>
      <c r="S499" s="362"/>
      <c r="T499" s="362"/>
      <c r="U499" s="362"/>
      <c r="V499" s="362"/>
      <c r="W499" s="327" t="str">
        <f t="shared" si="41"/>
        <v>IF EXISTS (SELECT *FROM GeneralMaster WHERE (Code='*18004' OR Name='49011010') AND TYPE=18) Print 'Exist' ELSE Insert Into GeneralMaster VALUES ('*18004','49011010','49011010','18','0','000001',GetDate(),'NULL',NULL,'N','N','NULL')</v>
      </c>
    </row>
    <row r="500" spans="1:53">
      <c r="A500" s="360" t="s">
        <v>5427</v>
      </c>
      <c r="B500" s="360">
        <v>48201090</v>
      </c>
      <c r="C500" s="360">
        <v>48201090</v>
      </c>
      <c r="D500" s="361">
        <v>18</v>
      </c>
      <c r="E500" s="362">
        <v>0</v>
      </c>
      <c r="F500" s="360" t="s">
        <v>135</v>
      </c>
      <c r="G500" s="363" t="s">
        <v>2070</v>
      </c>
      <c r="H500" s="362" t="s">
        <v>795</v>
      </c>
      <c r="I500" s="362" t="s">
        <v>795</v>
      </c>
      <c r="J500" s="362" t="s">
        <v>304</v>
      </c>
      <c r="K500" s="362" t="s">
        <v>304</v>
      </c>
      <c r="L500" s="362" t="str">
        <f t="shared" si="35"/>
        <v>NULL</v>
      </c>
      <c r="M500" s="360" t="s">
        <v>795</v>
      </c>
      <c r="N500" s="360" t="s">
        <v>5427</v>
      </c>
      <c r="O500" s="360" t="s">
        <v>5427</v>
      </c>
      <c r="P500" s="362"/>
      <c r="Q500" s="362"/>
      <c r="R500" s="362"/>
      <c r="S500" s="362"/>
      <c r="T500" s="362"/>
      <c r="U500" s="362"/>
      <c r="V500" s="362"/>
      <c r="W500" s="327" t="str">
        <f t="shared" si="41"/>
        <v>IF EXISTS (SELECT *FROM GeneralMaster WHERE (Code='*18005' OR Name='48201090') AND TYPE=18) Print 'Exist' ELSE Insert Into GeneralMaster VALUES ('*18005','48201090','48201090','18','0','000001',GetDate(),'NULL',NULL,'N','N','NULL')</v>
      </c>
    </row>
    <row r="501" spans="1:53">
      <c r="A501" s="360"/>
      <c r="B501" s="360"/>
      <c r="C501" s="360"/>
      <c r="D501" s="361"/>
      <c r="E501" s="362"/>
      <c r="F501" s="360"/>
      <c r="G501" s="363"/>
      <c r="H501" s="362"/>
      <c r="I501" s="362"/>
      <c r="J501" s="362"/>
      <c r="K501" s="362"/>
      <c r="L501" s="362"/>
      <c r="M501" s="360"/>
      <c r="N501" s="360"/>
      <c r="O501" s="360"/>
      <c r="P501" s="362"/>
      <c r="Q501" s="362"/>
      <c r="R501" s="362"/>
      <c r="S501" s="362"/>
      <c r="T501" s="362"/>
      <c r="U501" s="362"/>
      <c r="V501" s="362"/>
      <c r="W501" s="327"/>
    </row>
    <row r="502" spans="1:53">
      <c r="A502" s="360"/>
      <c r="B502" s="360"/>
      <c r="C502" s="360"/>
      <c r="D502" s="361"/>
      <c r="E502" s="362"/>
      <c r="F502" s="360"/>
      <c r="G502" s="363"/>
      <c r="H502" s="362"/>
      <c r="I502" s="362"/>
      <c r="J502" s="362"/>
      <c r="K502" s="362"/>
      <c r="L502" s="362"/>
      <c r="M502" s="360"/>
      <c r="N502" s="360"/>
      <c r="O502" s="360"/>
      <c r="P502" s="362"/>
      <c r="Q502" s="362"/>
      <c r="R502" s="362"/>
      <c r="S502" s="362"/>
      <c r="T502" s="362"/>
      <c r="U502" s="362"/>
      <c r="V502" s="362"/>
      <c r="W502" s="327"/>
    </row>
    <row r="503" spans="1:53">
      <c r="A503" s="360"/>
      <c r="B503" s="360"/>
      <c r="C503" s="360"/>
      <c r="D503" s="361"/>
      <c r="E503" s="362"/>
      <c r="F503" s="360"/>
      <c r="G503" s="363"/>
      <c r="H503" s="362"/>
      <c r="I503" s="362"/>
      <c r="J503" s="362"/>
      <c r="K503" s="362"/>
      <c r="L503" s="362"/>
      <c r="M503" s="360"/>
      <c r="N503" s="360"/>
      <c r="O503" s="360"/>
      <c r="P503" s="362"/>
      <c r="Q503" s="362"/>
      <c r="R503" s="362"/>
      <c r="S503" s="362"/>
      <c r="T503" s="362"/>
      <c r="U503" s="362"/>
      <c r="V503" s="362"/>
      <c r="W503" s="327"/>
    </row>
    <row r="504" spans="1:53">
      <c r="A504" s="319" t="s">
        <v>2732</v>
      </c>
      <c r="B504" s="319" t="s">
        <v>356</v>
      </c>
      <c r="C504" s="319" t="s">
        <v>356</v>
      </c>
      <c r="D504" s="364">
        <v>20</v>
      </c>
      <c r="E504" s="28">
        <v>1</v>
      </c>
      <c r="F504" s="319" t="s">
        <v>135</v>
      </c>
      <c r="G504" s="320" t="s">
        <v>2070</v>
      </c>
      <c r="H504" s="28" t="s">
        <v>795</v>
      </c>
      <c r="I504" s="28" t="s">
        <v>795</v>
      </c>
      <c r="J504" s="28" t="s">
        <v>304</v>
      </c>
      <c r="K504" s="28" t="s">
        <v>304</v>
      </c>
      <c r="L504" s="28" t="str">
        <f t="shared" si="35"/>
        <v>NULL</v>
      </c>
      <c r="M504" s="319" t="s">
        <v>795</v>
      </c>
      <c r="N504" s="319" t="s">
        <v>355</v>
      </c>
      <c r="O504" s="319" t="s">
        <v>2732</v>
      </c>
      <c r="P504" s="28"/>
      <c r="Q504" s="28"/>
      <c r="R504" s="28"/>
      <c r="S504" s="28"/>
      <c r="T504" s="28"/>
      <c r="U504" s="28"/>
      <c r="V504" s="28"/>
      <c r="W504" s="327" t="str">
        <f t="shared" si="40"/>
        <v>IF EXISTS (SELECT *FROM GeneralMaster WHERE Code='*20001' OR Name='Per Unit') Print 'Exist' ELSE Insert Into GeneralMaster VALUES ('*20001','Per Unit','Per Unit','20','1','000001',GetDate(),'NULL',NULL,'N','N','NULL')</v>
      </c>
      <c r="BA504" s="327" t="str">
        <f t="shared" ref="BA504:BA513" si="42">CONCATENATE($BA$1,$BA$3,"Name='",$B504,"') Print 'Not Exist' ELSE ",$BA$4,"'",$A504,"' Where Name='",$B504,"'")</f>
        <v xml:space="preserve">   cnDatabase.Execute "IF NOT EXISTS (SELECT *FROM GeneralMaster WHERE Name='Per Unit') Print 'Not Exist' ELSE Update GeneralMaster Set Code='*20001' Where Name='Per Unit'</v>
      </c>
    </row>
    <row r="505" spans="1:53">
      <c r="A505" s="319" t="s">
        <v>2733</v>
      </c>
      <c r="B505" s="319" t="s">
        <v>359</v>
      </c>
      <c r="C505" s="319" t="s">
        <v>359</v>
      </c>
      <c r="D505" s="364">
        <v>20</v>
      </c>
      <c r="E505" s="28">
        <v>1</v>
      </c>
      <c r="F505" s="319" t="s">
        <v>135</v>
      </c>
      <c r="G505" s="320" t="s">
        <v>2070</v>
      </c>
      <c r="H505" s="28" t="s">
        <v>795</v>
      </c>
      <c r="I505" s="28" t="s">
        <v>795</v>
      </c>
      <c r="J505" s="28" t="s">
        <v>304</v>
      </c>
      <c r="K505" s="28" t="s">
        <v>304</v>
      </c>
      <c r="L505" s="28" t="str">
        <f t="shared" si="35"/>
        <v>NULL</v>
      </c>
      <c r="M505" s="319" t="s">
        <v>795</v>
      </c>
      <c r="N505" s="319" t="s">
        <v>358</v>
      </c>
      <c r="O505" s="319" t="s">
        <v>2733</v>
      </c>
      <c r="P505" s="28"/>
      <c r="Q505" s="28"/>
      <c r="R505" s="28"/>
      <c r="S505" s="28"/>
      <c r="T505" s="28"/>
      <c r="U505" s="28"/>
      <c r="V505" s="28"/>
      <c r="W505" s="327" t="str">
        <f t="shared" si="40"/>
        <v>IF EXISTS (SELECT *FROM GeneralMaster WHERE Code='*20002' OR Name='Per Inch²') Print 'Exist' ELSE Insert Into GeneralMaster VALUES ('*20002','Per Inch²','Per Inch²','20','1','000001',GetDate(),'NULL',NULL,'N','N','NULL')</v>
      </c>
      <c r="BA505" s="327" t="str">
        <f t="shared" si="42"/>
        <v xml:space="preserve">   cnDatabase.Execute "IF NOT EXISTS (SELECT *FROM GeneralMaster WHERE Name='Per Inch²') Print 'Not Exist' ELSE Update GeneralMaster Set Code='*20002' Where Name='Per Inch²'</v>
      </c>
    </row>
    <row r="506" spans="1:53">
      <c r="A506" s="319" t="s">
        <v>2734</v>
      </c>
      <c r="B506" s="319" t="s">
        <v>361</v>
      </c>
      <c r="C506" s="319" t="s">
        <v>361</v>
      </c>
      <c r="D506" s="364">
        <v>20</v>
      </c>
      <c r="E506" s="28">
        <v>100</v>
      </c>
      <c r="F506" s="319" t="s">
        <v>135</v>
      </c>
      <c r="G506" s="320" t="s">
        <v>2070</v>
      </c>
      <c r="H506" s="28" t="s">
        <v>795</v>
      </c>
      <c r="I506" s="28" t="s">
        <v>795</v>
      </c>
      <c r="J506" s="28" t="s">
        <v>304</v>
      </c>
      <c r="K506" s="28" t="s">
        <v>304</v>
      </c>
      <c r="L506" s="28" t="str">
        <f t="shared" si="35"/>
        <v>NULL</v>
      </c>
      <c r="M506" s="319" t="s">
        <v>795</v>
      </c>
      <c r="N506" s="319" t="s">
        <v>360</v>
      </c>
      <c r="O506" s="319" t="s">
        <v>2734</v>
      </c>
      <c r="P506" s="28"/>
      <c r="Q506" s="28"/>
      <c r="R506" s="28"/>
      <c r="S506" s="28"/>
      <c r="T506" s="28"/>
      <c r="U506" s="28"/>
      <c r="V506" s="28"/>
      <c r="W506" s="327" t="str">
        <f t="shared" si="40"/>
        <v>IF EXISTS (SELECT *FROM GeneralMaster WHERE Code='*20003' OR Name='100 Inch²') Print 'Exist' ELSE Insert Into GeneralMaster VALUES ('*20003','100 Inch²','100 Inch²','20','100','000001',GetDate(),'NULL',NULL,'N','N','NULL')</v>
      </c>
      <c r="BA506" s="327" t="str">
        <f t="shared" si="42"/>
        <v xml:space="preserve">   cnDatabase.Execute "IF NOT EXISTS (SELECT *FROM GeneralMaster WHERE Name='100 Inch²') Print 'Not Exist' ELSE Update GeneralMaster Set Code='*20003' Where Name='100 Inch²'</v>
      </c>
    </row>
    <row r="507" spans="1:53">
      <c r="A507" s="319" t="s">
        <v>2735</v>
      </c>
      <c r="B507" s="319" t="s">
        <v>363</v>
      </c>
      <c r="C507" s="319" t="s">
        <v>363</v>
      </c>
      <c r="D507" s="364">
        <v>20</v>
      </c>
      <c r="E507" s="28">
        <v>1000</v>
      </c>
      <c r="F507" s="319" t="s">
        <v>135</v>
      </c>
      <c r="G507" s="320" t="s">
        <v>2070</v>
      </c>
      <c r="H507" s="28" t="s">
        <v>795</v>
      </c>
      <c r="I507" s="28" t="s">
        <v>795</v>
      </c>
      <c r="J507" s="28" t="s">
        <v>304</v>
      </c>
      <c r="K507" s="28" t="s">
        <v>304</v>
      </c>
      <c r="L507" s="28" t="str">
        <f t="shared" si="35"/>
        <v>NULL</v>
      </c>
      <c r="M507" s="319" t="s">
        <v>795</v>
      </c>
      <c r="N507" s="319" t="s">
        <v>362</v>
      </c>
      <c r="O507" s="319" t="s">
        <v>2735</v>
      </c>
      <c r="P507" s="28"/>
      <c r="Q507" s="28"/>
      <c r="R507" s="28"/>
      <c r="S507" s="28"/>
      <c r="T507" s="28"/>
      <c r="U507" s="28"/>
      <c r="V507" s="28"/>
      <c r="W507" s="327" t="str">
        <f t="shared" si="40"/>
        <v>IF EXISTS (SELECT *FROM GeneralMaster WHERE Code='*20004' OR Name='1000 Inch²') Print 'Exist' ELSE Insert Into GeneralMaster VALUES ('*20004','1000 Inch²','1000 Inch²','20','1000','000001',GetDate(),'NULL',NULL,'N','N','NULL')</v>
      </c>
      <c r="BA507" s="327" t="str">
        <f t="shared" si="42"/>
        <v xml:space="preserve">   cnDatabase.Execute "IF NOT EXISTS (SELECT *FROM GeneralMaster WHERE Name='1000 Inch²') Print 'Not Exist' ELSE Update GeneralMaster Set Code='*20004' Where Name='1000 Inch²'</v>
      </c>
    </row>
    <row r="508" spans="1:53">
      <c r="A508" s="319" t="s">
        <v>2736</v>
      </c>
      <c r="B508" s="319" t="s">
        <v>365</v>
      </c>
      <c r="C508" s="319" t="s">
        <v>365</v>
      </c>
      <c r="D508" s="364">
        <v>20</v>
      </c>
      <c r="E508" s="28">
        <v>1000</v>
      </c>
      <c r="F508" s="319" t="s">
        <v>135</v>
      </c>
      <c r="G508" s="320" t="s">
        <v>2070</v>
      </c>
      <c r="H508" s="28" t="s">
        <v>795</v>
      </c>
      <c r="I508" s="28" t="s">
        <v>795</v>
      </c>
      <c r="J508" s="28" t="s">
        <v>304</v>
      </c>
      <c r="K508" s="28" t="s">
        <v>304</v>
      </c>
      <c r="L508" s="28" t="str">
        <f t="shared" si="35"/>
        <v>NULL</v>
      </c>
      <c r="M508" s="319" t="s">
        <v>795</v>
      </c>
      <c r="N508" s="319" t="s">
        <v>364</v>
      </c>
      <c r="O508" s="319" t="s">
        <v>2736</v>
      </c>
      <c r="P508" s="28"/>
      <c r="Q508" s="28"/>
      <c r="R508" s="28"/>
      <c r="S508" s="28"/>
      <c r="T508" s="28"/>
      <c r="U508" s="28"/>
      <c r="V508" s="28"/>
      <c r="W508" s="327" t="str">
        <f t="shared" si="40"/>
        <v>IF EXISTS (SELECT *FROM GeneralMaster WHERE Code='*20005' OR Name='Per 1000') Print 'Exist' ELSE Insert Into GeneralMaster VALUES ('*20005','Per 1000','Per 1000','20','1000','000001',GetDate(),'NULL',NULL,'N','N','NULL')</v>
      </c>
      <c r="BA508" s="327" t="str">
        <f t="shared" si="42"/>
        <v xml:space="preserve">   cnDatabase.Execute "IF NOT EXISTS (SELECT *FROM GeneralMaster WHERE Name='Per 1000') Print 'Not Exist' ELSE Update GeneralMaster Set Code='*20005' Where Name='Per 1000'</v>
      </c>
    </row>
    <row r="509" spans="1:53">
      <c r="A509" s="319" t="s">
        <v>3697</v>
      </c>
      <c r="B509" s="319" t="s">
        <v>3698</v>
      </c>
      <c r="C509" s="319" t="s">
        <v>3698</v>
      </c>
      <c r="D509" s="364">
        <v>20</v>
      </c>
      <c r="E509" s="28">
        <v>0</v>
      </c>
      <c r="F509" s="319" t="s">
        <v>135</v>
      </c>
      <c r="G509" s="320" t="s">
        <v>2070</v>
      </c>
      <c r="H509" s="28" t="s">
        <v>795</v>
      </c>
      <c r="I509" s="28" t="s">
        <v>795</v>
      </c>
      <c r="J509" s="28" t="s">
        <v>304</v>
      </c>
      <c r="K509" s="28" t="s">
        <v>304</v>
      </c>
      <c r="L509" s="28" t="str">
        <f>IF(M509&lt;&gt;"Null",CONCATENATE("*26",RIGHT(M509,3)),"NULL")</f>
        <v>NULL</v>
      </c>
      <c r="M509" s="319" t="s">
        <v>795</v>
      </c>
      <c r="N509" s="319" t="s">
        <v>3697</v>
      </c>
      <c r="O509" s="319" t="s">
        <v>3697</v>
      </c>
      <c r="P509" s="28"/>
      <c r="Q509" s="28"/>
      <c r="R509" s="28"/>
      <c r="S509" s="28"/>
      <c r="T509" s="28"/>
      <c r="U509" s="28"/>
      <c r="V509" s="28"/>
      <c r="W509" s="327" t="str">
        <f t="shared" si="40"/>
        <v>IF EXISTS (SELECT *FROM GeneralMaster WHERE Code='*20006' OR Name='Per Packet') Print 'Exist' ELSE Insert Into GeneralMaster VALUES ('*20006','Per Packet','Per Packet','20','0','000001',GetDate(),'NULL',NULL,'N','N','NULL')</v>
      </c>
      <c r="BA509" s="327" t="str">
        <f t="shared" si="42"/>
        <v xml:space="preserve">   cnDatabase.Execute "IF NOT EXISTS (SELECT *FROM GeneralMaster WHERE Name='Per Packet') Print 'Not Exist' ELSE Update GeneralMaster Set Code='*20006' Where Name='Per Packet'</v>
      </c>
    </row>
    <row r="510" spans="1:53">
      <c r="A510" s="319" t="s">
        <v>3707</v>
      </c>
      <c r="B510" s="319" t="s">
        <v>3708</v>
      </c>
      <c r="C510" s="319" t="s">
        <v>3708</v>
      </c>
      <c r="D510" s="364">
        <v>20</v>
      </c>
      <c r="E510" s="28">
        <v>1</v>
      </c>
      <c r="F510" s="319" t="s">
        <v>135</v>
      </c>
      <c r="G510" s="320" t="s">
        <v>2070</v>
      </c>
      <c r="H510" s="28" t="s">
        <v>795</v>
      </c>
      <c r="I510" s="28" t="s">
        <v>795</v>
      </c>
      <c r="J510" s="28" t="s">
        <v>304</v>
      </c>
      <c r="K510" s="28" t="s">
        <v>304</v>
      </c>
      <c r="L510" s="28" t="str">
        <f>IF(M510&lt;&gt;"Null",CONCATENATE("*26",RIGHT(M510,3)),"NULL")</f>
        <v>NULL</v>
      </c>
      <c r="M510" s="319" t="s">
        <v>795</v>
      </c>
      <c r="N510" s="319" t="s">
        <v>3707</v>
      </c>
      <c r="O510" s="319" t="s">
        <v>3707</v>
      </c>
      <c r="P510" s="28"/>
      <c r="Q510" s="28"/>
      <c r="R510" s="28"/>
      <c r="S510" s="28"/>
      <c r="T510" s="28"/>
      <c r="U510" s="28"/>
      <c r="V510" s="28"/>
      <c r="W510" s="327" t="str">
        <f t="shared" si="40"/>
        <v>IF EXISTS (SELECT *FROM GeneralMaster WHERE Code='*20007' OR Name='Per Page') Print 'Exist' ELSE Insert Into GeneralMaster VALUES ('*20007','Per Page','Per Page','20','1','000001',GetDate(),'NULL',NULL,'N','N','NULL')</v>
      </c>
      <c r="BA510" s="327" t="str">
        <f t="shared" si="42"/>
        <v xml:space="preserve">   cnDatabase.Execute "IF NOT EXISTS (SELECT *FROM GeneralMaster WHERE Name='Per Page') Print 'Not Exist' ELSE Update GeneralMaster Set Code='*20007' Where Name='Per Page'</v>
      </c>
    </row>
    <row r="511" spans="1:53">
      <c r="A511" s="319" t="s">
        <v>3709</v>
      </c>
      <c r="B511" s="319" t="s">
        <v>3710</v>
      </c>
      <c r="C511" s="319" t="s">
        <v>3710</v>
      </c>
      <c r="D511" s="364">
        <v>20</v>
      </c>
      <c r="E511" s="28">
        <v>1</v>
      </c>
      <c r="F511" s="319" t="s">
        <v>135</v>
      </c>
      <c r="G511" s="320" t="s">
        <v>2070</v>
      </c>
      <c r="H511" s="28" t="s">
        <v>795</v>
      </c>
      <c r="I511" s="28" t="s">
        <v>795</v>
      </c>
      <c r="J511" s="28" t="s">
        <v>304</v>
      </c>
      <c r="K511" s="28" t="s">
        <v>304</v>
      </c>
      <c r="L511" s="28" t="str">
        <f>IF(M511&lt;&gt;"Null",CONCATENATE("*26",RIGHT(M511,3)),"NULL")</f>
        <v>NULL</v>
      </c>
      <c r="M511" s="319" t="s">
        <v>795</v>
      </c>
      <c r="N511" s="319" t="s">
        <v>3709</v>
      </c>
      <c r="O511" s="319" t="s">
        <v>3709</v>
      </c>
      <c r="P511" s="28"/>
      <c r="Q511" s="28"/>
      <c r="R511" s="28"/>
      <c r="S511" s="28"/>
      <c r="T511" s="28"/>
      <c r="U511" s="28"/>
      <c r="V511" s="28"/>
      <c r="W511" s="327" t="str">
        <f t="shared" si="40"/>
        <v>IF EXISTS (SELECT *FROM GeneralMaster WHERE Code='*20008' OR Name='Per Paisa Inch²') Print 'Exist' ELSE Insert Into GeneralMaster VALUES ('*20008','Per Paisa Inch²','Per Paisa Inch²','20','1','000001',GetDate(),'NULL',NULL,'N','N','NULL')</v>
      </c>
      <c r="BA511" s="327" t="str">
        <f t="shared" si="42"/>
        <v xml:space="preserve">   cnDatabase.Execute "IF NOT EXISTS (SELECT *FROM GeneralMaster WHERE Name='Per Paisa Inch²') Print 'Not Exist' ELSE Update GeneralMaster Set Code='*20008' Where Name='Per Paisa Inch²'</v>
      </c>
    </row>
    <row r="512" spans="1:53">
      <c r="A512" s="319" t="s">
        <v>4111</v>
      </c>
      <c r="B512" s="319" t="s">
        <v>4112</v>
      </c>
      <c r="C512" s="319" t="s">
        <v>4112</v>
      </c>
      <c r="D512" s="364">
        <v>20</v>
      </c>
      <c r="E512" s="28">
        <v>0</v>
      </c>
      <c r="F512" s="319" t="s">
        <v>135</v>
      </c>
      <c r="G512" s="320" t="s">
        <v>2070</v>
      </c>
      <c r="H512" s="28" t="s">
        <v>795</v>
      </c>
      <c r="I512" s="28" t="s">
        <v>795</v>
      </c>
      <c r="J512" s="28" t="s">
        <v>304</v>
      </c>
      <c r="K512" s="28" t="s">
        <v>304</v>
      </c>
      <c r="L512" s="28" t="str">
        <f>IF(M512&lt;&gt;"Null",CONCATENATE("*26",RIGHT(M512,3)),"NULL")</f>
        <v>NULL</v>
      </c>
      <c r="M512" s="319" t="s">
        <v>795</v>
      </c>
      <c r="N512" s="319" t="s">
        <v>4111</v>
      </c>
      <c r="O512" s="319" t="s">
        <v>4111</v>
      </c>
      <c r="P512" s="28"/>
      <c r="Q512" s="28"/>
      <c r="R512" s="28"/>
      <c r="S512" s="28"/>
      <c r="T512" s="28"/>
      <c r="U512" s="28"/>
      <c r="V512" s="28"/>
      <c r="W512" s="327" t="str">
        <f>CONCATENATE(W$1,W$3,"'",A512,"' OR Name='",B512,"') Print 'Exist' ELSE ",W$4,"'",A512,"','",B512,"','",C512,"','",D512,"','",E512,"','",F512,"',",G512,",'",H512,"',",I512,",'",J512,"','",K512,"','",L512,"')")</f>
        <v>IF EXISTS (SELECT *FROM GeneralMaster WHERE Code='*20009' OR Name='Per Box') Print 'Exist' ELSE Insert Into GeneralMaster VALUES ('*20009','Per Box','Per Box','20','0','000001',GetDate(),'NULL',NULL,'N','N','NULL')</v>
      </c>
      <c r="BA512" s="327" t="str">
        <f t="shared" si="42"/>
        <v xml:space="preserve">   cnDatabase.Execute "IF NOT EXISTS (SELECT *FROM GeneralMaster WHERE Name='Per Box') Print 'Not Exist' ELSE Update GeneralMaster Set Code='*20009' Where Name='Per Box'</v>
      </c>
    </row>
    <row r="513" spans="1:53">
      <c r="A513" s="319" t="s">
        <v>4114</v>
      </c>
      <c r="B513" s="319" t="s">
        <v>4113</v>
      </c>
      <c r="C513" s="319" t="s">
        <v>4113</v>
      </c>
      <c r="D513" s="364">
        <v>20</v>
      </c>
      <c r="E513" s="28">
        <v>0</v>
      </c>
      <c r="F513" s="319" t="s">
        <v>135</v>
      </c>
      <c r="G513" s="320" t="s">
        <v>2070</v>
      </c>
      <c r="H513" s="28" t="s">
        <v>795</v>
      </c>
      <c r="I513" s="28" t="s">
        <v>795</v>
      </c>
      <c r="J513" s="28" t="s">
        <v>304</v>
      </c>
      <c r="K513" s="28" t="s">
        <v>304</v>
      </c>
      <c r="L513" s="28" t="str">
        <f>IF(M513&lt;&gt;"Null",CONCATENATE("*26",RIGHT(M513,3)),"NULL")</f>
        <v>NULL</v>
      </c>
      <c r="M513" s="319" t="s">
        <v>795</v>
      </c>
      <c r="N513" s="319" t="s">
        <v>4114</v>
      </c>
      <c r="O513" s="319" t="s">
        <v>4114</v>
      </c>
      <c r="P513" s="28"/>
      <c r="Q513" s="28"/>
      <c r="R513" s="28"/>
      <c r="S513" s="28"/>
      <c r="T513" s="28"/>
      <c r="U513" s="28"/>
      <c r="V513" s="28"/>
      <c r="W513" s="327" t="str">
        <f>CONCATENATE(W$1,W$3,"'",A513,"' OR Name='",B513,"') Print 'Exist' ELSE ",W$4,"'",A513,"','",B513,"','",C513,"','",D513,"','",E513,"','",F513,"',",G513,",'",H513,"',",I513,",'",J513,"','",K513,"','",L513,"')")</f>
        <v>IF EXISTS (SELECT *FROM GeneralMaster WHERE Code='*20010' OR Name='Per Bundle') Print 'Exist' ELSE Insert Into GeneralMaster VALUES ('*20010','Per Bundle','Per Bundle','20','0','000001',GetDate(),'NULL',NULL,'N','N','NULL')</v>
      </c>
      <c r="BA513" s="327" t="str">
        <f t="shared" si="42"/>
        <v xml:space="preserve">   cnDatabase.Execute "IF NOT EXISTS (SELECT *FROM GeneralMaster WHERE Name='Per Bundle') Print 'Not Exist' ELSE Update GeneralMaster Set Code='*20010' Where Name='Per Bundle'</v>
      </c>
    </row>
    <row r="514" spans="1:53">
      <c r="A514" s="365" t="s">
        <v>2723</v>
      </c>
      <c r="B514" s="365" t="s">
        <v>393</v>
      </c>
      <c r="C514" s="365" t="s">
        <v>393</v>
      </c>
      <c r="D514" s="366">
        <v>21</v>
      </c>
      <c r="E514" s="367">
        <v>1</v>
      </c>
      <c r="F514" s="365" t="s">
        <v>135</v>
      </c>
      <c r="G514" s="368" t="s">
        <v>2070</v>
      </c>
      <c r="H514" s="367" t="s">
        <v>795</v>
      </c>
      <c r="I514" s="367" t="s">
        <v>795</v>
      </c>
      <c r="J514" s="367" t="s">
        <v>304</v>
      </c>
      <c r="K514" s="367" t="s">
        <v>304</v>
      </c>
      <c r="L514" s="367" t="str">
        <f t="shared" si="35"/>
        <v>NULL</v>
      </c>
      <c r="M514" s="365" t="s">
        <v>795</v>
      </c>
      <c r="N514" s="365" t="s">
        <v>392</v>
      </c>
      <c r="O514" s="365" t="s">
        <v>2723</v>
      </c>
      <c r="P514" s="367"/>
      <c r="Q514" s="367"/>
      <c r="R514" s="367"/>
      <c r="S514" s="367"/>
      <c r="T514" s="367"/>
      <c r="U514" s="367"/>
      <c r="V514" s="367"/>
      <c r="W514" s="327" t="str">
        <f t="shared" si="40"/>
        <v>IF EXISTS (SELECT *FROM GeneralMaster WHERE Code='*21046' OR Name='Machine To Be Decide') Print 'Exist' ELSE Insert Into GeneralMaster VALUES ('*21046','Machine To Be Decide','Machine To Be Decide','21','1','000001',GetDate(),'NULL',NULL,'N','N','NULL')</v>
      </c>
    </row>
    <row r="515" spans="1:53">
      <c r="A515" s="365" t="s">
        <v>2724</v>
      </c>
      <c r="B515" s="365" t="s">
        <v>1444</v>
      </c>
      <c r="C515" s="365" t="s">
        <v>1444</v>
      </c>
      <c r="D515" s="366">
        <v>21</v>
      </c>
      <c r="E515" s="367">
        <v>0</v>
      </c>
      <c r="F515" s="365" t="s">
        <v>135</v>
      </c>
      <c r="G515" s="368" t="s">
        <v>2070</v>
      </c>
      <c r="H515" s="367" t="s">
        <v>795</v>
      </c>
      <c r="I515" s="367" t="s">
        <v>795</v>
      </c>
      <c r="J515" s="367" t="s">
        <v>304</v>
      </c>
      <c r="K515" s="367" t="s">
        <v>304</v>
      </c>
      <c r="L515" s="367" t="str">
        <f t="shared" si="35"/>
        <v>NULL</v>
      </c>
      <c r="M515" s="365" t="s">
        <v>795</v>
      </c>
      <c r="N515" s="365" t="s">
        <v>2349</v>
      </c>
      <c r="O515" s="365" t="s">
        <v>2724</v>
      </c>
      <c r="P515" s="367"/>
      <c r="Q515" s="367"/>
      <c r="R515" s="367"/>
      <c r="S515" s="367"/>
      <c r="T515" s="367"/>
      <c r="U515" s="367"/>
      <c r="V515" s="367"/>
      <c r="W515" s="327" t="str">
        <f t="shared" si="40"/>
        <v>IF EXISTS (SELECT *FROM GeneralMaster WHERE Code='*21047' OR Name='RYOBI - 4 Col') Print 'Exist' ELSE Insert Into GeneralMaster VALUES ('*21047','RYOBI - 4 Col','RYOBI - 4 Col','21','0','000001',GetDate(),'NULL',NULL,'N','N','NULL')</v>
      </c>
    </row>
    <row r="516" spans="1:53">
      <c r="A516" s="365" t="s">
        <v>2725</v>
      </c>
      <c r="B516" s="365" t="s">
        <v>1445</v>
      </c>
      <c r="C516" s="365" t="s">
        <v>1445</v>
      </c>
      <c r="D516" s="366">
        <v>21</v>
      </c>
      <c r="E516" s="367">
        <v>0</v>
      </c>
      <c r="F516" s="365" t="s">
        <v>135</v>
      </c>
      <c r="G516" s="368" t="s">
        <v>2070</v>
      </c>
      <c r="H516" s="367" t="s">
        <v>795</v>
      </c>
      <c r="I516" s="367" t="s">
        <v>795</v>
      </c>
      <c r="J516" s="367" t="s">
        <v>304</v>
      </c>
      <c r="K516" s="367" t="s">
        <v>304</v>
      </c>
      <c r="L516" s="367" t="str">
        <f t="shared" si="35"/>
        <v>NULL</v>
      </c>
      <c r="M516" s="365" t="s">
        <v>795</v>
      </c>
      <c r="N516" s="365" t="s">
        <v>2350</v>
      </c>
      <c r="O516" s="365" t="s">
        <v>2725</v>
      </c>
      <c r="P516" s="367"/>
      <c r="Q516" s="367"/>
      <c r="R516" s="367"/>
      <c r="S516" s="367"/>
      <c r="T516" s="367"/>
      <c r="U516" s="367"/>
      <c r="V516" s="367"/>
      <c r="W516" s="327" t="str">
        <f t="shared" si="40"/>
        <v>IF EXISTS (SELECT *FROM GeneralMaster WHERE Code='*21048' OR Name='SM 102 28x40') Print 'Exist' ELSE Insert Into GeneralMaster VALUES ('*21048','SM 102 28x40','SM 102 28x40','21','0','000001',GetDate(),'NULL',NULL,'N','N','NULL')</v>
      </c>
    </row>
    <row r="517" spans="1:53">
      <c r="A517" s="365" t="s">
        <v>2726</v>
      </c>
      <c r="B517" s="365" t="s">
        <v>1448</v>
      </c>
      <c r="C517" s="365" t="s">
        <v>1448</v>
      </c>
      <c r="D517" s="366">
        <v>21</v>
      </c>
      <c r="E517" s="367">
        <v>0</v>
      </c>
      <c r="F517" s="365" t="s">
        <v>135</v>
      </c>
      <c r="G517" s="368" t="s">
        <v>2070</v>
      </c>
      <c r="H517" s="367" t="s">
        <v>795</v>
      </c>
      <c r="I517" s="367" t="s">
        <v>795</v>
      </c>
      <c r="J517" s="367" t="s">
        <v>304</v>
      </c>
      <c r="K517" s="367" t="s">
        <v>304</v>
      </c>
      <c r="L517" s="367" t="str">
        <f t="shared" si="35"/>
        <v>NULL</v>
      </c>
      <c r="M517" s="365" t="s">
        <v>795</v>
      </c>
      <c r="N517" s="365" t="s">
        <v>2354</v>
      </c>
      <c r="O517" s="365" t="s">
        <v>2726</v>
      </c>
      <c r="P517" s="367"/>
      <c r="Q517" s="367"/>
      <c r="R517" s="367"/>
      <c r="S517" s="367"/>
      <c r="T517" s="367"/>
      <c r="U517" s="367"/>
      <c r="V517" s="367"/>
      <c r="W517" s="327" t="str">
        <f t="shared" si="40"/>
        <v>IF EXISTS (SELECT *FROM GeneralMaster WHERE Code='*21049' OR Name='SM 74 20x29') Print 'Exist' ELSE Insert Into GeneralMaster VALUES ('*21049','SM 74 20x29','SM 74 20x29','21','0','000001',GetDate(),'NULL',NULL,'N','N','NULL')</v>
      </c>
    </row>
    <row r="518" spans="1:53">
      <c r="A518" s="365" t="s">
        <v>2727</v>
      </c>
      <c r="B518" s="365" t="s">
        <v>1449</v>
      </c>
      <c r="C518" s="365" t="s">
        <v>1449</v>
      </c>
      <c r="D518" s="366">
        <v>21</v>
      </c>
      <c r="E518" s="367">
        <v>0</v>
      </c>
      <c r="F518" s="365" t="s">
        <v>135</v>
      </c>
      <c r="G518" s="368" t="s">
        <v>2070</v>
      </c>
      <c r="H518" s="367" t="s">
        <v>795</v>
      </c>
      <c r="I518" s="367" t="s">
        <v>795</v>
      </c>
      <c r="J518" s="367" t="s">
        <v>304</v>
      </c>
      <c r="K518" s="367" t="s">
        <v>304</v>
      </c>
      <c r="L518" s="367" t="str">
        <f t="shared" si="35"/>
        <v>NULL</v>
      </c>
      <c r="M518" s="365" t="s">
        <v>795</v>
      </c>
      <c r="N518" s="365" t="s">
        <v>2355</v>
      </c>
      <c r="O518" s="365" t="s">
        <v>2727</v>
      </c>
      <c r="P518" s="367"/>
      <c r="Q518" s="367"/>
      <c r="R518" s="367"/>
      <c r="S518" s="367"/>
      <c r="T518" s="367"/>
      <c r="U518" s="367"/>
      <c r="V518" s="367"/>
      <c r="W518" s="327" t="str">
        <f t="shared" si="40"/>
        <v>IF EXISTS (SELECT *FROM GeneralMaster WHERE Code='*21050' OR Name='Heidel 2 Col') Print 'Exist' ELSE Insert Into GeneralMaster VALUES ('*21050','Heidel 2 Col','Heidel 2 Col','21','0','000001',GetDate(),'NULL',NULL,'N','N','NULL')</v>
      </c>
    </row>
    <row r="519" spans="1:53">
      <c r="A519" s="365"/>
      <c r="B519" s="365"/>
      <c r="C519" s="365"/>
      <c r="D519" s="366"/>
      <c r="E519" s="367"/>
      <c r="F519" s="365"/>
      <c r="G519" s="368"/>
      <c r="H519" s="367"/>
      <c r="I519" s="367"/>
      <c r="J519" s="367"/>
      <c r="K519" s="367"/>
      <c r="L519" s="367"/>
      <c r="M519" s="365"/>
      <c r="N519" s="365"/>
      <c r="O519" s="365"/>
      <c r="P519" s="367"/>
      <c r="Q519" s="367"/>
      <c r="R519" s="367"/>
      <c r="S519" s="367"/>
      <c r="T519" s="367"/>
      <c r="U519" s="367"/>
      <c r="V519" s="367"/>
      <c r="W519" s="327"/>
    </row>
    <row r="520" spans="1:53">
      <c r="A520" s="365"/>
      <c r="B520" s="365"/>
      <c r="C520" s="365"/>
      <c r="D520" s="366"/>
      <c r="E520" s="367"/>
      <c r="F520" s="365"/>
      <c r="G520" s="368"/>
      <c r="H520" s="367"/>
      <c r="I520" s="367"/>
      <c r="J520" s="367"/>
      <c r="K520" s="367"/>
      <c r="L520" s="367"/>
      <c r="M520" s="365"/>
      <c r="N520" s="365"/>
      <c r="O520" s="365"/>
      <c r="P520" s="367"/>
      <c r="Q520" s="367"/>
      <c r="R520" s="367"/>
      <c r="S520" s="367"/>
      <c r="T520" s="367"/>
      <c r="U520" s="367"/>
      <c r="V520" s="367"/>
      <c r="W520" s="327"/>
    </row>
    <row r="521" spans="1:53">
      <c r="A521" s="365"/>
      <c r="B521" s="365"/>
      <c r="C521" s="365"/>
      <c r="D521" s="366"/>
      <c r="E521" s="367"/>
      <c r="F521" s="365"/>
      <c r="G521" s="368"/>
      <c r="H521" s="367"/>
      <c r="I521" s="367"/>
      <c r="J521" s="367"/>
      <c r="K521" s="367"/>
      <c r="L521" s="367"/>
      <c r="M521" s="365"/>
      <c r="N521" s="365"/>
      <c r="O521" s="365"/>
      <c r="P521" s="367"/>
      <c r="Q521" s="367"/>
      <c r="R521" s="367"/>
      <c r="S521" s="367"/>
      <c r="T521" s="367"/>
      <c r="U521" s="367"/>
      <c r="V521" s="367"/>
      <c r="W521" s="327"/>
    </row>
    <row r="522" spans="1:53">
      <c r="A522" s="369" t="s">
        <v>2737</v>
      </c>
      <c r="B522" s="369" t="s">
        <v>283</v>
      </c>
      <c r="C522" s="369" t="s">
        <v>2795</v>
      </c>
      <c r="D522" s="370">
        <v>25</v>
      </c>
      <c r="E522" s="371">
        <v>1</v>
      </c>
      <c r="F522" s="369" t="s">
        <v>135</v>
      </c>
      <c r="G522" s="372" t="s">
        <v>2070</v>
      </c>
      <c r="H522" s="371" t="s">
        <v>795</v>
      </c>
      <c r="I522" s="371" t="s">
        <v>795</v>
      </c>
      <c r="J522" s="371" t="s">
        <v>304</v>
      </c>
      <c r="K522" s="371" t="s">
        <v>304</v>
      </c>
      <c r="L522" s="371" t="str">
        <f t="shared" si="35"/>
        <v>NULL</v>
      </c>
      <c r="M522" s="369" t="s">
        <v>795</v>
      </c>
      <c r="N522" s="369" t="s">
        <v>371</v>
      </c>
      <c r="O522" s="369" t="s">
        <v>2737</v>
      </c>
      <c r="P522" s="371"/>
      <c r="Q522" s="371"/>
      <c r="R522" s="371"/>
      <c r="S522" s="371"/>
      <c r="T522" s="371"/>
      <c r="U522" s="371"/>
      <c r="V522" s="371"/>
      <c r="W522" s="327" t="str">
        <f t="shared" si="40"/>
        <v>IF EXISTS (SELECT *FROM GeneralMaster WHERE Code='*25001' OR Name='Kilogram') Print 'Exist' ELSE Insert Into GeneralMaster VALUES ('*25001','Kilogram','kg.','25','1','000001',GetDate(),'NULL',NULL,'N','N','NULL')</v>
      </c>
    </row>
    <row r="523" spans="1:53">
      <c r="A523" s="369" t="s">
        <v>2738</v>
      </c>
      <c r="B523" s="369" t="s">
        <v>282</v>
      </c>
      <c r="C523" s="369" t="s">
        <v>2796</v>
      </c>
      <c r="D523" s="370">
        <v>25</v>
      </c>
      <c r="E523" s="371">
        <v>1</v>
      </c>
      <c r="F523" s="369" t="s">
        <v>135</v>
      </c>
      <c r="G523" s="372" t="s">
        <v>2070</v>
      </c>
      <c r="H523" s="371" t="s">
        <v>795</v>
      </c>
      <c r="I523" s="371" t="s">
        <v>795</v>
      </c>
      <c r="J523" s="371" t="s">
        <v>304</v>
      </c>
      <c r="K523" s="371" t="s">
        <v>304</v>
      </c>
      <c r="L523" s="371" t="str">
        <f t="shared" si="35"/>
        <v>NULL</v>
      </c>
      <c r="M523" s="369" t="s">
        <v>795</v>
      </c>
      <c r="N523" s="369" t="s">
        <v>373</v>
      </c>
      <c r="O523" s="369" t="s">
        <v>2738</v>
      </c>
      <c r="P523" s="371"/>
      <c r="Q523" s="371"/>
      <c r="R523" s="371"/>
      <c r="S523" s="371"/>
      <c r="T523" s="371"/>
      <c r="U523" s="371"/>
      <c r="V523" s="371"/>
      <c r="W523" s="327" t="str">
        <f t="shared" si="40"/>
        <v>IF EXISTS (SELECT *FROM GeneralMaster WHERE Code='*25002' OR Name='Gram') Print 'Exist' ELSE Insert Into GeneralMaster VALUES ('*25002','Gram','gm.','25','1','000001',GetDate(),'NULL',NULL,'N','N','NULL')</v>
      </c>
    </row>
    <row r="524" spans="1:53">
      <c r="A524" s="369" t="s">
        <v>2739</v>
      </c>
      <c r="B524" s="369" t="s">
        <v>286</v>
      </c>
      <c r="C524" s="369" t="s">
        <v>2797</v>
      </c>
      <c r="D524" s="370">
        <v>25</v>
      </c>
      <c r="E524" s="371">
        <v>1</v>
      </c>
      <c r="F524" s="369" t="s">
        <v>135</v>
      </c>
      <c r="G524" s="372" t="s">
        <v>2070</v>
      </c>
      <c r="H524" s="371" t="s">
        <v>795</v>
      </c>
      <c r="I524" s="371" t="s">
        <v>795</v>
      </c>
      <c r="J524" s="371" t="s">
        <v>304</v>
      </c>
      <c r="K524" s="371" t="s">
        <v>304</v>
      </c>
      <c r="L524" s="371" t="str">
        <f t="shared" si="35"/>
        <v>NULL</v>
      </c>
      <c r="M524" s="369" t="s">
        <v>795</v>
      </c>
      <c r="N524" s="369" t="s">
        <v>374</v>
      </c>
      <c r="O524" s="369" t="s">
        <v>2739</v>
      </c>
      <c r="P524" s="371"/>
      <c r="Q524" s="371"/>
      <c r="R524" s="371"/>
      <c r="S524" s="371"/>
      <c r="T524" s="371"/>
      <c r="U524" s="371"/>
      <c r="V524" s="371"/>
      <c r="W524" s="327" t="str">
        <f t="shared" si="40"/>
        <v>IF EXISTS (SELECT *FROM GeneralMaster WHERE Code='*25003' OR Name='Milligram') Print 'Exist' ELSE Insert Into GeneralMaster VALUES ('*25003','Milligram','mg.','25','1','000001',GetDate(),'NULL',NULL,'N','N','NULL')</v>
      </c>
    </row>
    <row r="525" spans="1:53">
      <c r="A525" s="369" t="s">
        <v>2740</v>
      </c>
      <c r="B525" s="369" t="s">
        <v>277</v>
      </c>
      <c r="C525" s="369" t="s">
        <v>2798</v>
      </c>
      <c r="D525" s="370">
        <v>25</v>
      </c>
      <c r="E525" s="371">
        <v>1</v>
      </c>
      <c r="F525" s="369" t="s">
        <v>135</v>
      </c>
      <c r="G525" s="372" t="s">
        <v>2070</v>
      </c>
      <c r="H525" s="371" t="s">
        <v>795</v>
      </c>
      <c r="I525" s="371" t="s">
        <v>795</v>
      </c>
      <c r="J525" s="371" t="s">
        <v>304</v>
      </c>
      <c r="K525" s="371" t="s">
        <v>304</v>
      </c>
      <c r="L525" s="371" t="str">
        <f t="shared" si="35"/>
        <v>NULL</v>
      </c>
      <c r="M525" s="369" t="s">
        <v>795</v>
      </c>
      <c r="N525" s="369" t="s">
        <v>375</v>
      </c>
      <c r="O525" s="369" t="s">
        <v>2740</v>
      </c>
      <c r="P525" s="371"/>
      <c r="Q525" s="371"/>
      <c r="R525" s="371"/>
      <c r="S525" s="371"/>
      <c r="T525" s="371"/>
      <c r="U525" s="371"/>
      <c r="V525" s="371"/>
      <c r="W525" s="327" t="str">
        <f t="shared" si="40"/>
        <v>IF EXISTS (SELECT *FROM GeneralMaster WHERE Code='*25004' OR Name='Liter') Print 'Exist' ELSE Insert Into GeneralMaster VALUES ('*25004','Liter','ltr.','25','1','000001',GetDate(),'NULL',NULL,'N','N','NULL')</v>
      </c>
    </row>
    <row r="526" spans="1:53">
      <c r="A526" s="369" t="s">
        <v>2741</v>
      </c>
      <c r="B526" s="369" t="s">
        <v>281</v>
      </c>
      <c r="C526" s="369" t="s">
        <v>631</v>
      </c>
      <c r="D526" s="370">
        <v>25</v>
      </c>
      <c r="E526" s="371">
        <v>1</v>
      </c>
      <c r="F526" s="369" t="s">
        <v>135</v>
      </c>
      <c r="G526" s="372" t="s">
        <v>2070</v>
      </c>
      <c r="H526" s="371" t="s">
        <v>795</v>
      </c>
      <c r="I526" s="371" t="s">
        <v>795</v>
      </c>
      <c r="J526" s="371" t="s">
        <v>304</v>
      </c>
      <c r="K526" s="371" t="s">
        <v>304</v>
      </c>
      <c r="L526" s="371" t="str">
        <f t="shared" si="35"/>
        <v>NULL</v>
      </c>
      <c r="M526" s="369" t="s">
        <v>795</v>
      </c>
      <c r="N526" s="369" t="s">
        <v>376</v>
      </c>
      <c r="O526" s="369" t="s">
        <v>2741</v>
      </c>
      <c r="P526" s="371"/>
      <c r="Q526" s="371"/>
      <c r="R526" s="371"/>
      <c r="S526" s="371"/>
      <c r="T526" s="371"/>
      <c r="U526" s="371"/>
      <c r="V526" s="371"/>
      <c r="W526" s="327" t="str">
        <f t="shared" si="40"/>
        <v>IF EXISTS (SELECT *FROM GeneralMaster WHERE Code='*25005' OR Name='Milliliter') Print 'Exist' ELSE Insert Into GeneralMaster VALUES ('*25005','Milliliter','ml.','25','1','000001',GetDate(),'NULL',NULL,'N','N','NULL')</v>
      </c>
    </row>
    <row r="527" spans="1:53">
      <c r="A527" s="369" t="s">
        <v>2742</v>
      </c>
      <c r="B527" s="369" t="s">
        <v>298</v>
      </c>
      <c r="C527" s="369" t="s">
        <v>2799</v>
      </c>
      <c r="D527" s="370">
        <v>25</v>
      </c>
      <c r="E527" s="371">
        <v>1</v>
      </c>
      <c r="F527" s="369" t="s">
        <v>135</v>
      </c>
      <c r="G527" s="372" t="s">
        <v>2070</v>
      </c>
      <c r="H527" s="371" t="s">
        <v>795</v>
      </c>
      <c r="I527" s="371" t="s">
        <v>795</v>
      </c>
      <c r="J527" s="371" t="s">
        <v>304</v>
      </c>
      <c r="K527" s="371" t="s">
        <v>304</v>
      </c>
      <c r="L527" s="371" t="str">
        <f t="shared" si="35"/>
        <v>NULL</v>
      </c>
      <c r="M527" s="369" t="s">
        <v>795</v>
      </c>
      <c r="N527" s="369" t="s">
        <v>377</v>
      </c>
      <c r="O527" s="369" t="s">
        <v>2742</v>
      </c>
      <c r="P527" s="371"/>
      <c r="Q527" s="371"/>
      <c r="R527" s="371"/>
      <c r="S527" s="371"/>
      <c r="T527" s="371"/>
      <c r="U527" s="371"/>
      <c r="V527" s="371"/>
      <c r="W527" s="327" t="str">
        <f t="shared" si="40"/>
        <v>IF EXISTS (SELECT *FROM GeneralMaster WHERE Code='*25006' OR Name='Feet') Print 'Exist' ELSE Insert Into GeneralMaster VALUES ('*25006','Feet','ft.','25','1','000001',GetDate(),'NULL',NULL,'N','N','NULL')</v>
      </c>
    </row>
    <row r="528" spans="1:53">
      <c r="A528" s="369" t="s">
        <v>2743</v>
      </c>
      <c r="B528" s="369" t="s">
        <v>279</v>
      </c>
      <c r="C528" s="369" t="s">
        <v>2800</v>
      </c>
      <c r="D528" s="370">
        <v>25</v>
      </c>
      <c r="E528" s="371">
        <v>1</v>
      </c>
      <c r="F528" s="369" t="s">
        <v>135</v>
      </c>
      <c r="G528" s="372" t="s">
        <v>2070</v>
      </c>
      <c r="H528" s="371" t="s">
        <v>795</v>
      </c>
      <c r="I528" s="371" t="s">
        <v>795</v>
      </c>
      <c r="J528" s="371" t="s">
        <v>304</v>
      </c>
      <c r="K528" s="371" t="s">
        <v>304</v>
      </c>
      <c r="L528" s="371" t="str">
        <f t="shared" si="35"/>
        <v>NULL</v>
      </c>
      <c r="M528" s="369" t="s">
        <v>795</v>
      </c>
      <c r="N528" s="369" t="s">
        <v>378</v>
      </c>
      <c r="O528" s="369" t="s">
        <v>2743</v>
      </c>
      <c r="P528" s="371"/>
      <c r="Q528" s="371"/>
      <c r="R528" s="371"/>
      <c r="S528" s="371"/>
      <c r="T528" s="371"/>
      <c r="U528" s="371"/>
      <c r="V528" s="371"/>
      <c r="W528" s="327" t="str">
        <f t="shared" si="40"/>
        <v>IF EXISTS (SELECT *FROM GeneralMaster WHERE Code='*25007' OR Name='Inch') Print 'Exist' ELSE Insert Into GeneralMaster VALUES ('*25007','Inch','in.','25','1','000001',GetDate(),'NULL',NULL,'N','N','NULL')</v>
      </c>
    </row>
    <row r="529" spans="1:23">
      <c r="A529" s="369" t="s">
        <v>2744</v>
      </c>
      <c r="B529" s="371" t="s">
        <v>280</v>
      </c>
      <c r="C529" s="371" t="s">
        <v>2792</v>
      </c>
      <c r="D529" s="370">
        <v>25</v>
      </c>
      <c r="E529" s="371">
        <v>1</v>
      </c>
      <c r="F529" s="369" t="s">
        <v>135</v>
      </c>
      <c r="G529" s="372" t="s">
        <v>2070</v>
      </c>
      <c r="H529" s="371" t="s">
        <v>795</v>
      </c>
      <c r="I529" s="371" t="s">
        <v>795</v>
      </c>
      <c r="J529" s="371" t="s">
        <v>304</v>
      </c>
      <c r="K529" s="371" t="s">
        <v>304</v>
      </c>
      <c r="L529" s="371" t="str">
        <f t="shared" si="35"/>
        <v>NULL</v>
      </c>
      <c r="M529" s="369" t="s">
        <v>795</v>
      </c>
      <c r="N529" s="369" t="s">
        <v>379</v>
      </c>
      <c r="O529" s="369" t="s">
        <v>2744</v>
      </c>
      <c r="P529" s="371"/>
      <c r="Q529" s="371"/>
      <c r="R529" s="371"/>
      <c r="S529" s="371"/>
      <c r="T529" s="371"/>
      <c r="U529" s="371"/>
      <c r="V529" s="371"/>
      <c r="W529" s="327" t="str">
        <f t="shared" si="40"/>
        <v>IF EXISTS (SELECT *FROM GeneralMaster WHERE Code='*25008' OR Name='Meter') Print 'Exist' ELSE Insert Into GeneralMaster VALUES ('*25008','Meter','mtr.','25','1','000001',GetDate(),'NULL',NULL,'N','N','NULL')</v>
      </c>
    </row>
    <row r="530" spans="1:23">
      <c r="A530" s="369" t="s">
        <v>2745</v>
      </c>
      <c r="B530" s="369" t="s">
        <v>295</v>
      </c>
      <c r="C530" s="369" t="s">
        <v>296</v>
      </c>
      <c r="D530" s="370">
        <v>25</v>
      </c>
      <c r="E530" s="371">
        <v>1</v>
      </c>
      <c r="F530" s="369" t="s">
        <v>135</v>
      </c>
      <c r="G530" s="372" t="s">
        <v>2070</v>
      </c>
      <c r="H530" s="371" t="s">
        <v>795</v>
      </c>
      <c r="I530" s="371" t="s">
        <v>795</v>
      </c>
      <c r="J530" s="371" t="s">
        <v>304</v>
      </c>
      <c r="K530" s="371" t="s">
        <v>304</v>
      </c>
      <c r="L530" s="371" t="str">
        <f t="shared" si="35"/>
        <v>NULL</v>
      </c>
      <c r="M530" s="369" t="s">
        <v>795</v>
      </c>
      <c r="N530" s="369" t="s">
        <v>380</v>
      </c>
      <c r="O530" s="369" t="s">
        <v>2745</v>
      </c>
      <c r="P530" s="371"/>
      <c r="Q530" s="371"/>
      <c r="R530" s="371"/>
      <c r="S530" s="371"/>
      <c r="T530" s="371"/>
      <c r="U530" s="371"/>
      <c r="V530" s="371"/>
      <c r="W530" s="327" t="str">
        <f t="shared" si="40"/>
        <v>IF EXISTS (SELECT *FROM GeneralMaster WHERE Code='*25009' OR Name='Centimeter') Print 'Exist' ELSE Insert Into GeneralMaster VALUES ('*25009','Centimeter','cm.','25','1','000001',GetDate(),'NULL',NULL,'N','N','NULL')</v>
      </c>
    </row>
    <row r="531" spans="1:23">
      <c r="A531" s="369" t="s">
        <v>2746</v>
      </c>
      <c r="B531" s="369" t="s">
        <v>293</v>
      </c>
      <c r="C531" s="369" t="s">
        <v>294</v>
      </c>
      <c r="D531" s="370">
        <v>25</v>
      </c>
      <c r="E531" s="371">
        <v>1</v>
      </c>
      <c r="F531" s="369" t="s">
        <v>135</v>
      </c>
      <c r="G531" s="372" t="s">
        <v>2070</v>
      </c>
      <c r="H531" s="371" t="s">
        <v>795</v>
      </c>
      <c r="I531" s="371" t="s">
        <v>795</v>
      </c>
      <c r="J531" s="371" t="s">
        <v>304</v>
      </c>
      <c r="K531" s="371" t="s">
        <v>304</v>
      </c>
      <c r="L531" s="371" t="str">
        <f t="shared" si="35"/>
        <v>NULL</v>
      </c>
      <c r="M531" s="369" t="s">
        <v>795</v>
      </c>
      <c r="N531" s="369" t="s">
        <v>381</v>
      </c>
      <c r="O531" s="369" t="s">
        <v>2746</v>
      </c>
      <c r="P531" s="371"/>
      <c r="Q531" s="371"/>
      <c r="R531" s="371"/>
      <c r="S531" s="371"/>
      <c r="T531" s="371"/>
      <c r="U531" s="371"/>
      <c r="V531" s="371"/>
      <c r="W531" s="327" t="str">
        <f t="shared" si="40"/>
        <v>IF EXISTS (SELECT *FROM GeneralMaster WHERE Code='*25010' OR Name='Millimeter') Print 'Exist' ELSE Insert Into GeneralMaster VALUES ('*25010','Millimeter','mm.','25','1','000001',GetDate(),'NULL',NULL,'N','N','NULL')</v>
      </c>
    </row>
    <row r="532" spans="1:23">
      <c r="A532" s="369" t="s">
        <v>2747</v>
      </c>
      <c r="B532" s="369" t="s">
        <v>383</v>
      </c>
      <c r="C532" s="369" t="s">
        <v>2801</v>
      </c>
      <c r="D532" s="370">
        <v>25</v>
      </c>
      <c r="E532" s="371">
        <v>1</v>
      </c>
      <c r="F532" s="369" t="s">
        <v>135</v>
      </c>
      <c r="G532" s="372" t="s">
        <v>2070</v>
      </c>
      <c r="H532" s="371" t="s">
        <v>795</v>
      </c>
      <c r="I532" s="371" t="s">
        <v>795</v>
      </c>
      <c r="J532" s="371" t="s">
        <v>304</v>
      </c>
      <c r="K532" s="371" t="s">
        <v>304</v>
      </c>
      <c r="L532" s="371" t="str">
        <f t="shared" si="35"/>
        <v>NULL</v>
      </c>
      <c r="M532" s="369" t="s">
        <v>795</v>
      </c>
      <c r="N532" s="369" t="s">
        <v>382</v>
      </c>
      <c r="O532" s="369" t="s">
        <v>2747</v>
      </c>
      <c r="P532" s="371"/>
      <c r="Q532" s="371"/>
      <c r="R532" s="371"/>
      <c r="S532" s="371"/>
      <c r="T532" s="371"/>
      <c r="U532" s="371"/>
      <c r="V532" s="371"/>
      <c r="W532" s="327" t="str">
        <f t="shared" si="40"/>
        <v>IF EXISTS (SELECT *FROM GeneralMaster WHERE Code='*25011' OR Name='Piece') Print 'Exist' ELSE Insert Into GeneralMaster VALUES ('*25011','Piece','pec.','25','1','000001',GetDate(),'NULL',NULL,'N','N','NULL')</v>
      </c>
    </row>
    <row r="533" spans="1:23">
      <c r="A533" s="369" t="s">
        <v>2748</v>
      </c>
      <c r="B533" s="369" t="s">
        <v>442</v>
      </c>
      <c r="C533" s="369" t="s">
        <v>2802</v>
      </c>
      <c r="D533" s="370">
        <v>25</v>
      </c>
      <c r="E533" s="371">
        <v>1</v>
      </c>
      <c r="F533" s="369" t="s">
        <v>135</v>
      </c>
      <c r="G533" s="372" t="s">
        <v>2070</v>
      </c>
      <c r="H533" s="371" t="s">
        <v>795</v>
      </c>
      <c r="I533" s="371" t="s">
        <v>795</v>
      </c>
      <c r="J533" s="371" t="s">
        <v>304</v>
      </c>
      <c r="K533" s="371" t="s">
        <v>304</v>
      </c>
      <c r="L533" s="371" t="str">
        <f t="shared" si="35"/>
        <v>NULL</v>
      </c>
      <c r="M533" s="369" t="s">
        <v>795</v>
      </c>
      <c r="N533" s="369" t="s">
        <v>386</v>
      </c>
      <c r="O533" s="369" t="s">
        <v>2748</v>
      </c>
      <c r="P533" s="371"/>
      <c r="Q533" s="371"/>
      <c r="R533" s="371"/>
      <c r="S533" s="371"/>
      <c r="T533" s="371"/>
      <c r="U533" s="371"/>
      <c r="V533" s="371"/>
      <c r="W533" s="327" t="str">
        <f t="shared" si="40"/>
        <v>IF EXISTS (SELECT *FROM GeneralMaster WHERE Code='*25012' OR Name='Bags') Print 'Exist' ELSE Insert Into GeneralMaster VALUES ('*25012','Bags','bags','25','1','000001',GetDate(),'NULL',NULL,'N','N','NULL')</v>
      </c>
    </row>
    <row r="534" spans="1:23">
      <c r="A534" s="369" t="s">
        <v>2749</v>
      </c>
      <c r="B534" s="369" t="s">
        <v>389</v>
      </c>
      <c r="C534" s="369" t="s">
        <v>2803</v>
      </c>
      <c r="D534" s="370">
        <v>25</v>
      </c>
      <c r="E534" s="371">
        <v>1</v>
      </c>
      <c r="F534" s="369" t="s">
        <v>135</v>
      </c>
      <c r="G534" s="372" t="s">
        <v>2070</v>
      </c>
      <c r="H534" s="371" t="s">
        <v>795</v>
      </c>
      <c r="I534" s="371" t="s">
        <v>795</v>
      </c>
      <c r="J534" s="371" t="s">
        <v>304</v>
      </c>
      <c r="K534" s="371" t="s">
        <v>304</v>
      </c>
      <c r="L534" s="371" t="str">
        <f t="shared" si="35"/>
        <v>NULL</v>
      </c>
      <c r="M534" s="369" t="s">
        <v>795</v>
      </c>
      <c r="N534" s="369" t="s">
        <v>388</v>
      </c>
      <c r="O534" s="369" t="s">
        <v>2749</v>
      </c>
      <c r="P534" s="371"/>
      <c r="Q534" s="371"/>
      <c r="R534" s="371"/>
      <c r="S534" s="371"/>
      <c r="T534" s="371"/>
      <c r="U534" s="371"/>
      <c r="V534" s="371"/>
      <c r="W534" s="327" t="str">
        <f t="shared" si="40"/>
        <v>IF EXISTS (SELECT *FROM GeneralMaster WHERE Code='*25013' OR Name='Roll') Print 'Exist' ELSE Insert Into GeneralMaster VALUES ('*25013','Roll','roll','25','1','000001',GetDate(),'NULL',NULL,'N','N','NULL')</v>
      </c>
    </row>
    <row r="535" spans="1:23">
      <c r="A535" s="369" t="s">
        <v>2750</v>
      </c>
      <c r="B535" s="369" t="s">
        <v>443</v>
      </c>
      <c r="C535" s="369" t="s">
        <v>2804</v>
      </c>
      <c r="D535" s="370">
        <v>25</v>
      </c>
      <c r="E535" s="371">
        <v>1</v>
      </c>
      <c r="F535" s="369" t="s">
        <v>135</v>
      </c>
      <c r="G535" s="372" t="s">
        <v>2070</v>
      </c>
      <c r="H535" s="371" t="s">
        <v>795</v>
      </c>
      <c r="I535" s="371" t="s">
        <v>795</v>
      </c>
      <c r="J535" s="371" t="s">
        <v>304</v>
      </c>
      <c r="K535" s="371" t="s">
        <v>304</v>
      </c>
      <c r="L535" s="371" t="str">
        <f t="shared" si="35"/>
        <v>NULL</v>
      </c>
      <c r="M535" s="369" t="s">
        <v>795</v>
      </c>
      <c r="N535" s="369" t="s">
        <v>390</v>
      </c>
      <c r="O535" s="369" t="s">
        <v>2750</v>
      </c>
      <c r="P535" s="371"/>
      <c r="Q535" s="371"/>
      <c r="R535" s="371"/>
      <c r="S535" s="371"/>
      <c r="T535" s="371"/>
      <c r="U535" s="371"/>
      <c r="V535" s="371"/>
      <c r="W535" s="327" t="str">
        <f t="shared" si="40"/>
        <v>IF EXISTS (SELECT *FROM GeneralMaster WHERE Code='*25014' OR Name='Sets') Print 'Exist' ELSE Insert Into GeneralMaster VALUES ('*25014','Sets','sets','25','1','000001',GetDate(),'NULL',NULL,'N','N','NULL')</v>
      </c>
    </row>
    <row r="536" spans="1:23">
      <c r="A536" s="369" t="s">
        <v>2751</v>
      </c>
      <c r="B536" s="369" t="s">
        <v>445</v>
      </c>
      <c r="C536" s="369" t="s">
        <v>2805</v>
      </c>
      <c r="D536" s="370">
        <v>25</v>
      </c>
      <c r="E536" s="371">
        <v>1</v>
      </c>
      <c r="F536" s="369" t="s">
        <v>135</v>
      </c>
      <c r="G536" s="372" t="s">
        <v>2070</v>
      </c>
      <c r="H536" s="371" t="s">
        <v>795</v>
      </c>
      <c r="I536" s="371" t="s">
        <v>795</v>
      </c>
      <c r="J536" s="371" t="s">
        <v>304</v>
      </c>
      <c r="K536" s="371" t="s">
        <v>304</v>
      </c>
      <c r="L536" s="371" t="str">
        <f t="shared" si="35"/>
        <v>NULL</v>
      </c>
      <c r="M536" s="369" t="s">
        <v>795</v>
      </c>
      <c r="N536" s="369" t="s">
        <v>444</v>
      </c>
      <c r="O536" s="369" t="s">
        <v>2751</v>
      </c>
      <c r="P536" s="371"/>
      <c r="Q536" s="371"/>
      <c r="R536" s="371"/>
      <c r="S536" s="371"/>
      <c r="T536" s="371"/>
      <c r="U536" s="371"/>
      <c r="V536" s="371"/>
      <c r="W536" s="327" t="str">
        <f t="shared" si="40"/>
        <v>IF EXISTS (SELECT *FROM GeneralMaster WHERE Code='*25015' OR Name='Packets') Print 'Exist' ELSE Insert Into GeneralMaster VALUES ('*25015','Packets','packets','25','1','000001',GetDate(),'NULL',NULL,'N','N','NULL')</v>
      </c>
    </row>
    <row r="537" spans="1:23">
      <c r="A537" s="369" t="s">
        <v>2752</v>
      </c>
      <c r="B537" s="369" t="s">
        <v>618</v>
      </c>
      <c r="C537" s="371" t="s">
        <v>2793</v>
      </c>
      <c r="D537" s="370">
        <v>25</v>
      </c>
      <c r="E537" s="371">
        <v>1</v>
      </c>
      <c r="F537" s="369" t="s">
        <v>135</v>
      </c>
      <c r="G537" s="372" t="s">
        <v>2070</v>
      </c>
      <c r="H537" s="371" t="s">
        <v>795</v>
      </c>
      <c r="I537" s="371" t="s">
        <v>795</v>
      </c>
      <c r="J537" s="371" t="s">
        <v>304</v>
      </c>
      <c r="K537" s="371" t="s">
        <v>304</v>
      </c>
      <c r="L537" s="371" t="str">
        <f t="shared" si="35"/>
        <v>NULL</v>
      </c>
      <c r="M537" s="369" t="s">
        <v>795</v>
      </c>
      <c r="N537" s="369"/>
      <c r="O537" s="369" t="s">
        <v>2752</v>
      </c>
      <c r="P537" s="371"/>
      <c r="Q537" s="371"/>
      <c r="R537" s="371"/>
      <c r="S537" s="371"/>
      <c r="T537" s="371"/>
      <c r="U537" s="371"/>
      <c r="V537" s="371"/>
      <c r="W537" s="327" t="str">
        <f t="shared" si="40"/>
        <v>IF EXISTS (SELECT *FROM GeneralMaster WHERE Code='*25016' OR Name='Gross') Print 'Exist' ELSE Insert Into GeneralMaster VALUES ('*25016','Gross','gross','25','1','000001',GetDate(),'NULL',NULL,'N','N','NULL')</v>
      </c>
    </row>
    <row r="538" spans="1:23">
      <c r="A538" s="369" t="s">
        <v>2753</v>
      </c>
      <c r="B538" s="371" t="s">
        <v>624</v>
      </c>
      <c r="C538" s="371" t="s">
        <v>2794</v>
      </c>
      <c r="D538" s="370">
        <v>25</v>
      </c>
      <c r="E538" s="371">
        <v>1</v>
      </c>
      <c r="F538" s="369" t="s">
        <v>135</v>
      </c>
      <c r="G538" s="372" t="s">
        <v>2070</v>
      </c>
      <c r="H538" s="371" t="s">
        <v>795</v>
      </c>
      <c r="I538" s="371" t="s">
        <v>795</v>
      </c>
      <c r="J538" s="371" t="s">
        <v>304</v>
      </c>
      <c r="K538" s="371" t="s">
        <v>304</v>
      </c>
      <c r="L538" s="371" t="str">
        <f t="shared" si="35"/>
        <v>NULL</v>
      </c>
      <c r="M538" s="369" t="s">
        <v>795</v>
      </c>
      <c r="N538" s="369"/>
      <c r="O538" s="369" t="s">
        <v>2753</v>
      </c>
      <c r="P538" s="371"/>
      <c r="Q538" s="371"/>
      <c r="R538" s="371"/>
      <c r="S538" s="371"/>
      <c r="T538" s="371"/>
      <c r="U538" s="371"/>
      <c r="V538" s="371"/>
      <c r="W538" s="327" t="str">
        <f t="shared" si="40"/>
        <v>IF EXISTS (SELECT *FROM GeneralMaster WHERE Code='*25017' OR Name='Dozen') Print 'Exist' ELSE Insert Into GeneralMaster VALUES ('*25017','Dozen','dozen','25','1','000001',GetDate(),'NULL',NULL,'N','N','NULL')</v>
      </c>
    </row>
    <row r="539" spans="1:23">
      <c r="A539" s="369" t="s">
        <v>2754</v>
      </c>
      <c r="B539" s="371" t="s">
        <v>632</v>
      </c>
      <c r="C539" s="371" t="s">
        <v>2806</v>
      </c>
      <c r="D539" s="370">
        <v>25</v>
      </c>
      <c r="E539" s="371">
        <v>1</v>
      </c>
      <c r="F539" s="369" t="s">
        <v>135</v>
      </c>
      <c r="G539" s="372" t="s">
        <v>2070</v>
      </c>
      <c r="H539" s="371" t="s">
        <v>795</v>
      </c>
      <c r="I539" s="371" t="s">
        <v>795</v>
      </c>
      <c r="J539" s="371" t="s">
        <v>304</v>
      </c>
      <c r="K539" s="371" t="s">
        <v>304</v>
      </c>
      <c r="L539" s="371" t="str">
        <f t="shared" si="35"/>
        <v>NULL</v>
      </c>
      <c r="M539" s="369" t="s">
        <v>795</v>
      </c>
      <c r="N539" s="369"/>
      <c r="O539" s="369" t="s">
        <v>2754</v>
      </c>
      <c r="P539" s="371"/>
      <c r="Q539" s="371"/>
      <c r="R539" s="371"/>
      <c r="S539" s="371"/>
      <c r="T539" s="371"/>
      <c r="U539" s="371"/>
      <c r="V539" s="371"/>
      <c r="W539" s="327" t="str">
        <f t="shared" si="40"/>
        <v>IF EXISTS (SELECT *FROM GeneralMaster WHERE Code='*25018' OR Name='Tonn') Print 'Exist' ELSE Insert Into GeneralMaster VALUES ('*25018','Tonn','tonn','25','1','000001',GetDate(),'NULL',NULL,'N','N','NULL')</v>
      </c>
    </row>
    <row r="540" spans="1:23">
      <c r="A540" s="369" t="s">
        <v>4926</v>
      </c>
      <c r="B540" s="371" t="s">
        <v>4927</v>
      </c>
      <c r="C540" s="371" t="s">
        <v>4928</v>
      </c>
      <c r="D540" s="370">
        <v>25</v>
      </c>
      <c r="E540" s="371">
        <v>1</v>
      </c>
      <c r="F540" s="369" t="s">
        <v>135</v>
      </c>
      <c r="G540" s="372" t="s">
        <v>2070</v>
      </c>
      <c r="H540" s="371" t="s">
        <v>795</v>
      </c>
      <c r="I540" s="371" t="s">
        <v>795</v>
      </c>
      <c r="J540" s="371" t="s">
        <v>304</v>
      </c>
      <c r="K540" s="371" t="s">
        <v>304</v>
      </c>
      <c r="L540" s="371" t="str">
        <f>IF(M540&lt;&gt;"Null",CONCATENATE("*26",RIGHT(M540,3)),"NULL")</f>
        <v>NULL</v>
      </c>
      <c r="M540" s="369" t="s">
        <v>795</v>
      </c>
      <c r="N540" s="369"/>
      <c r="O540" s="369" t="s">
        <v>4926</v>
      </c>
      <c r="P540" s="371"/>
      <c r="Q540" s="371"/>
      <c r="R540" s="371"/>
      <c r="S540" s="371"/>
      <c r="T540" s="371"/>
      <c r="U540" s="371"/>
      <c r="V540" s="371"/>
      <c r="W540" s="327" t="str">
        <f t="shared" si="40"/>
        <v>IF EXISTS (SELECT *FROM GeneralMaster WHERE Code='*25019' OR Name='Numbers') Print 'Exist' ELSE Insert Into GeneralMaster VALUES ('*25019','Numbers','No','25','1','000001',GetDate(),'NULL',NULL,'N','N','NULL')</v>
      </c>
    </row>
    <row r="541" spans="1:23">
      <c r="A541" s="369"/>
      <c r="B541" s="371"/>
      <c r="C541" s="371"/>
      <c r="D541" s="370"/>
      <c r="E541" s="371"/>
      <c r="F541" s="369"/>
      <c r="G541" s="372"/>
      <c r="H541" s="371"/>
      <c r="I541" s="371"/>
      <c r="J541" s="371"/>
      <c r="K541" s="371"/>
      <c r="L541" s="371"/>
      <c r="M541" s="369"/>
      <c r="N541" s="369"/>
      <c r="O541" s="369"/>
      <c r="P541" s="371"/>
      <c r="Q541" s="371"/>
      <c r="R541" s="371"/>
      <c r="S541" s="371"/>
      <c r="T541" s="371"/>
      <c r="U541" s="371"/>
      <c r="V541" s="371"/>
      <c r="W541" s="327"/>
    </row>
    <row r="542" spans="1:23">
      <c r="A542" s="369"/>
      <c r="B542" s="371"/>
      <c r="C542" s="371"/>
      <c r="D542" s="370"/>
      <c r="E542" s="371"/>
      <c r="F542" s="369"/>
      <c r="G542" s="372"/>
      <c r="H542" s="371"/>
      <c r="I542" s="371"/>
      <c r="J542" s="371"/>
      <c r="K542" s="371"/>
      <c r="L542" s="371"/>
      <c r="M542" s="369"/>
      <c r="N542" s="369"/>
      <c r="O542" s="369"/>
      <c r="P542" s="371"/>
      <c r="Q542" s="371"/>
      <c r="R542" s="371"/>
      <c r="S542" s="371"/>
      <c r="T542" s="371"/>
      <c r="U542" s="371"/>
      <c r="V542" s="371"/>
      <c r="W542" s="327"/>
    </row>
    <row r="543" spans="1:23">
      <c r="A543" s="369"/>
      <c r="B543" s="371"/>
      <c r="C543" s="371"/>
      <c r="D543" s="370"/>
      <c r="E543" s="371"/>
      <c r="F543" s="369"/>
      <c r="G543" s="372"/>
      <c r="H543" s="371"/>
      <c r="I543" s="371"/>
      <c r="J543" s="371"/>
      <c r="K543" s="371"/>
      <c r="L543" s="371"/>
      <c r="M543" s="369"/>
      <c r="N543" s="369"/>
      <c r="O543" s="369"/>
      <c r="P543" s="371"/>
      <c r="Q543" s="371"/>
      <c r="R543" s="371"/>
      <c r="S543" s="371"/>
      <c r="T543" s="371"/>
      <c r="U543" s="371"/>
      <c r="V543" s="371"/>
      <c r="W543" s="327"/>
    </row>
    <row r="544" spans="1:23">
      <c r="A544" s="369"/>
      <c r="B544" s="371"/>
      <c r="C544" s="371"/>
      <c r="D544" s="370"/>
      <c r="E544" s="371"/>
      <c r="F544" s="369"/>
      <c r="G544" s="372"/>
      <c r="H544" s="371"/>
      <c r="I544" s="371"/>
      <c r="J544" s="371"/>
      <c r="K544" s="371"/>
      <c r="L544" s="371"/>
      <c r="M544" s="369"/>
      <c r="N544" s="369"/>
      <c r="O544" s="369"/>
      <c r="P544" s="371"/>
      <c r="Q544" s="371"/>
      <c r="R544" s="371"/>
      <c r="S544" s="371"/>
      <c r="T544" s="371"/>
      <c r="U544" s="371"/>
      <c r="V544" s="371"/>
      <c r="W544" s="327"/>
    </row>
    <row r="545" spans="1:23">
      <c r="A545" s="369"/>
      <c r="B545" s="371"/>
      <c r="C545" s="371"/>
      <c r="D545" s="370"/>
      <c r="E545" s="371"/>
      <c r="F545" s="369"/>
      <c r="G545" s="372"/>
      <c r="H545" s="371"/>
      <c r="I545" s="371"/>
      <c r="J545" s="371"/>
      <c r="K545" s="371"/>
      <c r="L545" s="371"/>
      <c r="M545" s="369"/>
      <c r="N545" s="369"/>
      <c r="O545" s="369"/>
      <c r="P545" s="371"/>
      <c r="Q545" s="371"/>
      <c r="R545" s="371"/>
      <c r="S545" s="371"/>
      <c r="T545" s="371"/>
      <c r="U545" s="371"/>
      <c r="V545" s="371"/>
      <c r="W545" s="327"/>
    </row>
    <row r="546" spans="1:23">
      <c r="A546" s="369"/>
      <c r="B546" s="371"/>
      <c r="C546" s="371"/>
      <c r="D546" s="370"/>
      <c r="E546" s="371"/>
      <c r="F546" s="369"/>
      <c r="G546" s="372"/>
      <c r="H546" s="371"/>
      <c r="I546" s="371"/>
      <c r="J546" s="371"/>
      <c r="K546" s="371"/>
      <c r="L546" s="371"/>
      <c r="M546" s="369"/>
      <c r="N546" s="369"/>
      <c r="O546" s="369"/>
      <c r="P546" s="371"/>
      <c r="Q546" s="371"/>
      <c r="R546" s="371"/>
      <c r="S546" s="371"/>
      <c r="T546" s="371"/>
      <c r="U546" s="371"/>
      <c r="V546" s="371"/>
      <c r="W546" s="327"/>
    </row>
    <row r="547" spans="1:23">
      <c r="A547" s="369"/>
      <c r="B547" s="371"/>
      <c r="C547" s="371"/>
      <c r="D547" s="370"/>
      <c r="E547" s="371"/>
      <c r="F547" s="369"/>
      <c r="G547" s="372"/>
      <c r="H547" s="371"/>
      <c r="I547" s="371"/>
      <c r="J547" s="371"/>
      <c r="K547" s="371"/>
      <c r="L547" s="371"/>
      <c r="M547" s="369"/>
      <c r="N547" s="369"/>
      <c r="O547" s="369"/>
      <c r="P547" s="371"/>
      <c r="Q547" s="371"/>
      <c r="R547" s="371"/>
      <c r="S547" s="371"/>
      <c r="T547" s="371"/>
      <c r="U547" s="371"/>
      <c r="V547" s="371"/>
      <c r="W547" s="327"/>
    </row>
    <row r="548" spans="1:23">
      <c r="A548" s="369"/>
      <c r="B548" s="371"/>
      <c r="C548" s="371"/>
      <c r="D548" s="370"/>
      <c r="E548" s="371"/>
      <c r="F548" s="369"/>
      <c r="G548" s="372"/>
      <c r="H548" s="371"/>
      <c r="I548" s="371"/>
      <c r="J548" s="371"/>
      <c r="K548" s="371"/>
      <c r="L548" s="371"/>
      <c r="M548" s="369"/>
      <c r="N548" s="369"/>
      <c r="O548" s="369"/>
      <c r="P548" s="371"/>
      <c r="Q548" s="371"/>
      <c r="R548" s="371"/>
      <c r="S548" s="371"/>
      <c r="T548" s="371"/>
      <c r="U548" s="371"/>
      <c r="V548" s="371"/>
      <c r="W548" s="327"/>
    </row>
    <row r="549" spans="1:23">
      <c r="A549" s="369"/>
      <c r="B549" s="371"/>
      <c r="C549" s="371"/>
      <c r="D549" s="370"/>
      <c r="E549" s="371"/>
      <c r="F549" s="369"/>
      <c r="G549" s="372"/>
      <c r="H549" s="371"/>
      <c r="I549" s="371"/>
      <c r="J549" s="371"/>
      <c r="K549" s="371"/>
      <c r="L549" s="371"/>
      <c r="M549" s="369"/>
      <c r="N549" s="369"/>
      <c r="O549" s="369"/>
      <c r="P549" s="371"/>
      <c r="Q549" s="371"/>
      <c r="R549" s="371"/>
      <c r="S549" s="371"/>
      <c r="T549" s="371"/>
      <c r="U549" s="371"/>
      <c r="V549" s="371"/>
      <c r="W549" s="327"/>
    </row>
    <row r="550" spans="1:23">
      <c r="A550" s="369"/>
      <c r="B550" s="371"/>
      <c r="C550" s="371"/>
      <c r="D550" s="370"/>
      <c r="E550" s="371"/>
      <c r="F550" s="369"/>
      <c r="G550" s="372"/>
      <c r="H550" s="371"/>
      <c r="I550" s="371"/>
      <c r="J550" s="371"/>
      <c r="K550" s="371"/>
      <c r="L550" s="371"/>
      <c r="M550" s="369"/>
      <c r="N550" s="369"/>
      <c r="O550" s="369"/>
      <c r="P550" s="371"/>
      <c r="Q550" s="371"/>
      <c r="R550" s="371"/>
      <c r="S550" s="371"/>
      <c r="T550" s="371"/>
      <c r="U550" s="371"/>
      <c r="V550" s="371"/>
      <c r="W550" s="327"/>
    </row>
    <row r="551" spans="1:23">
      <c r="A551" s="369"/>
      <c r="B551" s="371"/>
      <c r="C551" s="371"/>
      <c r="D551" s="370"/>
      <c r="E551" s="371"/>
      <c r="F551" s="369"/>
      <c r="G551" s="372"/>
      <c r="H551" s="371"/>
      <c r="I551" s="371"/>
      <c r="J551" s="371"/>
      <c r="K551" s="371"/>
      <c r="L551" s="371"/>
      <c r="M551" s="369"/>
      <c r="N551" s="369"/>
      <c r="O551" s="369"/>
      <c r="P551" s="371"/>
      <c r="Q551" s="371"/>
      <c r="R551" s="371"/>
      <c r="S551" s="371"/>
      <c r="T551" s="371"/>
      <c r="U551" s="371"/>
      <c r="V551" s="371"/>
      <c r="W551" s="327"/>
    </row>
    <row r="552" spans="1:23">
      <c r="A552" s="369"/>
      <c r="B552" s="371"/>
      <c r="C552" s="371"/>
      <c r="D552" s="370"/>
      <c r="E552" s="371"/>
      <c r="F552" s="369"/>
      <c r="G552" s="372"/>
      <c r="H552" s="371"/>
      <c r="I552" s="371"/>
      <c r="J552" s="371"/>
      <c r="K552" s="371"/>
      <c r="L552" s="371"/>
      <c r="M552" s="369"/>
      <c r="N552" s="369"/>
      <c r="O552" s="369"/>
      <c r="P552" s="371"/>
      <c r="Q552" s="371"/>
      <c r="R552" s="371"/>
      <c r="S552" s="371"/>
      <c r="T552" s="371"/>
      <c r="U552" s="371"/>
      <c r="V552" s="371"/>
      <c r="W552" s="327"/>
    </row>
    <row r="553" spans="1:23">
      <c r="A553" s="369"/>
      <c r="B553" s="371"/>
      <c r="C553" s="371"/>
      <c r="D553" s="370"/>
      <c r="E553" s="371"/>
      <c r="F553" s="369"/>
      <c r="G553" s="372"/>
      <c r="H553" s="371"/>
      <c r="I553" s="371"/>
      <c r="J553" s="371"/>
      <c r="K553" s="371"/>
      <c r="L553" s="371"/>
      <c r="M553" s="369"/>
      <c r="N553" s="369"/>
      <c r="O553" s="369"/>
      <c r="P553" s="371"/>
      <c r="Q553" s="371"/>
      <c r="R553" s="371"/>
      <c r="S553" s="371"/>
      <c r="T553" s="371"/>
      <c r="U553" s="371"/>
      <c r="V553" s="371"/>
      <c r="W553" s="327"/>
    </row>
    <row r="554" spans="1:23">
      <c r="A554" s="325" t="s">
        <v>2757</v>
      </c>
      <c r="B554" s="325" t="s">
        <v>1732</v>
      </c>
      <c r="C554" s="325" t="s">
        <v>1732</v>
      </c>
      <c r="D554" s="326">
        <v>26</v>
      </c>
      <c r="E554" s="327">
        <v>1</v>
      </c>
      <c r="F554" s="325" t="s">
        <v>135</v>
      </c>
      <c r="G554" s="328" t="s">
        <v>2070</v>
      </c>
      <c r="H554" s="327" t="s">
        <v>795</v>
      </c>
      <c r="I554" s="327" t="s">
        <v>795</v>
      </c>
      <c r="J554" s="327" t="s">
        <v>304</v>
      </c>
      <c r="K554" s="327" t="s">
        <v>304</v>
      </c>
      <c r="L554" s="327" t="str">
        <f>IF(M554&lt;&gt;"Null",CONCATENATE("*26",RIGHT(M554,3)),"NULL")</f>
        <v>NULL</v>
      </c>
      <c r="M554" s="325" t="s">
        <v>795</v>
      </c>
      <c r="N554" s="325" t="s">
        <v>2008</v>
      </c>
      <c r="O554" s="325" t="s">
        <v>2757</v>
      </c>
      <c r="W554" s="327" t="str">
        <f t="shared" si="40"/>
        <v>IF EXISTS (SELECT *FROM GeneralMaster WHERE Code='*26001' OR Name='Profit &amp; Loss') Print 'Exist' ELSE Insert Into GeneralMaster VALUES ('*26001','Profit &amp; Loss','Profit &amp; Loss','26','1','000001',GetDate(),'NULL',NULL,'N','N','NULL')</v>
      </c>
    </row>
    <row r="555" spans="1:23">
      <c r="A555" s="325" t="s">
        <v>2758</v>
      </c>
      <c r="B555" s="325" t="s">
        <v>1735</v>
      </c>
      <c r="C555" s="325" t="s">
        <v>1735</v>
      </c>
      <c r="D555" s="326">
        <v>26</v>
      </c>
      <c r="E555" s="327">
        <v>1</v>
      </c>
      <c r="F555" s="325" t="s">
        <v>135</v>
      </c>
      <c r="G555" s="328" t="s">
        <v>2070</v>
      </c>
      <c r="H555" s="327" t="s">
        <v>795</v>
      </c>
      <c r="I555" s="327" t="s">
        <v>795</v>
      </c>
      <c r="J555" s="327" t="s">
        <v>304</v>
      </c>
      <c r="K555" s="327" t="s">
        <v>304</v>
      </c>
      <c r="L555" s="327" t="str">
        <f t="shared" ref="L555:L587" si="43">IF(M555&lt;&gt;"Null",CONCATENATE("*26",RIGHT(M555,3)),"NULL")</f>
        <v>NULL</v>
      </c>
      <c r="M555" s="325" t="s">
        <v>795</v>
      </c>
      <c r="N555" s="325" t="s">
        <v>2010</v>
      </c>
      <c r="O555" s="325" t="s">
        <v>2758</v>
      </c>
      <c r="W555" s="327" t="str">
        <f t="shared" si="40"/>
        <v>IF EXISTS (SELECT *FROM GeneralMaster WHERE Code='*26002' OR Name='Revenue Accounts') Print 'Exist' ELSE Insert Into GeneralMaster VALUES ('*26002','Revenue Accounts','Revenue Accounts','26','1','000001',GetDate(),'NULL',NULL,'N','N','NULL')</v>
      </c>
    </row>
    <row r="556" spans="1:23">
      <c r="A556" s="325" t="s">
        <v>2759</v>
      </c>
      <c r="B556" s="325" t="s">
        <v>1738</v>
      </c>
      <c r="C556" s="325" t="s">
        <v>1738</v>
      </c>
      <c r="D556" s="326">
        <v>26</v>
      </c>
      <c r="E556" s="327">
        <v>0</v>
      </c>
      <c r="F556" s="325" t="s">
        <v>135</v>
      </c>
      <c r="G556" s="328" t="s">
        <v>2070</v>
      </c>
      <c r="H556" s="327" t="s">
        <v>795</v>
      </c>
      <c r="I556" s="327" t="s">
        <v>795</v>
      </c>
      <c r="J556" s="327" t="s">
        <v>304</v>
      </c>
      <c r="K556" s="327" t="s">
        <v>304</v>
      </c>
      <c r="L556" s="327" t="str">
        <f t="shared" si="43"/>
        <v>*26008</v>
      </c>
      <c r="M556" s="325" t="s">
        <v>2016</v>
      </c>
      <c r="N556" s="325" t="s">
        <v>2012</v>
      </c>
      <c r="O556" s="325" t="s">
        <v>2759</v>
      </c>
      <c r="W556" s="327" t="str">
        <f t="shared" si="40"/>
        <v>IF EXISTS (SELECT *FROM GeneralMaster WHERE Code='*26003' OR Name='Stock-in-hand') Print 'Exist' ELSE Insert Into GeneralMaster VALUES ('*26003','Stock-in-hand','Stock-in-hand','26','0','000001',GetDate(),'NULL',NULL,'N','N','*26008')</v>
      </c>
    </row>
    <row r="557" spans="1:23">
      <c r="A557" s="325" t="s">
        <v>2760</v>
      </c>
      <c r="B557" s="325" t="s">
        <v>1716</v>
      </c>
      <c r="C557" s="325" t="s">
        <v>1716</v>
      </c>
      <c r="D557" s="326">
        <v>26</v>
      </c>
      <c r="E557" s="327">
        <v>0</v>
      </c>
      <c r="F557" s="325" t="s">
        <v>135</v>
      </c>
      <c r="G557" s="328" t="s">
        <v>2070</v>
      </c>
      <c r="H557" s="327" t="s">
        <v>795</v>
      </c>
      <c r="I557" s="327" t="s">
        <v>795</v>
      </c>
      <c r="J557" s="327" t="s">
        <v>304</v>
      </c>
      <c r="K557" s="327" t="s">
        <v>304</v>
      </c>
      <c r="L557" s="327" t="str">
        <f t="shared" si="43"/>
        <v>*26008</v>
      </c>
      <c r="M557" s="325" t="s">
        <v>2016</v>
      </c>
      <c r="N557" s="325" t="s">
        <v>2013</v>
      </c>
      <c r="O557" s="325" t="s">
        <v>2760</v>
      </c>
      <c r="W557" s="327" t="str">
        <f t="shared" si="40"/>
        <v>IF EXISTS (SELECT *FROM GeneralMaster WHERE Code='*26004' OR Name='Bank Accounts') Print 'Exist' ELSE Insert Into GeneralMaster VALUES ('*26004','Bank Accounts','Bank Accounts','26','0','000001',GetDate(),'NULL',NULL,'N','N','*26008')</v>
      </c>
    </row>
    <row r="558" spans="1:23">
      <c r="A558" s="325" t="s">
        <v>2761</v>
      </c>
      <c r="B558" s="325" t="s">
        <v>1717</v>
      </c>
      <c r="C558" s="325" t="s">
        <v>1717</v>
      </c>
      <c r="D558" s="326">
        <v>26</v>
      </c>
      <c r="E558" s="327">
        <v>0</v>
      </c>
      <c r="F558" s="325" t="s">
        <v>135</v>
      </c>
      <c r="G558" s="328" t="s">
        <v>2070</v>
      </c>
      <c r="H558" s="327" t="s">
        <v>795</v>
      </c>
      <c r="I558" s="327" t="s">
        <v>795</v>
      </c>
      <c r="J558" s="327" t="s">
        <v>304</v>
      </c>
      <c r="K558" s="327" t="s">
        <v>304</v>
      </c>
      <c r="L558" s="327" t="str">
        <f t="shared" si="43"/>
        <v>*26022</v>
      </c>
      <c r="M558" s="325" t="s">
        <v>2029</v>
      </c>
      <c r="N558" s="325" t="s">
        <v>2014</v>
      </c>
      <c r="O558" s="325" t="s">
        <v>2761</v>
      </c>
      <c r="W558" s="327" t="str">
        <f t="shared" si="40"/>
        <v>IF EXISTS (SELECT *FROM GeneralMaster WHERE Code='*26005' OR Name='Bank O/D Account') Print 'Exist' ELSE Insert Into GeneralMaster VALUES ('*26005','Bank O/D Account','Bank O/D Account','26','0','000001',GetDate(),'NULL',NULL,'N','N','*26022')</v>
      </c>
    </row>
    <row r="559" spans="1:23">
      <c r="A559" s="325" t="s">
        <v>2762</v>
      </c>
      <c r="B559" s="325" t="s">
        <v>1718</v>
      </c>
      <c r="C559" s="325" t="s">
        <v>1718</v>
      </c>
      <c r="D559" s="326">
        <v>26</v>
      </c>
      <c r="E559" s="327">
        <v>1</v>
      </c>
      <c r="F559" s="325" t="s">
        <v>135</v>
      </c>
      <c r="G559" s="328" t="s">
        <v>2070</v>
      </c>
      <c r="H559" s="327" t="s">
        <v>795</v>
      </c>
      <c r="I559" s="327" t="s">
        <v>795</v>
      </c>
      <c r="J559" s="327" t="s">
        <v>304</v>
      </c>
      <c r="K559" s="327" t="s">
        <v>304</v>
      </c>
      <c r="L559" s="327" t="str">
        <f t="shared" si="43"/>
        <v>NULL</v>
      </c>
      <c r="M559" s="325" t="s">
        <v>795</v>
      </c>
      <c r="N559" s="325" t="s">
        <v>2015</v>
      </c>
      <c r="O559" s="325" t="s">
        <v>2762</v>
      </c>
      <c r="W559" s="327" t="str">
        <f t="shared" si="40"/>
        <v>IF EXISTS (SELECT *FROM GeneralMaster WHERE Code='*26006' OR Name='Capital Account') Print 'Exist' ELSE Insert Into GeneralMaster VALUES ('*26006','Capital Account','Capital Account','26','1','000001',GetDate(),'NULL',NULL,'N','N','NULL')</v>
      </c>
    </row>
    <row r="560" spans="1:23">
      <c r="A560" s="325" t="s">
        <v>2763</v>
      </c>
      <c r="B560" s="325" t="s">
        <v>1719</v>
      </c>
      <c r="C560" s="325" t="s">
        <v>1719</v>
      </c>
      <c r="D560" s="326">
        <v>26</v>
      </c>
      <c r="E560" s="327">
        <v>0</v>
      </c>
      <c r="F560" s="325" t="s">
        <v>135</v>
      </c>
      <c r="G560" s="328" t="s">
        <v>2070</v>
      </c>
      <c r="H560" s="327" t="s">
        <v>795</v>
      </c>
      <c r="I560" s="327" t="s">
        <v>795</v>
      </c>
      <c r="J560" s="327" t="s">
        <v>304</v>
      </c>
      <c r="K560" s="327" t="s">
        <v>304</v>
      </c>
      <c r="L560" s="327" t="str">
        <f t="shared" si="43"/>
        <v>*26008</v>
      </c>
      <c r="M560" s="325" t="s">
        <v>2016</v>
      </c>
      <c r="N560" s="325" t="s">
        <v>2009</v>
      </c>
      <c r="O560" s="325" t="s">
        <v>2763</v>
      </c>
      <c r="W560" s="327" t="str">
        <f t="shared" si="40"/>
        <v>IF EXISTS (SELECT *FROM GeneralMaster WHERE Code='*26007' OR Name='Cash-in-hand') Print 'Exist' ELSE Insert Into GeneralMaster VALUES ('*26007','Cash-in-hand','Cash-in-hand','26','0','000001',GetDate(),'NULL',NULL,'N','N','*26008')</v>
      </c>
    </row>
    <row r="561" spans="1:23">
      <c r="A561" s="325" t="s">
        <v>2764</v>
      </c>
      <c r="B561" s="325" t="s">
        <v>1720</v>
      </c>
      <c r="C561" s="325" t="s">
        <v>1720</v>
      </c>
      <c r="D561" s="326">
        <v>26</v>
      </c>
      <c r="E561" s="327">
        <v>1</v>
      </c>
      <c r="F561" s="325" t="s">
        <v>135</v>
      </c>
      <c r="G561" s="328" t="s">
        <v>2070</v>
      </c>
      <c r="H561" s="327" t="s">
        <v>795</v>
      </c>
      <c r="I561" s="327" t="s">
        <v>795</v>
      </c>
      <c r="J561" s="327" t="s">
        <v>304</v>
      </c>
      <c r="K561" s="327" t="s">
        <v>304</v>
      </c>
      <c r="L561" s="327" t="str">
        <f t="shared" si="43"/>
        <v>NULL</v>
      </c>
      <c r="M561" s="325" t="s">
        <v>795</v>
      </c>
      <c r="N561" s="325" t="s">
        <v>2016</v>
      </c>
      <c r="O561" s="325" t="s">
        <v>2764</v>
      </c>
      <c r="W561" s="327" t="str">
        <f t="shared" si="40"/>
        <v>IF EXISTS (SELECT *FROM GeneralMaster WHERE Code='*26008' OR Name='Current Assets') Print 'Exist' ELSE Insert Into GeneralMaster VALUES ('*26008','Current Assets','Current Assets','26','1','000001',GetDate(),'NULL',NULL,'N','N','NULL')</v>
      </c>
    </row>
    <row r="562" spans="1:23">
      <c r="A562" s="325" t="s">
        <v>2765</v>
      </c>
      <c r="B562" s="325" t="s">
        <v>1721</v>
      </c>
      <c r="C562" s="325" t="s">
        <v>1721</v>
      </c>
      <c r="D562" s="326">
        <v>26</v>
      </c>
      <c r="E562" s="327">
        <v>1</v>
      </c>
      <c r="F562" s="325" t="s">
        <v>135</v>
      </c>
      <c r="G562" s="328" t="s">
        <v>2070</v>
      </c>
      <c r="H562" s="327" t="s">
        <v>795</v>
      </c>
      <c r="I562" s="327" t="s">
        <v>795</v>
      </c>
      <c r="J562" s="327" t="s">
        <v>304</v>
      </c>
      <c r="K562" s="327" t="s">
        <v>304</v>
      </c>
      <c r="L562" s="327" t="str">
        <f t="shared" si="43"/>
        <v>NULL</v>
      </c>
      <c r="M562" s="325" t="s">
        <v>795</v>
      </c>
      <c r="N562" s="325" t="s">
        <v>2017</v>
      </c>
      <c r="O562" s="325" t="s">
        <v>2765</v>
      </c>
      <c r="W562" s="327" t="str">
        <f t="shared" si="40"/>
        <v>IF EXISTS (SELECT *FROM GeneralMaster WHERE Code='*26009' OR Name='Current Liabilities') Print 'Exist' ELSE Insert Into GeneralMaster VALUES ('*26009','Current Liabilities','Current Liabilities','26','1','000001',GetDate(),'NULL',NULL,'N','N','NULL')</v>
      </c>
    </row>
    <row r="563" spans="1:23">
      <c r="A563" s="325" t="s">
        <v>2766</v>
      </c>
      <c r="B563" s="325" t="s">
        <v>2087</v>
      </c>
      <c r="C563" s="325" t="s">
        <v>2087</v>
      </c>
      <c r="D563" s="326">
        <v>26</v>
      </c>
      <c r="E563" s="327">
        <v>0</v>
      </c>
      <c r="F563" s="325" t="s">
        <v>135</v>
      </c>
      <c r="G563" s="328" t="s">
        <v>2070</v>
      </c>
      <c r="H563" s="327" t="s">
        <v>795</v>
      </c>
      <c r="I563" s="327" t="s">
        <v>795</v>
      </c>
      <c r="J563" s="327" t="s">
        <v>304</v>
      </c>
      <c r="K563" s="327" t="s">
        <v>304</v>
      </c>
      <c r="L563" s="327" t="str">
        <f t="shared" si="43"/>
        <v>*26016</v>
      </c>
      <c r="M563" s="325" t="s">
        <v>2023</v>
      </c>
      <c r="N563" s="325" t="s">
        <v>2018</v>
      </c>
      <c r="O563" s="325" t="s">
        <v>2766</v>
      </c>
      <c r="W563" s="327" t="str">
        <f t="shared" si="40"/>
        <v>IF EXISTS (SELECT *FROM GeneralMaster WHERE Code='*26010' OR Name='Depreciation Res On Machine') Print 'Exist' ELSE Insert Into GeneralMaster VALUES ('*26010','Depreciation Res On Machine','Depreciation Res On Machine','26','0','000001',GetDate(),'NULL',NULL,'N','N','*26016')</v>
      </c>
    </row>
    <row r="564" spans="1:23">
      <c r="A564" s="325" t="s">
        <v>2767</v>
      </c>
      <c r="B564" s="325" t="s">
        <v>1722</v>
      </c>
      <c r="C564" s="325" t="s">
        <v>1722</v>
      </c>
      <c r="D564" s="326">
        <v>26</v>
      </c>
      <c r="E564" s="327">
        <v>0</v>
      </c>
      <c r="F564" s="325" t="s">
        <v>135</v>
      </c>
      <c r="G564" s="328" t="s">
        <v>2070</v>
      </c>
      <c r="H564" s="327" t="s">
        <v>795</v>
      </c>
      <c r="I564" s="327" t="s">
        <v>795</v>
      </c>
      <c r="J564" s="327" t="s">
        <v>304</v>
      </c>
      <c r="K564" s="327" t="s">
        <v>304</v>
      </c>
      <c r="L564" s="327" t="str">
        <f t="shared" si="43"/>
        <v>*26009</v>
      </c>
      <c r="M564" s="325" t="s">
        <v>2017</v>
      </c>
      <c r="N564" s="325" t="s">
        <v>2011</v>
      </c>
      <c r="O564" s="325" t="s">
        <v>2767</v>
      </c>
      <c r="W564" s="327" t="str">
        <f t="shared" si="40"/>
        <v>IF EXISTS (SELECT *FROM GeneralMaster WHERE Code='*26011' OR Name='Duties &amp; Taxes') Print 'Exist' ELSE Insert Into GeneralMaster VALUES ('*26011','Duties &amp; Taxes','Duties &amp; Taxes','26','0','000001',GetDate(),'NULL',NULL,'N','N','*26009')</v>
      </c>
    </row>
    <row r="565" spans="1:23">
      <c r="A565" s="325" t="s">
        <v>2768</v>
      </c>
      <c r="B565" s="325" t="s">
        <v>1723</v>
      </c>
      <c r="C565" s="325" t="s">
        <v>1723</v>
      </c>
      <c r="D565" s="326">
        <v>26</v>
      </c>
      <c r="E565" s="327">
        <v>0</v>
      </c>
      <c r="F565" s="325" t="s">
        <v>135</v>
      </c>
      <c r="G565" s="328" t="s">
        <v>2070</v>
      </c>
      <c r="H565" s="327" t="s">
        <v>795</v>
      </c>
      <c r="I565" s="327" t="s">
        <v>795</v>
      </c>
      <c r="J565" s="327" t="s">
        <v>304</v>
      </c>
      <c r="K565" s="327" t="s">
        <v>304</v>
      </c>
      <c r="L565" s="327" t="str">
        <f t="shared" si="43"/>
        <v>*26002</v>
      </c>
      <c r="M565" s="325" t="s">
        <v>2010</v>
      </c>
      <c r="N565" s="325" t="s">
        <v>2019</v>
      </c>
      <c r="O565" s="325" t="s">
        <v>2768</v>
      </c>
      <c r="W565" s="327" t="str">
        <f t="shared" si="40"/>
        <v>IF EXISTS (SELECT *FROM GeneralMaster WHERE Code='*26012' OR Name='Expenses (Direct/Mfg.)') Print 'Exist' ELSE Insert Into GeneralMaster VALUES ('*26012','Expenses (Direct/Mfg.)','Expenses (Direct/Mfg.)','26','0','000001',GetDate(),'NULL',NULL,'N','N','*26002')</v>
      </c>
    </row>
    <row r="566" spans="1:23">
      <c r="A566" s="325" t="s">
        <v>2769</v>
      </c>
      <c r="B566" s="325" t="s">
        <v>1724</v>
      </c>
      <c r="C566" s="325" t="s">
        <v>1724</v>
      </c>
      <c r="D566" s="326">
        <v>26</v>
      </c>
      <c r="E566" s="327">
        <v>0</v>
      </c>
      <c r="F566" s="325" t="s">
        <v>135</v>
      </c>
      <c r="G566" s="328" t="s">
        <v>2070</v>
      </c>
      <c r="H566" s="327" t="s">
        <v>795</v>
      </c>
      <c r="I566" s="327" t="s">
        <v>795</v>
      </c>
      <c r="J566" s="327" t="s">
        <v>304</v>
      </c>
      <c r="K566" s="327" t="s">
        <v>304</v>
      </c>
      <c r="L566" s="327" t="str">
        <f t="shared" si="43"/>
        <v>*26002</v>
      </c>
      <c r="M566" s="325" t="s">
        <v>2010</v>
      </c>
      <c r="N566" s="325" t="s">
        <v>2020</v>
      </c>
      <c r="O566" s="325" t="s">
        <v>2769</v>
      </c>
      <c r="W566" s="327" t="str">
        <f t="shared" si="40"/>
        <v>IF EXISTS (SELECT *FROM GeneralMaster WHERE Code='*26013' OR Name='Expenses (Indirect/Admn.)') Print 'Exist' ELSE Insert Into GeneralMaster VALUES ('*26013','Expenses (Indirect/Admn.)','Expenses (Indirect/Admn.)','26','0','000001',GetDate(),'NULL',NULL,'N','N','*26002')</v>
      </c>
    </row>
    <row r="567" spans="1:23">
      <c r="A567" s="325" t="s">
        <v>2770</v>
      </c>
      <c r="B567" s="325" t="s">
        <v>2088</v>
      </c>
      <c r="C567" s="325" t="s">
        <v>2088</v>
      </c>
      <c r="D567" s="326">
        <v>26</v>
      </c>
      <c r="E567" s="327">
        <v>0</v>
      </c>
      <c r="F567" s="325" t="s">
        <v>135</v>
      </c>
      <c r="G567" s="328" t="s">
        <v>2070</v>
      </c>
      <c r="H567" s="327" t="s">
        <v>795</v>
      </c>
      <c r="I567" s="327" t="s">
        <v>795</v>
      </c>
      <c r="J567" s="327" t="s">
        <v>304</v>
      </c>
      <c r="K567" s="327" t="s">
        <v>304</v>
      </c>
      <c r="L567" s="327" t="str">
        <f t="shared" si="43"/>
        <v>*26030</v>
      </c>
      <c r="M567" s="325" t="s">
        <v>2037</v>
      </c>
      <c r="N567" s="325" t="s">
        <v>2021</v>
      </c>
      <c r="O567" s="325" t="s">
        <v>2770</v>
      </c>
      <c r="W567" s="327" t="str">
        <f t="shared" si="40"/>
        <v>IF EXISTS (SELECT *FROM GeneralMaster WHERE Code='*26014' OR Name='File-Sundry Creditors') Print 'Exist' ELSE Insert Into GeneralMaster VALUES ('*26014','File-Sundry Creditors','File-Sundry Creditors','26','0','000001',GetDate(),'NULL',NULL,'N','N','*26030')</v>
      </c>
    </row>
    <row r="568" spans="1:23">
      <c r="A568" s="325" t="s">
        <v>2771</v>
      </c>
      <c r="B568" s="325" t="s">
        <v>2089</v>
      </c>
      <c r="C568" s="325" t="s">
        <v>2089</v>
      </c>
      <c r="D568" s="326">
        <v>26</v>
      </c>
      <c r="E568" s="327">
        <v>0</v>
      </c>
      <c r="F568" s="325" t="s">
        <v>135</v>
      </c>
      <c r="G568" s="328" t="s">
        <v>2070</v>
      </c>
      <c r="H568" s="327" t="s">
        <v>795</v>
      </c>
      <c r="I568" s="327" t="s">
        <v>795</v>
      </c>
      <c r="J568" s="327" t="s">
        <v>304</v>
      </c>
      <c r="K568" s="327" t="s">
        <v>304</v>
      </c>
      <c r="L568" s="327" t="str">
        <f t="shared" si="43"/>
        <v>*26031</v>
      </c>
      <c r="M568" s="325" t="s">
        <v>2038</v>
      </c>
      <c r="N568" s="325" t="s">
        <v>2022</v>
      </c>
      <c r="O568" s="325" t="s">
        <v>2771</v>
      </c>
      <c r="W568" s="327" t="str">
        <f t="shared" si="40"/>
        <v>IF EXISTS (SELECT *FROM GeneralMaster WHERE Code='*26015' OR Name='File-Sundry Debtors') Print 'Exist' ELSE Insert Into GeneralMaster VALUES ('*26015','File-Sundry Debtors','File-Sundry Debtors','26','0','000001',GetDate(),'NULL',NULL,'N','N','*26031')</v>
      </c>
    </row>
    <row r="569" spans="1:23">
      <c r="A569" s="325" t="s">
        <v>2772</v>
      </c>
      <c r="B569" s="325" t="s">
        <v>1725</v>
      </c>
      <c r="C569" s="325" t="s">
        <v>1725</v>
      </c>
      <c r="D569" s="326">
        <v>26</v>
      </c>
      <c r="E569" s="327">
        <v>1</v>
      </c>
      <c r="F569" s="325" t="s">
        <v>135</v>
      </c>
      <c r="G569" s="328" t="s">
        <v>2070</v>
      </c>
      <c r="H569" s="327" t="s">
        <v>795</v>
      </c>
      <c r="I569" s="327" t="s">
        <v>795</v>
      </c>
      <c r="J569" s="327" t="s">
        <v>304</v>
      </c>
      <c r="K569" s="327" t="s">
        <v>304</v>
      </c>
      <c r="L569" s="327" t="str">
        <f t="shared" si="43"/>
        <v>NULL</v>
      </c>
      <c r="M569" s="325" t="s">
        <v>795</v>
      </c>
      <c r="N569" s="325" t="s">
        <v>2023</v>
      </c>
      <c r="O569" s="325" t="s">
        <v>2772</v>
      </c>
      <c r="W569" s="327" t="str">
        <f t="shared" si="40"/>
        <v>IF EXISTS (SELECT *FROM GeneralMaster WHERE Code='*26016' OR Name='Fixed Assets') Print 'Exist' ELSE Insert Into GeneralMaster VALUES ('*26016','Fixed Assets','Fixed Assets','26','1','000001',GetDate(),'NULL',NULL,'N','N','NULL')</v>
      </c>
    </row>
    <row r="570" spans="1:23">
      <c r="A570" s="325" t="s">
        <v>2773</v>
      </c>
      <c r="B570" s="325" t="s">
        <v>1726</v>
      </c>
      <c r="C570" s="325" t="s">
        <v>1726</v>
      </c>
      <c r="D570" s="326">
        <v>26</v>
      </c>
      <c r="E570" s="327">
        <v>0</v>
      </c>
      <c r="F570" s="325" t="s">
        <v>135</v>
      </c>
      <c r="G570" s="328" t="s">
        <v>2070</v>
      </c>
      <c r="H570" s="327" t="s">
        <v>795</v>
      </c>
      <c r="I570" s="327" t="s">
        <v>795</v>
      </c>
      <c r="J570" s="327" t="s">
        <v>304</v>
      </c>
      <c r="K570" s="327" t="s">
        <v>304</v>
      </c>
      <c r="L570" s="327" t="str">
        <f t="shared" si="43"/>
        <v>*26002</v>
      </c>
      <c r="M570" s="325" t="s">
        <v>2010</v>
      </c>
      <c r="N570" s="325" t="s">
        <v>2024</v>
      </c>
      <c r="O570" s="325" t="s">
        <v>2773</v>
      </c>
      <c r="W570" s="327" t="str">
        <f t="shared" si="40"/>
        <v>IF EXISTS (SELECT *FROM GeneralMaster WHERE Code='*26017' OR Name='Income (Direct/Opr.)') Print 'Exist' ELSE Insert Into GeneralMaster VALUES ('*26017','Income (Direct/Opr.)','Income (Direct/Opr.)','26','0','000001',GetDate(),'NULL',NULL,'N','N','*26002')</v>
      </c>
    </row>
    <row r="571" spans="1:23">
      <c r="A571" s="325" t="s">
        <v>2774</v>
      </c>
      <c r="B571" s="325" t="s">
        <v>1727</v>
      </c>
      <c r="C571" s="325" t="s">
        <v>1727</v>
      </c>
      <c r="D571" s="326">
        <v>26</v>
      </c>
      <c r="E571" s="327">
        <v>0</v>
      </c>
      <c r="F571" s="325" t="s">
        <v>135</v>
      </c>
      <c r="G571" s="328" t="s">
        <v>2070</v>
      </c>
      <c r="H571" s="327" t="s">
        <v>795</v>
      </c>
      <c r="I571" s="327" t="s">
        <v>795</v>
      </c>
      <c r="J571" s="327" t="s">
        <v>304</v>
      </c>
      <c r="K571" s="327" t="s">
        <v>304</v>
      </c>
      <c r="L571" s="327" t="str">
        <f t="shared" si="43"/>
        <v>*26002</v>
      </c>
      <c r="M571" s="325" t="s">
        <v>2010</v>
      </c>
      <c r="N571" s="325" t="s">
        <v>2025</v>
      </c>
      <c r="O571" s="325" t="s">
        <v>2774</v>
      </c>
      <c r="W571" s="327" t="str">
        <f t="shared" ref="W571:W653" si="44">CONCATENATE(W$1,W$3,"'",A571,"' OR Name='",B571,"') Print 'Exist' ELSE ",W$4,"'",A571,"','",B571,"','",C571,"','",D571,"','",E571,"','",F571,"',",G571,",'",H571,"',",I571,",'",J571,"','",K571,"','",L571,"')")</f>
        <v>IF EXISTS (SELECT *FROM GeneralMaster WHERE Code='*26018' OR Name='Income (Indirect)') Print 'Exist' ELSE Insert Into GeneralMaster VALUES ('*26018','Income (Indirect)','Income (Indirect)','26','0','000001',GetDate(),'NULL',NULL,'N','N','*26002')</v>
      </c>
    </row>
    <row r="572" spans="1:23">
      <c r="A572" s="325" t="s">
        <v>2775</v>
      </c>
      <c r="B572" s="325" t="s">
        <v>2090</v>
      </c>
      <c r="C572" s="325" t="s">
        <v>2090</v>
      </c>
      <c r="D572" s="326">
        <v>26</v>
      </c>
      <c r="E572" s="327">
        <v>0</v>
      </c>
      <c r="F572" s="325" t="s">
        <v>135</v>
      </c>
      <c r="G572" s="328" t="s">
        <v>2070</v>
      </c>
      <c r="H572" s="327" t="s">
        <v>795</v>
      </c>
      <c r="I572" s="327" t="s">
        <v>795</v>
      </c>
      <c r="J572" s="327" t="s">
        <v>304</v>
      </c>
      <c r="K572" s="327" t="s">
        <v>304</v>
      </c>
      <c r="L572" s="327" t="str">
        <f t="shared" si="43"/>
        <v>*26021</v>
      </c>
      <c r="M572" s="325" t="s">
        <v>2028</v>
      </c>
      <c r="N572" s="325" t="s">
        <v>2026</v>
      </c>
      <c r="O572" s="325" t="s">
        <v>2775</v>
      </c>
      <c r="W572" s="327" t="str">
        <f t="shared" si="44"/>
        <v>IF EXISTS (SELECT *FROM GeneralMaster WHERE Code='*26019' OR Name='Income Tax Advance') Print 'Exist' ELSE Insert Into GeneralMaster VALUES ('*26019','Income Tax Advance','Income Tax Advance','26','0','000001',GetDate(),'NULL',NULL,'N','N','*26021')</v>
      </c>
    </row>
    <row r="573" spans="1:23">
      <c r="A573" s="325" t="s">
        <v>2776</v>
      </c>
      <c r="B573" s="325" t="s">
        <v>1728</v>
      </c>
      <c r="C573" s="325" t="s">
        <v>1728</v>
      </c>
      <c r="D573" s="326">
        <v>26</v>
      </c>
      <c r="E573" s="327">
        <v>1</v>
      </c>
      <c r="F573" s="325" t="s">
        <v>135</v>
      </c>
      <c r="G573" s="328" t="s">
        <v>2070</v>
      </c>
      <c r="H573" s="327" t="s">
        <v>795</v>
      </c>
      <c r="I573" s="327" t="s">
        <v>795</v>
      </c>
      <c r="J573" s="327" t="s">
        <v>304</v>
      </c>
      <c r="K573" s="327" t="s">
        <v>304</v>
      </c>
      <c r="L573" s="327" t="str">
        <f t="shared" si="43"/>
        <v>NULL</v>
      </c>
      <c r="M573" s="325" t="s">
        <v>795</v>
      </c>
      <c r="N573" s="325" t="s">
        <v>2027</v>
      </c>
      <c r="O573" s="325" t="s">
        <v>2776</v>
      </c>
      <c r="W573" s="327" t="str">
        <f t="shared" si="44"/>
        <v>IF EXISTS (SELECT *FROM GeneralMaster WHERE Code='*26020' OR Name='Investments') Print 'Exist' ELSE Insert Into GeneralMaster VALUES ('*26020','Investments','Investments','26','1','000001',GetDate(),'NULL',NULL,'N','N','NULL')</v>
      </c>
    </row>
    <row r="574" spans="1:23">
      <c r="A574" s="325" t="s">
        <v>2777</v>
      </c>
      <c r="B574" s="325" t="s">
        <v>1729</v>
      </c>
      <c r="C574" s="325" t="s">
        <v>1729</v>
      </c>
      <c r="D574" s="326">
        <v>26</v>
      </c>
      <c r="E574" s="327">
        <v>0</v>
      </c>
      <c r="F574" s="325" t="s">
        <v>135</v>
      </c>
      <c r="G574" s="328" t="s">
        <v>2070</v>
      </c>
      <c r="H574" s="327" t="s">
        <v>795</v>
      </c>
      <c r="I574" s="327" t="s">
        <v>795</v>
      </c>
      <c r="J574" s="327" t="s">
        <v>304</v>
      </c>
      <c r="K574" s="327" t="s">
        <v>304</v>
      </c>
      <c r="L574" s="327" t="str">
        <f t="shared" si="43"/>
        <v>*26008</v>
      </c>
      <c r="M574" s="325" t="s">
        <v>2016</v>
      </c>
      <c r="N574" s="325" t="s">
        <v>2028</v>
      </c>
      <c r="O574" s="325" t="s">
        <v>2777</v>
      </c>
      <c r="W574" s="327" t="str">
        <f t="shared" si="44"/>
        <v>IF EXISTS (SELECT *FROM GeneralMaster WHERE Code='*26021' OR Name='Loans &amp; Advances (Asset)') Print 'Exist' ELSE Insert Into GeneralMaster VALUES ('*26021','Loans &amp; Advances (Asset)','Loans &amp; Advances (Asset)','26','0','000001',GetDate(),'NULL',NULL,'N','N','*26008')</v>
      </c>
    </row>
    <row r="575" spans="1:23">
      <c r="A575" s="325" t="s">
        <v>2778</v>
      </c>
      <c r="B575" s="325" t="s">
        <v>1730</v>
      </c>
      <c r="C575" s="325" t="s">
        <v>1730</v>
      </c>
      <c r="D575" s="326">
        <v>26</v>
      </c>
      <c r="E575" s="327">
        <v>1</v>
      </c>
      <c r="F575" s="325" t="s">
        <v>135</v>
      </c>
      <c r="G575" s="328" t="s">
        <v>2070</v>
      </c>
      <c r="H575" s="327" t="s">
        <v>795</v>
      </c>
      <c r="I575" s="327" t="s">
        <v>795</v>
      </c>
      <c r="J575" s="327" t="s">
        <v>304</v>
      </c>
      <c r="K575" s="327" t="s">
        <v>304</v>
      </c>
      <c r="L575" s="327" t="str">
        <f t="shared" si="43"/>
        <v>NULL</v>
      </c>
      <c r="M575" s="325" t="s">
        <v>795</v>
      </c>
      <c r="N575" s="325" t="s">
        <v>2029</v>
      </c>
      <c r="O575" s="325" t="s">
        <v>2778</v>
      </c>
      <c r="W575" s="327" t="str">
        <f t="shared" si="44"/>
        <v>IF EXISTS (SELECT *FROM GeneralMaster WHERE Code='*26022' OR Name='Loans (Liability)') Print 'Exist' ELSE Insert Into GeneralMaster VALUES ('*26022','Loans (Liability)','Loans (Liability)','26','1','000001',GetDate(),'NULL',NULL,'N','N','NULL')</v>
      </c>
    </row>
    <row r="576" spans="1:23">
      <c r="A576" s="325" t="s">
        <v>2779</v>
      </c>
      <c r="B576" s="325" t="s">
        <v>1731</v>
      </c>
      <c r="C576" s="325" t="s">
        <v>1731</v>
      </c>
      <c r="D576" s="326">
        <v>26</v>
      </c>
      <c r="E576" s="327">
        <v>1</v>
      </c>
      <c r="F576" s="325" t="s">
        <v>135</v>
      </c>
      <c r="G576" s="328" t="s">
        <v>2070</v>
      </c>
      <c r="H576" s="327" t="s">
        <v>795</v>
      </c>
      <c r="I576" s="327" t="s">
        <v>795</v>
      </c>
      <c r="J576" s="327" t="s">
        <v>304</v>
      </c>
      <c r="K576" s="327" t="s">
        <v>304</v>
      </c>
      <c r="L576" s="327" t="str">
        <f t="shared" si="43"/>
        <v>NULL</v>
      </c>
      <c r="M576" s="325" t="s">
        <v>795</v>
      </c>
      <c r="N576" s="325" t="s">
        <v>2030</v>
      </c>
      <c r="O576" s="325" t="s">
        <v>2779</v>
      </c>
      <c r="W576" s="327" t="str">
        <f t="shared" si="44"/>
        <v>IF EXISTS (SELECT *FROM GeneralMaster WHERE Code='*26023' OR Name='Pre-Operative Expenses') Print 'Exist' ELSE Insert Into GeneralMaster VALUES ('*26023','Pre-Operative Expenses','Pre-Operative Expenses','26','1','000001',GetDate(),'NULL',NULL,'N','N','NULL')</v>
      </c>
    </row>
    <row r="577" spans="1:23">
      <c r="A577" s="325" t="s">
        <v>2780</v>
      </c>
      <c r="B577" s="325" t="s">
        <v>1733</v>
      </c>
      <c r="C577" s="325" t="s">
        <v>1733</v>
      </c>
      <c r="D577" s="326">
        <v>26</v>
      </c>
      <c r="E577" s="327">
        <v>0</v>
      </c>
      <c r="F577" s="325" t="s">
        <v>135</v>
      </c>
      <c r="G577" s="328" t="s">
        <v>2070</v>
      </c>
      <c r="H577" s="327" t="s">
        <v>795</v>
      </c>
      <c r="I577" s="327" t="s">
        <v>795</v>
      </c>
      <c r="J577" s="327" t="s">
        <v>304</v>
      </c>
      <c r="K577" s="327" t="s">
        <v>304</v>
      </c>
      <c r="L577" s="327" t="str">
        <f t="shared" si="43"/>
        <v>*26009</v>
      </c>
      <c r="M577" s="325" t="s">
        <v>2017</v>
      </c>
      <c r="N577" s="325" t="s">
        <v>2031</v>
      </c>
      <c r="O577" s="325" t="s">
        <v>2780</v>
      </c>
      <c r="W577" s="327" t="str">
        <f t="shared" si="44"/>
        <v>IF EXISTS (SELECT *FROM GeneralMaster WHERE Code='*26024' OR Name='Provisions/Expenses Payable') Print 'Exist' ELSE Insert Into GeneralMaster VALUES ('*26024','Provisions/Expenses Payable','Provisions/Expenses Payable','26','0','000001',GetDate(),'NULL',NULL,'N','N','*26009')</v>
      </c>
    </row>
    <row r="578" spans="1:23">
      <c r="A578" s="325" t="s">
        <v>2781</v>
      </c>
      <c r="B578" s="325" t="s">
        <v>64</v>
      </c>
      <c r="C578" s="325" t="s">
        <v>64</v>
      </c>
      <c r="D578" s="326">
        <v>26</v>
      </c>
      <c r="E578" s="327">
        <v>0</v>
      </c>
      <c r="F578" s="325" t="s">
        <v>135</v>
      </c>
      <c r="G578" s="328" t="s">
        <v>2070</v>
      </c>
      <c r="H578" s="327" t="s">
        <v>795</v>
      </c>
      <c r="I578" s="327" t="s">
        <v>795</v>
      </c>
      <c r="J578" s="327" t="s">
        <v>304</v>
      </c>
      <c r="K578" s="327" t="s">
        <v>304</v>
      </c>
      <c r="L578" s="327" t="str">
        <f t="shared" si="43"/>
        <v>*26002</v>
      </c>
      <c r="M578" s="325" t="s">
        <v>2010</v>
      </c>
      <c r="N578" s="325" t="s">
        <v>2032</v>
      </c>
      <c r="O578" s="325" t="s">
        <v>2781</v>
      </c>
      <c r="W578" s="327" t="str">
        <f t="shared" si="44"/>
        <v>IF EXISTS (SELECT *FROM GeneralMaster WHERE Code='*26025' OR Name='Purchase') Print 'Exist' ELSE Insert Into GeneralMaster VALUES ('*26025','Purchase','Purchase','26','0','000001',GetDate(),'NULL',NULL,'N','N','*26002')</v>
      </c>
    </row>
    <row r="579" spans="1:23">
      <c r="A579" s="325" t="s">
        <v>2782</v>
      </c>
      <c r="B579" s="325" t="s">
        <v>1734</v>
      </c>
      <c r="C579" s="325" t="s">
        <v>1734</v>
      </c>
      <c r="D579" s="326">
        <v>26</v>
      </c>
      <c r="E579" s="327">
        <v>0</v>
      </c>
      <c r="F579" s="325" t="s">
        <v>135</v>
      </c>
      <c r="G579" s="328" t="s">
        <v>2070</v>
      </c>
      <c r="H579" s="327" t="s">
        <v>795</v>
      </c>
      <c r="I579" s="327" t="s">
        <v>795</v>
      </c>
      <c r="J579" s="327" t="s">
        <v>304</v>
      </c>
      <c r="K579" s="327" t="s">
        <v>304</v>
      </c>
      <c r="L579" s="327" t="str">
        <f t="shared" si="43"/>
        <v>*26006</v>
      </c>
      <c r="M579" s="325" t="s">
        <v>2015</v>
      </c>
      <c r="N579" s="325" t="s">
        <v>2033</v>
      </c>
      <c r="O579" s="325" t="s">
        <v>2782</v>
      </c>
      <c r="W579" s="327" t="str">
        <f t="shared" si="44"/>
        <v>IF EXISTS (SELECT *FROM GeneralMaster WHERE Code='*26026' OR Name='Reserves &amp; Surplus') Print 'Exist' ELSE Insert Into GeneralMaster VALUES ('*26026','Reserves &amp; Surplus','Reserves &amp; Surplus','26','0','000001',GetDate(),'NULL',NULL,'N','N','*26006')</v>
      </c>
    </row>
    <row r="580" spans="1:23">
      <c r="A580" s="325" t="s">
        <v>2783</v>
      </c>
      <c r="B580" s="325" t="s">
        <v>65</v>
      </c>
      <c r="C580" s="325" t="s">
        <v>65</v>
      </c>
      <c r="D580" s="326">
        <v>26</v>
      </c>
      <c r="E580" s="327">
        <v>0</v>
      </c>
      <c r="F580" s="325" t="s">
        <v>135</v>
      </c>
      <c r="G580" s="328" t="s">
        <v>2070</v>
      </c>
      <c r="H580" s="327" t="s">
        <v>795</v>
      </c>
      <c r="I580" s="327" t="s">
        <v>795</v>
      </c>
      <c r="J580" s="327" t="s">
        <v>304</v>
      </c>
      <c r="K580" s="327" t="s">
        <v>304</v>
      </c>
      <c r="L580" s="327" t="str">
        <f t="shared" si="43"/>
        <v>*26002</v>
      </c>
      <c r="M580" s="325" t="s">
        <v>2010</v>
      </c>
      <c r="N580" s="325" t="s">
        <v>2034</v>
      </c>
      <c r="O580" s="325" t="s">
        <v>2783</v>
      </c>
      <c r="W580" s="327" t="str">
        <f t="shared" si="44"/>
        <v>IF EXISTS (SELECT *FROM GeneralMaster WHERE Code='*26027' OR Name='Sale') Print 'Exist' ELSE Insert Into GeneralMaster VALUES ('*26027','Sale','Sale','26','0','000001',GetDate(),'NULL',NULL,'N','N','*26002')</v>
      </c>
    </row>
    <row r="581" spans="1:23">
      <c r="A581" s="325" t="s">
        <v>2784</v>
      </c>
      <c r="B581" s="325" t="s">
        <v>1736</v>
      </c>
      <c r="C581" s="325" t="s">
        <v>1736</v>
      </c>
      <c r="D581" s="326">
        <v>26</v>
      </c>
      <c r="E581" s="327">
        <v>0</v>
      </c>
      <c r="F581" s="325" t="s">
        <v>135</v>
      </c>
      <c r="G581" s="328" t="s">
        <v>2070</v>
      </c>
      <c r="H581" s="327" t="s">
        <v>795</v>
      </c>
      <c r="I581" s="327" t="s">
        <v>795</v>
      </c>
      <c r="J581" s="327" t="s">
        <v>304</v>
      </c>
      <c r="K581" s="327" t="s">
        <v>304</v>
      </c>
      <c r="L581" s="327" t="str">
        <f t="shared" si="43"/>
        <v>*26022</v>
      </c>
      <c r="M581" s="325" t="s">
        <v>2029</v>
      </c>
      <c r="N581" s="325" t="s">
        <v>2035</v>
      </c>
      <c r="O581" s="325" t="s">
        <v>2784</v>
      </c>
      <c r="W581" s="327" t="str">
        <f t="shared" si="44"/>
        <v>IF EXISTS (SELECT *FROM GeneralMaster WHERE Code='*26028' OR Name='Secured Loans') Print 'Exist' ELSE Insert Into GeneralMaster VALUES ('*26028','Secured Loans','Secured Loans','26','0','000001',GetDate(),'NULL',NULL,'N','N','*26022')</v>
      </c>
    </row>
    <row r="582" spans="1:23">
      <c r="A582" s="325" t="s">
        <v>2785</v>
      </c>
      <c r="B582" s="325" t="s">
        <v>1737</v>
      </c>
      <c r="C582" s="325" t="s">
        <v>1737</v>
      </c>
      <c r="D582" s="326">
        <v>26</v>
      </c>
      <c r="E582" s="327">
        <v>0</v>
      </c>
      <c r="F582" s="325" t="s">
        <v>135</v>
      </c>
      <c r="G582" s="328" t="s">
        <v>2070</v>
      </c>
      <c r="H582" s="327" t="s">
        <v>795</v>
      </c>
      <c r="I582" s="327" t="s">
        <v>795</v>
      </c>
      <c r="J582" s="327" t="s">
        <v>304</v>
      </c>
      <c r="K582" s="327" t="s">
        <v>304</v>
      </c>
      <c r="L582" s="327" t="str">
        <f t="shared" si="43"/>
        <v>*26008</v>
      </c>
      <c r="M582" s="325" t="s">
        <v>2016</v>
      </c>
      <c r="N582" s="325" t="s">
        <v>2036</v>
      </c>
      <c r="O582" s="325" t="s">
        <v>2785</v>
      </c>
      <c r="W582" s="327" t="str">
        <f t="shared" si="44"/>
        <v>IF EXISTS (SELECT *FROM GeneralMaster WHERE Code='*26029' OR Name='Securities &amp; Deposits (Asset)') Print 'Exist' ELSE Insert Into GeneralMaster VALUES ('*26029','Securities &amp; Deposits (Asset)','Securities &amp; Deposits (Asset)','26','0','000001',GetDate(),'NULL',NULL,'N','N','*26008')</v>
      </c>
    </row>
    <row r="583" spans="1:23">
      <c r="A583" s="325" t="s">
        <v>2786</v>
      </c>
      <c r="B583" s="325" t="s">
        <v>1739</v>
      </c>
      <c r="C583" s="325" t="s">
        <v>1739</v>
      </c>
      <c r="D583" s="326">
        <v>26</v>
      </c>
      <c r="E583" s="327">
        <v>0</v>
      </c>
      <c r="F583" s="325" t="s">
        <v>135</v>
      </c>
      <c r="G583" s="328" t="s">
        <v>2070</v>
      </c>
      <c r="H583" s="327" t="s">
        <v>795</v>
      </c>
      <c r="I583" s="327" t="s">
        <v>795</v>
      </c>
      <c r="J583" s="327" t="s">
        <v>304</v>
      </c>
      <c r="K583" s="327" t="s">
        <v>304</v>
      </c>
      <c r="L583" s="327" t="str">
        <f t="shared" si="43"/>
        <v>*26009</v>
      </c>
      <c r="M583" s="325" t="s">
        <v>2017</v>
      </c>
      <c r="N583" s="325" t="s">
        <v>2037</v>
      </c>
      <c r="O583" s="325" t="s">
        <v>2786</v>
      </c>
      <c r="W583" s="327" t="str">
        <f t="shared" si="44"/>
        <v>IF EXISTS (SELECT *FROM GeneralMaster WHERE Code='*26030' OR Name='Sundry Creditors') Print 'Exist' ELSE Insert Into GeneralMaster VALUES ('*26030','Sundry Creditors','Sundry Creditors','26','0','000001',GetDate(),'NULL',NULL,'N','N','*26009')</v>
      </c>
    </row>
    <row r="584" spans="1:23">
      <c r="A584" s="325" t="s">
        <v>2787</v>
      </c>
      <c r="B584" s="325" t="s">
        <v>1740</v>
      </c>
      <c r="C584" s="325" t="s">
        <v>1740</v>
      </c>
      <c r="D584" s="326">
        <v>26</v>
      </c>
      <c r="E584" s="327">
        <v>0</v>
      </c>
      <c r="F584" s="325" t="s">
        <v>135</v>
      </c>
      <c r="G584" s="328" t="s">
        <v>2070</v>
      </c>
      <c r="H584" s="327" t="s">
        <v>795</v>
      </c>
      <c r="I584" s="327" t="s">
        <v>795</v>
      </c>
      <c r="J584" s="327" t="s">
        <v>304</v>
      </c>
      <c r="K584" s="327" t="s">
        <v>304</v>
      </c>
      <c r="L584" s="327" t="str">
        <f t="shared" si="43"/>
        <v>*26008</v>
      </c>
      <c r="M584" s="325" t="s">
        <v>2016</v>
      </c>
      <c r="N584" s="325" t="s">
        <v>2038</v>
      </c>
      <c r="O584" s="325" t="s">
        <v>2787</v>
      </c>
      <c r="W584" s="327" t="str">
        <f t="shared" si="44"/>
        <v>IF EXISTS (SELECT *FROM GeneralMaster WHERE Code='*26031' OR Name='Sundry Debtors') Print 'Exist' ELSE Insert Into GeneralMaster VALUES ('*26031','Sundry Debtors','Sundry Debtors','26','0','000001',GetDate(),'NULL',NULL,'N','N','*26008')</v>
      </c>
    </row>
    <row r="585" spans="1:23">
      <c r="A585" s="325" t="s">
        <v>2788</v>
      </c>
      <c r="B585" s="325" t="s">
        <v>1741</v>
      </c>
      <c r="C585" s="325" t="s">
        <v>1741</v>
      </c>
      <c r="D585" s="326">
        <v>26</v>
      </c>
      <c r="E585" s="327">
        <v>1</v>
      </c>
      <c r="F585" s="325" t="s">
        <v>135</v>
      </c>
      <c r="G585" s="328" t="s">
        <v>2070</v>
      </c>
      <c r="H585" s="327" t="s">
        <v>795</v>
      </c>
      <c r="I585" s="327" t="s">
        <v>795</v>
      </c>
      <c r="J585" s="327" t="s">
        <v>304</v>
      </c>
      <c r="K585" s="327" t="s">
        <v>304</v>
      </c>
      <c r="L585" s="327" t="str">
        <f t="shared" si="43"/>
        <v>NULL</v>
      </c>
      <c r="M585" s="325" t="s">
        <v>795</v>
      </c>
      <c r="N585" s="325" t="s">
        <v>2039</v>
      </c>
      <c r="O585" s="325" t="s">
        <v>2788</v>
      </c>
      <c r="W585" s="327" t="str">
        <f t="shared" si="44"/>
        <v>IF EXISTS (SELECT *FROM GeneralMaster WHERE Code='*26032' OR Name='Suspense Account') Print 'Exist' ELSE Insert Into GeneralMaster VALUES ('*26032','Suspense Account','Suspense Account','26','1','000001',GetDate(),'NULL',NULL,'N','N','NULL')</v>
      </c>
    </row>
    <row r="586" spans="1:23">
      <c r="A586" s="325" t="s">
        <v>2789</v>
      </c>
      <c r="B586" s="325" t="s">
        <v>1742</v>
      </c>
      <c r="C586" s="325" t="s">
        <v>1742</v>
      </c>
      <c r="D586" s="326">
        <v>26</v>
      </c>
      <c r="E586" s="327">
        <v>0</v>
      </c>
      <c r="F586" s="325" t="s">
        <v>135</v>
      </c>
      <c r="G586" s="328" t="s">
        <v>2070</v>
      </c>
      <c r="H586" s="327" t="s">
        <v>795</v>
      </c>
      <c r="I586" s="327" t="s">
        <v>795</v>
      </c>
      <c r="J586" s="327" t="s">
        <v>304</v>
      </c>
      <c r="K586" s="327" t="s">
        <v>304</v>
      </c>
      <c r="L586" s="327" t="str">
        <f t="shared" si="43"/>
        <v>*26022</v>
      </c>
      <c r="M586" s="325" t="s">
        <v>2029</v>
      </c>
      <c r="N586" s="325" t="s">
        <v>2040</v>
      </c>
      <c r="O586" s="325" t="s">
        <v>2789</v>
      </c>
      <c r="W586" s="327" t="str">
        <f t="shared" si="44"/>
        <v>IF EXISTS (SELECT *FROM GeneralMaster WHERE Code='*26033' OR Name='Unsecured Loans') Print 'Exist' ELSE Insert Into GeneralMaster VALUES ('*26033','Unsecured Loans','Unsecured Loans','26','0','000001',GetDate(),'NULL',NULL,'N','N','*26022')</v>
      </c>
    </row>
    <row r="587" spans="1:23">
      <c r="A587" s="228" t="s">
        <v>3699</v>
      </c>
      <c r="B587" s="228" t="s">
        <v>3700</v>
      </c>
      <c r="C587" s="228" t="s">
        <v>3700</v>
      </c>
      <c r="D587" s="61">
        <v>23</v>
      </c>
      <c r="E587" s="327">
        <v>0</v>
      </c>
      <c r="F587" s="325" t="s">
        <v>135</v>
      </c>
      <c r="G587" s="328" t="s">
        <v>2070</v>
      </c>
      <c r="H587" s="327" t="s">
        <v>795</v>
      </c>
      <c r="I587" s="327" t="s">
        <v>795</v>
      </c>
      <c r="J587" s="327" t="s">
        <v>304</v>
      </c>
      <c r="K587" s="327" t="s">
        <v>304</v>
      </c>
      <c r="L587" s="327" t="str">
        <f t="shared" si="43"/>
        <v>NULL</v>
      </c>
      <c r="M587" s="325" t="s">
        <v>795</v>
      </c>
      <c r="N587" s="228" t="s">
        <v>3699</v>
      </c>
      <c r="O587" s="228" t="s">
        <v>3699</v>
      </c>
      <c r="W587" s="327" t="str">
        <f t="shared" si="44"/>
        <v>IF EXISTS (SELECT *FROM GeneralMaster WHERE Code='*23000' OR Name='None Color') Print 'Exist' ELSE Insert Into GeneralMaster VALUES ('*23000','None Color','None Color','23','0','000001',GetDate(),'NULL',NULL,'N','N','NULL')</v>
      </c>
    </row>
    <row r="588" spans="1:23">
      <c r="A588" s="228" t="s">
        <v>3584</v>
      </c>
      <c r="B588" s="228" t="s">
        <v>3585</v>
      </c>
      <c r="C588" s="228" t="s">
        <v>3585</v>
      </c>
      <c r="D588" s="61">
        <v>23</v>
      </c>
      <c r="E588" s="327">
        <v>1</v>
      </c>
      <c r="F588" s="325" t="s">
        <v>135</v>
      </c>
      <c r="G588" s="328" t="s">
        <v>2070</v>
      </c>
      <c r="H588" s="327" t="s">
        <v>795</v>
      </c>
      <c r="I588" s="327" t="s">
        <v>795</v>
      </c>
      <c r="J588" s="327" t="s">
        <v>304</v>
      </c>
      <c r="K588" s="327" t="s">
        <v>304</v>
      </c>
      <c r="L588" s="327" t="str">
        <f t="shared" ref="L588:L618" si="45">IF(M588&lt;&gt;"Null",CONCATENATE("*26",RIGHT(M588,3)),"NULL")</f>
        <v>NULL</v>
      </c>
      <c r="M588" s="325" t="s">
        <v>795</v>
      </c>
      <c r="N588" s="228" t="s">
        <v>3584</v>
      </c>
      <c r="O588" s="228" t="s">
        <v>3584</v>
      </c>
      <c r="W588" s="327" t="str">
        <f t="shared" si="44"/>
        <v>IF EXISTS (SELECT *FROM GeneralMaster WHERE Code='*23001' OR Name='01-CMYK') Print 'Exist' ELSE Insert Into GeneralMaster VALUES ('*23001','01-CMYK','01-CMYK','23','1','000001',GetDate(),'NULL',NULL,'N','N','NULL')</v>
      </c>
    </row>
    <row r="589" spans="1:23">
      <c r="A589" s="228" t="s">
        <v>3586</v>
      </c>
      <c r="B589" s="228" t="s">
        <v>3589</v>
      </c>
      <c r="C589" s="228" t="s">
        <v>3589</v>
      </c>
      <c r="D589" s="61">
        <v>23</v>
      </c>
      <c r="E589" s="327">
        <v>2</v>
      </c>
      <c r="F589" s="325" t="s">
        <v>135</v>
      </c>
      <c r="G589" s="328" t="s">
        <v>2070</v>
      </c>
      <c r="H589" s="327" t="s">
        <v>795</v>
      </c>
      <c r="I589" s="327" t="s">
        <v>795</v>
      </c>
      <c r="J589" s="327" t="s">
        <v>304</v>
      </c>
      <c r="K589" s="327" t="s">
        <v>304</v>
      </c>
      <c r="L589" s="327" t="str">
        <f t="shared" si="45"/>
        <v>NULL</v>
      </c>
      <c r="M589" s="325" t="s">
        <v>795</v>
      </c>
      <c r="N589" s="228" t="s">
        <v>3586</v>
      </c>
      <c r="O589" s="228" t="s">
        <v>3586</v>
      </c>
      <c r="W589" s="327" t="str">
        <f t="shared" si="44"/>
        <v>IF EXISTS (SELECT *FROM GeneralMaster WHERE Code='*23002' OR Name='02-CMYK') Print 'Exist' ELSE Insert Into GeneralMaster VALUES ('*23002','02-CMYK','02-CMYK','23','2','000001',GetDate(),'NULL',NULL,'N','N','NULL')</v>
      </c>
    </row>
    <row r="590" spans="1:23">
      <c r="A590" s="228" t="s">
        <v>3587</v>
      </c>
      <c r="B590" s="228" t="s">
        <v>3590</v>
      </c>
      <c r="C590" s="228" t="s">
        <v>3590</v>
      </c>
      <c r="D590" s="61">
        <v>23</v>
      </c>
      <c r="E590" s="327">
        <v>4</v>
      </c>
      <c r="F590" s="325" t="s">
        <v>135</v>
      </c>
      <c r="G590" s="328" t="s">
        <v>2070</v>
      </c>
      <c r="H590" s="327" t="s">
        <v>795</v>
      </c>
      <c r="I590" s="327" t="s">
        <v>795</v>
      </c>
      <c r="J590" s="327" t="s">
        <v>304</v>
      </c>
      <c r="K590" s="327" t="s">
        <v>304</v>
      </c>
      <c r="L590" s="327" t="str">
        <f t="shared" si="45"/>
        <v>NULL</v>
      </c>
      <c r="M590" s="325" t="s">
        <v>795</v>
      </c>
      <c r="N590" s="228" t="s">
        <v>3587</v>
      </c>
      <c r="O590" s="228" t="s">
        <v>3587</v>
      </c>
      <c r="W590" s="327" t="str">
        <f t="shared" si="44"/>
        <v>IF EXISTS (SELECT *FROM GeneralMaster WHERE Code='*23003' OR Name='04-CMYK') Print 'Exist' ELSE Insert Into GeneralMaster VALUES ('*23003','04-CMYK','04-CMYK','23','4','000001',GetDate(),'NULL',NULL,'N','N','NULL')</v>
      </c>
    </row>
    <row r="591" spans="1:23">
      <c r="A591" s="228" t="s">
        <v>3588</v>
      </c>
      <c r="B591" s="228" t="s">
        <v>3591</v>
      </c>
      <c r="C591" s="228" t="s">
        <v>3591</v>
      </c>
      <c r="D591" s="61">
        <v>23</v>
      </c>
      <c r="E591" s="327">
        <v>6</v>
      </c>
      <c r="F591" s="325" t="s">
        <v>135</v>
      </c>
      <c r="G591" s="328" t="s">
        <v>2070</v>
      </c>
      <c r="H591" s="327" t="s">
        <v>795</v>
      </c>
      <c r="I591" s="327" t="s">
        <v>795</v>
      </c>
      <c r="J591" s="327" t="s">
        <v>304</v>
      </c>
      <c r="K591" s="327" t="s">
        <v>304</v>
      </c>
      <c r="L591" s="327" t="str">
        <f t="shared" si="45"/>
        <v>NULL</v>
      </c>
      <c r="M591" s="325" t="s">
        <v>795</v>
      </c>
      <c r="N591" s="228" t="s">
        <v>3588</v>
      </c>
      <c r="O591" s="228" t="s">
        <v>3588</v>
      </c>
      <c r="W591" s="327" t="str">
        <f t="shared" si="44"/>
        <v>IF EXISTS (SELECT *FROM GeneralMaster WHERE Code='*23004' OR Name='06-CMYK') Print 'Exist' ELSE Insert Into GeneralMaster VALUES ('*23004','06-CMYK','06-CMYK','23','6','000001',GetDate(),'NULL',NULL,'N','N','NULL')</v>
      </c>
    </row>
    <row r="592" spans="1:23">
      <c r="A592" s="228" t="s">
        <v>3683</v>
      </c>
      <c r="B592" s="228" t="s">
        <v>3688</v>
      </c>
      <c r="C592" s="228" t="s">
        <v>3688</v>
      </c>
      <c r="D592" s="61">
        <v>23</v>
      </c>
      <c r="E592" s="327">
        <v>5</v>
      </c>
      <c r="F592" s="325" t="s">
        <v>135</v>
      </c>
      <c r="G592" s="328" t="s">
        <v>2070</v>
      </c>
      <c r="H592" s="327" t="s">
        <v>795</v>
      </c>
      <c r="I592" s="327" t="s">
        <v>795</v>
      </c>
      <c r="J592" s="327" t="s">
        <v>304</v>
      </c>
      <c r="K592" s="327" t="s">
        <v>304</v>
      </c>
      <c r="L592" s="327" t="str">
        <f>IF(M592&lt;&gt;"Null",CONCATENATE("*26",RIGHT(M592,3)),"NULL")</f>
        <v>NULL</v>
      </c>
      <c r="M592" s="325" t="s">
        <v>795</v>
      </c>
      <c r="N592" s="228" t="s">
        <v>3683</v>
      </c>
      <c r="O592" s="228" t="s">
        <v>3683</v>
      </c>
      <c r="W592" s="327" t="str">
        <f t="shared" si="44"/>
        <v>IF EXISTS (SELECT *FROM GeneralMaster WHERE Code='*23005' OR Name='05-CMYK') Print 'Exist' ELSE Insert Into GeneralMaster VALUES ('*23005','05-CMYK','05-CMYK','23','5','000001',GetDate(),'NULL',NULL,'N','N','NULL')</v>
      </c>
    </row>
    <row r="593" spans="1:23">
      <c r="A593" s="228" t="s">
        <v>3684</v>
      </c>
      <c r="B593" s="228" t="s">
        <v>3690</v>
      </c>
      <c r="C593" s="228" t="s">
        <v>3690</v>
      </c>
      <c r="D593" s="61">
        <v>23</v>
      </c>
      <c r="E593" s="327">
        <v>3</v>
      </c>
      <c r="F593" s="325" t="s">
        <v>135</v>
      </c>
      <c r="G593" s="328" t="s">
        <v>2070</v>
      </c>
      <c r="H593" s="327" t="s">
        <v>795</v>
      </c>
      <c r="I593" s="327" t="s">
        <v>795</v>
      </c>
      <c r="J593" s="327" t="s">
        <v>304</v>
      </c>
      <c r="K593" s="327" t="s">
        <v>304</v>
      </c>
      <c r="L593" s="327" t="str">
        <f>IF(M593&lt;&gt;"Null",CONCATENATE("*26",RIGHT(M593,3)),"NULL")</f>
        <v>NULL</v>
      </c>
      <c r="M593" s="325" t="s">
        <v>795</v>
      </c>
      <c r="N593" s="228" t="s">
        <v>3684</v>
      </c>
      <c r="O593" s="228" t="s">
        <v>3684</v>
      </c>
      <c r="W593" s="327" t="str">
        <f t="shared" si="44"/>
        <v>IF EXISTS (SELECT *FROM GeneralMaster WHERE Code='*23006' OR Name='03-CMYK') Print 'Exist' ELSE Insert Into GeneralMaster VALUES ('*23006','03-CMYK','03-CMYK','23','3','000001',GetDate(),'NULL',NULL,'N','N','NULL')</v>
      </c>
    </row>
    <row r="594" spans="1:23">
      <c r="A594" s="228" t="s">
        <v>3685</v>
      </c>
      <c r="B594" s="228" t="s">
        <v>3687</v>
      </c>
      <c r="C594" s="228" t="s">
        <v>3687</v>
      </c>
      <c r="D594" s="61">
        <v>23</v>
      </c>
      <c r="E594" s="327">
        <v>7</v>
      </c>
      <c r="F594" s="325" t="s">
        <v>135</v>
      </c>
      <c r="G594" s="328" t="s">
        <v>2070</v>
      </c>
      <c r="H594" s="327" t="s">
        <v>795</v>
      </c>
      <c r="I594" s="327" t="s">
        <v>795</v>
      </c>
      <c r="J594" s="327" t="s">
        <v>304</v>
      </c>
      <c r="K594" s="327" t="s">
        <v>304</v>
      </c>
      <c r="L594" s="327" t="str">
        <f>IF(M594&lt;&gt;"Null",CONCATENATE("*26",RIGHT(M594,3)),"NULL")</f>
        <v>NULL</v>
      </c>
      <c r="M594" s="325" t="s">
        <v>795</v>
      </c>
      <c r="N594" s="228" t="s">
        <v>3685</v>
      </c>
      <c r="O594" s="228" t="s">
        <v>3685</v>
      </c>
      <c r="W594" s="327" t="str">
        <f t="shared" si="44"/>
        <v>IF EXISTS (SELECT *FROM GeneralMaster WHERE Code='*23007' OR Name='07-CMYK') Print 'Exist' ELSE Insert Into GeneralMaster VALUES ('*23007','07-CMYK','07-CMYK','23','7','000001',GetDate(),'NULL',NULL,'N','N','NULL')</v>
      </c>
    </row>
    <row r="595" spans="1:23">
      <c r="A595" s="228" t="s">
        <v>3686</v>
      </c>
      <c r="B595" s="228" t="s">
        <v>3689</v>
      </c>
      <c r="C595" s="228" t="s">
        <v>3689</v>
      </c>
      <c r="D595" s="61">
        <v>23</v>
      </c>
      <c r="E595" s="327">
        <v>8</v>
      </c>
      <c r="F595" s="325" t="s">
        <v>135</v>
      </c>
      <c r="G595" s="328" t="s">
        <v>2070</v>
      </c>
      <c r="H595" s="327" t="s">
        <v>795</v>
      </c>
      <c r="I595" s="327" t="s">
        <v>795</v>
      </c>
      <c r="J595" s="327" t="s">
        <v>304</v>
      </c>
      <c r="K595" s="327" t="s">
        <v>304</v>
      </c>
      <c r="L595" s="327" t="str">
        <f>IF(M595&lt;&gt;"Null",CONCATENATE("*26",RIGHT(M595,3)),"NULL")</f>
        <v>NULL</v>
      </c>
      <c r="M595" s="325" t="s">
        <v>795</v>
      </c>
      <c r="N595" s="228" t="s">
        <v>3686</v>
      </c>
      <c r="O595" s="228" t="s">
        <v>3686</v>
      </c>
      <c r="W595" s="327" t="str">
        <f t="shared" si="44"/>
        <v>IF EXISTS (SELECT *FROM GeneralMaster WHERE Code='*23008' OR Name='08-CMYK') Print 'Exist' ELSE Insert Into GeneralMaster VALUES ('*23008','08-CMYK','08-CMYK','23','8','000001',GetDate(),'NULL',NULL,'N','N','NULL')</v>
      </c>
    </row>
    <row r="596" spans="1:23">
      <c r="A596" s="228" t="s">
        <v>5689</v>
      </c>
      <c r="B596" s="228" t="s">
        <v>5690</v>
      </c>
      <c r="C596" s="228" t="s">
        <v>5690</v>
      </c>
      <c r="D596" s="61">
        <v>23</v>
      </c>
      <c r="E596" s="327">
        <v>2</v>
      </c>
      <c r="F596" s="325" t="s">
        <v>135</v>
      </c>
      <c r="G596" s="328" t="s">
        <v>2070</v>
      </c>
      <c r="H596" s="327" t="s">
        <v>795</v>
      </c>
      <c r="I596" s="327" t="s">
        <v>795</v>
      </c>
      <c r="J596" s="327" t="s">
        <v>304</v>
      </c>
      <c r="K596" s="327" t="s">
        <v>304</v>
      </c>
      <c r="L596" s="327" t="str">
        <f>IF(M596&lt;&gt;"Null",CONCATENATE("*26",RIGHT(M596,3)),"NULL")</f>
        <v>NULL</v>
      </c>
      <c r="M596" s="325" t="s">
        <v>795</v>
      </c>
      <c r="N596" s="228" t="s">
        <v>5689</v>
      </c>
      <c r="O596" s="228" t="s">
        <v>5689</v>
      </c>
      <c r="W596" s="327" t="str">
        <f t="shared" si="44"/>
        <v>IF EXISTS (SELECT *FROM GeneralMaster WHERE Code='*23009' OR Name='02-Rulling') Print 'Exist' ELSE Insert Into GeneralMaster VALUES ('*23009','02-Rulling','02-Rulling','23','2','000001',GetDate(),'NULL',NULL,'N','N','NULL')</v>
      </c>
    </row>
    <row r="597" spans="1:23">
      <c r="A597" s="324" t="s">
        <v>137</v>
      </c>
      <c r="B597" s="324" t="s">
        <v>5690</v>
      </c>
      <c r="C597" s="324" t="s">
        <v>5690</v>
      </c>
      <c r="D597" s="375">
        <v>23</v>
      </c>
      <c r="E597" s="376">
        <v>2</v>
      </c>
      <c r="F597" s="324" t="s">
        <v>135</v>
      </c>
      <c r="G597" s="377">
        <v>45081.545579710648</v>
      </c>
      <c r="H597" s="376" t="s">
        <v>795</v>
      </c>
      <c r="I597" s="376" t="s">
        <v>795</v>
      </c>
      <c r="J597" s="376" t="s">
        <v>304</v>
      </c>
      <c r="K597" s="376" t="s">
        <v>304</v>
      </c>
      <c r="L597" s="376" t="s">
        <v>2458</v>
      </c>
      <c r="M597" s="325"/>
      <c r="W597" s="327"/>
    </row>
    <row r="598" spans="1:23">
      <c r="E598" s="327"/>
      <c r="F598" s="325"/>
      <c r="G598" s="328"/>
      <c r="H598" s="327"/>
      <c r="I598" s="327"/>
      <c r="J598" s="327"/>
      <c r="K598" s="327"/>
      <c r="L598" s="327"/>
      <c r="M598" s="325"/>
      <c r="W598" s="327"/>
    </row>
    <row r="599" spans="1:23">
      <c r="E599" s="327"/>
      <c r="F599" s="325"/>
      <c r="G599" s="328"/>
      <c r="H599" s="327"/>
      <c r="I599" s="327"/>
      <c r="J599" s="327"/>
      <c r="K599" s="327"/>
      <c r="L599" s="327"/>
      <c r="M599" s="325"/>
      <c r="W599" s="327"/>
    </row>
    <row r="600" spans="1:23">
      <c r="E600" s="327"/>
      <c r="F600" s="325"/>
      <c r="G600" s="328"/>
      <c r="H600" s="327"/>
      <c r="I600" s="327"/>
      <c r="J600" s="327"/>
      <c r="K600" s="327"/>
      <c r="L600" s="327"/>
      <c r="M600" s="325"/>
      <c r="W600" s="327"/>
    </row>
    <row r="601" spans="1:23">
      <c r="E601" s="327"/>
      <c r="F601" s="325"/>
      <c r="G601" s="328"/>
      <c r="H601" s="327"/>
      <c r="I601" s="327"/>
      <c r="J601" s="327"/>
      <c r="K601" s="327"/>
      <c r="L601" s="327"/>
      <c r="M601" s="325"/>
      <c r="W601" s="327"/>
    </row>
    <row r="602" spans="1:23">
      <c r="A602" s="228" t="s">
        <v>3592</v>
      </c>
      <c r="B602" s="228" t="s">
        <v>1565</v>
      </c>
      <c r="C602" s="228" t="s">
        <v>1565</v>
      </c>
      <c r="D602" s="61">
        <v>24</v>
      </c>
      <c r="E602" s="327">
        <v>0</v>
      </c>
      <c r="F602" s="325" t="s">
        <v>135</v>
      </c>
      <c r="G602" s="328" t="s">
        <v>2070</v>
      </c>
      <c r="H602" s="327" t="s">
        <v>795</v>
      </c>
      <c r="I602" s="327" t="s">
        <v>795</v>
      </c>
      <c r="J602" s="327" t="s">
        <v>304</v>
      </c>
      <c r="K602" s="327" t="s">
        <v>304</v>
      </c>
      <c r="L602" s="327" t="str">
        <f t="shared" si="45"/>
        <v>NULL</v>
      </c>
      <c r="M602" s="325" t="s">
        <v>795</v>
      </c>
      <c r="N602" s="228" t="s">
        <v>3592</v>
      </c>
      <c r="O602" s="228" t="s">
        <v>3592</v>
      </c>
      <c r="W602" s="327" t="str">
        <f t="shared" si="44"/>
        <v>IF EXISTS (SELECT *FROM GeneralMaster WHERE Code='*24001' OR Name='Deep-etch') Print 'Exist' ELSE Insert Into GeneralMaster VALUES ('*24001','Deep-etch','Deep-etch','24','0','000001',GetDate(),'NULL',NULL,'N','N','NULL')</v>
      </c>
    </row>
    <row r="603" spans="1:23">
      <c r="A603" s="228" t="s">
        <v>3593</v>
      </c>
      <c r="B603" s="228" t="s">
        <v>3596</v>
      </c>
      <c r="C603" s="228" t="s">
        <v>3596</v>
      </c>
      <c r="D603" s="61">
        <v>24</v>
      </c>
      <c r="E603" s="327">
        <v>0</v>
      </c>
      <c r="F603" s="325" t="s">
        <v>135</v>
      </c>
      <c r="G603" s="328" t="s">
        <v>2070</v>
      </c>
      <c r="H603" s="327" t="s">
        <v>795</v>
      </c>
      <c r="I603" s="327" t="s">
        <v>795</v>
      </c>
      <c r="J603" s="327" t="s">
        <v>304</v>
      </c>
      <c r="K603" s="327" t="s">
        <v>304</v>
      </c>
      <c r="L603" s="327" t="str">
        <f t="shared" si="45"/>
        <v>NULL</v>
      </c>
      <c r="M603" s="325" t="s">
        <v>795</v>
      </c>
      <c r="N603" s="228" t="s">
        <v>3593</v>
      </c>
      <c r="O603" s="228" t="s">
        <v>3593</v>
      </c>
      <c r="W603" s="327" t="str">
        <f t="shared" si="44"/>
        <v>IF EXISTS (SELECT *FROM GeneralMaster WHERE Code='*24002' OR Name='Wipe-on') Print 'Exist' ELSE Insert Into GeneralMaster VALUES ('*24002','Wipe-on','Wipe-on','24','0','000001',GetDate(),'NULL',NULL,'N','N','NULL')</v>
      </c>
    </row>
    <row r="604" spans="1:23">
      <c r="A604" s="228" t="s">
        <v>3594</v>
      </c>
      <c r="B604" s="228" t="s">
        <v>1563</v>
      </c>
      <c r="C604" s="228" t="s">
        <v>1563</v>
      </c>
      <c r="D604" s="61">
        <v>24</v>
      </c>
      <c r="E604" s="327">
        <v>1</v>
      </c>
      <c r="F604" s="325" t="s">
        <v>135</v>
      </c>
      <c r="G604" s="328" t="s">
        <v>2070</v>
      </c>
      <c r="H604" s="327" t="s">
        <v>795</v>
      </c>
      <c r="I604" s="327" t="s">
        <v>795</v>
      </c>
      <c r="J604" s="327" t="s">
        <v>304</v>
      </c>
      <c r="K604" s="327" t="s">
        <v>304</v>
      </c>
      <c r="L604" s="327" t="str">
        <f t="shared" si="45"/>
        <v>NULL</v>
      </c>
      <c r="M604" s="325" t="s">
        <v>795</v>
      </c>
      <c r="N604" s="228" t="s">
        <v>3594</v>
      </c>
      <c r="O604" s="228" t="s">
        <v>3594</v>
      </c>
      <c r="W604" s="327" t="str">
        <f t="shared" si="44"/>
        <v>IF EXISTS (SELECT *FROM GeneralMaster WHERE Code='*24003' OR Name='PS') Print 'Exist' ELSE Insert Into GeneralMaster VALUES ('*24003','PS','PS','24','1','000001',GetDate(),'NULL',NULL,'N','N','NULL')</v>
      </c>
    </row>
    <row r="605" spans="1:23">
      <c r="A605" s="228" t="s">
        <v>3595</v>
      </c>
      <c r="B605" s="228" t="s">
        <v>1560</v>
      </c>
      <c r="C605" s="228" t="s">
        <v>1560</v>
      </c>
      <c r="D605" s="61">
        <v>24</v>
      </c>
      <c r="E605" s="327">
        <v>1</v>
      </c>
      <c r="F605" s="325" t="s">
        <v>135</v>
      </c>
      <c r="G605" s="328" t="s">
        <v>2070</v>
      </c>
      <c r="H605" s="327" t="s">
        <v>795</v>
      </c>
      <c r="I605" s="327" t="s">
        <v>795</v>
      </c>
      <c r="J605" s="327" t="s">
        <v>304</v>
      </c>
      <c r="K605" s="327" t="s">
        <v>304</v>
      </c>
      <c r="L605" s="327" t="str">
        <f t="shared" si="45"/>
        <v>NULL</v>
      </c>
      <c r="M605" s="325" t="s">
        <v>795</v>
      </c>
      <c r="N605" s="228" t="s">
        <v>3595</v>
      </c>
      <c r="O605" s="228" t="s">
        <v>3595</v>
      </c>
      <c r="W605" s="327" t="str">
        <f t="shared" si="44"/>
        <v>IF EXISTS (SELECT *FROM GeneralMaster WHERE Code='*24004' OR Name='CTP') Print 'Exist' ELSE Insert Into GeneralMaster VALUES ('*24004','CTP','CTP','24','1','000001',GetDate(),'NULL',NULL,'N','N','NULL')</v>
      </c>
    </row>
    <row r="606" spans="1:23">
      <c r="A606" s="228" t="s">
        <v>5394</v>
      </c>
      <c r="B606" s="228" t="s">
        <v>5395</v>
      </c>
      <c r="C606" s="228" t="s">
        <v>5395</v>
      </c>
      <c r="D606" s="61">
        <v>24</v>
      </c>
      <c r="E606" s="327">
        <v>1</v>
      </c>
      <c r="F606" s="325" t="s">
        <v>135</v>
      </c>
      <c r="G606" s="328" t="s">
        <v>2070</v>
      </c>
      <c r="H606" s="327" t="s">
        <v>795</v>
      </c>
      <c r="I606" s="327" t="s">
        <v>795</v>
      </c>
      <c r="J606" s="327" t="s">
        <v>304</v>
      </c>
      <c r="K606" s="327" t="s">
        <v>304</v>
      </c>
      <c r="L606" s="327" t="str">
        <f t="shared" si="45"/>
        <v>NULL</v>
      </c>
      <c r="M606" s="325" t="s">
        <v>795</v>
      </c>
      <c r="N606" s="228" t="s">
        <v>5394</v>
      </c>
      <c r="O606" s="228" t="s">
        <v>5394</v>
      </c>
      <c r="W606" s="327"/>
    </row>
    <row r="607" spans="1:23">
      <c r="E607" s="327"/>
      <c r="F607" s="325"/>
      <c r="G607" s="328"/>
      <c r="H607" s="327"/>
      <c r="I607" s="327"/>
      <c r="J607" s="327"/>
      <c r="K607" s="327"/>
      <c r="L607" s="327"/>
      <c r="M607" s="325"/>
      <c r="W607" s="327"/>
    </row>
    <row r="608" spans="1:23">
      <c r="E608" s="327"/>
      <c r="F608" s="325"/>
      <c r="G608" s="328"/>
      <c r="H608" s="327"/>
      <c r="I608" s="327"/>
      <c r="J608" s="327"/>
      <c r="K608" s="327"/>
      <c r="L608" s="327"/>
      <c r="M608" s="325"/>
      <c r="W608" s="327"/>
    </row>
    <row r="609" spans="1:23">
      <c r="E609" s="327"/>
      <c r="F609" s="325"/>
      <c r="G609" s="328"/>
      <c r="H609" s="327"/>
      <c r="I609" s="327"/>
      <c r="J609" s="327"/>
      <c r="K609" s="327"/>
      <c r="L609" s="327"/>
      <c r="M609" s="325"/>
      <c r="W609" s="327"/>
    </row>
    <row r="610" spans="1:23">
      <c r="E610" s="327"/>
      <c r="F610" s="325"/>
      <c r="G610" s="328"/>
      <c r="H610" s="327"/>
      <c r="I610" s="327"/>
      <c r="J610" s="327"/>
      <c r="K610" s="327"/>
      <c r="L610" s="327"/>
      <c r="M610" s="325"/>
      <c r="W610" s="327"/>
    </row>
    <row r="611" spans="1:23">
      <c r="E611" s="327"/>
      <c r="F611" s="325"/>
      <c r="G611" s="328"/>
      <c r="H611" s="327"/>
      <c r="I611" s="327"/>
      <c r="J611" s="327"/>
      <c r="K611" s="327"/>
      <c r="L611" s="327"/>
      <c r="M611" s="325"/>
      <c r="W611" s="327"/>
    </row>
    <row r="612" spans="1:23">
      <c r="E612" s="327"/>
      <c r="F612" s="325"/>
      <c r="G612" s="328"/>
      <c r="H612" s="327"/>
      <c r="I612" s="327"/>
      <c r="J612" s="327"/>
      <c r="K612" s="327"/>
      <c r="L612" s="327"/>
      <c r="M612" s="325"/>
      <c r="W612" s="327"/>
    </row>
    <row r="613" spans="1:23">
      <c r="E613" s="327"/>
      <c r="F613" s="325"/>
      <c r="G613" s="328"/>
      <c r="H613" s="327"/>
      <c r="I613" s="327"/>
      <c r="J613" s="327"/>
      <c r="K613" s="327"/>
      <c r="L613" s="327"/>
      <c r="M613" s="325"/>
      <c r="W613" s="327"/>
    </row>
    <row r="614" spans="1:23">
      <c r="E614" s="327"/>
      <c r="F614" s="325"/>
      <c r="G614" s="328"/>
      <c r="H614" s="327"/>
      <c r="I614" s="327"/>
      <c r="J614" s="327"/>
      <c r="K614" s="327"/>
      <c r="L614" s="327"/>
      <c r="M614" s="325"/>
      <c r="W614" s="327"/>
    </row>
    <row r="615" spans="1:23">
      <c r="E615" s="327"/>
      <c r="F615" s="325"/>
      <c r="G615" s="328"/>
      <c r="H615" s="327"/>
      <c r="I615" s="327"/>
      <c r="J615" s="327"/>
      <c r="K615" s="327"/>
      <c r="L615" s="327"/>
      <c r="M615" s="325"/>
      <c r="W615" s="327"/>
    </row>
    <row r="616" spans="1:23">
      <c r="E616" s="327"/>
      <c r="F616" s="325"/>
      <c r="G616" s="328"/>
      <c r="H616" s="327"/>
      <c r="I616" s="327"/>
      <c r="J616" s="327"/>
      <c r="K616" s="327"/>
      <c r="L616" s="327"/>
      <c r="M616" s="325"/>
      <c r="W616" s="327"/>
    </row>
    <row r="617" spans="1:23">
      <c r="E617" s="327"/>
      <c r="F617" s="325"/>
      <c r="G617" s="328"/>
      <c r="H617" s="327"/>
      <c r="I617" s="327"/>
      <c r="J617" s="327"/>
      <c r="K617" s="327"/>
      <c r="L617" s="327"/>
      <c r="M617" s="325"/>
      <c r="W617" s="327"/>
    </row>
    <row r="618" spans="1:23">
      <c r="A618" s="319" t="s">
        <v>4925</v>
      </c>
      <c r="B618" s="319" t="s">
        <v>400</v>
      </c>
      <c r="C618" s="319" t="s">
        <v>216</v>
      </c>
      <c r="D618" s="364">
        <v>56</v>
      </c>
      <c r="E618" s="28">
        <v>0</v>
      </c>
      <c r="F618" s="319" t="s">
        <v>135</v>
      </c>
      <c r="G618" s="320" t="s">
        <v>2070</v>
      </c>
      <c r="H618" s="28" t="s">
        <v>795</v>
      </c>
      <c r="I618" s="28" t="s">
        <v>795</v>
      </c>
      <c r="J618" s="28" t="s">
        <v>304</v>
      </c>
      <c r="K618" s="28" t="s">
        <v>304</v>
      </c>
      <c r="L618" s="28" t="str">
        <f t="shared" si="45"/>
        <v>NULL</v>
      </c>
      <c r="M618" s="319" t="s">
        <v>795</v>
      </c>
      <c r="P618" s="228" t="s">
        <v>400</v>
      </c>
      <c r="Q618" s="228" t="s">
        <v>2990</v>
      </c>
      <c r="R618" s="61">
        <v>0</v>
      </c>
      <c r="W618" s="327" t="str">
        <f>CONCATENATE(W$1,W$3,"'",A618,"' OR Name='",B618,"') Print 'Exist' ELSE ",W$4,"'",A618,"','",B618,"','",C618,"','",D618,"','",E618,"','",F618,"',",G618,",'",H618,"',",I618,",'",J618,"','",K618,"','",L618,"')")</f>
        <v>IF EXISTS (SELECT *FROM GeneralMaster WHERE Code='*56000' OR Name='State') Print 'Exist' ELSE Insert Into GeneralMaster VALUES ('*56000','State','0','56','0','000001',GetDate(),'NULL',NULL,'N','N','NULL')</v>
      </c>
    </row>
    <row r="619" spans="1:23">
      <c r="A619" s="319" t="s">
        <v>4886</v>
      </c>
      <c r="B619" s="319" t="s">
        <v>4811</v>
      </c>
      <c r="C619" s="319">
        <v>35</v>
      </c>
      <c r="D619" s="364">
        <v>56</v>
      </c>
      <c r="E619" s="28">
        <v>0</v>
      </c>
      <c r="F619" s="319" t="s">
        <v>135</v>
      </c>
      <c r="G619" s="320" t="s">
        <v>2070</v>
      </c>
      <c r="H619" s="28" t="s">
        <v>795</v>
      </c>
      <c r="I619" s="28" t="s">
        <v>795</v>
      </c>
      <c r="J619" s="28" t="s">
        <v>304</v>
      </c>
      <c r="K619" s="28" t="s">
        <v>304</v>
      </c>
      <c r="L619" s="28" t="str">
        <f>IF(M619&lt;&gt;"Null",CONCATENATE("*26",RIGHT(M619,3)),"NULL")</f>
        <v>NULL</v>
      </c>
      <c r="M619" s="319" t="s">
        <v>795</v>
      </c>
      <c r="P619" s="228" t="s">
        <v>4811</v>
      </c>
      <c r="Q619" s="228" t="s">
        <v>4812</v>
      </c>
      <c r="R619" s="61">
        <v>35</v>
      </c>
      <c r="W619" s="327" t="str">
        <f t="shared" si="44"/>
        <v>IF EXISTS (SELECT *FROM GeneralMaster WHERE Code='*56001' OR Name='Andaman and Nicobar Islands') Print 'Exist' ELSE Insert Into GeneralMaster VALUES ('*56001','Andaman and Nicobar Islands','35','56','0','000001',GetDate(),'NULL',NULL,'N','N','NULL')</v>
      </c>
    </row>
    <row r="620" spans="1:23">
      <c r="A620" s="319" t="s">
        <v>4887</v>
      </c>
      <c r="B620" s="319" t="s">
        <v>4813</v>
      </c>
      <c r="C620" s="319">
        <v>37</v>
      </c>
      <c r="D620" s="364">
        <v>56</v>
      </c>
      <c r="E620" s="28">
        <v>0</v>
      </c>
      <c r="F620" s="319" t="s">
        <v>135</v>
      </c>
      <c r="G620" s="320" t="s">
        <v>2070</v>
      </c>
      <c r="H620" s="28" t="s">
        <v>795</v>
      </c>
      <c r="I620" s="28" t="s">
        <v>795</v>
      </c>
      <c r="J620" s="28" t="s">
        <v>304</v>
      </c>
      <c r="K620" s="28" t="s">
        <v>304</v>
      </c>
      <c r="L620" s="28" t="str">
        <f t="shared" ref="L620:L657" si="46">IF(M620&lt;&gt;"Null",CONCATENATE("*26",RIGHT(M620,3)),"NULL")</f>
        <v>NULL</v>
      </c>
      <c r="M620" s="319" t="s">
        <v>795</v>
      </c>
      <c r="P620" s="228" t="s">
        <v>4813</v>
      </c>
      <c r="Q620" s="228" t="s">
        <v>4814</v>
      </c>
      <c r="R620" s="241">
        <v>37</v>
      </c>
      <c r="W620" s="327" t="str">
        <f t="shared" si="44"/>
        <v>IF EXISTS (SELECT *FROM GeneralMaster WHERE Code='*56002' OR Name='Andhra Pradesh') Print 'Exist' ELSE Insert Into GeneralMaster VALUES ('*56002','Andhra Pradesh','37','56','0','000001',GetDate(),'NULL',NULL,'N','N','NULL')</v>
      </c>
    </row>
    <row r="621" spans="1:23">
      <c r="A621" s="319" t="s">
        <v>4888</v>
      </c>
      <c r="B621" s="319" t="s">
        <v>4815</v>
      </c>
      <c r="C621" s="319">
        <v>12</v>
      </c>
      <c r="D621" s="364">
        <v>56</v>
      </c>
      <c r="E621" s="28">
        <v>0</v>
      </c>
      <c r="F621" s="319" t="s">
        <v>135</v>
      </c>
      <c r="G621" s="320" t="s">
        <v>2070</v>
      </c>
      <c r="H621" s="28" t="s">
        <v>795</v>
      </c>
      <c r="I621" s="28" t="s">
        <v>795</v>
      </c>
      <c r="J621" s="28" t="s">
        <v>304</v>
      </c>
      <c r="K621" s="28" t="s">
        <v>304</v>
      </c>
      <c r="L621" s="28" t="str">
        <f t="shared" si="46"/>
        <v>NULL</v>
      </c>
      <c r="M621" s="319" t="s">
        <v>795</v>
      </c>
      <c r="P621" s="228" t="s">
        <v>4815</v>
      </c>
      <c r="Q621" s="228" t="s">
        <v>4816</v>
      </c>
      <c r="R621" s="241">
        <v>12</v>
      </c>
      <c r="W621" s="327" t="str">
        <f t="shared" si="44"/>
        <v>IF EXISTS (SELECT *FROM GeneralMaster WHERE Code='*56003' OR Name='Arunachal Pradesh') Print 'Exist' ELSE Insert Into GeneralMaster VALUES ('*56003','Arunachal Pradesh','12','56','0','000001',GetDate(),'NULL',NULL,'N','N','NULL')</v>
      </c>
    </row>
    <row r="622" spans="1:23">
      <c r="A622" s="319" t="s">
        <v>4889</v>
      </c>
      <c r="B622" s="319" t="s">
        <v>4817</v>
      </c>
      <c r="C622" s="319">
        <v>18</v>
      </c>
      <c r="D622" s="364">
        <v>56</v>
      </c>
      <c r="E622" s="28">
        <v>0</v>
      </c>
      <c r="F622" s="319" t="s">
        <v>135</v>
      </c>
      <c r="G622" s="320" t="s">
        <v>2070</v>
      </c>
      <c r="H622" s="28" t="s">
        <v>795</v>
      </c>
      <c r="I622" s="28" t="s">
        <v>795</v>
      </c>
      <c r="J622" s="28" t="s">
        <v>304</v>
      </c>
      <c r="K622" s="28" t="s">
        <v>304</v>
      </c>
      <c r="L622" s="28" t="str">
        <f t="shared" si="46"/>
        <v>NULL</v>
      </c>
      <c r="M622" s="319" t="s">
        <v>795</v>
      </c>
      <c r="P622" s="228" t="s">
        <v>4817</v>
      </c>
      <c r="Q622" s="228" t="s">
        <v>4818</v>
      </c>
      <c r="R622" s="61">
        <v>18</v>
      </c>
      <c r="W622" s="327" t="str">
        <f t="shared" si="44"/>
        <v>IF EXISTS (SELECT *FROM GeneralMaster WHERE Code='*56004' OR Name='Assam') Print 'Exist' ELSE Insert Into GeneralMaster VALUES ('*56004','Assam','18','56','0','000001',GetDate(),'NULL',NULL,'N','N','NULL')</v>
      </c>
    </row>
    <row r="623" spans="1:23">
      <c r="A623" s="319" t="s">
        <v>4890</v>
      </c>
      <c r="B623" s="319" t="s">
        <v>4819</v>
      </c>
      <c r="C623" s="319">
        <v>10</v>
      </c>
      <c r="D623" s="364">
        <v>56</v>
      </c>
      <c r="E623" s="28">
        <v>0</v>
      </c>
      <c r="F623" s="319" t="s">
        <v>135</v>
      </c>
      <c r="G623" s="320" t="s">
        <v>2070</v>
      </c>
      <c r="H623" s="28" t="s">
        <v>795</v>
      </c>
      <c r="I623" s="28" t="s">
        <v>795</v>
      </c>
      <c r="J623" s="28" t="s">
        <v>304</v>
      </c>
      <c r="K623" s="28" t="s">
        <v>304</v>
      </c>
      <c r="L623" s="28" t="str">
        <f t="shared" si="46"/>
        <v>NULL</v>
      </c>
      <c r="M623" s="319" t="s">
        <v>795</v>
      </c>
      <c r="P623" s="228" t="s">
        <v>4819</v>
      </c>
      <c r="Q623" s="228" t="s">
        <v>4820</v>
      </c>
      <c r="R623" s="61">
        <v>10</v>
      </c>
      <c r="W623" s="327" t="str">
        <f t="shared" si="44"/>
        <v>IF EXISTS (SELECT *FROM GeneralMaster WHERE Code='*56005' OR Name='Bihar') Print 'Exist' ELSE Insert Into GeneralMaster VALUES ('*56005','Bihar','10','56','0','000001',GetDate(),'NULL',NULL,'N','N','NULL')</v>
      </c>
    </row>
    <row r="624" spans="1:23">
      <c r="A624" s="319" t="s">
        <v>4891</v>
      </c>
      <c r="B624" s="319" t="s">
        <v>4821</v>
      </c>
      <c r="C624" s="319">
        <v>4</v>
      </c>
      <c r="D624" s="364">
        <v>56</v>
      </c>
      <c r="E624" s="28">
        <v>0</v>
      </c>
      <c r="F624" s="319" t="s">
        <v>135</v>
      </c>
      <c r="G624" s="320" t="s">
        <v>2070</v>
      </c>
      <c r="H624" s="28" t="s">
        <v>795</v>
      </c>
      <c r="I624" s="28" t="s">
        <v>795</v>
      </c>
      <c r="J624" s="28" t="s">
        <v>304</v>
      </c>
      <c r="K624" s="28" t="s">
        <v>304</v>
      </c>
      <c r="L624" s="28" t="str">
        <f t="shared" si="46"/>
        <v>NULL</v>
      </c>
      <c r="M624" s="319" t="s">
        <v>795</v>
      </c>
      <c r="P624" s="228" t="s">
        <v>4821</v>
      </c>
      <c r="Q624" s="228" t="s">
        <v>4822</v>
      </c>
      <c r="R624" s="61">
        <v>4</v>
      </c>
      <c r="W624" s="327" t="str">
        <f t="shared" si="44"/>
        <v>IF EXISTS (SELECT *FROM GeneralMaster WHERE Code='*56006' OR Name='Chandigarh') Print 'Exist' ELSE Insert Into GeneralMaster VALUES ('*56006','Chandigarh','4','56','0','000001',GetDate(),'NULL',NULL,'N','N','NULL')</v>
      </c>
    </row>
    <row r="625" spans="1:23">
      <c r="A625" s="319" t="s">
        <v>4892</v>
      </c>
      <c r="B625" s="319" t="s">
        <v>4823</v>
      </c>
      <c r="C625" s="319">
        <v>22</v>
      </c>
      <c r="D625" s="364">
        <v>56</v>
      </c>
      <c r="E625" s="28">
        <v>0</v>
      </c>
      <c r="F625" s="319" t="s">
        <v>135</v>
      </c>
      <c r="G625" s="320" t="s">
        <v>2070</v>
      </c>
      <c r="H625" s="28" t="s">
        <v>795</v>
      </c>
      <c r="I625" s="28" t="s">
        <v>795</v>
      </c>
      <c r="J625" s="28" t="s">
        <v>304</v>
      </c>
      <c r="K625" s="28" t="s">
        <v>304</v>
      </c>
      <c r="L625" s="28" t="str">
        <f t="shared" si="46"/>
        <v>NULL</v>
      </c>
      <c r="M625" s="319" t="s">
        <v>795</v>
      </c>
      <c r="P625" s="228" t="s">
        <v>4823</v>
      </c>
      <c r="Q625" s="228" t="s">
        <v>4824</v>
      </c>
      <c r="R625" s="61">
        <v>22</v>
      </c>
      <c r="W625" s="327" t="str">
        <f t="shared" si="44"/>
        <v>IF EXISTS (SELECT *FROM GeneralMaster WHERE Code='*56007' OR Name='Chhattisgarh') Print 'Exist' ELSE Insert Into GeneralMaster VALUES ('*56007','Chhattisgarh','22','56','0','000001',GetDate(),'NULL',NULL,'N','N','NULL')</v>
      </c>
    </row>
    <row r="626" spans="1:23">
      <c r="A626" s="319" t="s">
        <v>4893</v>
      </c>
      <c r="B626" s="28" t="s">
        <v>4825</v>
      </c>
      <c r="C626" s="319">
        <v>26</v>
      </c>
      <c r="D626" s="364">
        <v>56</v>
      </c>
      <c r="E626" s="28">
        <v>0</v>
      </c>
      <c r="F626" s="319" t="s">
        <v>135</v>
      </c>
      <c r="G626" s="320" t="s">
        <v>2070</v>
      </c>
      <c r="H626" s="28" t="s">
        <v>795</v>
      </c>
      <c r="I626" s="28" t="s">
        <v>795</v>
      </c>
      <c r="J626" s="28" t="s">
        <v>304</v>
      </c>
      <c r="K626" s="28" t="s">
        <v>304</v>
      </c>
      <c r="L626" s="28" t="str">
        <f t="shared" si="46"/>
        <v>NULL</v>
      </c>
      <c r="M626" s="319" t="s">
        <v>795</v>
      </c>
      <c r="P626" t="s">
        <v>4825</v>
      </c>
      <c r="Q626" s="228" t="s">
        <v>1638</v>
      </c>
      <c r="R626" s="61">
        <v>26</v>
      </c>
      <c r="W626" s="327" t="str">
        <f t="shared" si="44"/>
        <v>IF EXISTS (SELECT *FROM GeneralMaster WHERE Code='*56008' OR Name='Dadra and Nagar Haveli') Print 'Exist' ELSE Insert Into GeneralMaster VALUES ('*56008','Dadra and Nagar Haveli','26','56','0','000001',GetDate(),'NULL',NULL,'N','N','NULL')</v>
      </c>
    </row>
    <row r="627" spans="1:23">
      <c r="A627" s="319" t="s">
        <v>4894</v>
      </c>
      <c r="B627" s="28" t="s">
        <v>4826</v>
      </c>
      <c r="C627" s="319">
        <v>25</v>
      </c>
      <c r="D627" s="364">
        <v>56</v>
      </c>
      <c r="E627" s="28">
        <v>0</v>
      </c>
      <c r="F627" s="319" t="s">
        <v>135</v>
      </c>
      <c r="G627" s="320" t="s">
        <v>2070</v>
      </c>
      <c r="H627" s="28" t="s">
        <v>795</v>
      </c>
      <c r="I627" s="28" t="s">
        <v>795</v>
      </c>
      <c r="J627" s="28" t="s">
        <v>304</v>
      </c>
      <c r="K627" s="28" t="s">
        <v>304</v>
      </c>
      <c r="L627" s="28" t="str">
        <f t="shared" si="46"/>
        <v>NULL</v>
      </c>
      <c r="M627" s="319" t="s">
        <v>795</v>
      </c>
      <c r="P627" t="s">
        <v>4826</v>
      </c>
      <c r="Q627" s="228" t="s">
        <v>4827</v>
      </c>
      <c r="R627" s="61">
        <v>25</v>
      </c>
      <c r="W627" s="327" t="str">
        <f t="shared" si="44"/>
        <v>IF EXISTS (SELECT *FROM GeneralMaster WHERE Code='*56009' OR Name='Daman and Diu') Print 'Exist' ELSE Insert Into GeneralMaster VALUES ('*56009','Daman and Diu','25','56','0','000001',GetDate(),'NULL',NULL,'N','N','NULL')</v>
      </c>
    </row>
    <row r="628" spans="1:23">
      <c r="A628" s="319" t="s">
        <v>4895</v>
      </c>
      <c r="B628" s="28" t="s">
        <v>4828</v>
      </c>
      <c r="C628" s="319">
        <v>7</v>
      </c>
      <c r="D628" s="364">
        <v>56</v>
      </c>
      <c r="E628" s="28">
        <v>0</v>
      </c>
      <c r="F628" s="319" t="s">
        <v>135</v>
      </c>
      <c r="G628" s="320" t="s">
        <v>2070</v>
      </c>
      <c r="H628" s="28" t="s">
        <v>795</v>
      </c>
      <c r="I628" s="28" t="s">
        <v>795</v>
      </c>
      <c r="J628" s="28" t="s">
        <v>304</v>
      </c>
      <c r="K628" s="28" t="s">
        <v>304</v>
      </c>
      <c r="L628" s="28" t="str">
        <f t="shared" si="46"/>
        <v>NULL</v>
      </c>
      <c r="M628" s="319" t="s">
        <v>795</v>
      </c>
      <c r="P628" t="s">
        <v>4828</v>
      </c>
      <c r="Q628" s="228" t="s">
        <v>4829</v>
      </c>
      <c r="R628" s="61">
        <v>7</v>
      </c>
      <c r="W628" s="327" t="str">
        <f t="shared" si="44"/>
        <v>IF EXISTS (SELECT *FROM GeneralMaster WHERE Code='*56010' OR Name='Delhi') Print 'Exist' ELSE Insert Into GeneralMaster VALUES ('*56010','Delhi','7','56','0','000001',GetDate(),'NULL',NULL,'N','N','NULL')</v>
      </c>
    </row>
    <row r="629" spans="1:23">
      <c r="A629" s="319" t="s">
        <v>4896</v>
      </c>
      <c r="B629" s="28" t="s">
        <v>4830</v>
      </c>
      <c r="C629" s="319">
        <v>30</v>
      </c>
      <c r="D629" s="364">
        <v>56</v>
      </c>
      <c r="E629" s="28">
        <v>0</v>
      </c>
      <c r="F629" s="319" t="s">
        <v>135</v>
      </c>
      <c r="G629" s="320" t="s">
        <v>2070</v>
      </c>
      <c r="H629" s="28" t="s">
        <v>795</v>
      </c>
      <c r="I629" s="28" t="s">
        <v>795</v>
      </c>
      <c r="J629" s="28" t="s">
        <v>304</v>
      </c>
      <c r="K629" s="28" t="s">
        <v>304</v>
      </c>
      <c r="L629" s="28" t="str">
        <f t="shared" si="46"/>
        <v>NULL</v>
      </c>
      <c r="M629" s="319" t="s">
        <v>795</v>
      </c>
      <c r="P629" t="s">
        <v>4830</v>
      </c>
      <c r="Q629" s="228" t="s">
        <v>4831</v>
      </c>
      <c r="R629" s="61">
        <v>30</v>
      </c>
      <c r="W629" s="327" t="str">
        <f t="shared" si="44"/>
        <v>IF EXISTS (SELECT *FROM GeneralMaster WHERE Code='*56011' OR Name='Goa') Print 'Exist' ELSE Insert Into GeneralMaster VALUES ('*56011','Goa','30','56','0','000001',GetDate(),'NULL',NULL,'N','N','NULL')</v>
      </c>
    </row>
    <row r="630" spans="1:23">
      <c r="A630" s="319" t="s">
        <v>4897</v>
      </c>
      <c r="B630" s="28" t="s">
        <v>4832</v>
      </c>
      <c r="C630" s="319">
        <v>24</v>
      </c>
      <c r="D630" s="364">
        <v>56</v>
      </c>
      <c r="E630" s="28">
        <v>0</v>
      </c>
      <c r="F630" s="319" t="s">
        <v>135</v>
      </c>
      <c r="G630" s="320" t="s">
        <v>2070</v>
      </c>
      <c r="H630" s="28" t="s">
        <v>795</v>
      </c>
      <c r="I630" s="28" t="s">
        <v>795</v>
      </c>
      <c r="J630" s="28" t="s">
        <v>304</v>
      </c>
      <c r="K630" s="28" t="s">
        <v>304</v>
      </c>
      <c r="L630" s="28" t="str">
        <f t="shared" si="46"/>
        <v>NULL</v>
      </c>
      <c r="M630" s="319" t="s">
        <v>795</v>
      </c>
      <c r="P630" t="s">
        <v>4832</v>
      </c>
      <c r="Q630" s="228" t="s">
        <v>4833</v>
      </c>
      <c r="R630" s="61">
        <v>24</v>
      </c>
      <c r="W630" s="327" t="str">
        <f t="shared" si="44"/>
        <v>IF EXISTS (SELECT *FROM GeneralMaster WHERE Code='*56012' OR Name='Gujarat') Print 'Exist' ELSE Insert Into GeneralMaster VALUES ('*56012','Gujarat','24','56','0','000001',GetDate(),'NULL',NULL,'N','N','NULL')</v>
      </c>
    </row>
    <row r="631" spans="1:23">
      <c r="A631" s="319" t="s">
        <v>4898</v>
      </c>
      <c r="B631" s="28" t="s">
        <v>4834</v>
      </c>
      <c r="C631" s="319">
        <v>6</v>
      </c>
      <c r="D631" s="364">
        <v>56</v>
      </c>
      <c r="E631" s="28">
        <v>0</v>
      </c>
      <c r="F631" s="319" t="s">
        <v>135</v>
      </c>
      <c r="G631" s="320" t="s">
        <v>2070</v>
      </c>
      <c r="H631" s="28" t="s">
        <v>795</v>
      </c>
      <c r="I631" s="28" t="s">
        <v>795</v>
      </c>
      <c r="J631" s="28" t="s">
        <v>304</v>
      </c>
      <c r="K631" s="28" t="s">
        <v>304</v>
      </c>
      <c r="L631" s="28" t="str">
        <f t="shared" si="46"/>
        <v>NULL</v>
      </c>
      <c r="M631" s="319" t="s">
        <v>795</v>
      </c>
      <c r="P631" t="s">
        <v>4834</v>
      </c>
      <c r="Q631" s="228" t="s">
        <v>4835</v>
      </c>
      <c r="R631" s="61">
        <v>6</v>
      </c>
      <c r="W631" s="327" t="str">
        <f t="shared" si="44"/>
        <v>IF EXISTS (SELECT *FROM GeneralMaster WHERE Code='*56013' OR Name='Haryana') Print 'Exist' ELSE Insert Into GeneralMaster VALUES ('*56013','Haryana','6','56','0','000001',GetDate(),'NULL',NULL,'N','N','NULL')</v>
      </c>
    </row>
    <row r="632" spans="1:23">
      <c r="A632" s="319" t="s">
        <v>4899</v>
      </c>
      <c r="B632" s="319" t="s">
        <v>4836</v>
      </c>
      <c r="C632" s="319">
        <v>2</v>
      </c>
      <c r="D632" s="364">
        <v>56</v>
      </c>
      <c r="E632" s="28">
        <v>0</v>
      </c>
      <c r="F632" s="319" t="s">
        <v>135</v>
      </c>
      <c r="G632" s="320" t="s">
        <v>2070</v>
      </c>
      <c r="H632" s="28" t="s">
        <v>795</v>
      </c>
      <c r="I632" s="28" t="s">
        <v>795</v>
      </c>
      <c r="J632" s="28" t="s">
        <v>304</v>
      </c>
      <c r="K632" s="28" t="s">
        <v>304</v>
      </c>
      <c r="L632" s="28" t="str">
        <f t="shared" si="46"/>
        <v>NULL</v>
      </c>
      <c r="M632" s="319" t="s">
        <v>795</v>
      </c>
      <c r="P632" s="228" t="s">
        <v>4836</v>
      </c>
      <c r="Q632" s="228" t="s">
        <v>4837</v>
      </c>
      <c r="R632" s="61">
        <v>2</v>
      </c>
      <c r="W632" s="327" t="str">
        <f t="shared" si="44"/>
        <v>IF EXISTS (SELECT *FROM GeneralMaster WHERE Code='*56014' OR Name='Himachal Pradesh') Print 'Exist' ELSE Insert Into GeneralMaster VALUES ('*56014','Himachal Pradesh','2','56','0','000001',GetDate(),'NULL',NULL,'N','N','NULL')</v>
      </c>
    </row>
    <row r="633" spans="1:23">
      <c r="A633" s="319" t="s">
        <v>4900</v>
      </c>
      <c r="B633" s="319" t="s">
        <v>4838</v>
      </c>
      <c r="C633" s="319">
        <v>1</v>
      </c>
      <c r="D633" s="364">
        <v>56</v>
      </c>
      <c r="E633" s="28">
        <v>0</v>
      </c>
      <c r="F633" s="319" t="s">
        <v>135</v>
      </c>
      <c r="G633" s="320" t="s">
        <v>2070</v>
      </c>
      <c r="H633" s="28" t="s">
        <v>795</v>
      </c>
      <c r="I633" s="28" t="s">
        <v>795</v>
      </c>
      <c r="J633" s="28" t="s">
        <v>304</v>
      </c>
      <c r="K633" s="28" t="s">
        <v>304</v>
      </c>
      <c r="L633" s="28" t="str">
        <f t="shared" si="46"/>
        <v>NULL</v>
      </c>
      <c r="M633" s="319" t="s">
        <v>795</v>
      </c>
      <c r="P633" s="228" t="s">
        <v>4838</v>
      </c>
      <c r="Q633" s="228" t="s">
        <v>4839</v>
      </c>
      <c r="R633" s="61">
        <v>1</v>
      </c>
      <c r="W633" s="327" t="str">
        <f t="shared" si="44"/>
        <v>IF EXISTS (SELECT *FROM GeneralMaster WHERE Code='*56015' OR Name='Jammu and Kashmir') Print 'Exist' ELSE Insert Into GeneralMaster VALUES ('*56015','Jammu and Kashmir','1','56','0','000001',GetDate(),'NULL',NULL,'N','N','NULL')</v>
      </c>
    </row>
    <row r="634" spans="1:23">
      <c r="A634" s="319" t="s">
        <v>4901</v>
      </c>
      <c r="B634" s="319" t="s">
        <v>4840</v>
      </c>
      <c r="C634" s="319">
        <v>20</v>
      </c>
      <c r="D634" s="364">
        <v>56</v>
      </c>
      <c r="E634" s="28">
        <v>0</v>
      </c>
      <c r="F634" s="319" t="s">
        <v>135</v>
      </c>
      <c r="G634" s="320" t="s">
        <v>2070</v>
      </c>
      <c r="H634" s="28" t="s">
        <v>795</v>
      </c>
      <c r="I634" s="28" t="s">
        <v>795</v>
      </c>
      <c r="J634" s="28" t="s">
        <v>304</v>
      </c>
      <c r="K634" s="28" t="s">
        <v>304</v>
      </c>
      <c r="L634" s="28" t="str">
        <f t="shared" si="46"/>
        <v>NULL</v>
      </c>
      <c r="M634" s="319" t="s">
        <v>795</v>
      </c>
      <c r="P634" s="228" t="s">
        <v>4840</v>
      </c>
      <c r="Q634" s="228" t="s">
        <v>4841</v>
      </c>
      <c r="R634" s="61">
        <v>20</v>
      </c>
      <c r="W634" s="327" t="str">
        <f t="shared" si="44"/>
        <v>IF EXISTS (SELECT *FROM GeneralMaster WHERE Code='*56016' OR Name='Jharkhand') Print 'Exist' ELSE Insert Into GeneralMaster VALUES ('*56016','Jharkhand','20','56','0','000001',GetDate(),'NULL',NULL,'N','N','NULL')</v>
      </c>
    </row>
    <row r="635" spans="1:23">
      <c r="A635" s="319" t="s">
        <v>4902</v>
      </c>
      <c r="B635" s="319" t="s">
        <v>4842</v>
      </c>
      <c r="C635" s="319">
        <v>29</v>
      </c>
      <c r="D635" s="364">
        <v>56</v>
      </c>
      <c r="E635" s="28">
        <v>0</v>
      </c>
      <c r="F635" s="319" t="s">
        <v>135</v>
      </c>
      <c r="G635" s="320" t="s">
        <v>2070</v>
      </c>
      <c r="H635" s="28" t="s">
        <v>795</v>
      </c>
      <c r="I635" s="28" t="s">
        <v>795</v>
      </c>
      <c r="J635" s="28" t="s">
        <v>304</v>
      </c>
      <c r="K635" s="28" t="s">
        <v>304</v>
      </c>
      <c r="L635" s="28" t="str">
        <f t="shared" si="46"/>
        <v>NULL</v>
      </c>
      <c r="M635" s="319" t="s">
        <v>795</v>
      </c>
      <c r="P635" s="228" t="s">
        <v>4842</v>
      </c>
      <c r="Q635" s="228" t="s">
        <v>4843</v>
      </c>
      <c r="R635" s="61">
        <v>29</v>
      </c>
      <c r="W635" s="327" t="str">
        <f t="shared" si="44"/>
        <v>IF EXISTS (SELECT *FROM GeneralMaster WHERE Code='*56017' OR Name='Karnataka') Print 'Exist' ELSE Insert Into GeneralMaster VALUES ('*56017','Karnataka','29','56','0','000001',GetDate(),'NULL',NULL,'N','N','NULL')</v>
      </c>
    </row>
    <row r="636" spans="1:23">
      <c r="A636" s="319" t="s">
        <v>4903</v>
      </c>
      <c r="B636" s="319" t="s">
        <v>4844</v>
      </c>
      <c r="C636" s="319">
        <v>32</v>
      </c>
      <c r="D636" s="364">
        <v>56</v>
      </c>
      <c r="E636" s="28">
        <v>0</v>
      </c>
      <c r="F636" s="319" t="s">
        <v>135</v>
      </c>
      <c r="G636" s="320" t="s">
        <v>2070</v>
      </c>
      <c r="H636" s="28" t="s">
        <v>795</v>
      </c>
      <c r="I636" s="28" t="s">
        <v>795</v>
      </c>
      <c r="J636" s="28" t="s">
        <v>304</v>
      </c>
      <c r="K636" s="28" t="s">
        <v>304</v>
      </c>
      <c r="L636" s="28" t="str">
        <f t="shared" si="46"/>
        <v>NULL</v>
      </c>
      <c r="M636" s="319" t="s">
        <v>795</v>
      </c>
      <c r="P636" s="228" t="s">
        <v>4844</v>
      </c>
      <c r="Q636" s="228" t="s">
        <v>4845</v>
      </c>
      <c r="R636" s="61">
        <v>32</v>
      </c>
      <c r="W636" s="327" t="str">
        <f t="shared" si="44"/>
        <v>IF EXISTS (SELECT *FROM GeneralMaster WHERE Code='*56018' OR Name='Kerala') Print 'Exist' ELSE Insert Into GeneralMaster VALUES ('*56018','Kerala','32','56','0','000001',GetDate(),'NULL',NULL,'N','N','NULL')</v>
      </c>
    </row>
    <row r="637" spans="1:23">
      <c r="A637" s="319" t="s">
        <v>4904</v>
      </c>
      <c r="B637" s="319" t="s">
        <v>4846</v>
      </c>
      <c r="C637" s="319">
        <v>38</v>
      </c>
      <c r="D637" s="364">
        <v>56</v>
      </c>
      <c r="E637" s="28">
        <v>0</v>
      </c>
      <c r="F637" s="319" t="s">
        <v>135</v>
      </c>
      <c r="G637" s="320" t="s">
        <v>2070</v>
      </c>
      <c r="H637" s="28" t="s">
        <v>795</v>
      </c>
      <c r="I637" s="28" t="s">
        <v>795</v>
      </c>
      <c r="J637" s="28" t="s">
        <v>304</v>
      </c>
      <c r="K637" s="28" t="s">
        <v>304</v>
      </c>
      <c r="L637" s="28" t="str">
        <f t="shared" si="46"/>
        <v>NULL</v>
      </c>
      <c r="M637" s="319" t="s">
        <v>795</v>
      </c>
      <c r="P637" s="228" t="s">
        <v>4846</v>
      </c>
      <c r="Q637" s="228" t="s">
        <v>4847</v>
      </c>
      <c r="R637" s="61">
        <v>38</v>
      </c>
      <c r="W637" s="327" t="str">
        <f t="shared" si="44"/>
        <v>IF EXISTS (SELECT *FROM GeneralMaster WHERE Code='*56019' OR Name='Ladakh') Print 'Exist' ELSE Insert Into GeneralMaster VALUES ('*56019','Ladakh','38','56','0','000001',GetDate(),'NULL',NULL,'N','N','NULL')</v>
      </c>
    </row>
    <row r="638" spans="1:23">
      <c r="A638" s="319" t="s">
        <v>4905</v>
      </c>
      <c r="B638" s="319" t="s">
        <v>4848</v>
      </c>
      <c r="C638" s="319">
        <v>31</v>
      </c>
      <c r="D638" s="364">
        <v>56</v>
      </c>
      <c r="E638" s="28">
        <v>0</v>
      </c>
      <c r="F638" s="319" t="s">
        <v>135</v>
      </c>
      <c r="G638" s="320" t="s">
        <v>2070</v>
      </c>
      <c r="H638" s="28" t="s">
        <v>795</v>
      </c>
      <c r="I638" s="28" t="s">
        <v>795</v>
      </c>
      <c r="J638" s="28" t="s">
        <v>304</v>
      </c>
      <c r="K638" s="28" t="s">
        <v>304</v>
      </c>
      <c r="L638" s="28" t="str">
        <f t="shared" si="46"/>
        <v>NULL</v>
      </c>
      <c r="M638" s="319" t="s">
        <v>795</v>
      </c>
      <c r="P638" s="228" t="s">
        <v>4848</v>
      </c>
      <c r="Q638" s="228" t="s">
        <v>4849</v>
      </c>
      <c r="R638" s="61">
        <v>31</v>
      </c>
      <c r="W638" s="327" t="str">
        <f t="shared" si="44"/>
        <v>IF EXISTS (SELECT *FROM GeneralMaster WHERE Code='*56020' OR Name='Lakshadweep') Print 'Exist' ELSE Insert Into GeneralMaster VALUES ('*56020','Lakshadweep','31','56','0','000001',GetDate(),'NULL',NULL,'N','N','NULL')</v>
      </c>
    </row>
    <row r="639" spans="1:23">
      <c r="A639" s="319" t="s">
        <v>4906</v>
      </c>
      <c r="B639" s="319" t="s">
        <v>4850</v>
      </c>
      <c r="C639" s="319">
        <v>23</v>
      </c>
      <c r="D639" s="364">
        <v>56</v>
      </c>
      <c r="E639" s="28">
        <v>0</v>
      </c>
      <c r="F639" s="319" t="s">
        <v>135</v>
      </c>
      <c r="G639" s="320" t="s">
        <v>2070</v>
      </c>
      <c r="H639" s="28" t="s">
        <v>795</v>
      </c>
      <c r="I639" s="28" t="s">
        <v>795</v>
      </c>
      <c r="J639" s="28" t="s">
        <v>304</v>
      </c>
      <c r="K639" s="28" t="s">
        <v>304</v>
      </c>
      <c r="L639" s="28" t="str">
        <f t="shared" si="46"/>
        <v>NULL</v>
      </c>
      <c r="M639" s="319" t="s">
        <v>795</v>
      </c>
      <c r="P639" s="228" t="s">
        <v>4850</v>
      </c>
      <c r="Q639" s="228" t="s">
        <v>4851</v>
      </c>
      <c r="R639" s="61">
        <v>23</v>
      </c>
      <c r="W639" s="327" t="str">
        <f t="shared" si="44"/>
        <v>IF EXISTS (SELECT *FROM GeneralMaster WHERE Code='*56021' OR Name='Madhya Pradesh') Print 'Exist' ELSE Insert Into GeneralMaster VALUES ('*56021','Madhya Pradesh','23','56','0','000001',GetDate(),'NULL',NULL,'N','N','NULL')</v>
      </c>
    </row>
    <row r="640" spans="1:23">
      <c r="A640" s="319" t="s">
        <v>4907</v>
      </c>
      <c r="B640" s="319" t="s">
        <v>4852</v>
      </c>
      <c r="C640" s="319">
        <v>27</v>
      </c>
      <c r="D640" s="364">
        <v>56</v>
      </c>
      <c r="E640" s="28">
        <v>0</v>
      </c>
      <c r="F640" s="319" t="s">
        <v>135</v>
      </c>
      <c r="G640" s="320" t="s">
        <v>2070</v>
      </c>
      <c r="H640" s="28" t="s">
        <v>795</v>
      </c>
      <c r="I640" s="28" t="s">
        <v>795</v>
      </c>
      <c r="J640" s="28" t="s">
        <v>304</v>
      </c>
      <c r="K640" s="28" t="s">
        <v>304</v>
      </c>
      <c r="L640" s="28" t="str">
        <f t="shared" si="46"/>
        <v>NULL</v>
      </c>
      <c r="M640" s="319" t="s">
        <v>795</v>
      </c>
      <c r="P640" s="228" t="s">
        <v>4852</v>
      </c>
      <c r="Q640" s="228" t="s">
        <v>4853</v>
      </c>
      <c r="R640" s="61">
        <v>27</v>
      </c>
      <c r="W640" s="327" t="str">
        <f t="shared" si="44"/>
        <v>IF EXISTS (SELECT *FROM GeneralMaster WHERE Code='*56022' OR Name='Maharashtra') Print 'Exist' ELSE Insert Into GeneralMaster VALUES ('*56022','Maharashtra','27','56','0','000001',GetDate(),'NULL',NULL,'N','N','NULL')</v>
      </c>
    </row>
    <row r="641" spans="1:23">
      <c r="A641" s="319" t="s">
        <v>4908</v>
      </c>
      <c r="B641" s="319" t="s">
        <v>4854</v>
      </c>
      <c r="C641" s="319">
        <v>14</v>
      </c>
      <c r="D641" s="364">
        <v>56</v>
      </c>
      <c r="E641" s="28">
        <v>0</v>
      </c>
      <c r="F641" s="319" t="s">
        <v>135</v>
      </c>
      <c r="G641" s="320" t="s">
        <v>2070</v>
      </c>
      <c r="H641" s="28" t="s">
        <v>795</v>
      </c>
      <c r="I641" s="28" t="s">
        <v>795</v>
      </c>
      <c r="J641" s="28" t="s">
        <v>304</v>
      </c>
      <c r="K641" s="28" t="s">
        <v>304</v>
      </c>
      <c r="L641" s="28" t="str">
        <f t="shared" si="46"/>
        <v>NULL</v>
      </c>
      <c r="M641" s="319" t="s">
        <v>795</v>
      </c>
      <c r="P641" s="228" t="s">
        <v>4854</v>
      </c>
      <c r="Q641" s="228" t="s">
        <v>4855</v>
      </c>
      <c r="R641" s="61">
        <v>14</v>
      </c>
      <c r="W641" s="327" t="str">
        <f t="shared" si="44"/>
        <v>IF EXISTS (SELECT *FROM GeneralMaster WHERE Code='*56023' OR Name='Manipur') Print 'Exist' ELSE Insert Into GeneralMaster VALUES ('*56023','Manipur','14','56','0','000001',GetDate(),'NULL',NULL,'N','N','NULL')</v>
      </c>
    </row>
    <row r="642" spans="1:23">
      <c r="A642" s="319" t="s">
        <v>4909</v>
      </c>
      <c r="B642" s="319" t="s">
        <v>4856</v>
      </c>
      <c r="C642" s="319">
        <v>17</v>
      </c>
      <c r="D642" s="364">
        <v>56</v>
      </c>
      <c r="E642" s="28">
        <v>0</v>
      </c>
      <c r="F642" s="319" t="s">
        <v>135</v>
      </c>
      <c r="G642" s="320" t="s">
        <v>2070</v>
      </c>
      <c r="H642" s="28" t="s">
        <v>795</v>
      </c>
      <c r="I642" s="28" t="s">
        <v>795</v>
      </c>
      <c r="J642" s="28" t="s">
        <v>304</v>
      </c>
      <c r="K642" s="28" t="s">
        <v>304</v>
      </c>
      <c r="L642" s="28" t="str">
        <f t="shared" si="46"/>
        <v>NULL</v>
      </c>
      <c r="M642" s="319" t="s">
        <v>795</v>
      </c>
      <c r="P642" s="228" t="s">
        <v>4856</v>
      </c>
      <c r="Q642" s="228" t="s">
        <v>923</v>
      </c>
      <c r="R642" s="61">
        <v>17</v>
      </c>
      <c r="W642" s="327" t="str">
        <f t="shared" si="44"/>
        <v>IF EXISTS (SELECT *FROM GeneralMaster WHERE Code='*56024' OR Name='Meghalaya') Print 'Exist' ELSE Insert Into GeneralMaster VALUES ('*56024','Meghalaya','17','56','0','000001',GetDate(),'NULL',NULL,'N','N','NULL')</v>
      </c>
    </row>
    <row r="643" spans="1:23">
      <c r="A643" s="319" t="s">
        <v>4910</v>
      </c>
      <c r="B643" s="319" t="s">
        <v>4857</v>
      </c>
      <c r="C643" s="319">
        <v>15</v>
      </c>
      <c r="D643" s="364">
        <v>56</v>
      </c>
      <c r="E643" s="28">
        <v>0</v>
      </c>
      <c r="F643" s="319" t="s">
        <v>135</v>
      </c>
      <c r="G643" s="320" t="s">
        <v>2070</v>
      </c>
      <c r="H643" s="28" t="s">
        <v>795</v>
      </c>
      <c r="I643" s="28" t="s">
        <v>795</v>
      </c>
      <c r="J643" s="28" t="s">
        <v>304</v>
      </c>
      <c r="K643" s="28" t="s">
        <v>304</v>
      </c>
      <c r="L643" s="28" t="str">
        <f t="shared" si="46"/>
        <v>NULL</v>
      </c>
      <c r="M643" s="319" t="s">
        <v>795</v>
      </c>
      <c r="P643" s="228" t="s">
        <v>4857</v>
      </c>
      <c r="Q643" s="228" t="s">
        <v>4858</v>
      </c>
      <c r="R643" s="61">
        <v>15</v>
      </c>
      <c r="W643" s="327" t="str">
        <f t="shared" si="44"/>
        <v>IF EXISTS (SELECT *FROM GeneralMaster WHERE Code='*56025' OR Name='Mizoram') Print 'Exist' ELSE Insert Into GeneralMaster VALUES ('*56025','Mizoram','15','56','0','000001',GetDate(),'NULL',NULL,'N','N','NULL')</v>
      </c>
    </row>
    <row r="644" spans="1:23">
      <c r="A644" s="319" t="s">
        <v>4911</v>
      </c>
      <c r="B644" s="319" t="s">
        <v>4859</v>
      </c>
      <c r="C644" s="319">
        <v>13</v>
      </c>
      <c r="D644" s="364">
        <v>56</v>
      </c>
      <c r="E644" s="28">
        <v>0</v>
      </c>
      <c r="F644" s="319" t="s">
        <v>135</v>
      </c>
      <c r="G644" s="320" t="s">
        <v>2070</v>
      </c>
      <c r="H644" s="28" t="s">
        <v>795</v>
      </c>
      <c r="I644" s="28" t="s">
        <v>795</v>
      </c>
      <c r="J644" s="28" t="s">
        <v>304</v>
      </c>
      <c r="K644" s="28" t="s">
        <v>304</v>
      </c>
      <c r="L644" s="28" t="str">
        <f t="shared" si="46"/>
        <v>NULL</v>
      </c>
      <c r="M644" s="319" t="s">
        <v>795</v>
      </c>
      <c r="P644" s="228" t="s">
        <v>4859</v>
      </c>
      <c r="Q644" s="228" t="s">
        <v>4860</v>
      </c>
      <c r="R644" s="61">
        <v>13</v>
      </c>
      <c r="W644" s="327" t="str">
        <f t="shared" si="44"/>
        <v>IF EXISTS (SELECT *FROM GeneralMaster WHERE Code='*56026' OR Name='Nagaland') Print 'Exist' ELSE Insert Into GeneralMaster VALUES ('*56026','Nagaland','13','56','0','000001',GetDate(),'NULL',NULL,'N','N','NULL')</v>
      </c>
    </row>
    <row r="645" spans="1:23">
      <c r="A645" s="319" t="s">
        <v>4912</v>
      </c>
      <c r="B645" s="319" t="s">
        <v>4861</v>
      </c>
      <c r="C645" s="319">
        <v>21</v>
      </c>
      <c r="D645" s="364">
        <v>56</v>
      </c>
      <c r="E645" s="28">
        <v>0</v>
      </c>
      <c r="F645" s="319" t="s">
        <v>135</v>
      </c>
      <c r="G645" s="320" t="s">
        <v>2070</v>
      </c>
      <c r="H645" s="28" t="s">
        <v>795</v>
      </c>
      <c r="I645" s="28" t="s">
        <v>795</v>
      </c>
      <c r="J645" s="28" t="s">
        <v>304</v>
      </c>
      <c r="K645" s="28" t="s">
        <v>304</v>
      </c>
      <c r="L645" s="28" t="str">
        <f t="shared" si="46"/>
        <v>NULL</v>
      </c>
      <c r="M645" s="319" t="s">
        <v>795</v>
      </c>
      <c r="P645" s="228" t="s">
        <v>4861</v>
      </c>
      <c r="Q645" s="228" t="s">
        <v>4862</v>
      </c>
      <c r="R645" s="61">
        <v>21</v>
      </c>
      <c r="W645" s="327" t="str">
        <f t="shared" si="44"/>
        <v>IF EXISTS (SELECT *FROM GeneralMaster WHERE Code='*56027' OR Name='Odisha') Print 'Exist' ELSE Insert Into GeneralMaster VALUES ('*56027','Odisha','21','56','0','000001',GetDate(),'NULL',NULL,'N','N','NULL')</v>
      </c>
    </row>
    <row r="646" spans="1:23">
      <c r="A646" s="319" t="s">
        <v>4913</v>
      </c>
      <c r="B646" s="319" t="s">
        <v>4863</v>
      </c>
      <c r="C646" s="319">
        <v>97</v>
      </c>
      <c r="D646" s="364">
        <v>56</v>
      </c>
      <c r="E646" s="28">
        <v>0</v>
      </c>
      <c r="F646" s="319" t="s">
        <v>135</v>
      </c>
      <c r="G646" s="320" t="s">
        <v>2070</v>
      </c>
      <c r="H646" s="28" t="s">
        <v>795</v>
      </c>
      <c r="I646" s="28" t="s">
        <v>795</v>
      </c>
      <c r="J646" s="28" t="s">
        <v>304</v>
      </c>
      <c r="K646" s="28" t="s">
        <v>304</v>
      </c>
      <c r="L646" s="28" t="str">
        <f t="shared" si="46"/>
        <v>NULL</v>
      </c>
      <c r="M646" s="319" t="s">
        <v>795</v>
      </c>
      <c r="P646" s="228" t="s">
        <v>4863</v>
      </c>
      <c r="Q646" s="228" t="s">
        <v>4864</v>
      </c>
      <c r="R646" s="61">
        <v>97</v>
      </c>
      <c r="W646" s="327" t="str">
        <f t="shared" si="44"/>
        <v>IF EXISTS (SELECT *FROM GeneralMaster WHERE Code='*56028' OR Name='Other Territory') Print 'Exist' ELSE Insert Into GeneralMaster VALUES ('*56028','Other Territory','97','56','0','000001',GetDate(),'NULL',NULL,'N','N','NULL')</v>
      </c>
    </row>
    <row r="647" spans="1:23">
      <c r="A647" s="319" t="s">
        <v>4914</v>
      </c>
      <c r="B647" s="319" t="s">
        <v>4865</v>
      </c>
      <c r="C647" s="319">
        <v>34</v>
      </c>
      <c r="D647" s="364">
        <v>56</v>
      </c>
      <c r="E647" s="28">
        <v>0</v>
      </c>
      <c r="F647" s="319" t="s">
        <v>135</v>
      </c>
      <c r="G647" s="320" t="s">
        <v>2070</v>
      </c>
      <c r="H647" s="28" t="s">
        <v>795</v>
      </c>
      <c r="I647" s="28" t="s">
        <v>795</v>
      </c>
      <c r="J647" s="28" t="s">
        <v>304</v>
      </c>
      <c r="K647" s="28" t="s">
        <v>304</v>
      </c>
      <c r="L647" s="28" t="str">
        <f t="shared" si="46"/>
        <v>NULL</v>
      </c>
      <c r="M647" s="319" t="s">
        <v>795</v>
      </c>
      <c r="P647" s="228" t="s">
        <v>4865</v>
      </c>
      <c r="Q647" s="228" t="s">
        <v>4866</v>
      </c>
      <c r="R647" s="61">
        <v>34</v>
      </c>
      <c r="W647" s="327" t="str">
        <f t="shared" si="44"/>
        <v>IF EXISTS (SELECT *FROM GeneralMaster WHERE Code='*56029' OR Name='Puducherry') Print 'Exist' ELSE Insert Into GeneralMaster VALUES ('*56029','Puducherry','34','56','0','000001',GetDate(),'NULL',NULL,'N','N','NULL')</v>
      </c>
    </row>
    <row r="648" spans="1:23">
      <c r="A648" s="319" t="s">
        <v>4915</v>
      </c>
      <c r="B648" s="319" t="s">
        <v>4867</v>
      </c>
      <c r="C648" s="319">
        <v>3</v>
      </c>
      <c r="D648" s="364">
        <v>56</v>
      </c>
      <c r="E648" s="28">
        <v>0</v>
      </c>
      <c r="F648" s="319" t="s">
        <v>135</v>
      </c>
      <c r="G648" s="320" t="s">
        <v>2070</v>
      </c>
      <c r="H648" s="28" t="s">
        <v>795</v>
      </c>
      <c r="I648" s="28" t="s">
        <v>795</v>
      </c>
      <c r="J648" s="28" t="s">
        <v>304</v>
      </c>
      <c r="K648" s="28" t="s">
        <v>304</v>
      </c>
      <c r="L648" s="28" t="str">
        <f t="shared" si="46"/>
        <v>NULL</v>
      </c>
      <c r="M648" s="319" t="s">
        <v>795</v>
      </c>
      <c r="P648" s="228" t="s">
        <v>4867</v>
      </c>
      <c r="Q648" s="228" t="s">
        <v>4868</v>
      </c>
      <c r="R648" s="61">
        <v>3</v>
      </c>
      <c r="W648" s="327" t="str">
        <f t="shared" si="44"/>
        <v>IF EXISTS (SELECT *FROM GeneralMaster WHERE Code='*56030' OR Name='Punjab') Print 'Exist' ELSE Insert Into GeneralMaster VALUES ('*56030','Punjab','3','56','0','000001',GetDate(),'NULL',NULL,'N','N','NULL')</v>
      </c>
    </row>
    <row r="649" spans="1:23">
      <c r="A649" s="319" t="s">
        <v>4916</v>
      </c>
      <c r="B649" s="319" t="s">
        <v>4869</v>
      </c>
      <c r="C649" s="319">
        <v>8</v>
      </c>
      <c r="D649" s="364">
        <v>56</v>
      </c>
      <c r="E649" s="28">
        <v>0</v>
      </c>
      <c r="F649" s="319" t="s">
        <v>135</v>
      </c>
      <c r="G649" s="320" t="s">
        <v>2070</v>
      </c>
      <c r="H649" s="28" t="s">
        <v>795</v>
      </c>
      <c r="I649" s="28" t="s">
        <v>795</v>
      </c>
      <c r="J649" s="28" t="s">
        <v>304</v>
      </c>
      <c r="K649" s="28" t="s">
        <v>304</v>
      </c>
      <c r="L649" s="28" t="str">
        <f t="shared" si="46"/>
        <v>NULL</v>
      </c>
      <c r="M649" s="319" t="s">
        <v>795</v>
      </c>
      <c r="P649" s="228" t="s">
        <v>4869</v>
      </c>
      <c r="Q649" s="228" t="s">
        <v>4870</v>
      </c>
      <c r="R649" s="61">
        <v>8</v>
      </c>
      <c r="W649" s="327" t="str">
        <f t="shared" si="44"/>
        <v>IF EXISTS (SELECT *FROM GeneralMaster WHERE Code='*56031' OR Name='Rajasthan') Print 'Exist' ELSE Insert Into GeneralMaster VALUES ('*56031','Rajasthan','8','56','0','000001',GetDate(),'NULL',NULL,'N','N','NULL')</v>
      </c>
    </row>
    <row r="650" spans="1:23">
      <c r="A650" s="319" t="s">
        <v>4917</v>
      </c>
      <c r="B650" s="319" t="s">
        <v>4871</v>
      </c>
      <c r="C650" s="319">
        <v>11</v>
      </c>
      <c r="D650" s="364">
        <v>56</v>
      </c>
      <c r="E650" s="28">
        <v>0</v>
      </c>
      <c r="F650" s="319" t="s">
        <v>135</v>
      </c>
      <c r="G650" s="320" t="s">
        <v>2070</v>
      </c>
      <c r="H650" s="28" t="s">
        <v>795</v>
      </c>
      <c r="I650" s="28" t="s">
        <v>795</v>
      </c>
      <c r="J650" s="28" t="s">
        <v>304</v>
      </c>
      <c r="K650" s="28" t="s">
        <v>304</v>
      </c>
      <c r="L650" s="28" t="str">
        <f t="shared" si="46"/>
        <v>NULL</v>
      </c>
      <c r="M650" s="319" t="s">
        <v>795</v>
      </c>
      <c r="P650" s="228" t="s">
        <v>4871</v>
      </c>
      <c r="Q650" s="228" t="s">
        <v>4872</v>
      </c>
      <c r="R650" s="61">
        <v>11</v>
      </c>
      <c r="W650" s="327" t="str">
        <f t="shared" si="44"/>
        <v>IF EXISTS (SELECT *FROM GeneralMaster WHERE Code='*56032' OR Name='Sikkim') Print 'Exist' ELSE Insert Into GeneralMaster VALUES ('*56032','Sikkim','11','56','0','000001',GetDate(),'NULL',NULL,'N','N','NULL')</v>
      </c>
    </row>
    <row r="651" spans="1:23">
      <c r="A651" s="319" t="s">
        <v>4918</v>
      </c>
      <c r="B651" s="319" t="s">
        <v>4873</v>
      </c>
      <c r="C651" s="319">
        <v>33</v>
      </c>
      <c r="D651" s="364">
        <v>56</v>
      </c>
      <c r="E651" s="28">
        <v>0</v>
      </c>
      <c r="F651" s="319" t="s">
        <v>135</v>
      </c>
      <c r="G651" s="320" t="s">
        <v>2070</v>
      </c>
      <c r="H651" s="28" t="s">
        <v>795</v>
      </c>
      <c r="I651" s="28" t="s">
        <v>795</v>
      </c>
      <c r="J651" s="28" t="s">
        <v>304</v>
      </c>
      <c r="K651" s="28" t="s">
        <v>304</v>
      </c>
      <c r="L651" s="28" t="str">
        <f t="shared" si="46"/>
        <v>NULL</v>
      </c>
      <c r="M651" s="319" t="s">
        <v>795</v>
      </c>
      <c r="P651" s="228" t="s">
        <v>4873</v>
      </c>
      <c r="Q651" s="228" t="s">
        <v>4874</v>
      </c>
      <c r="R651" s="61">
        <v>33</v>
      </c>
      <c r="W651" s="327" t="str">
        <f t="shared" si="44"/>
        <v>IF EXISTS (SELECT *FROM GeneralMaster WHERE Code='*56033' OR Name='Tamil Nadu') Print 'Exist' ELSE Insert Into GeneralMaster VALUES ('*56033','Tamil Nadu','33','56','0','000001',GetDate(),'NULL',NULL,'N','N','NULL')</v>
      </c>
    </row>
    <row r="652" spans="1:23">
      <c r="A652" s="319" t="s">
        <v>4919</v>
      </c>
      <c r="B652" s="319" t="s">
        <v>4875</v>
      </c>
      <c r="C652" s="319">
        <v>36</v>
      </c>
      <c r="D652" s="364">
        <v>56</v>
      </c>
      <c r="E652" s="28">
        <v>0</v>
      </c>
      <c r="F652" s="319" t="s">
        <v>135</v>
      </c>
      <c r="G652" s="320" t="s">
        <v>2070</v>
      </c>
      <c r="H652" s="28" t="s">
        <v>795</v>
      </c>
      <c r="I652" s="28" t="s">
        <v>795</v>
      </c>
      <c r="J652" s="28" t="s">
        <v>304</v>
      </c>
      <c r="K652" s="28" t="s">
        <v>304</v>
      </c>
      <c r="L652" s="28" t="str">
        <f t="shared" si="46"/>
        <v>NULL</v>
      </c>
      <c r="M652" s="319" t="s">
        <v>795</v>
      </c>
      <c r="P652" s="228" t="s">
        <v>4875</v>
      </c>
      <c r="Q652" s="228" t="s">
        <v>4876</v>
      </c>
      <c r="R652" s="61">
        <v>36</v>
      </c>
      <c r="W652" s="327" t="str">
        <f t="shared" si="44"/>
        <v>IF EXISTS (SELECT *FROM GeneralMaster WHERE Code='*56034' OR Name='Telangana') Print 'Exist' ELSE Insert Into GeneralMaster VALUES ('*56034','Telangana','36','56','0','000001',GetDate(),'NULL',NULL,'N','N','NULL')</v>
      </c>
    </row>
    <row r="653" spans="1:23">
      <c r="A653" s="319" t="s">
        <v>4920</v>
      </c>
      <c r="B653" s="319" t="s">
        <v>4877</v>
      </c>
      <c r="C653" s="319">
        <v>16</v>
      </c>
      <c r="D653" s="364">
        <v>56</v>
      </c>
      <c r="E653" s="28">
        <v>0</v>
      </c>
      <c r="F653" s="319" t="s">
        <v>135</v>
      </c>
      <c r="G653" s="320" t="s">
        <v>2070</v>
      </c>
      <c r="H653" s="28" t="s">
        <v>795</v>
      </c>
      <c r="I653" s="28" t="s">
        <v>795</v>
      </c>
      <c r="J653" s="28" t="s">
        <v>304</v>
      </c>
      <c r="K653" s="28" t="s">
        <v>304</v>
      </c>
      <c r="L653" s="28" t="str">
        <f t="shared" si="46"/>
        <v>NULL</v>
      </c>
      <c r="M653" s="319" t="s">
        <v>795</v>
      </c>
      <c r="P653" s="228" t="s">
        <v>4877</v>
      </c>
      <c r="Q653" s="228" t="s">
        <v>4878</v>
      </c>
      <c r="R653" s="61">
        <v>16</v>
      </c>
      <c r="W653" s="327" t="str">
        <f t="shared" si="44"/>
        <v>IF EXISTS (SELECT *FROM GeneralMaster WHERE Code='*56035' OR Name='Tripura') Print 'Exist' ELSE Insert Into GeneralMaster VALUES ('*56035','Tripura','16','56','0','000001',GetDate(),'NULL',NULL,'N','N','NULL')</v>
      </c>
    </row>
    <row r="654" spans="1:23">
      <c r="A654" s="319" t="s">
        <v>4921</v>
      </c>
      <c r="B654" s="319" t="s">
        <v>4879</v>
      </c>
      <c r="C654" s="319">
        <v>9</v>
      </c>
      <c r="D654" s="364">
        <v>56</v>
      </c>
      <c r="E654" s="28">
        <v>0</v>
      </c>
      <c r="F654" s="319" t="s">
        <v>135</v>
      </c>
      <c r="G654" s="320" t="s">
        <v>2070</v>
      </c>
      <c r="H654" s="28" t="s">
        <v>795</v>
      </c>
      <c r="I654" s="28" t="s">
        <v>795</v>
      </c>
      <c r="J654" s="28" t="s">
        <v>304</v>
      </c>
      <c r="K654" s="28" t="s">
        <v>304</v>
      </c>
      <c r="L654" s="28" t="str">
        <f t="shared" si="46"/>
        <v>NULL</v>
      </c>
      <c r="M654" s="319" t="s">
        <v>795</v>
      </c>
      <c r="P654" s="228" t="s">
        <v>4879</v>
      </c>
      <c r="Q654" s="228" t="s">
        <v>4880</v>
      </c>
      <c r="R654" s="61">
        <v>9</v>
      </c>
      <c r="W654" s="327" t="str">
        <f>CONCATENATE(W$1,W$3,"'",A654,"' OR Name='",B654,"') Print 'Exist' ELSE ",W$4,"'",A654,"','",B654,"','",C654,"','",D654,"','",E654,"','",F654,"',",G654,",'",H654,"',",I654,",'",J654,"','",K654,"','",L654,"')")</f>
        <v>IF EXISTS (SELECT *FROM GeneralMaster WHERE Code='*56036' OR Name='Uttar Pradesh') Print 'Exist' ELSE Insert Into GeneralMaster VALUES ('*56036','Uttar Pradesh','9','56','0','000001',GetDate(),'NULL',NULL,'N','N','NULL')</v>
      </c>
    </row>
    <row r="655" spans="1:23">
      <c r="A655" s="319" t="s">
        <v>4922</v>
      </c>
      <c r="B655" s="319" t="s">
        <v>4881</v>
      </c>
      <c r="C655" s="319">
        <v>5</v>
      </c>
      <c r="D655" s="364">
        <v>56</v>
      </c>
      <c r="E655" s="28">
        <v>0</v>
      </c>
      <c r="F655" s="319" t="s">
        <v>135</v>
      </c>
      <c r="G655" s="320" t="s">
        <v>2070</v>
      </c>
      <c r="H655" s="28" t="s">
        <v>795</v>
      </c>
      <c r="I655" s="28" t="s">
        <v>795</v>
      </c>
      <c r="J655" s="28" t="s">
        <v>304</v>
      </c>
      <c r="K655" s="28" t="s">
        <v>304</v>
      </c>
      <c r="L655" s="28" t="str">
        <f t="shared" si="46"/>
        <v>NULL</v>
      </c>
      <c r="M655" s="319" t="s">
        <v>795</v>
      </c>
      <c r="P655" s="228" t="s">
        <v>4881</v>
      </c>
      <c r="Q655" s="228" t="s">
        <v>4882</v>
      </c>
      <c r="R655" s="61">
        <v>5</v>
      </c>
      <c r="W655" s="327" t="str">
        <f>CONCATENATE(W$1,W$3,"'",A655,"' OR Name='",B655,"') Print 'Exist' ELSE ",W$4,"'",A655,"','",B655,"','",C655,"','",D655,"','",E655,"','",F655,"',",G655,",'",H655,"',",I655,",'",J655,"','",K655,"','",L655,"')")</f>
        <v>IF EXISTS (SELECT *FROM GeneralMaster WHERE Code='*56037' OR Name='Uttarakhand') Print 'Exist' ELSE Insert Into GeneralMaster VALUES ('*56037','Uttarakhand','5','56','0','000001',GetDate(),'NULL',NULL,'N','N','NULL')</v>
      </c>
    </row>
    <row r="656" spans="1:23">
      <c r="A656" s="319" t="s">
        <v>4923</v>
      </c>
      <c r="B656" s="319" t="s">
        <v>4883</v>
      </c>
      <c r="C656" s="319">
        <v>19</v>
      </c>
      <c r="D656" s="364">
        <v>56</v>
      </c>
      <c r="E656" s="28">
        <v>0</v>
      </c>
      <c r="F656" s="319" t="s">
        <v>135</v>
      </c>
      <c r="G656" s="320" t="s">
        <v>2070</v>
      </c>
      <c r="H656" s="28" t="s">
        <v>795</v>
      </c>
      <c r="I656" s="28" t="s">
        <v>795</v>
      </c>
      <c r="J656" s="28" t="s">
        <v>304</v>
      </c>
      <c r="K656" s="28" t="s">
        <v>304</v>
      </c>
      <c r="L656" s="28" t="str">
        <f t="shared" si="46"/>
        <v>NULL</v>
      </c>
      <c r="M656" s="319" t="s">
        <v>795</v>
      </c>
      <c r="P656" s="228" t="s">
        <v>4883</v>
      </c>
      <c r="Q656" s="228" t="s">
        <v>864</v>
      </c>
      <c r="R656" s="61">
        <v>19</v>
      </c>
      <c r="W656" s="327" t="str">
        <f>CONCATENATE(W$1,W$3,"'",A656,"' OR Name='",B656,"') Print 'Exist' ELSE ",W$4,"'",A656,"','",B656,"','",C656,"','",D656,"','",E656,"','",F656,"',",G656,",'",H656,"',",I656,",'",J656,"','",K656,"','",L656,"')")</f>
        <v>IF EXISTS (SELECT *FROM GeneralMaster WHERE Code='*56038' OR Name='West Bengal') Print 'Exist' ELSE Insert Into GeneralMaster VALUES ('*56038','West Bengal','19','56','0','000001',GetDate(),'NULL',NULL,'N','N','NULL')</v>
      </c>
    </row>
    <row r="657" spans="1:23">
      <c r="A657" s="319" t="s">
        <v>4924</v>
      </c>
      <c r="B657" s="319" t="s">
        <v>4884</v>
      </c>
      <c r="C657" s="319">
        <v>96</v>
      </c>
      <c r="D657" s="364">
        <v>56</v>
      </c>
      <c r="E657" s="28">
        <v>0</v>
      </c>
      <c r="F657" s="319" t="s">
        <v>135</v>
      </c>
      <c r="G657" s="320" t="s">
        <v>2070</v>
      </c>
      <c r="H657" s="28" t="s">
        <v>795</v>
      </c>
      <c r="I657" s="28" t="s">
        <v>795</v>
      </c>
      <c r="J657" s="28" t="s">
        <v>304</v>
      </c>
      <c r="K657" s="28" t="s">
        <v>304</v>
      </c>
      <c r="L657" s="28" t="str">
        <f t="shared" si="46"/>
        <v>NULL</v>
      </c>
      <c r="M657" s="319" t="s">
        <v>795</v>
      </c>
      <c r="P657" s="228" t="s">
        <v>4884</v>
      </c>
      <c r="Q657" s="228" t="s">
        <v>4885</v>
      </c>
      <c r="R657" s="61">
        <v>96</v>
      </c>
      <c r="W657" s="327" t="str">
        <f>CONCATENATE(W$1,W$3,"'",A657,"' OR Name='",B657,"') Print 'Exist' ELSE ",W$4,"'",A657,"','",B657,"','",C657,"','",D657,"','",E657,"','",F657,"',",G657,",'",H657,"',",I657,",'",J657,"','",K657,"','",L657,"')")</f>
        <v>IF EXISTS (SELECT *FROM GeneralMaster WHERE Code='*56039' OR Name='Foreign Country') Print 'Exist' ELSE Insert Into GeneralMaster VALUES ('*56039','Foreign Country','96','56','0','000001',GetDate(),'NULL',NULL,'N','N','NULL')</v>
      </c>
    </row>
    <row r="667" spans="1:23">
      <c r="B667" t="s">
        <v>5396</v>
      </c>
    </row>
    <row r="668" spans="1:23">
      <c r="B668" t="s">
        <v>5397</v>
      </c>
    </row>
    <row r="669" spans="1:23">
      <c r="B669" t="s">
        <v>5398</v>
      </c>
    </row>
    <row r="670" spans="1:23">
      <c r="B670" t="s">
        <v>5399</v>
      </c>
    </row>
    <row r="671" spans="1:23">
      <c r="B671" t="s">
        <v>5400</v>
      </c>
    </row>
    <row r="672" spans="1:23">
      <c r="B672" t="s">
        <v>5401</v>
      </c>
    </row>
  </sheetData>
  <autoFilter ref="A4:DA4" xr:uid="{CF4576C0-58E1-4125-A47B-BA0A144B2BC4}"/>
  <phoneticPr fontId="20" type="noConversion"/>
  <conditionalFormatting sqref="A78">
    <cfRule type="duplicateValues" dxfId="187" priority="87"/>
  </conditionalFormatting>
  <conditionalFormatting sqref="A79">
    <cfRule type="duplicateValues" dxfId="186" priority="83"/>
  </conditionalFormatting>
  <conditionalFormatting sqref="A156">
    <cfRule type="duplicateValues" dxfId="185" priority="7"/>
  </conditionalFormatting>
  <conditionalFormatting sqref="A157:A162">
    <cfRule type="duplicateValues" dxfId="184" priority="4"/>
  </conditionalFormatting>
  <conditionalFormatting sqref="A233">
    <cfRule type="duplicateValues" dxfId="183" priority="143"/>
  </conditionalFormatting>
  <conditionalFormatting sqref="A234">
    <cfRule type="duplicateValues" dxfId="182" priority="137"/>
  </conditionalFormatting>
  <conditionalFormatting sqref="A235 A237">
    <cfRule type="duplicateValues" dxfId="181" priority="140"/>
  </conditionalFormatting>
  <conditionalFormatting sqref="A236 A238">
    <cfRule type="duplicateValues" dxfId="180" priority="109"/>
  </conditionalFormatting>
  <conditionalFormatting sqref="A239 A241 A243 A245">
    <cfRule type="duplicateValues" dxfId="179" priority="65"/>
  </conditionalFormatting>
  <conditionalFormatting sqref="A240 A242 A244 A246:A267">
    <cfRule type="duplicateValues" dxfId="178" priority="64"/>
  </conditionalFormatting>
  <conditionalFormatting sqref="A300">
    <cfRule type="duplicateValues" dxfId="177" priority="45"/>
  </conditionalFormatting>
  <conditionalFormatting sqref="A301">
    <cfRule type="duplicateValues" dxfId="176" priority="92"/>
  </conditionalFormatting>
  <conditionalFormatting sqref="A396">
    <cfRule type="duplicateValues" dxfId="175" priority="74"/>
  </conditionalFormatting>
  <conditionalFormatting sqref="A397">
    <cfRule type="duplicateValues" dxfId="174" priority="77"/>
  </conditionalFormatting>
  <conditionalFormatting sqref="A398">
    <cfRule type="duplicateValues" dxfId="173" priority="49"/>
  </conditionalFormatting>
  <conditionalFormatting sqref="A426">
    <cfRule type="duplicateValues" dxfId="172" priority="199"/>
  </conditionalFormatting>
  <conditionalFormatting sqref="A443">
    <cfRule type="duplicateValues" dxfId="171" priority="182"/>
  </conditionalFormatting>
  <conditionalFormatting sqref="A444">
    <cfRule type="duplicateValues" dxfId="170" priority="179"/>
  </conditionalFormatting>
  <conditionalFormatting sqref="A445">
    <cfRule type="duplicateValues" dxfId="169" priority="176"/>
  </conditionalFormatting>
  <conditionalFormatting sqref="A509">
    <cfRule type="duplicateValues" dxfId="168" priority="125"/>
  </conditionalFormatting>
  <conditionalFormatting sqref="A510">
    <cfRule type="duplicateValues" dxfId="167" priority="103"/>
  </conditionalFormatting>
  <conditionalFormatting sqref="A511">
    <cfRule type="duplicateValues" dxfId="166" priority="97"/>
  </conditionalFormatting>
  <conditionalFormatting sqref="A512">
    <cfRule type="duplicateValues" dxfId="165" priority="59"/>
  </conditionalFormatting>
  <conditionalFormatting sqref="A513">
    <cfRule type="duplicateValues" dxfId="164" priority="54"/>
  </conditionalFormatting>
  <conditionalFormatting sqref="A540">
    <cfRule type="duplicateValues" dxfId="163" priority="35"/>
  </conditionalFormatting>
  <conditionalFormatting sqref="A587">
    <cfRule type="duplicateValues" dxfId="162" priority="121"/>
  </conditionalFormatting>
  <conditionalFormatting sqref="A589:A601">
    <cfRule type="duplicateValues" dxfId="161" priority="217"/>
  </conditionalFormatting>
  <conditionalFormatting sqref="A602 A604">
    <cfRule type="duplicateValues" dxfId="160" priority="193"/>
  </conditionalFormatting>
  <conditionalFormatting sqref="A603 A605 A607:A617">
    <cfRule type="duplicateValues" dxfId="159" priority="192"/>
  </conditionalFormatting>
  <conditionalFormatting sqref="A606">
    <cfRule type="duplicateValues" dxfId="158" priority="33"/>
  </conditionalFormatting>
  <conditionalFormatting sqref="A618">
    <cfRule type="duplicateValues" dxfId="157" priority="39"/>
  </conditionalFormatting>
  <conditionalFormatting sqref="A619:A657">
    <cfRule type="duplicateValues" dxfId="156" priority="42"/>
  </conditionalFormatting>
  <conditionalFormatting sqref="A658:A1048576 A427:A442 A446:A508 A1:A77 A514:A539 A588 A268:A299 A302:A395 A541:A586 A399:A425 A80:A155 A163:A232">
    <cfRule type="duplicateValues" dxfId="155" priority="204"/>
  </conditionalFormatting>
  <conditionalFormatting sqref="B157:B162">
    <cfRule type="duplicateValues" dxfId="154" priority="5"/>
  </conditionalFormatting>
  <conditionalFormatting sqref="C157:C162">
    <cfRule type="duplicateValues" dxfId="153" priority="3"/>
  </conditionalFormatting>
  <conditionalFormatting sqref="L140:L164">
    <cfRule type="duplicateValues" dxfId="152" priority="23"/>
  </conditionalFormatting>
  <conditionalFormatting sqref="N78">
    <cfRule type="duplicateValues" dxfId="151" priority="88"/>
  </conditionalFormatting>
  <conditionalFormatting sqref="N79">
    <cfRule type="duplicateValues" dxfId="150" priority="82"/>
  </conditionalFormatting>
  <conditionalFormatting sqref="N80:N82 N111 N113:N115">
    <cfRule type="duplicateValues" dxfId="149" priority="80"/>
  </conditionalFormatting>
  <conditionalFormatting sqref="N83:N93 N109:N110">
    <cfRule type="duplicateValues" dxfId="148" priority="19"/>
  </conditionalFormatting>
  <conditionalFormatting sqref="N94:N108">
    <cfRule type="duplicateValues" dxfId="147" priority="11"/>
  </conditionalFormatting>
  <conditionalFormatting sqref="N112">
    <cfRule type="duplicateValues" dxfId="146" priority="13"/>
  </conditionalFormatting>
  <conditionalFormatting sqref="N184:N189">
    <cfRule type="duplicateValues" dxfId="145" priority="28"/>
  </conditionalFormatting>
  <conditionalFormatting sqref="N190">
    <cfRule type="duplicateValues" dxfId="144" priority="21"/>
  </conditionalFormatting>
  <conditionalFormatting sqref="N229:N232">
    <cfRule type="duplicateValues" dxfId="143" priority="148"/>
  </conditionalFormatting>
  <conditionalFormatting sqref="N233">
    <cfRule type="duplicateValues" dxfId="142" priority="134"/>
  </conditionalFormatting>
  <conditionalFormatting sqref="N234">
    <cfRule type="duplicateValues" dxfId="141" priority="132"/>
  </conditionalFormatting>
  <conditionalFormatting sqref="N235">
    <cfRule type="duplicateValues" dxfId="140" priority="128"/>
  </conditionalFormatting>
  <conditionalFormatting sqref="N236 N238">
    <cfRule type="duplicateValues" dxfId="139" priority="106"/>
  </conditionalFormatting>
  <conditionalFormatting sqref="N237">
    <cfRule type="duplicateValues" dxfId="138" priority="107"/>
  </conditionalFormatting>
  <conditionalFormatting sqref="N239 N241 N243 N245">
    <cfRule type="duplicateValues" dxfId="137" priority="63"/>
  </conditionalFormatting>
  <conditionalFormatting sqref="N240 N242 N244 N246 N251:N267">
    <cfRule type="duplicateValues" dxfId="136" priority="62"/>
  </conditionalFormatting>
  <conditionalFormatting sqref="N247:N250">
    <cfRule type="duplicateValues" dxfId="135" priority="24"/>
  </conditionalFormatting>
  <conditionalFormatting sqref="N300">
    <cfRule type="duplicateValues" dxfId="134" priority="44"/>
  </conditionalFormatting>
  <conditionalFormatting sqref="N301">
    <cfRule type="duplicateValues" dxfId="133" priority="90"/>
  </conditionalFormatting>
  <conditionalFormatting sqref="N396">
    <cfRule type="duplicateValues" dxfId="132" priority="75"/>
  </conditionalFormatting>
  <conditionalFormatting sqref="N397">
    <cfRule type="duplicateValues" dxfId="131" priority="71"/>
  </conditionalFormatting>
  <conditionalFormatting sqref="N398">
    <cfRule type="duplicateValues" dxfId="130" priority="48"/>
  </conditionalFormatting>
  <conditionalFormatting sqref="N399:N401 N415:N420">
    <cfRule type="duplicateValues" dxfId="129" priority="72"/>
  </conditionalFormatting>
  <conditionalFormatting sqref="N402:N414">
    <cfRule type="duplicateValues" dxfId="128" priority="30"/>
  </conditionalFormatting>
  <conditionalFormatting sqref="N426">
    <cfRule type="duplicateValues" dxfId="127" priority="197"/>
  </conditionalFormatting>
  <conditionalFormatting sqref="N443">
    <cfRule type="duplicateValues" dxfId="126" priority="183"/>
  </conditionalFormatting>
  <conditionalFormatting sqref="N444">
    <cfRule type="duplicateValues" dxfId="125" priority="180"/>
  </conditionalFormatting>
  <conditionalFormatting sqref="N445">
    <cfRule type="duplicateValues" dxfId="124" priority="177"/>
  </conditionalFormatting>
  <conditionalFormatting sqref="N509">
    <cfRule type="duplicateValues" dxfId="123" priority="123"/>
  </conditionalFormatting>
  <conditionalFormatting sqref="N510">
    <cfRule type="duplicateValues" dxfId="122" priority="100"/>
  </conditionalFormatting>
  <conditionalFormatting sqref="N511">
    <cfRule type="duplicateValues" dxfId="121" priority="95"/>
  </conditionalFormatting>
  <conditionalFormatting sqref="N512">
    <cfRule type="duplicateValues" dxfId="120" priority="56"/>
  </conditionalFormatting>
  <conditionalFormatting sqref="N513">
    <cfRule type="duplicateValues" dxfId="119" priority="51"/>
  </conditionalFormatting>
  <conditionalFormatting sqref="N540">
    <cfRule type="duplicateValues" dxfId="118" priority="36"/>
  </conditionalFormatting>
  <conditionalFormatting sqref="N587">
    <cfRule type="duplicateValues" dxfId="117" priority="118"/>
  </conditionalFormatting>
  <conditionalFormatting sqref="N588">
    <cfRule type="duplicateValues" dxfId="116" priority="191"/>
  </conditionalFormatting>
  <conditionalFormatting sqref="N589:N591">
    <cfRule type="duplicateValues" dxfId="115" priority="220"/>
  </conditionalFormatting>
  <conditionalFormatting sqref="N592:N595 N597:N601">
    <cfRule type="duplicateValues" dxfId="114" priority="145"/>
  </conditionalFormatting>
  <conditionalFormatting sqref="N596">
    <cfRule type="duplicateValues" dxfId="113" priority="16"/>
  </conditionalFormatting>
  <conditionalFormatting sqref="N602 N604">
    <cfRule type="duplicateValues" dxfId="112" priority="189"/>
  </conditionalFormatting>
  <conditionalFormatting sqref="N603 N605 N607:N617">
    <cfRule type="duplicateValues" dxfId="111" priority="188"/>
  </conditionalFormatting>
  <conditionalFormatting sqref="N606">
    <cfRule type="duplicateValues" dxfId="110" priority="32"/>
  </conditionalFormatting>
  <conditionalFormatting sqref="N618">
    <cfRule type="duplicateValues" dxfId="109" priority="38"/>
  </conditionalFormatting>
  <conditionalFormatting sqref="N619">
    <cfRule type="duplicateValues" dxfId="108" priority="41"/>
  </conditionalFormatting>
  <conditionalFormatting sqref="N620:N1048576 N1:N77 N427:N442 N268:N299 N514:N539 N302:N395 N421:N425 N541:N586 N446:N508 N191:N228 N116:N183">
    <cfRule type="duplicateValues" dxfId="107" priority="205"/>
  </conditionalFormatting>
  <conditionalFormatting sqref="O78">
    <cfRule type="duplicateValues" dxfId="106" priority="86"/>
  </conditionalFormatting>
  <conditionalFormatting sqref="O79">
    <cfRule type="duplicateValues" dxfId="105" priority="81"/>
  </conditionalFormatting>
  <conditionalFormatting sqref="O80:O82 O111 O113:O115">
    <cfRule type="duplicateValues" dxfId="104" priority="79"/>
  </conditionalFormatting>
  <conditionalFormatting sqref="O83:O93 O109:O110">
    <cfRule type="duplicateValues" dxfId="103" priority="18"/>
  </conditionalFormatting>
  <conditionalFormatting sqref="O94:O108">
    <cfRule type="duplicateValues" dxfId="102" priority="10"/>
  </conditionalFormatting>
  <conditionalFormatting sqref="O112">
    <cfRule type="duplicateValues" dxfId="101" priority="12"/>
  </conditionalFormatting>
  <conditionalFormatting sqref="O137:O139">
    <cfRule type="duplicateValues" dxfId="100" priority="26"/>
  </conditionalFormatting>
  <conditionalFormatting sqref="O140:O154">
    <cfRule type="duplicateValues" dxfId="99" priority="22"/>
  </conditionalFormatting>
  <conditionalFormatting sqref="O155 O163:O164">
    <cfRule type="duplicateValues" dxfId="98" priority="8"/>
  </conditionalFormatting>
  <conditionalFormatting sqref="O156">
    <cfRule type="duplicateValues" dxfId="97" priority="2"/>
  </conditionalFormatting>
  <conditionalFormatting sqref="O157:O162">
    <cfRule type="duplicateValues" dxfId="96" priority="1"/>
  </conditionalFormatting>
  <conditionalFormatting sqref="O184:O189">
    <cfRule type="duplicateValues" dxfId="95" priority="27"/>
  </conditionalFormatting>
  <conditionalFormatting sqref="O190">
    <cfRule type="duplicateValues" dxfId="94" priority="20"/>
  </conditionalFormatting>
  <conditionalFormatting sqref="O228:O232">
    <cfRule type="duplicateValues" dxfId="93" priority="149"/>
  </conditionalFormatting>
  <conditionalFormatting sqref="O233">
    <cfRule type="duplicateValues" dxfId="92" priority="131"/>
  </conditionalFormatting>
  <conditionalFormatting sqref="O234">
    <cfRule type="duplicateValues" dxfId="91" priority="129"/>
  </conditionalFormatting>
  <conditionalFormatting sqref="O235">
    <cfRule type="duplicateValues" dxfId="90" priority="127"/>
  </conditionalFormatting>
  <conditionalFormatting sqref="O236 O238">
    <cfRule type="duplicateValues" dxfId="89" priority="104"/>
  </conditionalFormatting>
  <conditionalFormatting sqref="O237">
    <cfRule type="duplicateValues" dxfId="88" priority="105"/>
  </conditionalFormatting>
  <conditionalFormatting sqref="O239 O241 O243 O245">
    <cfRule type="duplicateValues" dxfId="87" priority="61"/>
  </conditionalFormatting>
  <conditionalFormatting sqref="O240 O242 O244 O246 O251:O267">
    <cfRule type="duplicateValues" dxfId="86" priority="60"/>
  </conditionalFormatting>
  <conditionalFormatting sqref="O247:O250">
    <cfRule type="duplicateValues" dxfId="85" priority="25"/>
  </conditionalFormatting>
  <conditionalFormatting sqref="O300">
    <cfRule type="duplicateValues" dxfId="84" priority="43"/>
  </conditionalFormatting>
  <conditionalFormatting sqref="O301">
    <cfRule type="duplicateValues" dxfId="83" priority="89"/>
  </conditionalFormatting>
  <conditionalFormatting sqref="O396">
    <cfRule type="duplicateValues" dxfId="82" priority="73"/>
  </conditionalFormatting>
  <conditionalFormatting sqref="O397">
    <cfRule type="duplicateValues" dxfId="81" priority="69"/>
  </conditionalFormatting>
  <conditionalFormatting sqref="O398">
    <cfRule type="duplicateValues" dxfId="80" priority="47"/>
  </conditionalFormatting>
  <conditionalFormatting sqref="O399:O401 O415:O420">
    <cfRule type="duplicateValues" dxfId="79" priority="46"/>
  </conditionalFormatting>
  <conditionalFormatting sqref="O402:O414">
    <cfRule type="duplicateValues" dxfId="78" priority="29"/>
  </conditionalFormatting>
  <conditionalFormatting sqref="O426">
    <cfRule type="duplicateValues" dxfId="77" priority="196"/>
  </conditionalFormatting>
  <conditionalFormatting sqref="O443">
    <cfRule type="duplicateValues" dxfId="76" priority="181"/>
  </conditionalFormatting>
  <conditionalFormatting sqref="O444">
    <cfRule type="duplicateValues" dxfId="75" priority="178"/>
  </conditionalFormatting>
  <conditionalFormatting sqref="O445">
    <cfRule type="duplicateValues" dxfId="74" priority="175"/>
  </conditionalFormatting>
  <conditionalFormatting sqref="O446">
    <cfRule type="duplicateValues" dxfId="73" priority="174"/>
  </conditionalFormatting>
  <conditionalFormatting sqref="O509">
    <cfRule type="duplicateValues" dxfId="72" priority="122"/>
  </conditionalFormatting>
  <conditionalFormatting sqref="O510">
    <cfRule type="duplicateValues" dxfId="71" priority="99"/>
  </conditionalFormatting>
  <conditionalFormatting sqref="O511">
    <cfRule type="duplicateValues" dxfId="70" priority="94"/>
  </conditionalFormatting>
  <conditionalFormatting sqref="O512">
    <cfRule type="duplicateValues" dxfId="69" priority="55"/>
  </conditionalFormatting>
  <conditionalFormatting sqref="O513">
    <cfRule type="duplicateValues" dxfId="68" priority="50"/>
  </conditionalFormatting>
  <conditionalFormatting sqref="O540">
    <cfRule type="duplicateValues" dxfId="67" priority="34"/>
  </conditionalFormatting>
  <conditionalFormatting sqref="O587">
    <cfRule type="duplicateValues" dxfId="66" priority="117"/>
  </conditionalFormatting>
  <conditionalFormatting sqref="O588">
    <cfRule type="duplicateValues" dxfId="65" priority="187"/>
  </conditionalFormatting>
  <conditionalFormatting sqref="O589:O591">
    <cfRule type="duplicateValues" dxfId="64" priority="223"/>
  </conditionalFormatting>
  <conditionalFormatting sqref="O592:O595 O597:O601">
    <cfRule type="duplicateValues" dxfId="63" priority="144"/>
  </conditionalFormatting>
  <conditionalFormatting sqref="O596">
    <cfRule type="duplicateValues" dxfId="62" priority="17"/>
  </conditionalFormatting>
  <conditionalFormatting sqref="O602 O604">
    <cfRule type="duplicateValues" dxfId="61" priority="185"/>
  </conditionalFormatting>
  <conditionalFormatting sqref="O603 O605 O607:O617">
    <cfRule type="duplicateValues" dxfId="60" priority="184"/>
  </conditionalFormatting>
  <conditionalFormatting sqref="O606">
    <cfRule type="duplicateValues" dxfId="59" priority="31"/>
  </conditionalFormatting>
  <conditionalFormatting sqref="O618">
    <cfRule type="duplicateValues" dxfId="58" priority="37"/>
  </conditionalFormatting>
  <conditionalFormatting sqref="O619">
    <cfRule type="duplicateValues" dxfId="57" priority="40"/>
  </conditionalFormatting>
  <conditionalFormatting sqref="O620:O1048576 O1:O77 O427:O442 O268:O299 O514:O539 O302:O395 O421:O425 O541:O586 O447:O508 O191:O227 O116:O136 O165:O183">
    <cfRule type="duplicateValues" dxfId="56" priority="201"/>
  </conditionalFormatting>
  <dataValidations disablePrompts="1" count="1">
    <dataValidation type="list" allowBlank="1" showInputMessage="1" showErrorMessage="1" sqref="X1:X3" xr:uid="{BED9BB84-EB22-46F0-BDDE-D143213DCBC9}">
      <formula1>"Yes,NO"</formula1>
    </dataValidation>
  </dataValidations>
  <pageMargins left="0.7" right="0.7" top="0.75" bottom="0.75" header="0.3" footer="0.3"/>
  <pageSetup paperSize="9" orientation="portrait" horizontalDpi="30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7925F-03F0-45EE-BB88-6FA25BBD89FE}">
  <dimension ref="A1:CV299"/>
  <sheetViews>
    <sheetView zoomScaleNormal="100" workbookViewId="0">
      <pane xSplit="2" ySplit="5" topLeftCell="U282" activePane="bottomRight" state="frozen"/>
      <selection pane="topRight" activeCell="C1" sqref="C1"/>
      <selection pane="bottomLeft" activeCell="A6" sqref="A6"/>
      <selection pane="bottomRight" activeCell="AD253" sqref="AD253:AD299"/>
    </sheetView>
  </sheetViews>
  <sheetFormatPr defaultRowHeight="15"/>
  <cols>
    <col min="1" max="1" width="7" bestFit="1" customWidth="1"/>
    <col min="2" max="3" width="58.28515625" bestFit="1" customWidth="1"/>
    <col min="4" max="4" width="9.85546875" bestFit="1" customWidth="1"/>
    <col min="5" max="5" width="12" bestFit="1" customWidth="1"/>
    <col min="6" max="6" width="5.42578125" bestFit="1" customWidth="1"/>
    <col min="7" max="7" width="7.42578125" bestFit="1" customWidth="1"/>
    <col min="8" max="8" width="9.7109375" bestFit="1" customWidth="1"/>
    <col min="9" max="9" width="5.140625" bestFit="1" customWidth="1"/>
    <col min="10" max="10" width="7" bestFit="1" customWidth="1"/>
    <col min="11" max="11" width="9.28515625" bestFit="1" customWidth="1"/>
    <col min="12" max="12" width="8.5703125" bestFit="1" customWidth="1"/>
    <col min="13" max="13" width="58.28515625" bestFit="1" customWidth="1"/>
    <col min="14" max="14" width="14.7109375" bestFit="1" customWidth="1"/>
    <col min="15" max="15" width="6.28515625" bestFit="1" customWidth="1"/>
    <col min="16" max="16" width="11.5703125" bestFit="1" customWidth="1"/>
    <col min="17" max="17" width="11.140625" bestFit="1" customWidth="1"/>
    <col min="18" max="18" width="13.5703125" bestFit="1" customWidth="1"/>
    <col min="19" max="19" width="9.85546875" bestFit="1" customWidth="1"/>
    <col min="20" max="20" width="11.7109375" bestFit="1" customWidth="1"/>
    <col min="21" max="21" width="12.5703125" bestFit="1" customWidth="1"/>
    <col min="22" max="22" width="5.28515625" bestFit="1" customWidth="1"/>
    <col min="23" max="23" width="10.140625" bestFit="1" customWidth="1"/>
    <col min="24" max="24" width="10.5703125" bestFit="1" customWidth="1"/>
    <col min="25" max="25" width="11.28515625" bestFit="1" customWidth="1"/>
    <col min="26" max="26" width="11.7109375" bestFit="1" customWidth="1"/>
    <col min="27" max="27" width="12.42578125" bestFit="1" customWidth="1"/>
    <col min="28" max="28" width="10.5703125" bestFit="1" customWidth="1"/>
    <col min="29" max="29" width="11.140625" bestFit="1" customWidth="1"/>
  </cols>
  <sheetData>
    <row r="1" spans="1:100">
      <c r="A1" s="228"/>
      <c r="B1" s="228"/>
      <c r="C1" s="228"/>
      <c r="D1" s="61"/>
      <c r="F1" s="228"/>
      <c r="H1" s="228"/>
      <c r="L1" s="228"/>
      <c r="M1" s="228"/>
      <c r="N1" s="228"/>
      <c r="O1" s="228"/>
      <c r="AC1" t="s">
        <v>3641</v>
      </c>
      <c r="AD1" t="str">
        <f>IF(AE1="Yes",AC1,"")</f>
        <v/>
      </c>
      <c r="AE1" t="s">
        <v>5429</v>
      </c>
      <c r="AR1" t="s">
        <v>3039</v>
      </c>
      <c r="AV1" t="s">
        <v>3028</v>
      </c>
      <c r="BR1" t="s">
        <v>3641</v>
      </c>
      <c r="CV1" t="s">
        <v>3028</v>
      </c>
    </row>
    <row r="2" spans="1:100">
      <c r="A2" s="228"/>
      <c r="B2" s="228"/>
      <c r="C2" s="228"/>
      <c r="D2" s="61"/>
      <c r="F2" s="228"/>
      <c r="H2" s="228"/>
      <c r="L2" s="228"/>
      <c r="M2" s="228"/>
      <c r="N2" s="228"/>
      <c r="O2" s="228"/>
      <c r="AC2" t="s">
        <v>5540</v>
      </c>
      <c r="AD2" t="str">
        <f>IF(AE2="Yes",AC2,"")</f>
        <v>IF EXISTS (SELECT *FROM BookMaster WHERE (Code=</v>
      </c>
      <c r="AE2" t="s">
        <v>5428</v>
      </c>
      <c r="AF2" s="475" t="s">
        <v>41</v>
      </c>
    </row>
    <row r="3" spans="1:100">
      <c r="A3" s="228"/>
      <c r="B3" s="228"/>
      <c r="C3" s="228"/>
      <c r="D3" s="61"/>
      <c r="F3" s="228"/>
      <c r="H3" s="228"/>
      <c r="L3" s="228"/>
      <c r="M3" s="228"/>
      <c r="N3" s="228"/>
      <c r="O3" s="228"/>
      <c r="AC3" t="s">
        <v>5541</v>
      </c>
      <c r="AD3" t="str">
        <f>IF(AE3="Yes",AC3,"")</f>
        <v>IF EXISTS (SELECT *FROM BookMaster WHERE Code=</v>
      </c>
      <c r="AE3" t="s">
        <v>5428</v>
      </c>
      <c r="AV3" t="s">
        <v>3680</v>
      </c>
      <c r="BR3" t="s">
        <v>3643</v>
      </c>
      <c r="CV3" t="s">
        <v>3682</v>
      </c>
    </row>
    <row r="4" spans="1:100">
      <c r="A4" s="228" t="s">
        <v>6067</v>
      </c>
      <c r="B4" s="228"/>
      <c r="C4" s="228"/>
      <c r="D4" s="61"/>
      <c r="W4" s="228"/>
      <c r="Y4" s="228"/>
      <c r="AD4" s="10" t="s">
        <v>5539</v>
      </c>
      <c r="AV4" s="10" t="s">
        <v>3681</v>
      </c>
      <c r="BR4" t="s">
        <v>1801</v>
      </c>
      <c r="CV4" s="10"/>
    </row>
    <row r="5" spans="1:100">
      <c r="A5" s="477" t="s">
        <v>19</v>
      </c>
      <c r="B5" s="355" t="s">
        <v>275</v>
      </c>
      <c r="C5" s="355" t="s">
        <v>276</v>
      </c>
      <c r="D5" s="355" t="s">
        <v>1646</v>
      </c>
      <c r="E5" s="355" t="s">
        <v>550</v>
      </c>
      <c r="F5" s="478" t="s">
        <v>452</v>
      </c>
      <c r="G5" s="355" t="s">
        <v>5494</v>
      </c>
      <c r="H5" s="355" t="s">
        <v>5495</v>
      </c>
      <c r="I5" s="355" t="s">
        <v>5496</v>
      </c>
      <c r="J5" s="355" t="s">
        <v>1996</v>
      </c>
      <c r="K5" s="355" t="s">
        <v>124</v>
      </c>
      <c r="L5" s="355" t="s">
        <v>1621</v>
      </c>
      <c r="M5" s="408" t="s">
        <v>5497</v>
      </c>
      <c r="N5" s="408" t="s">
        <v>5498</v>
      </c>
      <c r="O5" s="355" t="s">
        <v>2006</v>
      </c>
      <c r="P5" t="s">
        <v>5499</v>
      </c>
      <c r="Q5" t="s">
        <v>5500</v>
      </c>
      <c r="R5" t="s">
        <v>5501</v>
      </c>
      <c r="S5" t="s">
        <v>1296</v>
      </c>
      <c r="T5" t="s">
        <v>5502</v>
      </c>
      <c r="U5" t="s">
        <v>5503</v>
      </c>
      <c r="V5" s="367" t="s">
        <v>201</v>
      </c>
      <c r="W5" t="s">
        <v>300</v>
      </c>
      <c r="X5" t="s">
        <v>301</v>
      </c>
      <c r="Y5" t="s">
        <v>302</v>
      </c>
      <c r="Z5" t="s">
        <v>303</v>
      </c>
      <c r="AA5" t="s">
        <v>439</v>
      </c>
      <c r="AB5" t="s">
        <v>440</v>
      </c>
    </row>
    <row r="6" spans="1:100">
      <c r="A6" s="486" t="s">
        <v>135</v>
      </c>
      <c r="B6" s="131" t="s">
        <v>5542</v>
      </c>
      <c r="C6" s="131" t="s">
        <v>5542</v>
      </c>
      <c r="D6" s="131" t="s">
        <v>5421</v>
      </c>
      <c r="E6" s="131" t="s">
        <v>2493</v>
      </c>
      <c r="F6" s="487">
        <v>0</v>
      </c>
      <c r="G6" s="131">
        <v>0</v>
      </c>
      <c r="H6" s="131">
        <v>1001</v>
      </c>
      <c r="I6" s="131"/>
      <c r="J6" s="131" t="s">
        <v>5474</v>
      </c>
      <c r="K6" s="484" t="s">
        <v>5427</v>
      </c>
      <c r="L6" s="131"/>
      <c r="M6" s="488" t="s">
        <v>5542</v>
      </c>
      <c r="N6" s="488" t="s">
        <v>4926</v>
      </c>
      <c r="O6" s="131"/>
      <c r="P6" s="131" t="s">
        <v>795</v>
      </c>
      <c r="Q6" s="131" t="s">
        <v>795</v>
      </c>
      <c r="R6" s="131" t="s">
        <v>795</v>
      </c>
      <c r="S6" s="131" t="s">
        <v>795</v>
      </c>
      <c r="T6" s="131" t="s">
        <v>795</v>
      </c>
      <c r="U6" s="131" t="s">
        <v>795</v>
      </c>
      <c r="V6" s="131" t="s">
        <v>5190</v>
      </c>
      <c r="W6" s="486" t="s">
        <v>135</v>
      </c>
      <c r="X6" s="492" t="s">
        <v>2070</v>
      </c>
      <c r="Y6" s="131" t="s">
        <v>795</v>
      </c>
      <c r="Z6" s="131" t="s">
        <v>795</v>
      </c>
      <c r="AA6" s="131" t="s">
        <v>304</v>
      </c>
      <c r="AB6" s="131" t="s">
        <v>304</v>
      </c>
      <c r="AD6" s="327" t="str">
        <f>CONCATENATE(AD$1,AD$3,"'",A6,"' OR Name='",B6,"') Print 'Exist' ELSE ",AD$4,"'",A6,"','",B6,"','",C6,"','",D6,"','",E6,"',",F6,",",G6,",'",H6,"','",I6,"','",J6,"','",K6,"','",L6,"','",M6,"','",N6,"','",O6,"','",P6,"','",Q6,"','",R6,"','",S6,"','",T6,"','",U6,"','",V6,"','",W6,"',",X6,",'",Y6,"',",Z6,",'",AA6,"','",AB6,"')")</f>
        <v>IF EXISTS (SELECT *FROM BookMaster WHERE Code='000001' OR Name='Writer A4 Premium Mrp 50 [Single line]-76 page') Print 'Exist' ELSE Insert Into BookMaster VALUES ('000001','Writer A4 Premium Mrp 50 [Single line]-76 page','Writer A4 Premium Mrp 50 [Single line]-76 page','*11107','*06016',0,0,'1001','','*05035','*18005','','Writer A4 Premium Mrp 50 [Single line]-76 page','*25019','','NULL','NULL','NULL','NULL','NULL','NULL','F','000001',GetDate(),'NULL',NULL,'N','N')</v>
      </c>
    </row>
    <row r="7" spans="1:100">
      <c r="A7" s="486" t="s">
        <v>141</v>
      </c>
      <c r="B7" s="131" t="s">
        <v>5543</v>
      </c>
      <c r="C7" s="131" t="s">
        <v>5543</v>
      </c>
      <c r="D7" s="131" t="s">
        <v>5421</v>
      </c>
      <c r="E7" s="131" t="s">
        <v>2493</v>
      </c>
      <c r="F7" s="487">
        <v>0</v>
      </c>
      <c r="G7" s="131">
        <v>0</v>
      </c>
      <c r="H7" s="131">
        <v>1002</v>
      </c>
      <c r="I7" s="131"/>
      <c r="J7" s="131" t="s">
        <v>5489</v>
      </c>
      <c r="K7" s="484" t="s">
        <v>5427</v>
      </c>
      <c r="L7" s="131"/>
      <c r="M7" s="488" t="s">
        <v>5543</v>
      </c>
      <c r="N7" s="488" t="s">
        <v>4926</v>
      </c>
      <c r="O7" s="131"/>
      <c r="P7" s="131" t="s">
        <v>795</v>
      </c>
      <c r="Q7" s="131" t="s">
        <v>795</v>
      </c>
      <c r="R7" s="131" t="s">
        <v>795</v>
      </c>
      <c r="S7" s="131" t="s">
        <v>795</v>
      </c>
      <c r="T7" s="131" t="s">
        <v>795</v>
      </c>
      <c r="U7" s="131" t="s">
        <v>795</v>
      </c>
      <c r="V7" s="131" t="s">
        <v>5190</v>
      </c>
      <c r="W7" s="486" t="s">
        <v>135</v>
      </c>
      <c r="X7" s="492" t="s">
        <v>2070</v>
      </c>
      <c r="Y7" s="131" t="s">
        <v>795</v>
      </c>
      <c r="Z7" s="131" t="s">
        <v>795</v>
      </c>
      <c r="AA7" s="131" t="s">
        <v>304</v>
      </c>
      <c r="AB7" s="131" t="s">
        <v>304</v>
      </c>
      <c r="AD7" s="327" t="str">
        <f t="shared" ref="AD7:AD70" si="0">CONCATENATE(AD$1,AD$3,"'",A7,"' OR Name='",B7,"') Print 'Exist' ELSE ",AD$4,"'",A7,"','",B7,"','",C7,"','",D7,"','",E7,"',",F7,",",G7,",'",H7,"','",I7,"','",J7,"','",K7,"','",L7,"','",M7,"','",N7,"','",O7,"','",P7,"','",Q7,"','",R7,"','",S7,"','",T7,"','",U7,"','",V7,"','",W7,"',",X7,",'",Y7,"',",Z7,",'",AA7,"','",AB7,"')")</f>
        <v>IF EXISTS (SELECT *FROM BookMaster WHERE Code='000002' OR Name='Writer A4 Premium Mrp 50 [Unrulled]-76 page') Print 'Exist' ELSE Insert Into BookMaster VALUES ('000002','Writer A4 Premium Mrp 50 [Unrulled]-76 page','Writer A4 Premium Mrp 50 [Unrulled]-76 page','*11107','*06016',0,0,'1002','','*05036','*18005','','Writer A4 Premium Mrp 50 [Unrulled]-76 page','*25019','','NULL','NULL','NULL','NULL','NULL','NULL','F','000001',GetDate(),'NULL',NULL,'N','N')</v>
      </c>
    </row>
    <row r="8" spans="1:100">
      <c r="A8" s="486" t="s">
        <v>137</v>
      </c>
      <c r="B8" s="131" t="s">
        <v>5544</v>
      </c>
      <c r="C8" s="131" t="s">
        <v>5544</v>
      </c>
      <c r="D8" s="131" t="s">
        <v>5421</v>
      </c>
      <c r="E8" s="131" t="s">
        <v>2493</v>
      </c>
      <c r="F8" s="487">
        <v>0</v>
      </c>
      <c r="G8" s="131">
        <v>0</v>
      </c>
      <c r="H8" s="131">
        <v>1003</v>
      </c>
      <c r="I8" s="131"/>
      <c r="J8" s="131" t="s">
        <v>5472</v>
      </c>
      <c r="K8" s="484" t="s">
        <v>5427</v>
      </c>
      <c r="L8" s="131"/>
      <c r="M8" s="488" t="s">
        <v>5544</v>
      </c>
      <c r="N8" s="488" t="s">
        <v>4926</v>
      </c>
      <c r="O8" s="131"/>
      <c r="P8" s="131" t="s">
        <v>795</v>
      </c>
      <c r="Q8" s="131" t="s">
        <v>795</v>
      </c>
      <c r="R8" s="131" t="s">
        <v>795</v>
      </c>
      <c r="S8" s="131" t="s">
        <v>795</v>
      </c>
      <c r="T8" s="131" t="s">
        <v>795</v>
      </c>
      <c r="U8" s="131" t="s">
        <v>795</v>
      </c>
      <c r="V8" s="131" t="s">
        <v>5190</v>
      </c>
      <c r="W8" s="486" t="s">
        <v>135</v>
      </c>
      <c r="X8" s="492" t="s">
        <v>2070</v>
      </c>
      <c r="Y8" s="131" t="s">
        <v>795</v>
      </c>
      <c r="Z8" s="131" t="s">
        <v>795</v>
      </c>
      <c r="AA8" s="131" t="s">
        <v>304</v>
      </c>
      <c r="AB8" s="131" t="s">
        <v>304</v>
      </c>
      <c r="AD8" s="327" t="str">
        <f t="shared" si="0"/>
        <v>IF EXISTS (SELECT *FROM BookMaster WHERE Code='000003' OR Name='Writer A4 Premium Mrp 50 [Hindi /Geometry]-76 page') Print 'Exist' ELSE Insert Into BookMaster VALUES ('000003','Writer A4 Premium Mrp 50 [Hindi /Geometry]-76 page','Writer A4 Premium Mrp 50 [Hindi /Geometry]-76 page','*11107','*06016',0,0,'1003','','*05033','*18005','','Writer A4 Premium Mrp 50 [Hindi /Geometry]-76 page','*25019','','NULL','NULL','NULL','NULL','NULL','NULL','F','000001',GetDate(),'NULL',NULL,'N','N')</v>
      </c>
    </row>
    <row r="9" spans="1:100">
      <c r="A9" s="486" t="s">
        <v>144</v>
      </c>
      <c r="B9" s="131" t="s">
        <v>5545</v>
      </c>
      <c r="C9" s="131" t="s">
        <v>5545</v>
      </c>
      <c r="D9" s="131" t="s">
        <v>5421</v>
      </c>
      <c r="E9" s="131" t="s">
        <v>2493</v>
      </c>
      <c r="F9" s="487">
        <v>0</v>
      </c>
      <c r="G9" s="131">
        <v>0</v>
      </c>
      <c r="H9" s="131">
        <v>1004</v>
      </c>
      <c r="I9" s="131"/>
      <c r="J9" s="131" t="s">
        <v>5474</v>
      </c>
      <c r="K9" s="484" t="s">
        <v>5427</v>
      </c>
      <c r="L9" s="131"/>
      <c r="M9" s="488" t="s">
        <v>5545</v>
      </c>
      <c r="N9" s="488" t="s">
        <v>4926</v>
      </c>
      <c r="O9" s="131"/>
      <c r="P9" s="131" t="s">
        <v>795</v>
      </c>
      <c r="Q9" s="131" t="s">
        <v>795</v>
      </c>
      <c r="R9" s="131" t="s">
        <v>795</v>
      </c>
      <c r="S9" s="131" t="s">
        <v>795</v>
      </c>
      <c r="T9" s="131" t="s">
        <v>795</v>
      </c>
      <c r="U9" s="131" t="s">
        <v>795</v>
      </c>
      <c r="V9" s="131" t="s">
        <v>5190</v>
      </c>
      <c r="W9" s="486" t="s">
        <v>135</v>
      </c>
      <c r="X9" s="492" t="s">
        <v>2070</v>
      </c>
      <c r="Y9" s="131" t="s">
        <v>795</v>
      </c>
      <c r="Z9" s="131" t="s">
        <v>795</v>
      </c>
      <c r="AA9" s="131" t="s">
        <v>304</v>
      </c>
      <c r="AB9" s="131" t="s">
        <v>304</v>
      </c>
      <c r="AD9" s="327" t="str">
        <f t="shared" si="0"/>
        <v>IF EXISTS (SELECT *FROM BookMaster WHERE Code='000004' OR Name='Writer A4 Premium Mrp 66 [Single line]-108 page') Print 'Exist' ELSE Insert Into BookMaster VALUES ('000004','Writer A4 Premium Mrp 66 [Single line]-108 page','Writer A4 Premium Mrp 66 [Single line]-108 page','*11107','*06016',0,0,'1004','','*05035','*18005','','Writer A4 Premium Mrp 66 [Single line]-108 page','*25019','','NULL','NULL','NULL','NULL','NULL','NULL','F','000001',GetDate(),'NULL',NULL,'N','N')</v>
      </c>
    </row>
    <row r="10" spans="1:100">
      <c r="A10" s="486" t="s">
        <v>147</v>
      </c>
      <c r="B10" s="131" t="s">
        <v>5546</v>
      </c>
      <c r="C10" s="131" t="s">
        <v>5546</v>
      </c>
      <c r="D10" s="131" t="s">
        <v>5421</v>
      </c>
      <c r="E10" s="131" t="s">
        <v>2493</v>
      </c>
      <c r="F10" s="487">
        <v>0</v>
      </c>
      <c r="G10" s="131">
        <v>0</v>
      </c>
      <c r="H10" s="131">
        <v>1005</v>
      </c>
      <c r="I10" s="131"/>
      <c r="J10" s="131" t="s">
        <v>5489</v>
      </c>
      <c r="K10" s="484" t="s">
        <v>5427</v>
      </c>
      <c r="L10" s="131"/>
      <c r="M10" s="488" t="s">
        <v>5546</v>
      </c>
      <c r="N10" s="488" t="s">
        <v>4926</v>
      </c>
      <c r="O10" s="131"/>
      <c r="P10" s="131" t="s">
        <v>795</v>
      </c>
      <c r="Q10" s="131" t="s">
        <v>795</v>
      </c>
      <c r="R10" s="131" t="s">
        <v>795</v>
      </c>
      <c r="S10" s="131" t="s">
        <v>795</v>
      </c>
      <c r="T10" s="131" t="s">
        <v>795</v>
      </c>
      <c r="U10" s="131" t="s">
        <v>795</v>
      </c>
      <c r="V10" s="131" t="s">
        <v>5190</v>
      </c>
      <c r="W10" s="486" t="s">
        <v>135</v>
      </c>
      <c r="X10" s="492" t="s">
        <v>2070</v>
      </c>
      <c r="Y10" s="131" t="s">
        <v>795</v>
      </c>
      <c r="Z10" s="131" t="s">
        <v>795</v>
      </c>
      <c r="AA10" s="131" t="s">
        <v>304</v>
      </c>
      <c r="AB10" s="131" t="s">
        <v>304</v>
      </c>
      <c r="AD10" s="327" t="str">
        <f t="shared" si="0"/>
        <v>IF EXISTS (SELECT *FROM BookMaster WHERE Code='000005' OR Name='Writer A4 Premium Mrp 66 [Unrulled]-108 page') Print 'Exist' ELSE Insert Into BookMaster VALUES ('000005','Writer A4 Premium Mrp 66 [Unrulled]-108 page','Writer A4 Premium Mrp 66 [Unrulled]-108 page','*11107','*06016',0,0,'1005','','*05036','*18005','','Writer A4 Premium Mrp 66 [Unrulled]-108 page','*25019','','NULL','NULL','NULL','NULL','NULL','NULL','F','000001',GetDate(),'NULL',NULL,'N','N')</v>
      </c>
    </row>
    <row r="11" spans="1:100">
      <c r="A11" s="486" t="s">
        <v>149</v>
      </c>
      <c r="B11" s="131" t="s">
        <v>5547</v>
      </c>
      <c r="C11" s="131" t="s">
        <v>5547</v>
      </c>
      <c r="D11" s="131" t="s">
        <v>5421</v>
      </c>
      <c r="E11" s="131" t="s">
        <v>2493</v>
      </c>
      <c r="F11" s="487">
        <v>0</v>
      </c>
      <c r="G11" s="131">
        <v>0</v>
      </c>
      <c r="H11" s="131">
        <v>1006</v>
      </c>
      <c r="I11" s="131"/>
      <c r="J11" s="131" t="s">
        <v>5472</v>
      </c>
      <c r="K11" s="484" t="s">
        <v>5427</v>
      </c>
      <c r="L11" s="131"/>
      <c r="M11" s="488" t="s">
        <v>5547</v>
      </c>
      <c r="N11" s="488" t="s">
        <v>4926</v>
      </c>
      <c r="O11" s="131"/>
      <c r="P11" s="131" t="s">
        <v>795</v>
      </c>
      <c r="Q11" s="131" t="s">
        <v>795</v>
      </c>
      <c r="R11" s="131" t="s">
        <v>795</v>
      </c>
      <c r="S11" s="131" t="s">
        <v>795</v>
      </c>
      <c r="T11" s="131" t="s">
        <v>795</v>
      </c>
      <c r="U11" s="131" t="s">
        <v>795</v>
      </c>
      <c r="V11" s="131" t="s">
        <v>5190</v>
      </c>
      <c r="W11" s="486" t="s">
        <v>135</v>
      </c>
      <c r="X11" s="492" t="s">
        <v>2070</v>
      </c>
      <c r="Y11" s="131" t="s">
        <v>795</v>
      </c>
      <c r="Z11" s="131" t="s">
        <v>795</v>
      </c>
      <c r="AA11" s="131" t="s">
        <v>304</v>
      </c>
      <c r="AB11" s="131" t="s">
        <v>304</v>
      </c>
      <c r="AD11" s="327" t="str">
        <f t="shared" si="0"/>
        <v>IF EXISTS (SELECT *FROM BookMaster WHERE Code='000006' OR Name='Writer A4 Premium Mrp 66 [Hindi /Geometry]-108 page') Print 'Exist' ELSE Insert Into BookMaster VALUES ('000006','Writer A4 Premium Mrp 66 [Hindi /Geometry]-108 page','Writer A4 Premium Mrp 66 [Hindi /Geometry]-108 page','*11107','*06016',0,0,'1006','','*05033','*18005','','Writer A4 Premium Mrp 66 [Hindi /Geometry]-108 page','*25019','','NULL','NULL','NULL','NULL','NULL','NULL','F','000001',GetDate(),'NULL',NULL,'N','N')</v>
      </c>
    </row>
    <row r="12" spans="1:100">
      <c r="A12" s="486" t="s">
        <v>151</v>
      </c>
      <c r="B12" s="131" t="s">
        <v>5548</v>
      </c>
      <c r="C12" s="131" t="s">
        <v>5548</v>
      </c>
      <c r="D12" s="131" t="s">
        <v>5421</v>
      </c>
      <c r="E12" s="131" t="s">
        <v>2493</v>
      </c>
      <c r="F12" s="487">
        <v>0</v>
      </c>
      <c r="G12" s="131">
        <v>0</v>
      </c>
      <c r="H12" s="131">
        <v>1007</v>
      </c>
      <c r="I12" s="131"/>
      <c r="J12" s="131" t="s">
        <v>5474</v>
      </c>
      <c r="K12" s="484" t="s">
        <v>5427</v>
      </c>
      <c r="L12" s="131"/>
      <c r="M12" s="488" t="s">
        <v>5548</v>
      </c>
      <c r="N12" s="488" t="s">
        <v>4926</v>
      </c>
      <c r="O12" s="131"/>
      <c r="P12" s="131" t="s">
        <v>795</v>
      </c>
      <c r="Q12" s="131" t="s">
        <v>795</v>
      </c>
      <c r="R12" s="131" t="s">
        <v>795</v>
      </c>
      <c r="S12" s="131" t="s">
        <v>795</v>
      </c>
      <c r="T12" s="131" t="s">
        <v>795</v>
      </c>
      <c r="U12" s="131" t="s">
        <v>795</v>
      </c>
      <c r="V12" s="131" t="s">
        <v>5190</v>
      </c>
      <c r="W12" s="486" t="s">
        <v>135</v>
      </c>
      <c r="X12" s="492" t="s">
        <v>2070</v>
      </c>
      <c r="Y12" s="131" t="s">
        <v>795</v>
      </c>
      <c r="Z12" s="131" t="s">
        <v>795</v>
      </c>
      <c r="AA12" s="131" t="s">
        <v>304</v>
      </c>
      <c r="AB12" s="131" t="s">
        <v>304</v>
      </c>
      <c r="AD12" s="327" t="str">
        <f t="shared" si="0"/>
        <v>IF EXISTS (SELECT *FROM BookMaster WHERE Code='000007' OR Name='Writer A4 Premium Mrp 84 [Single line]-148 page') Print 'Exist' ELSE Insert Into BookMaster VALUES ('000007','Writer A4 Premium Mrp 84 [Single line]-148 page','Writer A4 Premium Mrp 84 [Single line]-148 page','*11107','*06016',0,0,'1007','','*05035','*18005','','Writer A4 Premium Mrp 84 [Single line]-148 page','*25019','','NULL','NULL','NULL','NULL','NULL','NULL','F','000001',GetDate(),'NULL',NULL,'N','N')</v>
      </c>
    </row>
    <row r="13" spans="1:100">
      <c r="A13" s="486" t="s">
        <v>153</v>
      </c>
      <c r="B13" s="131" t="s">
        <v>5549</v>
      </c>
      <c r="C13" s="131" t="s">
        <v>5549</v>
      </c>
      <c r="D13" s="131" t="s">
        <v>5421</v>
      </c>
      <c r="E13" s="131" t="s">
        <v>2493</v>
      </c>
      <c r="F13" s="487">
        <v>0</v>
      </c>
      <c r="G13" s="131">
        <v>0</v>
      </c>
      <c r="H13" s="131">
        <v>1008</v>
      </c>
      <c r="I13" s="131"/>
      <c r="J13" s="131" t="s">
        <v>5489</v>
      </c>
      <c r="K13" s="484" t="s">
        <v>5427</v>
      </c>
      <c r="L13" s="131"/>
      <c r="M13" s="488" t="s">
        <v>5549</v>
      </c>
      <c r="N13" s="488" t="s">
        <v>4926</v>
      </c>
      <c r="O13" s="131"/>
      <c r="P13" s="131" t="s">
        <v>795</v>
      </c>
      <c r="Q13" s="131" t="s">
        <v>795</v>
      </c>
      <c r="R13" s="131" t="s">
        <v>795</v>
      </c>
      <c r="S13" s="131" t="s">
        <v>795</v>
      </c>
      <c r="T13" s="131" t="s">
        <v>795</v>
      </c>
      <c r="U13" s="131" t="s">
        <v>795</v>
      </c>
      <c r="V13" s="131" t="s">
        <v>5190</v>
      </c>
      <c r="W13" s="486" t="s">
        <v>135</v>
      </c>
      <c r="X13" s="492" t="s">
        <v>2070</v>
      </c>
      <c r="Y13" s="131" t="s">
        <v>795</v>
      </c>
      <c r="Z13" s="131" t="s">
        <v>795</v>
      </c>
      <c r="AA13" s="131" t="s">
        <v>304</v>
      </c>
      <c r="AB13" s="131" t="s">
        <v>304</v>
      </c>
      <c r="AD13" s="327" t="str">
        <f t="shared" si="0"/>
        <v>IF EXISTS (SELECT *FROM BookMaster WHERE Code='000008' OR Name='Writer A4 Premium Mrp 84 [Unrulled]-148 page') Print 'Exist' ELSE Insert Into BookMaster VALUES ('000008','Writer A4 Premium Mrp 84 [Unrulled]-148 page','Writer A4 Premium Mrp 84 [Unrulled]-148 page','*11107','*06016',0,0,'1008','','*05036','*18005','','Writer A4 Premium Mrp 84 [Unrulled]-148 page','*25019','','NULL','NULL','NULL','NULL','NULL','NULL','F','000001',GetDate(),'NULL',NULL,'N','N')</v>
      </c>
    </row>
    <row r="14" spans="1:100">
      <c r="A14" s="486" t="s">
        <v>155</v>
      </c>
      <c r="B14" s="131" t="s">
        <v>5550</v>
      </c>
      <c r="C14" s="131" t="s">
        <v>5550</v>
      </c>
      <c r="D14" s="131" t="s">
        <v>5421</v>
      </c>
      <c r="E14" s="131" t="s">
        <v>2493</v>
      </c>
      <c r="F14" s="487">
        <v>0</v>
      </c>
      <c r="G14" s="131">
        <v>0</v>
      </c>
      <c r="H14" s="131">
        <v>1009</v>
      </c>
      <c r="I14" s="131"/>
      <c r="J14" s="131" t="s">
        <v>5472</v>
      </c>
      <c r="K14" s="484" t="s">
        <v>5427</v>
      </c>
      <c r="L14" s="131"/>
      <c r="M14" s="488" t="s">
        <v>5550</v>
      </c>
      <c r="N14" s="488" t="s">
        <v>4926</v>
      </c>
      <c r="O14" s="131"/>
      <c r="P14" s="131" t="s">
        <v>795</v>
      </c>
      <c r="Q14" s="131" t="s">
        <v>795</v>
      </c>
      <c r="R14" s="131" t="s">
        <v>795</v>
      </c>
      <c r="S14" s="131" t="s">
        <v>795</v>
      </c>
      <c r="T14" s="131" t="s">
        <v>795</v>
      </c>
      <c r="U14" s="131" t="s">
        <v>795</v>
      </c>
      <c r="V14" s="131" t="s">
        <v>5190</v>
      </c>
      <c r="W14" s="486" t="s">
        <v>135</v>
      </c>
      <c r="X14" s="492" t="s">
        <v>2070</v>
      </c>
      <c r="Y14" s="131" t="s">
        <v>795</v>
      </c>
      <c r="Z14" s="131" t="s">
        <v>795</v>
      </c>
      <c r="AA14" s="131" t="s">
        <v>304</v>
      </c>
      <c r="AB14" s="131" t="s">
        <v>304</v>
      </c>
      <c r="AD14" s="327" t="str">
        <f t="shared" si="0"/>
        <v>IF EXISTS (SELECT *FROM BookMaster WHERE Code='000009' OR Name='Writer A4 Premium Mrp 84 [Hindi /Geometry]-148 page') Print 'Exist' ELSE Insert Into BookMaster VALUES ('000009','Writer A4 Premium Mrp 84 [Hindi /Geometry]-148 page','Writer A4 Premium Mrp 84 [Hindi /Geometry]-148 page','*11107','*06016',0,0,'1009','','*05033','*18005','','Writer A4 Premium Mrp 84 [Hindi /Geometry]-148 page','*25019','','NULL','NULL','NULL','NULL','NULL','NULL','F','000001',GetDate(),'NULL',NULL,'N','N')</v>
      </c>
    </row>
    <row r="15" spans="1:100">
      <c r="A15" s="486" t="s">
        <v>158</v>
      </c>
      <c r="B15" s="131" t="s">
        <v>5551</v>
      </c>
      <c r="C15" s="131" t="s">
        <v>5551</v>
      </c>
      <c r="D15" s="131" t="s">
        <v>5421</v>
      </c>
      <c r="E15" s="131" t="s">
        <v>2493</v>
      </c>
      <c r="F15" s="487">
        <v>0</v>
      </c>
      <c r="G15" s="131">
        <v>0</v>
      </c>
      <c r="H15" s="131">
        <v>1010</v>
      </c>
      <c r="I15" s="131"/>
      <c r="J15" s="131" t="s">
        <v>5474</v>
      </c>
      <c r="K15" s="484" t="s">
        <v>5427</v>
      </c>
      <c r="L15" s="131"/>
      <c r="M15" s="488" t="s">
        <v>5551</v>
      </c>
      <c r="N15" s="488" t="s">
        <v>4926</v>
      </c>
      <c r="O15" s="131"/>
      <c r="P15" s="131" t="s">
        <v>795</v>
      </c>
      <c r="Q15" s="131" t="s">
        <v>795</v>
      </c>
      <c r="R15" s="131" t="s">
        <v>795</v>
      </c>
      <c r="S15" s="131" t="s">
        <v>795</v>
      </c>
      <c r="T15" s="131" t="s">
        <v>795</v>
      </c>
      <c r="U15" s="131" t="s">
        <v>795</v>
      </c>
      <c r="V15" s="131" t="s">
        <v>5190</v>
      </c>
      <c r="W15" s="486" t="s">
        <v>135</v>
      </c>
      <c r="X15" s="492" t="s">
        <v>2070</v>
      </c>
      <c r="Y15" s="131" t="s">
        <v>795</v>
      </c>
      <c r="Z15" s="131" t="s">
        <v>795</v>
      </c>
      <c r="AA15" s="131" t="s">
        <v>304</v>
      </c>
      <c r="AB15" s="131" t="s">
        <v>304</v>
      </c>
      <c r="AD15" s="327" t="str">
        <f t="shared" si="0"/>
        <v>IF EXISTS (SELECT *FROM BookMaster WHERE Code='000010' OR Name='Writer A4 Premium Mrp 104 [Single line]-184 page') Print 'Exist' ELSE Insert Into BookMaster VALUES ('000010','Writer A4 Premium Mrp 104 [Single line]-184 page','Writer A4 Premium Mrp 104 [Single line]-184 page','*11107','*06016',0,0,'1010','','*05035','*18005','','Writer A4 Premium Mrp 104 [Single line]-184 page','*25019','','NULL','NULL','NULL','NULL','NULL','NULL','F','000001',GetDate(),'NULL',NULL,'N','N')</v>
      </c>
    </row>
    <row r="16" spans="1:100">
      <c r="A16" s="486" t="s">
        <v>160</v>
      </c>
      <c r="B16" s="131" t="s">
        <v>5552</v>
      </c>
      <c r="C16" s="131" t="s">
        <v>5552</v>
      </c>
      <c r="D16" s="131" t="s">
        <v>5421</v>
      </c>
      <c r="E16" s="131" t="s">
        <v>2493</v>
      </c>
      <c r="F16" s="487">
        <v>0</v>
      </c>
      <c r="G16" s="131">
        <v>0</v>
      </c>
      <c r="H16" s="131">
        <v>1011</v>
      </c>
      <c r="I16" s="131"/>
      <c r="J16" s="131" t="s">
        <v>5489</v>
      </c>
      <c r="K16" s="484" t="s">
        <v>5427</v>
      </c>
      <c r="L16" s="131"/>
      <c r="M16" s="488" t="s">
        <v>5552</v>
      </c>
      <c r="N16" s="488" t="s">
        <v>4926</v>
      </c>
      <c r="O16" s="131"/>
      <c r="P16" s="131" t="s">
        <v>795</v>
      </c>
      <c r="Q16" s="131" t="s">
        <v>795</v>
      </c>
      <c r="R16" s="131" t="s">
        <v>795</v>
      </c>
      <c r="S16" s="131" t="s">
        <v>795</v>
      </c>
      <c r="T16" s="131" t="s">
        <v>795</v>
      </c>
      <c r="U16" s="131" t="s">
        <v>795</v>
      </c>
      <c r="V16" s="131" t="s">
        <v>5190</v>
      </c>
      <c r="W16" s="486" t="s">
        <v>135</v>
      </c>
      <c r="X16" s="492" t="s">
        <v>2070</v>
      </c>
      <c r="Y16" s="131" t="s">
        <v>795</v>
      </c>
      <c r="Z16" s="131" t="s">
        <v>795</v>
      </c>
      <c r="AA16" s="131" t="s">
        <v>304</v>
      </c>
      <c r="AB16" s="131" t="s">
        <v>304</v>
      </c>
      <c r="AD16" s="327" t="str">
        <f t="shared" si="0"/>
        <v>IF EXISTS (SELECT *FROM BookMaster WHERE Code='000011' OR Name='Writer A4 Premium Mrp 104 [Unrulled]-184 page') Print 'Exist' ELSE Insert Into BookMaster VALUES ('000011','Writer A4 Premium Mrp 104 [Unrulled]-184 page','Writer A4 Premium Mrp 104 [Unrulled]-184 page','*11107','*06016',0,0,'1011','','*05036','*18005','','Writer A4 Premium Mrp 104 [Unrulled]-184 page','*25019','','NULL','NULL','NULL','NULL','NULL','NULL','F','000001',GetDate(),'NULL',NULL,'N','N')</v>
      </c>
    </row>
    <row r="17" spans="1:30">
      <c r="A17" s="486" t="s">
        <v>162</v>
      </c>
      <c r="B17" s="131" t="s">
        <v>5553</v>
      </c>
      <c r="C17" s="131" t="s">
        <v>5553</v>
      </c>
      <c r="D17" s="131" t="s">
        <v>5421</v>
      </c>
      <c r="E17" s="131" t="s">
        <v>2493</v>
      </c>
      <c r="F17" s="487">
        <v>0</v>
      </c>
      <c r="G17" s="131">
        <v>0</v>
      </c>
      <c r="H17" s="131">
        <v>1012</v>
      </c>
      <c r="I17" s="131"/>
      <c r="J17" s="131" t="s">
        <v>5472</v>
      </c>
      <c r="K17" s="484" t="s">
        <v>5427</v>
      </c>
      <c r="L17" s="131"/>
      <c r="M17" s="488" t="s">
        <v>5553</v>
      </c>
      <c r="N17" s="488" t="s">
        <v>4926</v>
      </c>
      <c r="O17" s="131"/>
      <c r="P17" s="131" t="s">
        <v>795</v>
      </c>
      <c r="Q17" s="131" t="s">
        <v>795</v>
      </c>
      <c r="R17" s="131" t="s">
        <v>795</v>
      </c>
      <c r="S17" s="131" t="s">
        <v>795</v>
      </c>
      <c r="T17" s="131" t="s">
        <v>795</v>
      </c>
      <c r="U17" s="131" t="s">
        <v>795</v>
      </c>
      <c r="V17" s="131" t="s">
        <v>5190</v>
      </c>
      <c r="W17" s="486" t="s">
        <v>135</v>
      </c>
      <c r="X17" s="492" t="s">
        <v>2070</v>
      </c>
      <c r="Y17" s="131" t="s">
        <v>795</v>
      </c>
      <c r="Z17" s="131" t="s">
        <v>795</v>
      </c>
      <c r="AA17" s="131" t="s">
        <v>304</v>
      </c>
      <c r="AB17" s="131" t="s">
        <v>304</v>
      </c>
      <c r="AD17" s="327" t="str">
        <f t="shared" si="0"/>
        <v>IF EXISTS (SELECT *FROM BookMaster WHERE Code='000012' OR Name='Writer A4 Premium Mrp 104 [Hindi /Geometry]-184 page') Print 'Exist' ELSE Insert Into BookMaster VALUES ('000012','Writer A4 Premium Mrp 104 [Hindi /Geometry]-184 page','Writer A4 Premium Mrp 104 [Hindi /Geometry]-184 page','*11107','*06016',0,0,'1012','','*05033','*18005','','Writer A4 Premium Mrp 104 [Hindi /Geometry]-184 page','*25019','','NULL','NULL','NULL','NULL','NULL','NULL','F','000001',GetDate(),'NULL',NULL,'N','N')</v>
      </c>
    </row>
    <row r="18" spans="1:30">
      <c r="A18" s="486" t="s">
        <v>164</v>
      </c>
      <c r="B18" s="131" t="s">
        <v>5554</v>
      </c>
      <c r="C18" s="131" t="s">
        <v>5554</v>
      </c>
      <c r="D18" s="131" t="s">
        <v>5421</v>
      </c>
      <c r="E18" s="131" t="s">
        <v>2495</v>
      </c>
      <c r="F18" s="487">
        <v>0</v>
      </c>
      <c r="G18" s="131">
        <v>0</v>
      </c>
      <c r="H18" s="131">
        <v>1013</v>
      </c>
      <c r="I18" s="131"/>
      <c r="J18" s="131" t="s">
        <v>5474</v>
      </c>
      <c r="K18" s="484" t="s">
        <v>5427</v>
      </c>
      <c r="L18" s="131"/>
      <c r="M18" s="488" t="s">
        <v>5554</v>
      </c>
      <c r="N18" s="488" t="s">
        <v>4926</v>
      </c>
      <c r="O18" s="131"/>
      <c r="P18" s="131" t="s">
        <v>795</v>
      </c>
      <c r="Q18" s="131" t="s">
        <v>795</v>
      </c>
      <c r="R18" s="131" t="s">
        <v>795</v>
      </c>
      <c r="S18" s="131" t="s">
        <v>795</v>
      </c>
      <c r="T18" s="131" t="s">
        <v>795</v>
      </c>
      <c r="U18" s="131" t="s">
        <v>795</v>
      </c>
      <c r="V18" s="131" t="s">
        <v>5190</v>
      </c>
      <c r="W18" s="486" t="s">
        <v>135</v>
      </c>
      <c r="X18" s="492" t="s">
        <v>2070</v>
      </c>
      <c r="Y18" s="131" t="s">
        <v>795</v>
      </c>
      <c r="Z18" s="131" t="s">
        <v>795</v>
      </c>
      <c r="AA18" s="131" t="s">
        <v>304</v>
      </c>
      <c r="AB18" s="131" t="s">
        <v>304</v>
      </c>
      <c r="AD18" s="327" t="str">
        <f t="shared" si="0"/>
        <v>IF EXISTS (SELECT *FROM BookMaster WHERE Code='000013' OR Name='Writer A4 Premium Mrp 124 [Single line]-212 page') Print 'Exist' ELSE Insert Into BookMaster VALUES ('000013','Writer A4 Premium Mrp 124 [Single line]-212 page','Writer A4 Premium Mrp 124 [Single line]-212 page','*11107','*06018',0,0,'1013','','*05035','*18005','','Writer A4 Premium Mrp 124 [Single line]-212 page','*25019','','NULL','NULL','NULL','NULL','NULL','NULL','F','000001',GetDate(),'NULL',NULL,'N','N')</v>
      </c>
    </row>
    <row r="19" spans="1:30">
      <c r="A19" s="486" t="s">
        <v>136</v>
      </c>
      <c r="B19" s="131" t="s">
        <v>5555</v>
      </c>
      <c r="C19" s="131" t="s">
        <v>5555</v>
      </c>
      <c r="D19" s="131" t="s">
        <v>5421</v>
      </c>
      <c r="E19" s="131" t="s">
        <v>2495</v>
      </c>
      <c r="F19" s="487">
        <v>0</v>
      </c>
      <c r="G19" s="131">
        <v>0</v>
      </c>
      <c r="H19" s="131">
        <v>1014</v>
      </c>
      <c r="I19" s="131"/>
      <c r="J19" s="131" t="s">
        <v>5489</v>
      </c>
      <c r="K19" s="484" t="s">
        <v>5427</v>
      </c>
      <c r="L19" s="131"/>
      <c r="M19" s="488" t="s">
        <v>5555</v>
      </c>
      <c r="N19" s="488" t="s">
        <v>4926</v>
      </c>
      <c r="O19" s="131"/>
      <c r="P19" s="131" t="s">
        <v>795</v>
      </c>
      <c r="Q19" s="131" t="s">
        <v>795</v>
      </c>
      <c r="R19" s="131" t="s">
        <v>795</v>
      </c>
      <c r="S19" s="131" t="s">
        <v>795</v>
      </c>
      <c r="T19" s="131" t="s">
        <v>795</v>
      </c>
      <c r="U19" s="131" t="s">
        <v>795</v>
      </c>
      <c r="V19" s="131" t="s">
        <v>5190</v>
      </c>
      <c r="W19" s="486" t="s">
        <v>135</v>
      </c>
      <c r="X19" s="492" t="s">
        <v>2070</v>
      </c>
      <c r="Y19" s="131" t="s">
        <v>795</v>
      </c>
      <c r="Z19" s="131" t="s">
        <v>795</v>
      </c>
      <c r="AA19" s="131" t="s">
        <v>304</v>
      </c>
      <c r="AB19" s="131" t="s">
        <v>304</v>
      </c>
      <c r="AD19" s="327" t="str">
        <f t="shared" si="0"/>
        <v>IF EXISTS (SELECT *FROM BookMaster WHERE Code='000014' OR Name='Writer A4 Premium Mrp 124 [Unrulled]-212 page') Print 'Exist' ELSE Insert Into BookMaster VALUES ('000014','Writer A4 Premium Mrp 124 [Unrulled]-212 page','Writer A4 Premium Mrp 124 [Unrulled]-212 page','*11107','*06018',0,0,'1014','','*05036','*18005','','Writer A4 Premium Mrp 124 [Unrulled]-212 page','*25019','','NULL','NULL','NULL','NULL','NULL','NULL','F','000001',GetDate(),'NULL',NULL,'N','N')</v>
      </c>
    </row>
    <row r="20" spans="1:30">
      <c r="A20" s="486" t="s">
        <v>167</v>
      </c>
      <c r="B20" s="131" t="s">
        <v>5556</v>
      </c>
      <c r="C20" s="131" t="s">
        <v>5556</v>
      </c>
      <c r="D20" s="131" t="s">
        <v>5421</v>
      </c>
      <c r="E20" s="131" t="s">
        <v>2495</v>
      </c>
      <c r="F20" s="487">
        <v>0</v>
      </c>
      <c r="G20" s="131">
        <v>0</v>
      </c>
      <c r="H20" s="131">
        <v>1015</v>
      </c>
      <c r="I20" s="131"/>
      <c r="J20" s="131" t="s">
        <v>5472</v>
      </c>
      <c r="K20" s="484" t="s">
        <v>5427</v>
      </c>
      <c r="L20" s="131"/>
      <c r="M20" s="488" t="s">
        <v>5556</v>
      </c>
      <c r="N20" s="488" t="s">
        <v>4926</v>
      </c>
      <c r="O20" s="131"/>
      <c r="P20" s="131" t="s">
        <v>795</v>
      </c>
      <c r="Q20" s="131" t="s">
        <v>795</v>
      </c>
      <c r="R20" s="131" t="s">
        <v>795</v>
      </c>
      <c r="S20" s="131" t="s">
        <v>795</v>
      </c>
      <c r="T20" s="131" t="s">
        <v>795</v>
      </c>
      <c r="U20" s="131" t="s">
        <v>795</v>
      </c>
      <c r="V20" s="131" t="s">
        <v>5190</v>
      </c>
      <c r="W20" s="486" t="s">
        <v>135</v>
      </c>
      <c r="X20" s="492" t="s">
        <v>2070</v>
      </c>
      <c r="Y20" s="131" t="s">
        <v>795</v>
      </c>
      <c r="Z20" s="131" t="s">
        <v>795</v>
      </c>
      <c r="AA20" s="131" t="s">
        <v>304</v>
      </c>
      <c r="AB20" s="131" t="s">
        <v>304</v>
      </c>
      <c r="AD20" s="327" t="str">
        <f t="shared" si="0"/>
        <v>IF EXISTS (SELECT *FROM BookMaster WHERE Code='000015' OR Name='Writer A4 Premium Mrp 124 [Hindi /Geometry]-212 page') Print 'Exist' ELSE Insert Into BookMaster VALUES ('000015','Writer A4 Premium Mrp 124 [Hindi /Geometry]-212 page','Writer A4 Premium Mrp 124 [Hindi /Geometry]-212 page','*11107','*06018',0,0,'1015','','*05033','*18005','','Writer A4 Premium Mrp 124 [Hindi /Geometry]-212 page','*25019','','NULL','NULL','NULL','NULL','NULL','NULL','F','000001',GetDate(),'NULL',NULL,'N','N')</v>
      </c>
    </row>
    <row r="21" spans="1:30">
      <c r="A21" s="486" t="s">
        <v>170</v>
      </c>
      <c r="B21" s="131" t="s">
        <v>5557</v>
      </c>
      <c r="C21" s="131" t="s">
        <v>5557</v>
      </c>
      <c r="D21" s="131" t="s">
        <v>5421</v>
      </c>
      <c r="E21" s="131" t="s">
        <v>2495</v>
      </c>
      <c r="F21" s="487">
        <v>0</v>
      </c>
      <c r="G21" s="131">
        <v>0</v>
      </c>
      <c r="H21" s="131">
        <v>1016</v>
      </c>
      <c r="I21" s="131"/>
      <c r="J21" s="131" t="s">
        <v>5474</v>
      </c>
      <c r="K21" s="484" t="s">
        <v>5427</v>
      </c>
      <c r="L21" s="131"/>
      <c r="M21" s="488" t="s">
        <v>5557</v>
      </c>
      <c r="N21" s="488" t="s">
        <v>4926</v>
      </c>
      <c r="O21" s="131"/>
      <c r="P21" s="131" t="s">
        <v>795</v>
      </c>
      <c r="Q21" s="131" t="s">
        <v>795</v>
      </c>
      <c r="R21" s="131" t="s">
        <v>795</v>
      </c>
      <c r="S21" s="131" t="s">
        <v>795</v>
      </c>
      <c r="T21" s="131" t="s">
        <v>795</v>
      </c>
      <c r="U21" s="131" t="s">
        <v>795</v>
      </c>
      <c r="V21" s="131" t="s">
        <v>5190</v>
      </c>
      <c r="W21" s="486" t="s">
        <v>135</v>
      </c>
      <c r="X21" s="492" t="s">
        <v>2070</v>
      </c>
      <c r="Y21" s="131" t="s">
        <v>795</v>
      </c>
      <c r="Z21" s="131" t="s">
        <v>795</v>
      </c>
      <c r="AA21" s="131" t="s">
        <v>304</v>
      </c>
      <c r="AB21" s="131" t="s">
        <v>304</v>
      </c>
      <c r="AD21" s="327" t="str">
        <f t="shared" si="0"/>
        <v>IF EXISTS (SELECT *FROM BookMaster WHERE Code='000016' OR Name='Writer A4 Premium Mrp 160 [Single line]-276 page') Print 'Exist' ELSE Insert Into BookMaster VALUES ('000016','Writer A4 Premium Mrp 160 [Single line]-276 page','Writer A4 Premium Mrp 160 [Single line]-276 page','*11107','*06018',0,0,'1016','','*05035','*18005','','Writer A4 Premium Mrp 160 [Single line]-276 page','*25019','','NULL','NULL','NULL','NULL','NULL','NULL','F','000001',GetDate(),'NULL',NULL,'N','N')</v>
      </c>
    </row>
    <row r="22" spans="1:30">
      <c r="A22" s="486" t="s">
        <v>172</v>
      </c>
      <c r="B22" s="131" t="s">
        <v>5558</v>
      </c>
      <c r="C22" s="131" t="s">
        <v>5558</v>
      </c>
      <c r="D22" s="131" t="s">
        <v>5421</v>
      </c>
      <c r="E22" s="131" t="s">
        <v>2495</v>
      </c>
      <c r="F22" s="487">
        <v>0</v>
      </c>
      <c r="G22" s="131">
        <v>0</v>
      </c>
      <c r="H22" s="131">
        <v>1017</v>
      </c>
      <c r="I22" s="131"/>
      <c r="J22" s="131" t="s">
        <v>5489</v>
      </c>
      <c r="K22" s="484" t="s">
        <v>5427</v>
      </c>
      <c r="L22" s="131"/>
      <c r="M22" s="488" t="s">
        <v>5558</v>
      </c>
      <c r="N22" s="488" t="s">
        <v>4926</v>
      </c>
      <c r="O22" s="131"/>
      <c r="P22" s="131" t="s">
        <v>795</v>
      </c>
      <c r="Q22" s="131" t="s">
        <v>795</v>
      </c>
      <c r="R22" s="131" t="s">
        <v>795</v>
      </c>
      <c r="S22" s="131" t="s">
        <v>795</v>
      </c>
      <c r="T22" s="131" t="s">
        <v>795</v>
      </c>
      <c r="U22" s="131" t="s">
        <v>795</v>
      </c>
      <c r="V22" s="131" t="s">
        <v>5190</v>
      </c>
      <c r="W22" s="486" t="s">
        <v>135</v>
      </c>
      <c r="X22" s="492" t="s">
        <v>2070</v>
      </c>
      <c r="Y22" s="131" t="s">
        <v>795</v>
      </c>
      <c r="Z22" s="131" t="s">
        <v>795</v>
      </c>
      <c r="AA22" s="131" t="s">
        <v>304</v>
      </c>
      <c r="AB22" s="131" t="s">
        <v>304</v>
      </c>
      <c r="AD22" s="327" t="str">
        <f t="shared" si="0"/>
        <v>IF EXISTS (SELECT *FROM BookMaster WHERE Code='000017' OR Name='Writer A4 Premium Mrp 160 [Unrulled]-276 page') Print 'Exist' ELSE Insert Into BookMaster VALUES ('000017','Writer A4 Premium Mrp 160 [Unrulled]-276 page','Writer A4 Premium Mrp 160 [Unrulled]-276 page','*11107','*06018',0,0,'1017','','*05036','*18005','','Writer A4 Premium Mrp 160 [Unrulled]-276 page','*25019','','NULL','NULL','NULL','NULL','NULL','NULL','F','000001',GetDate(),'NULL',NULL,'N','N')</v>
      </c>
    </row>
    <row r="23" spans="1:30">
      <c r="A23" s="486" t="s">
        <v>174</v>
      </c>
      <c r="B23" s="131" t="s">
        <v>5559</v>
      </c>
      <c r="C23" s="131" t="s">
        <v>5559</v>
      </c>
      <c r="D23" s="131" t="s">
        <v>5421</v>
      </c>
      <c r="E23" s="131" t="s">
        <v>2495</v>
      </c>
      <c r="F23" s="487">
        <v>0</v>
      </c>
      <c r="G23" s="131">
        <v>0</v>
      </c>
      <c r="H23" s="131">
        <v>1018</v>
      </c>
      <c r="I23" s="131"/>
      <c r="J23" s="131" t="s">
        <v>5474</v>
      </c>
      <c r="K23" s="484" t="s">
        <v>5427</v>
      </c>
      <c r="L23" s="131"/>
      <c r="M23" s="488" t="s">
        <v>5559</v>
      </c>
      <c r="N23" s="488" t="s">
        <v>4926</v>
      </c>
      <c r="O23" s="131"/>
      <c r="P23" s="131" t="s">
        <v>795</v>
      </c>
      <c r="Q23" s="131" t="s">
        <v>795</v>
      </c>
      <c r="R23" s="131" t="s">
        <v>795</v>
      </c>
      <c r="S23" s="131" t="s">
        <v>795</v>
      </c>
      <c r="T23" s="131" t="s">
        <v>795</v>
      </c>
      <c r="U23" s="131" t="s">
        <v>795</v>
      </c>
      <c r="V23" s="131" t="s">
        <v>5190</v>
      </c>
      <c r="W23" s="486" t="s">
        <v>135</v>
      </c>
      <c r="X23" s="492" t="s">
        <v>2070</v>
      </c>
      <c r="Y23" s="131" t="s">
        <v>795</v>
      </c>
      <c r="Z23" s="131" t="s">
        <v>795</v>
      </c>
      <c r="AA23" s="131" t="s">
        <v>304</v>
      </c>
      <c r="AB23" s="131" t="s">
        <v>304</v>
      </c>
      <c r="AD23" s="327" t="str">
        <f t="shared" si="0"/>
        <v>IF EXISTS (SELECT *FROM BookMaster WHERE Code='000018' OR Name='Writer A4 Premium Mrp 200 [Single line]-356 page') Print 'Exist' ELSE Insert Into BookMaster VALUES ('000018','Writer A4 Premium Mrp 200 [Single line]-356 page','Writer A4 Premium Mrp 200 [Single line]-356 page','*11107','*06018',0,0,'1018','','*05035','*18005','','Writer A4 Premium Mrp 200 [Single line]-356 page','*25019','','NULL','NULL','NULL','NULL','NULL','NULL','F','000001',GetDate(),'NULL',NULL,'N','N')</v>
      </c>
    </row>
    <row r="24" spans="1:30">
      <c r="A24" s="486" t="s">
        <v>145</v>
      </c>
      <c r="B24" s="131" t="s">
        <v>5560</v>
      </c>
      <c r="C24" s="131" t="s">
        <v>5560</v>
      </c>
      <c r="D24" s="131" t="s">
        <v>5421</v>
      </c>
      <c r="E24" s="131" t="s">
        <v>2495</v>
      </c>
      <c r="F24" s="487">
        <v>0</v>
      </c>
      <c r="G24" s="131">
        <v>0</v>
      </c>
      <c r="H24" s="131">
        <v>1019</v>
      </c>
      <c r="I24" s="131"/>
      <c r="J24" s="131" t="s">
        <v>5489</v>
      </c>
      <c r="K24" s="484" t="s">
        <v>5427</v>
      </c>
      <c r="L24" s="131"/>
      <c r="M24" s="488" t="s">
        <v>5560</v>
      </c>
      <c r="N24" s="488" t="s">
        <v>4926</v>
      </c>
      <c r="O24" s="131"/>
      <c r="P24" s="131" t="s">
        <v>795</v>
      </c>
      <c r="Q24" s="131" t="s">
        <v>795</v>
      </c>
      <c r="R24" s="131" t="s">
        <v>795</v>
      </c>
      <c r="S24" s="131" t="s">
        <v>795</v>
      </c>
      <c r="T24" s="131" t="s">
        <v>795</v>
      </c>
      <c r="U24" s="131" t="s">
        <v>795</v>
      </c>
      <c r="V24" s="131" t="s">
        <v>5190</v>
      </c>
      <c r="W24" s="486" t="s">
        <v>135</v>
      </c>
      <c r="X24" s="492" t="s">
        <v>2070</v>
      </c>
      <c r="Y24" s="131" t="s">
        <v>795</v>
      </c>
      <c r="Z24" s="131" t="s">
        <v>795</v>
      </c>
      <c r="AA24" s="131" t="s">
        <v>304</v>
      </c>
      <c r="AB24" s="131" t="s">
        <v>304</v>
      </c>
      <c r="AD24" s="327" t="str">
        <f t="shared" si="0"/>
        <v>IF EXISTS (SELECT *FROM BookMaster WHERE Code='000019' OR Name='Writer A4 Premium Mrp 200 [Unrulled]-356 page') Print 'Exist' ELSE Insert Into BookMaster VALUES ('000019','Writer A4 Premium Mrp 200 [Unrulled]-356 page','Writer A4 Premium Mrp 200 [Unrulled]-356 page','*11107','*06018',0,0,'1019','','*05036','*18005','','Writer A4 Premium Mrp 200 [Unrulled]-356 page','*25019','','NULL','NULL','NULL','NULL','NULL','NULL','F','000001',GetDate(),'NULL',NULL,'N','N')</v>
      </c>
    </row>
    <row r="25" spans="1:30">
      <c r="A25" s="486" t="s">
        <v>156</v>
      </c>
      <c r="B25" s="131" t="s">
        <v>5573</v>
      </c>
      <c r="C25" s="131" t="s">
        <v>5573</v>
      </c>
      <c r="D25" s="131" t="s">
        <v>5415</v>
      </c>
      <c r="E25" s="131" t="s">
        <v>2493</v>
      </c>
      <c r="F25" s="487">
        <v>0</v>
      </c>
      <c r="G25" s="131">
        <v>0</v>
      </c>
      <c r="H25" s="131">
        <v>1020</v>
      </c>
      <c r="I25" s="131"/>
      <c r="J25" s="131" t="s">
        <v>5474</v>
      </c>
      <c r="K25" s="484" t="s">
        <v>5427</v>
      </c>
      <c r="L25" s="131"/>
      <c r="M25" s="488" t="s">
        <v>5573</v>
      </c>
      <c r="N25" s="488" t="s">
        <v>4926</v>
      </c>
      <c r="O25" s="131"/>
      <c r="P25" s="131" t="s">
        <v>795</v>
      </c>
      <c r="Q25" s="131" t="s">
        <v>795</v>
      </c>
      <c r="R25" s="131" t="s">
        <v>795</v>
      </c>
      <c r="S25" s="131" t="s">
        <v>795</v>
      </c>
      <c r="T25" s="131" t="s">
        <v>795</v>
      </c>
      <c r="U25" s="131" t="s">
        <v>795</v>
      </c>
      <c r="V25" s="131" t="s">
        <v>5190</v>
      </c>
      <c r="W25" s="486" t="s">
        <v>135</v>
      </c>
      <c r="X25" s="492" t="s">
        <v>2070</v>
      </c>
      <c r="Y25" s="131" t="s">
        <v>795</v>
      </c>
      <c r="Z25" s="131" t="s">
        <v>795</v>
      </c>
      <c r="AA25" s="131" t="s">
        <v>304</v>
      </c>
      <c r="AB25" s="131" t="s">
        <v>304</v>
      </c>
      <c r="AD25" s="327" t="str">
        <f t="shared" si="0"/>
        <v>IF EXISTS (SELECT *FROM BookMaster WHERE Code='000020' OR Name='Writer Long Book Premium Mrp 33 [Single line]-76 page') Print 'Exist' ELSE Insert Into BookMaster VALUES ('000020','Writer Long Book Premium Mrp 33 [Single line]-76 page','Writer Long Book Premium Mrp 33 [Single line]-76 page','*11101','*06016',0,0,'1020','','*05035','*18005','','Writer Long Book Premium Mrp 33 [Single line]-76 page','*25019','','NULL','NULL','NULL','NULL','NULL','NULL','F','000001',GetDate(),'NULL',NULL,'N','N')</v>
      </c>
    </row>
    <row r="26" spans="1:30">
      <c r="A26" s="486" t="s">
        <v>178</v>
      </c>
      <c r="B26" s="131" t="s">
        <v>5929</v>
      </c>
      <c r="C26" s="131" t="s">
        <v>5929</v>
      </c>
      <c r="D26" s="131" t="s">
        <v>5415</v>
      </c>
      <c r="E26" s="131" t="s">
        <v>2493</v>
      </c>
      <c r="F26" s="487">
        <v>0</v>
      </c>
      <c r="G26" s="131">
        <v>0</v>
      </c>
      <c r="H26" s="131">
        <v>1021</v>
      </c>
      <c r="I26" s="131"/>
      <c r="J26" s="131" t="s">
        <v>5489</v>
      </c>
      <c r="K26" s="484" t="s">
        <v>5427</v>
      </c>
      <c r="L26" s="131"/>
      <c r="M26" s="488" t="s">
        <v>5929</v>
      </c>
      <c r="N26" s="488" t="s">
        <v>4926</v>
      </c>
      <c r="O26" s="131"/>
      <c r="P26" s="131" t="s">
        <v>795</v>
      </c>
      <c r="Q26" s="131" t="s">
        <v>795</v>
      </c>
      <c r="R26" s="131" t="s">
        <v>795</v>
      </c>
      <c r="S26" s="131" t="s">
        <v>795</v>
      </c>
      <c r="T26" s="131" t="s">
        <v>795</v>
      </c>
      <c r="U26" s="131" t="s">
        <v>795</v>
      </c>
      <c r="V26" s="131" t="s">
        <v>5190</v>
      </c>
      <c r="W26" s="486" t="s">
        <v>135</v>
      </c>
      <c r="X26" s="492" t="s">
        <v>2070</v>
      </c>
      <c r="Y26" s="131" t="s">
        <v>795</v>
      </c>
      <c r="Z26" s="131" t="s">
        <v>795</v>
      </c>
      <c r="AA26" s="131" t="s">
        <v>304</v>
      </c>
      <c r="AB26" s="131" t="s">
        <v>304</v>
      </c>
      <c r="AD26" s="327" t="str">
        <f t="shared" si="0"/>
        <v>IF EXISTS (SELECT *FROM BookMaster WHERE Code='000021' OR Name='Writer Long Book Premium Mrp 33 [Unrulled]-76 page') Print 'Exist' ELSE Insert Into BookMaster VALUES ('000021','Writer Long Book Premium Mrp 33 [Unrulled]-76 page','Writer Long Book Premium Mrp 33 [Unrulled]-76 page','*11101','*06016',0,0,'1021','','*05036','*18005','','Writer Long Book Premium Mrp 33 [Unrulled]-76 page','*25019','','NULL','NULL','NULL','NULL','NULL','NULL','F','000001',GetDate(),'NULL',NULL,'N','N')</v>
      </c>
    </row>
    <row r="27" spans="1:30">
      <c r="A27" s="486" t="s">
        <v>168</v>
      </c>
      <c r="B27" s="131" t="s">
        <v>5930</v>
      </c>
      <c r="C27" s="131" t="s">
        <v>5930</v>
      </c>
      <c r="D27" s="131" t="s">
        <v>5415</v>
      </c>
      <c r="E27" s="131" t="s">
        <v>2493</v>
      </c>
      <c r="F27" s="487">
        <v>0</v>
      </c>
      <c r="G27" s="131">
        <v>0</v>
      </c>
      <c r="H27" s="131">
        <v>1022</v>
      </c>
      <c r="I27" s="131"/>
      <c r="J27" s="131" t="s">
        <v>5472</v>
      </c>
      <c r="K27" s="484" t="s">
        <v>5427</v>
      </c>
      <c r="L27" s="131"/>
      <c r="M27" s="488" t="s">
        <v>5930</v>
      </c>
      <c r="N27" s="488" t="s">
        <v>4926</v>
      </c>
      <c r="O27" s="131"/>
      <c r="P27" s="131" t="s">
        <v>795</v>
      </c>
      <c r="Q27" s="131" t="s">
        <v>795</v>
      </c>
      <c r="R27" s="131" t="s">
        <v>795</v>
      </c>
      <c r="S27" s="131" t="s">
        <v>795</v>
      </c>
      <c r="T27" s="131" t="s">
        <v>795</v>
      </c>
      <c r="U27" s="131" t="s">
        <v>795</v>
      </c>
      <c r="V27" s="131" t="s">
        <v>5190</v>
      </c>
      <c r="W27" s="486" t="s">
        <v>135</v>
      </c>
      <c r="X27" s="492" t="s">
        <v>2070</v>
      </c>
      <c r="Y27" s="131" t="s">
        <v>795</v>
      </c>
      <c r="Z27" s="131" t="s">
        <v>795</v>
      </c>
      <c r="AA27" s="131" t="s">
        <v>304</v>
      </c>
      <c r="AB27" s="131" t="s">
        <v>304</v>
      </c>
      <c r="AD27" s="327" t="str">
        <f t="shared" si="0"/>
        <v>IF EXISTS (SELECT *FROM BookMaster WHERE Code='000022' OR Name='Writer Long Book Premium Mrp 33 [Hindi /Geometry]-76 page') Print 'Exist' ELSE Insert Into BookMaster VALUES ('000022','Writer Long Book Premium Mrp 33 [Hindi /Geometry]-76 page','Writer Long Book Premium Mrp 33 [Hindi /Geometry]-76 page','*11101','*06016',0,0,'1022','','*05033','*18005','','Writer Long Book Premium Mrp 33 [Hindi /Geometry]-76 page','*25019','','NULL','NULL','NULL','NULL','NULL','NULL','F','000001',GetDate(),'NULL',NULL,'N','N')</v>
      </c>
    </row>
    <row r="28" spans="1:30">
      <c r="A28" s="486" t="s">
        <v>181</v>
      </c>
      <c r="B28" s="131" t="s">
        <v>5574</v>
      </c>
      <c r="C28" s="131" t="s">
        <v>5574</v>
      </c>
      <c r="D28" s="131" t="s">
        <v>5415</v>
      </c>
      <c r="E28" s="131" t="s">
        <v>2493</v>
      </c>
      <c r="F28" s="487">
        <v>0</v>
      </c>
      <c r="G28" s="131">
        <v>0</v>
      </c>
      <c r="H28" s="131">
        <v>1023</v>
      </c>
      <c r="I28" s="131"/>
      <c r="J28" s="131" t="s">
        <v>5474</v>
      </c>
      <c r="K28" s="484" t="s">
        <v>5427</v>
      </c>
      <c r="L28" s="131"/>
      <c r="M28" s="488" t="s">
        <v>5574</v>
      </c>
      <c r="N28" s="488" t="s">
        <v>4926</v>
      </c>
      <c r="O28" s="131"/>
      <c r="P28" s="131" t="s">
        <v>795</v>
      </c>
      <c r="Q28" s="131" t="s">
        <v>795</v>
      </c>
      <c r="R28" s="131" t="s">
        <v>795</v>
      </c>
      <c r="S28" s="131" t="s">
        <v>795</v>
      </c>
      <c r="T28" s="131" t="s">
        <v>795</v>
      </c>
      <c r="U28" s="131" t="s">
        <v>795</v>
      </c>
      <c r="V28" s="131" t="s">
        <v>5190</v>
      </c>
      <c r="W28" s="486" t="s">
        <v>135</v>
      </c>
      <c r="X28" s="492" t="s">
        <v>2070</v>
      </c>
      <c r="Y28" s="131" t="s">
        <v>795</v>
      </c>
      <c r="Z28" s="131" t="s">
        <v>795</v>
      </c>
      <c r="AA28" s="131" t="s">
        <v>304</v>
      </c>
      <c r="AB28" s="131" t="s">
        <v>304</v>
      </c>
      <c r="AD28" s="327" t="str">
        <f t="shared" si="0"/>
        <v>IF EXISTS (SELECT *FROM BookMaster WHERE Code='000023' OR Name='Writer Long Book Premium  Mrp 50 [Single line]-124 page') Print 'Exist' ELSE Insert Into BookMaster VALUES ('000023','Writer Long Book Premium  Mrp 50 [Single line]-124 page','Writer Long Book Premium  Mrp 50 [Single line]-124 page','*11101','*06016',0,0,'1023','','*05035','*18005','','Writer Long Book Premium  Mrp 50 [Single line]-124 page','*25019','','NULL','NULL','NULL','NULL','NULL','NULL','F','000001',GetDate(),'NULL',NULL,'N','N')</v>
      </c>
    </row>
    <row r="29" spans="1:30">
      <c r="A29" s="486" t="s">
        <v>182</v>
      </c>
      <c r="B29" s="131" t="s">
        <v>5931</v>
      </c>
      <c r="C29" s="131" t="s">
        <v>5931</v>
      </c>
      <c r="D29" s="131" t="s">
        <v>5415</v>
      </c>
      <c r="E29" s="131" t="s">
        <v>2493</v>
      </c>
      <c r="F29" s="487">
        <v>0</v>
      </c>
      <c r="G29" s="131">
        <v>0</v>
      </c>
      <c r="H29" s="131">
        <v>1024</v>
      </c>
      <c r="I29" s="131"/>
      <c r="J29" s="131" t="s">
        <v>5489</v>
      </c>
      <c r="K29" s="484" t="s">
        <v>5427</v>
      </c>
      <c r="L29" s="131"/>
      <c r="M29" s="488" t="s">
        <v>5931</v>
      </c>
      <c r="N29" s="488" t="s">
        <v>4926</v>
      </c>
      <c r="O29" s="131"/>
      <c r="P29" s="131" t="s">
        <v>795</v>
      </c>
      <c r="Q29" s="131" t="s">
        <v>795</v>
      </c>
      <c r="R29" s="131" t="s">
        <v>795</v>
      </c>
      <c r="S29" s="131" t="s">
        <v>795</v>
      </c>
      <c r="T29" s="131" t="s">
        <v>795</v>
      </c>
      <c r="U29" s="131" t="s">
        <v>795</v>
      </c>
      <c r="V29" s="131" t="s">
        <v>5190</v>
      </c>
      <c r="W29" s="486" t="s">
        <v>135</v>
      </c>
      <c r="X29" s="492" t="s">
        <v>2070</v>
      </c>
      <c r="Y29" s="131" t="s">
        <v>795</v>
      </c>
      <c r="Z29" s="131" t="s">
        <v>795</v>
      </c>
      <c r="AA29" s="131" t="s">
        <v>304</v>
      </c>
      <c r="AB29" s="131" t="s">
        <v>304</v>
      </c>
      <c r="AD29" s="327" t="str">
        <f t="shared" si="0"/>
        <v>IF EXISTS (SELECT *FROM BookMaster WHERE Code='000024' OR Name='Writer Long Book Premium  Mrp 50 [Unrulled]-124 page') Print 'Exist' ELSE Insert Into BookMaster VALUES ('000024','Writer Long Book Premium  Mrp 50 [Unrulled]-124 page','Writer Long Book Premium  Mrp 50 [Unrulled]-124 page','*11101','*06016',0,0,'1024','','*05036','*18005','','Writer Long Book Premium  Mrp 50 [Unrulled]-124 page','*25019','','NULL','NULL','NULL','NULL','NULL','NULL','F','000001',GetDate(),'NULL',NULL,'N','N')</v>
      </c>
    </row>
    <row r="30" spans="1:30">
      <c r="A30" s="486" t="s">
        <v>185</v>
      </c>
      <c r="B30" s="131" t="s">
        <v>5932</v>
      </c>
      <c r="C30" s="131" t="s">
        <v>5932</v>
      </c>
      <c r="D30" s="131" t="s">
        <v>5415</v>
      </c>
      <c r="E30" s="131" t="s">
        <v>2493</v>
      </c>
      <c r="F30" s="487">
        <v>0</v>
      </c>
      <c r="G30" s="131">
        <v>0</v>
      </c>
      <c r="H30" s="131">
        <v>1025</v>
      </c>
      <c r="I30" s="131"/>
      <c r="J30" s="131" t="s">
        <v>5472</v>
      </c>
      <c r="K30" s="484" t="s">
        <v>5427</v>
      </c>
      <c r="L30" s="131"/>
      <c r="M30" s="488" t="s">
        <v>5932</v>
      </c>
      <c r="N30" s="488" t="s">
        <v>4926</v>
      </c>
      <c r="O30" s="131"/>
      <c r="P30" s="131" t="s">
        <v>795</v>
      </c>
      <c r="Q30" s="131" t="s">
        <v>795</v>
      </c>
      <c r="R30" s="131" t="s">
        <v>795</v>
      </c>
      <c r="S30" s="131" t="s">
        <v>795</v>
      </c>
      <c r="T30" s="131" t="s">
        <v>795</v>
      </c>
      <c r="U30" s="131" t="s">
        <v>795</v>
      </c>
      <c r="V30" s="131" t="s">
        <v>5190</v>
      </c>
      <c r="W30" s="486" t="s">
        <v>135</v>
      </c>
      <c r="X30" s="492" t="s">
        <v>2070</v>
      </c>
      <c r="Y30" s="131" t="s">
        <v>795</v>
      </c>
      <c r="Z30" s="131" t="s">
        <v>795</v>
      </c>
      <c r="AA30" s="131" t="s">
        <v>304</v>
      </c>
      <c r="AB30" s="131" t="s">
        <v>304</v>
      </c>
      <c r="AD30" s="327" t="str">
        <f t="shared" si="0"/>
        <v>IF EXISTS (SELECT *FROM BookMaster WHERE Code='000025' OR Name='Writer Long Book Premium  Mrp 50 [Hindi /Geometry]-124 page') Print 'Exist' ELSE Insert Into BookMaster VALUES ('000025','Writer Long Book Premium  Mrp 50 [Hindi /Geometry]-124 page','Writer Long Book Premium  Mrp 50 [Hindi /Geometry]-124 page','*11101','*06016',0,0,'1025','','*05033','*18005','','Writer Long Book Premium  Mrp 50 [Hindi /Geometry]-124 page','*25019','','NULL','NULL','NULL','NULL','NULL','NULL','F','000001',GetDate(),'NULL',NULL,'N','N')</v>
      </c>
    </row>
    <row r="31" spans="1:30">
      <c r="A31" s="486" t="s">
        <v>187</v>
      </c>
      <c r="B31" s="131" t="s">
        <v>5575</v>
      </c>
      <c r="C31" s="131" t="s">
        <v>5575</v>
      </c>
      <c r="D31" s="131" t="s">
        <v>5415</v>
      </c>
      <c r="E31" s="131" t="s">
        <v>2493</v>
      </c>
      <c r="F31" s="487">
        <v>0</v>
      </c>
      <c r="G31" s="131">
        <v>0</v>
      </c>
      <c r="H31" s="131">
        <v>1026</v>
      </c>
      <c r="I31" s="131"/>
      <c r="J31" s="131" t="s">
        <v>5474</v>
      </c>
      <c r="K31" s="484" t="s">
        <v>5427</v>
      </c>
      <c r="L31" s="131"/>
      <c r="M31" s="488" t="s">
        <v>5575</v>
      </c>
      <c r="N31" s="488" t="s">
        <v>4926</v>
      </c>
      <c r="O31" s="131"/>
      <c r="P31" s="131" t="s">
        <v>795</v>
      </c>
      <c r="Q31" s="131" t="s">
        <v>795</v>
      </c>
      <c r="R31" s="131" t="s">
        <v>795</v>
      </c>
      <c r="S31" s="131" t="s">
        <v>795</v>
      </c>
      <c r="T31" s="131" t="s">
        <v>795</v>
      </c>
      <c r="U31" s="131" t="s">
        <v>795</v>
      </c>
      <c r="V31" s="131" t="s">
        <v>5190</v>
      </c>
      <c r="W31" s="486" t="s">
        <v>135</v>
      </c>
      <c r="X31" s="492" t="s">
        <v>2070</v>
      </c>
      <c r="Y31" s="131" t="s">
        <v>795</v>
      </c>
      <c r="Z31" s="131" t="s">
        <v>795</v>
      </c>
      <c r="AA31" s="131" t="s">
        <v>304</v>
      </c>
      <c r="AB31" s="131" t="s">
        <v>304</v>
      </c>
      <c r="AD31" s="327" t="str">
        <f t="shared" si="0"/>
        <v>IF EXISTS (SELECT *FROM BookMaster WHERE Code='000026' OR Name='Writer Long Book Premum  Mrp 66 [Single line]-172 page') Print 'Exist' ELSE Insert Into BookMaster VALUES ('000026','Writer Long Book Premum  Mrp 66 [Single line]-172 page','Writer Long Book Premum  Mrp 66 [Single line]-172 page','*11101','*06016',0,0,'1026','','*05035','*18005','','Writer Long Book Premum  Mrp 66 [Single line]-172 page','*25019','','NULL','NULL','NULL','NULL','NULL','NULL','F','000001',GetDate(),'NULL',NULL,'N','N')</v>
      </c>
    </row>
    <row r="32" spans="1:30">
      <c r="A32" s="486" t="s">
        <v>189</v>
      </c>
      <c r="B32" s="131" t="s">
        <v>5933</v>
      </c>
      <c r="C32" s="131" t="s">
        <v>5933</v>
      </c>
      <c r="D32" s="131" t="s">
        <v>5415</v>
      </c>
      <c r="E32" s="131" t="s">
        <v>2493</v>
      </c>
      <c r="F32" s="487">
        <v>0</v>
      </c>
      <c r="G32" s="131">
        <v>0</v>
      </c>
      <c r="H32" s="131">
        <v>1027</v>
      </c>
      <c r="I32" s="131"/>
      <c r="J32" s="131" t="s">
        <v>5489</v>
      </c>
      <c r="K32" s="484" t="s">
        <v>5427</v>
      </c>
      <c r="L32" s="131"/>
      <c r="M32" s="488" t="s">
        <v>5933</v>
      </c>
      <c r="N32" s="488" t="s">
        <v>4926</v>
      </c>
      <c r="O32" s="131"/>
      <c r="P32" s="131" t="s">
        <v>795</v>
      </c>
      <c r="Q32" s="131" t="s">
        <v>795</v>
      </c>
      <c r="R32" s="131" t="s">
        <v>795</v>
      </c>
      <c r="S32" s="131" t="s">
        <v>795</v>
      </c>
      <c r="T32" s="131" t="s">
        <v>795</v>
      </c>
      <c r="U32" s="131" t="s">
        <v>795</v>
      </c>
      <c r="V32" s="131" t="s">
        <v>5190</v>
      </c>
      <c r="W32" s="486" t="s">
        <v>135</v>
      </c>
      <c r="X32" s="492" t="s">
        <v>2070</v>
      </c>
      <c r="Y32" s="131" t="s">
        <v>795</v>
      </c>
      <c r="Z32" s="131" t="s">
        <v>795</v>
      </c>
      <c r="AA32" s="131" t="s">
        <v>304</v>
      </c>
      <c r="AB32" s="131" t="s">
        <v>304</v>
      </c>
      <c r="AD32" s="327" t="str">
        <f t="shared" si="0"/>
        <v>IF EXISTS (SELECT *FROM BookMaster WHERE Code='000027' OR Name='Writer Long Book Premum  Mrp 66 [Unrulled]-172 page') Print 'Exist' ELSE Insert Into BookMaster VALUES ('000027','Writer Long Book Premum  Mrp 66 [Unrulled]-172 page','Writer Long Book Premum  Mrp 66 [Unrulled]-172 page','*11101','*06016',0,0,'1027','','*05036','*18005','','Writer Long Book Premum  Mrp 66 [Unrulled]-172 page','*25019','','NULL','NULL','NULL','NULL','NULL','NULL','F','000001',GetDate(),'NULL',NULL,'N','N')</v>
      </c>
    </row>
    <row r="33" spans="1:30">
      <c r="A33" s="486" t="s">
        <v>191</v>
      </c>
      <c r="B33" s="131" t="s">
        <v>5934</v>
      </c>
      <c r="C33" s="131" t="s">
        <v>5934</v>
      </c>
      <c r="D33" s="131" t="s">
        <v>5415</v>
      </c>
      <c r="E33" s="131" t="s">
        <v>2493</v>
      </c>
      <c r="F33" s="487">
        <v>0</v>
      </c>
      <c r="G33" s="131">
        <v>0</v>
      </c>
      <c r="H33" s="131">
        <v>1028</v>
      </c>
      <c r="I33" s="131"/>
      <c r="J33" s="131" t="s">
        <v>5472</v>
      </c>
      <c r="K33" s="484" t="s">
        <v>5427</v>
      </c>
      <c r="L33" s="131"/>
      <c r="M33" s="488" t="s">
        <v>5934</v>
      </c>
      <c r="N33" s="488" t="s">
        <v>4926</v>
      </c>
      <c r="O33" s="131"/>
      <c r="P33" s="131" t="s">
        <v>795</v>
      </c>
      <c r="Q33" s="131" t="s">
        <v>795</v>
      </c>
      <c r="R33" s="131" t="s">
        <v>795</v>
      </c>
      <c r="S33" s="131" t="s">
        <v>795</v>
      </c>
      <c r="T33" s="131" t="s">
        <v>795</v>
      </c>
      <c r="U33" s="131" t="s">
        <v>795</v>
      </c>
      <c r="V33" s="131" t="s">
        <v>5190</v>
      </c>
      <c r="W33" s="486" t="s">
        <v>135</v>
      </c>
      <c r="X33" s="492" t="s">
        <v>2070</v>
      </c>
      <c r="Y33" s="131" t="s">
        <v>795</v>
      </c>
      <c r="Z33" s="131" t="s">
        <v>795</v>
      </c>
      <c r="AA33" s="131" t="s">
        <v>304</v>
      </c>
      <c r="AB33" s="131" t="s">
        <v>304</v>
      </c>
      <c r="AD33" s="327" t="str">
        <f t="shared" si="0"/>
        <v>IF EXISTS (SELECT *FROM BookMaster WHERE Code='000028' OR Name='Writer Long Book Premum  Mrp 66 [Hindi /Geometry]-172 page') Print 'Exist' ELSE Insert Into BookMaster VALUES ('000028','Writer Long Book Premum  Mrp 66 [Hindi /Geometry]-172 page','Writer Long Book Premum  Mrp 66 [Hindi /Geometry]-172 page','*11101','*06016',0,0,'1028','','*05033','*18005','','Writer Long Book Premum  Mrp 66 [Hindi /Geometry]-172 page','*25019','','NULL','NULL','NULL','NULL','NULL','NULL','F','000001',GetDate(),'NULL',NULL,'N','N')</v>
      </c>
    </row>
    <row r="34" spans="1:30">
      <c r="A34" s="486" t="s">
        <v>193</v>
      </c>
      <c r="B34" s="131" t="s">
        <v>5581</v>
      </c>
      <c r="C34" s="131" t="s">
        <v>5581</v>
      </c>
      <c r="D34" s="131" t="s">
        <v>5417</v>
      </c>
      <c r="E34" s="131" t="s">
        <v>2493</v>
      </c>
      <c r="F34" s="487">
        <v>0</v>
      </c>
      <c r="G34" s="131">
        <v>0</v>
      </c>
      <c r="H34" s="131">
        <v>1029</v>
      </c>
      <c r="I34" s="131"/>
      <c r="J34" s="131" t="s">
        <v>5474</v>
      </c>
      <c r="K34" s="484" t="s">
        <v>5427</v>
      </c>
      <c r="L34" s="131"/>
      <c r="M34" s="488" t="s">
        <v>5581</v>
      </c>
      <c r="N34" s="488" t="s">
        <v>4926</v>
      </c>
      <c r="O34" s="131"/>
      <c r="P34" s="131" t="s">
        <v>795</v>
      </c>
      <c r="Q34" s="131" t="s">
        <v>795</v>
      </c>
      <c r="R34" s="131" t="s">
        <v>795</v>
      </c>
      <c r="S34" s="131" t="s">
        <v>795</v>
      </c>
      <c r="T34" s="131" t="s">
        <v>795</v>
      </c>
      <c r="U34" s="131" t="s">
        <v>795</v>
      </c>
      <c r="V34" s="131" t="s">
        <v>5190</v>
      </c>
      <c r="W34" s="486" t="s">
        <v>135</v>
      </c>
      <c r="X34" s="492" t="s">
        <v>2070</v>
      </c>
      <c r="Y34" s="131" t="s">
        <v>795</v>
      </c>
      <c r="Z34" s="131" t="s">
        <v>795</v>
      </c>
      <c r="AA34" s="131" t="s">
        <v>304</v>
      </c>
      <c r="AB34" s="131" t="s">
        <v>304</v>
      </c>
      <c r="AD34" s="327" t="str">
        <f t="shared" si="0"/>
        <v>IF EXISTS (SELECT *FROM BookMaster WHERE Code='000029' OR Name='Writer Convent Premium  Mrp 32 [Single line]-84 page') Print 'Exist' ELSE Insert Into BookMaster VALUES ('000029','Writer Convent Premium  Mrp 32 [Single line]-84 page','Writer Convent Premium  Mrp 32 [Single line]-84 page','*11103','*06016',0,0,'1029','','*05035','*18005','','Writer Convent Premium  Mrp 32 [Single line]-84 page','*25019','','NULL','NULL','NULL','NULL','NULL','NULL','F','000001',GetDate(),'NULL',NULL,'N','N')</v>
      </c>
    </row>
    <row r="35" spans="1:30">
      <c r="A35" s="486" t="s">
        <v>195</v>
      </c>
      <c r="B35" s="131" t="s">
        <v>5582</v>
      </c>
      <c r="C35" s="131" t="s">
        <v>5582</v>
      </c>
      <c r="D35" s="131" t="s">
        <v>5417</v>
      </c>
      <c r="E35" s="131" t="s">
        <v>2493</v>
      </c>
      <c r="F35" s="487">
        <v>0</v>
      </c>
      <c r="G35" s="131">
        <v>0</v>
      </c>
      <c r="H35" s="131">
        <v>1030</v>
      </c>
      <c r="I35" s="131"/>
      <c r="J35" s="131" t="s">
        <v>5468</v>
      </c>
      <c r="K35" s="484" t="s">
        <v>5427</v>
      </c>
      <c r="L35" s="131"/>
      <c r="M35" s="488" t="s">
        <v>5582</v>
      </c>
      <c r="N35" s="488" t="s">
        <v>4926</v>
      </c>
      <c r="O35" s="131"/>
      <c r="P35" s="131" t="s">
        <v>795</v>
      </c>
      <c r="Q35" s="131" t="s">
        <v>795</v>
      </c>
      <c r="R35" s="131" t="s">
        <v>795</v>
      </c>
      <c r="S35" s="131" t="s">
        <v>795</v>
      </c>
      <c r="T35" s="131" t="s">
        <v>795</v>
      </c>
      <c r="U35" s="131" t="s">
        <v>795</v>
      </c>
      <c r="V35" s="131" t="s">
        <v>5190</v>
      </c>
      <c r="W35" s="486" t="s">
        <v>135</v>
      </c>
      <c r="X35" s="492" t="s">
        <v>2070</v>
      </c>
      <c r="Y35" s="131" t="s">
        <v>795</v>
      </c>
      <c r="Z35" s="131" t="s">
        <v>795</v>
      </c>
      <c r="AA35" s="131" t="s">
        <v>304</v>
      </c>
      <c r="AB35" s="131" t="s">
        <v>304</v>
      </c>
      <c r="AD35" s="327" t="str">
        <f t="shared" si="0"/>
        <v>IF EXISTS (SELECT *FROM BookMaster WHERE Code='000030' OR Name='Writer Convent Premium  Mrp 32 [English]-84 page') Print 'Exist' ELSE Insert Into BookMaster VALUES ('000030','Writer Convent Premium  Mrp 32 [English]-84 page','Writer Convent Premium  Mrp 32 [English]-84 page','*11103','*06016',0,0,'1030','','*05029','*18005','','Writer Convent Premium  Mrp 32 [English]-84 page','*25019','','NULL','NULL','NULL','NULL','NULL','NULL','F','000001',GetDate(),'NULL',NULL,'N','N')</v>
      </c>
    </row>
    <row r="36" spans="1:30">
      <c r="A36" s="486" t="s">
        <v>197</v>
      </c>
      <c r="B36" s="131" t="s">
        <v>5935</v>
      </c>
      <c r="C36" s="131" t="s">
        <v>5935</v>
      </c>
      <c r="D36" s="131" t="s">
        <v>5417</v>
      </c>
      <c r="E36" s="131" t="s">
        <v>2493</v>
      </c>
      <c r="F36" s="487">
        <v>0</v>
      </c>
      <c r="G36" s="131">
        <v>0</v>
      </c>
      <c r="H36" s="131">
        <v>1031</v>
      </c>
      <c r="I36" s="131"/>
      <c r="J36" s="131" t="s">
        <v>5936</v>
      </c>
      <c r="K36" s="484" t="s">
        <v>5427</v>
      </c>
      <c r="L36" s="131"/>
      <c r="M36" s="488" t="s">
        <v>5935</v>
      </c>
      <c r="N36" s="488" t="s">
        <v>4926</v>
      </c>
      <c r="O36" s="131"/>
      <c r="P36" s="131" t="s">
        <v>795</v>
      </c>
      <c r="Q36" s="131" t="s">
        <v>795</v>
      </c>
      <c r="R36" s="131" t="s">
        <v>795</v>
      </c>
      <c r="S36" s="131" t="s">
        <v>795</v>
      </c>
      <c r="T36" s="131" t="s">
        <v>795</v>
      </c>
      <c r="U36" s="131" t="s">
        <v>795</v>
      </c>
      <c r="V36" s="131" t="s">
        <v>5190</v>
      </c>
      <c r="W36" s="486" t="s">
        <v>135</v>
      </c>
      <c r="X36" s="492" t="s">
        <v>2070</v>
      </c>
      <c r="Y36" s="131" t="s">
        <v>795</v>
      </c>
      <c r="Z36" s="131" t="s">
        <v>795</v>
      </c>
      <c r="AA36" s="131" t="s">
        <v>304</v>
      </c>
      <c r="AB36" s="131" t="s">
        <v>304</v>
      </c>
      <c r="AD36" s="327" t="str">
        <f t="shared" si="0"/>
        <v>IF EXISTS (SELECT *FROM BookMaster WHERE Code='000031' OR Name='Writer Convent Premium  Mrp 32 [10 mm Squire (small)]') Print 'Exist' ELSE Insert Into BookMaster VALUES ('000031','Writer Convent Premium  Mrp 32 [10 mm Squire (small)]','Writer Convent Premium  Mrp 32 [10 mm Squire (small)]','*11103','*06016',0,0,'1031','','*05044','*18005','','Writer Convent Premium  Mrp 32 [10 mm Squire (small)]','*25019','','NULL','NULL','NULL','NULL','NULL','NULL','F','000001',GetDate(),'NULL',NULL,'N','N')</v>
      </c>
    </row>
    <row r="37" spans="1:30">
      <c r="A37" s="486" t="s">
        <v>199</v>
      </c>
      <c r="B37" s="131" t="s">
        <v>5937</v>
      </c>
      <c r="C37" s="131" t="s">
        <v>5937</v>
      </c>
      <c r="D37" s="131" t="s">
        <v>5417</v>
      </c>
      <c r="E37" s="131" t="s">
        <v>2493</v>
      </c>
      <c r="F37" s="487">
        <v>0</v>
      </c>
      <c r="G37" s="131">
        <v>0</v>
      </c>
      <c r="H37" s="131">
        <v>1032</v>
      </c>
      <c r="I37" s="131"/>
      <c r="J37" s="131" t="s">
        <v>5938</v>
      </c>
      <c r="K37" s="484" t="s">
        <v>5427</v>
      </c>
      <c r="L37" s="131"/>
      <c r="M37" s="488" t="s">
        <v>5937</v>
      </c>
      <c r="N37" s="488" t="s">
        <v>4926</v>
      </c>
      <c r="O37" s="131"/>
      <c r="P37" s="131" t="s">
        <v>795</v>
      </c>
      <c r="Q37" s="131" t="s">
        <v>795</v>
      </c>
      <c r="R37" s="131" t="s">
        <v>795</v>
      </c>
      <c r="S37" s="131" t="s">
        <v>795</v>
      </c>
      <c r="T37" s="131" t="s">
        <v>795</v>
      </c>
      <c r="U37" s="131" t="s">
        <v>795</v>
      </c>
      <c r="V37" s="131" t="s">
        <v>5190</v>
      </c>
      <c r="W37" s="486" t="s">
        <v>135</v>
      </c>
      <c r="X37" s="492" t="s">
        <v>2070</v>
      </c>
      <c r="Y37" s="131" t="s">
        <v>795</v>
      </c>
      <c r="Z37" s="131" t="s">
        <v>795</v>
      </c>
      <c r="AA37" s="131" t="s">
        <v>304</v>
      </c>
      <c r="AB37" s="131" t="s">
        <v>304</v>
      </c>
      <c r="AD37" s="327" t="str">
        <f t="shared" si="0"/>
        <v>IF EXISTS (SELECT *FROM BookMaster WHERE Code='000032' OR Name='Writer Convent Premium  Mrp 32 [12 mm Squire ( Medium)]') Print 'Exist' ELSE Insert Into BookMaster VALUES ('000032','Writer Convent Premium  Mrp 32 [12 mm Squire ( Medium)]','Writer Convent Premium  Mrp 32 [12 mm Squire ( Medium)]','*11103','*06016',0,0,'1032','','*05045','*18005','','Writer Convent Premium  Mrp 32 [12 mm Squire ( Medium)]','*25019','','NULL','NULL','NULL','NULL','NULL','NULL','F','000001',GetDate(),'NULL',NULL,'N','N')</v>
      </c>
    </row>
    <row r="38" spans="1:30">
      <c r="A38" s="486" t="s">
        <v>211</v>
      </c>
      <c r="B38" s="131" t="s">
        <v>5939</v>
      </c>
      <c r="C38" s="131" t="s">
        <v>5939</v>
      </c>
      <c r="D38" s="131" t="s">
        <v>5417</v>
      </c>
      <c r="E38" s="131" t="s">
        <v>2493</v>
      </c>
      <c r="F38" s="487">
        <v>0</v>
      </c>
      <c r="G38" s="131">
        <v>0</v>
      </c>
      <c r="H38" s="131">
        <v>1033</v>
      </c>
      <c r="I38" s="131"/>
      <c r="J38" s="131" t="s">
        <v>5940</v>
      </c>
      <c r="K38" s="484" t="s">
        <v>5427</v>
      </c>
      <c r="L38" s="131"/>
      <c r="M38" s="488" t="s">
        <v>5939</v>
      </c>
      <c r="N38" s="488" t="s">
        <v>4926</v>
      </c>
      <c r="O38" s="131"/>
      <c r="P38" s="131" t="s">
        <v>795</v>
      </c>
      <c r="Q38" s="131" t="s">
        <v>795</v>
      </c>
      <c r="R38" s="131" t="s">
        <v>795</v>
      </c>
      <c r="S38" s="131" t="s">
        <v>795</v>
      </c>
      <c r="T38" s="131" t="s">
        <v>795</v>
      </c>
      <c r="U38" s="131" t="s">
        <v>795</v>
      </c>
      <c r="V38" s="131" t="s">
        <v>5190</v>
      </c>
      <c r="W38" s="486" t="s">
        <v>135</v>
      </c>
      <c r="X38" s="492" t="s">
        <v>2070</v>
      </c>
      <c r="Y38" s="131" t="s">
        <v>795</v>
      </c>
      <c r="Z38" s="131" t="s">
        <v>795</v>
      </c>
      <c r="AA38" s="131" t="s">
        <v>304</v>
      </c>
      <c r="AB38" s="131" t="s">
        <v>304</v>
      </c>
      <c r="AD38" s="327" t="str">
        <f t="shared" si="0"/>
        <v>IF EXISTS (SELECT *FROM BookMaster WHERE Code='000033' OR Name='Writer Convent Premium  Mrp 32 [18 mm Squire (Big)]-84 page') Print 'Exist' ELSE Insert Into BookMaster VALUES ('000033','Writer Convent Premium  Mrp 32 [18 mm Squire (Big)]-84 page','Writer Convent Premium  Mrp 32 [18 mm Squire (Big)]-84 page','*11103','*06016',0,0,'1033','','*05046','*18005','','Writer Convent Premium  Mrp 32 [18 mm Squire (Big)]-84 page','*25019','','NULL','NULL','NULL','NULL','NULL','NULL','F','000001',GetDate(),'NULL',NULL,'N','N')</v>
      </c>
    </row>
    <row r="39" spans="1:30">
      <c r="A39" s="486" t="s">
        <v>212</v>
      </c>
      <c r="B39" s="131" t="s">
        <v>5583</v>
      </c>
      <c r="C39" s="131" t="s">
        <v>5583</v>
      </c>
      <c r="D39" s="131" t="s">
        <v>5417</v>
      </c>
      <c r="E39" s="131" t="s">
        <v>2493</v>
      </c>
      <c r="F39" s="487">
        <v>0</v>
      </c>
      <c r="G39" s="131">
        <v>0</v>
      </c>
      <c r="H39" s="131">
        <v>1034</v>
      </c>
      <c r="I39" s="131"/>
      <c r="J39" s="131" t="s">
        <v>5472</v>
      </c>
      <c r="K39" s="484" t="s">
        <v>5427</v>
      </c>
      <c r="L39" s="131"/>
      <c r="M39" s="488" t="s">
        <v>5583</v>
      </c>
      <c r="N39" s="488" t="s">
        <v>4926</v>
      </c>
      <c r="O39" s="131"/>
      <c r="P39" s="131" t="s">
        <v>795</v>
      </c>
      <c r="Q39" s="131" t="s">
        <v>795</v>
      </c>
      <c r="R39" s="131" t="s">
        <v>795</v>
      </c>
      <c r="S39" s="131" t="s">
        <v>795</v>
      </c>
      <c r="T39" s="131" t="s">
        <v>795</v>
      </c>
      <c r="U39" s="131" t="s">
        <v>795</v>
      </c>
      <c r="V39" s="131" t="s">
        <v>5190</v>
      </c>
      <c r="W39" s="486" t="s">
        <v>135</v>
      </c>
      <c r="X39" s="492" t="s">
        <v>2070</v>
      </c>
      <c r="Y39" s="131" t="s">
        <v>795</v>
      </c>
      <c r="Z39" s="131" t="s">
        <v>795</v>
      </c>
      <c r="AA39" s="131" t="s">
        <v>304</v>
      </c>
      <c r="AB39" s="131" t="s">
        <v>304</v>
      </c>
      <c r="AD39" s="327" t="str">
        <f t="shared" si="0"/>
        <v>IF EXISTS (SELECT *FROM BookMaster WHERE Code='000034' OR Name='Writer Convent Premium  Mrp 32 [Hindi /Geometry]-84 page') Print 'Exist' ELSE Insert Into BookMaster VALUES ('000034','Writer Convent Premium  Mrp 32 [Hindi /Geometry]-84 page','Writer Convent Premium  Mrp 32 [Hindi /Geometry]-84 page','*11103','*06016',0,0,'1034','','*05033','*18005','','Writer Convent Premium  Mrp 32 [Hindi /Geometry]-84 page','*25019','','NULL','NULL','NULL','NULL','NULL','NULL','F','000001',GetDate(),'NULL',NULL,'N','N')</v>
      </c>
    </row>
    <row r="40" spans="1:30">
      <c r="A40" s="486" t="s">
        <v>223</v>
      </c>
      <c r="B40" s="131" t="s">
        <v>5941</v>
      </c>
      <c r="C40" s="131" t="s">
        <v>5941</v>
      </c>
      <c r="D40" s="131" t="s">
        <v>5417</v>
      </c>
      <c r="E40" s="131" t="s">
        <v>2493</v>
      </c>
      <c r="F40" s="487">
        <v>0</v>
      </c>
      <c r="G40" s="131">
        <v>0</v>
      </c>
      <c r="H40" s="131">
        <v>1035</v>
      </c>
      <c r="I40" s="131"/>
      <c r="J40" s="131" t="s">
        <v>5469</v>
      </c>
      <c r="K40" s="484" t="s">
        <v>5427</v>
      </c>
      <c r="L40" s="131"/>
      <c r="M40" s="488" t="s">
        <v>5941</v>
      </c>
      <c r="N40" s="488" t="s">
        <v>4926</v>
      </c>
      <c r="O40" s="131"/>
      <c r="P40" s="131" t="s">
        <v>795</v>
      </c>
      <c r="Q40" s="131" t="s">
        <v>795</v>
      </c>
      <c r="R40" s="131" t="s">
        <v>795</v>
      </c>
      <c r="S40" s="131" t="s">
        <v>795</v>
      </c>
      <c r="T40" s="131" t="s">
        <v>795</v>
      </c>
      <c r="U40" s="131" t="s">
        <v>795</v>
      </c>
      <c r="V40" s="131" t="s">
        <v>5190</v>
      </c>
      <c r="W40" s="486" t="s">
        <v>135</v>
      </c>
      <c r="X40" s="492" t="s">
        <v>2070</v>
      </c>
      <c r="Y40" s="131" t="s">
        <v>795</v>
      </c>
      <c r="Z40" s="131" t="s">
        <v>795</v>
      </c>
      <c r="AA40" s="131" t="s">
        <v>304</v>
      </c>
      <c r="AB40" s="131" t="s">
        <v>304</v>
      </c>
      <c r="AD40" s="327" t="str">
        <f t="shared" si="0"/>
        <v>IF EXISTS (SELECT *FROM BookMaster WHERE Code='000035' OR Name='Writer Convent Premium  Mrp 32 [English /Geometry]-84 page') Print 'Exist' ELSE Insert Into BookMaster VALUES ('000035','Writer Convent Premium  Mrp 32 [English /Geometry]-84 page','Writer Convent Premium  Mrp 32 [English /Geometry]-84 page','*11103','*06016',0,0,'1035','','*05030','*18005','','Writer Convent Premium  Mrp 32 [English /Geometry]-84 page','*25019','','NULL','NULL','NULL','NULL','NULL','NULL','F','000001',GetDate(),'NULL',NULL,'N','N')</v>
      </c>
    </row>
    <row r="41" spans="1:30">
      <c r="A41" s="486" t="s">
        <v>224</v>
      </c>
      <c r="B41" s="131" t="s">
        <v>5942</v>
      </c>
      <c r="C41" s="131" t="s">
        <v>5942</v>
      </c>
      <c r="D41" s="131" t="s">
        <v>5417</v>
      </c>
      <c r="E41" s="131" t="s">
        <v>2493</v>
      </c>
      <c r="F41" s="487">
        <v>0</v>
      </c>
      <c r="G41" s="131">
        <v>0</v>
      </c>
      <c r="H41" s="131">
        <v>1036</v>
      </c>
      <c r="I41" s="131"/>
      <c r="J41" s="131" t="s">
        <v>5466</v>
      </c>
      <c r="K41" s="484" t="s">
        <v>5427</v>
      </c>
      <c r="L41" s="131"/>
      <c r="M41" s="488" t="s">
        <v>5942</v>
      </c>
      <c r="N41" s="488" t="s">
        <v>4926</v>
      </c>
      <c r="O41" s="131"/>
      <c r="P41" s="131" t="s">
        <v>795</v>
      </c>
      <c r="Q41" s="131" t="s">
        <v>795</v>
      </c>
      <c r="R41" s="131" t="s">
        <v>795</v>
      </c>
      <c r="S41" s="131" t="s">
        <v>795</v>
      </c>
      <c r="T41" s="131" t="s">
        <v>795</v>
      </c>
      <c r="U41" s="131" t="s">
        <v>795</v>
      </c>
      <c r="V41" s="131" t="s">
        <v>5190</v>
      </c>
      <c r="W41" s="486" t="s">
        <v>135</v>
      </c>
      <c r="X41" s="492" t="s">
        <v>2070</v>
      </c>
      <c r="Y41" s="131" t="s">
        <v>795</v>
      </c>
      <c r="Z41" s="131" t="s">
        <v>795</v>
      </c>
      <c r="AA41" s="131" t="s">
        <v>304</v>
      </c>
      <c r="AB41" s="131" t="s">
        <v>304</v>
      </c>
      <c r="AD41" s="327" t="str">
        <f t="shared" si="0"/>
        <v>IF EXISTS (SELECT *FROM BookMaster WHERE Code='000036' OR Name='Writer Convent Premium  Mrp 32 [3 In 1]-84 page') Print 'Exist' ELSE Insert Into BookMaster VALUES ('000036','Writer Convent Premium  Mrp 32 [3 In 1]-84 page','Writer Convent Premium  Mrp 32 [3 In 1]-84 page','*11103','*06016',0,0,'1036','','*05027','*18005','','Writer Convent Premium  Mrp 32 [3 In 1]-84 page','*25019','','NULL','NULL','NULL','NULL','NULL','NULL','F','000001',GetDate(),'NULL',NULL,'N','N')</v>
      </c>
    </row>
    <row r="42" spans="1:30">
      <c r="A42" s="486" t="s">
        <v>225</v>
      </c>
      <c r="B42" s="131" t="s">
        <v>5943</v>
      </c>
      <c r="C42" s="131" t="s">
        <v>5943</v>
      </c>
      <c r="D42" s="131" t="s">
        <v>5417</v>
      </c>
      <c r="E42" s="131" t="s">
        <v>2493</v>
      </c>
      <c r="F42" s="487">
        <v>0</v>
      </c>
      <c r="G42" s="131">
        <v>0</v>
      </c>
      <c r="H42" s="131">
        <v>1037</v>
      </c>
      <c r="I42" s="131"/>
      <c r="J42" s="131" t="s">
        <v>5944</v>
      </c>
      <c r="K42" s="484" t="s">
        <v>5427</v>
      </c>
      <c r="L42" s="131"/>
      <c r="M42" s="488" t="s">
        <v>5943</v>
      </c>
      <c r="N42" s="488" t="s">
        <v>4926</v>
      </c>
      <c r="O42" s="131"/>
      <c r="P42" s="131" t="s">
        <v>795</v>
      </c>
      <c r="Q42" s="131" t="s">
        <v>795</v>
      </c>
      <c r="R42" s="131" t="s">
        <v>795</v>
      </c>
      <c r="S42" s="131" t="s">
        <v>795</v>
      </c>
      <c r="T42" s="131" t="s">
        <v>795</v>
      </c>
      <c r="U42" s="131" t="s">
        <v>795</v>
      </c>
      <c r="V42" s="131" t="s">
        <v>5190</v>
      </c>
      <c r="W42" s="486" t="s">
        <v>135</v>
      </c>
      <c r="X42" s="492" t="s">
        <v>2070</v>
      </c>
      <c r="Y42" s="131" t="s">
        <v>795</v>
      </c>
      <c r="Z42" s="131" t="s">
        <v>795</v>
      </c>
      <c r="AA42" s="131" t="s">
        <v>304</v>
      </c>
      <c r="AB42" s="131" t="s">
        <v>304</v>
      </c>
      <c r="AD42" s="327" t="str">
        <f t="shared" si="0"/>
        <v>IF EXISTS (SELECT *FROM BookMaster WHERE Code='000037' OR Name='Writer Convent Premium  Mrp 32 [Five Line English]-84 page') Print 'Exist' ELSE Insert Into BookMaster VALUES ('000037','Writer Convent Premium  Mrp 32 [Five Line English]-84 page','Writer Convent Premium  Mrp 32 [Five Line English]-84 page','*11103','*06016',0,0,'1037','','*05047','*18005','','Writer Convent Premium  Mrp 32 [Five Line English]-84 page','*25019','','NULL','NULL','NULL','NULL','NULL','NULL','F','000001',GetDate(),'NULL',NULL,'N','N')</v>
      </c>
    </row>
    <row r="43" spans="1:30">
      <c r="A43" s="486" t="s">
        <v>226</v>
      </c>
      <c r="B43" s="131" t="s">
        <v>5945</v>
      </c>
      <c r="C43" s="131" t="s">
        <v>5945</v>
      </c>
      <c r="D43" s="131" t="s">
        <v>5417</v>
      </c>
      <c r="E43" s="131" t="s">
        <v>2493</v>
      </c>
      <c r="F43" s="487">
        <v>0</v>
      </c>
      <c r="G43" s="131">
        <v>0</v>
      </c>
      <c r="H43" s="131">
        <v>1038</v>
      </c>
      <c r="I43" s="131"/>
      <c r="J43" s="131" t="s">
        <v>5467</v>
      </c>
      <c r="K43" s="484" t="s">
        <v>5427</v>
      </c>
      <c r="L43" s="131"/>
      <c r="M43" s="488" t="s">
        <v>5945</v>
      </c>
      <c r="N43" s="488" t="s">
        <v>4926</v>
      </c>
      <c r="O43" s="131"/>
      <c r="P43" s="131" t="s">
        <v>795</v>
      </c>
      <c r="Q43" s="131" t="s">
        <v>795</v>
      </c>
      <c r="R43" s="131" t="s">
        <v>795</v>
      </c>
      <c r="S43" s="131" t="s">
        <v>795</v>
      </c>
      <c r="T43" s="131" t="s">
        <v>795</v>
      </c>
      <c r="U43" s="131" t="s">
        <v>795</v>
      </c>
      <c r="V43" s="131" t="s">
        <v>5190</v>
      </c>
      <c r="W43" s="486" t="s">
        <v>135</v>
      </c>
      <c r="X43" s="492" t="s">
        <v>2070</v>
      </c>
      <c r="Y43" s="131" t="s">
        <v>795</v>
      </c>
      <c r="Z43" s="131" t="s">
        <v>795</v>
      </c>
      <c r="AA43" s="131" t="s">
        <v>304</v>
      </c>
      <c r="AB43" s="131" t="s">
        <v>304</v>
      </c>
      <c r="AD43" s="327" t="str">
        <f t="shared" si="0"/>
        <v>IF EXISTS (SELECT *FROM BookMaster WHERE Code='000038' OR Name='Writer Convent Premium  Mrp 32 [Double Line]-84 page') Print 'Exist' ELSE Insert Into BookMaster VALUES ('000038','Writer Convent Premium  Mrp 32 [Double Line]-84 page','Writer Convent Premium  Mrp 32 [Double Line]-84 page','*11103','*06016',0,0,'1038','','*05028','*18005','','Writer Convent Premium  Mrp 32 [Double Line]-84 page','*25019','','NULL','NULL','NULL','NULL','NULL','NULL','F','000001',GetDate(),'NULL',NULL,'N','N')</v>
      </c>
    </row>
    <row r="44" spans="1:30">
      <c r="A44" s="486" t="s">
        <v>227</v>
      </c>
      <c r="B44" s="131" t="s">
        <v>5946</v>
      </c>
      <c r="C44" s="131" t="s">
        <v>5946</v>
      </c>
      <c r="D44" s="131" t="s">
        <v>5417</v>
      </c>
      <c r="E44" s="131" t="s">
        <v>2493</v>
      </c>
      <c r="F44" s="487">
        <v>0</v>
      </c>
      <c r="G44" s="131">
        <v>0</v>
      </c>
      <c r="H44" s="131">
        <v>1039</v>
      </c>
      <c r="I44" s="131"/>
      <c r="J44" s="131" t="s">
        <v>5474</v>
      </c>
      <c r="K44" s="484" t="s">
        <v>5427</v>
      </c>
      <c r="L44" s="131"/>
      <c r="M44" s="488" t="s">
        <v>5946</v>
      </c>
      <c r="N44" s="488" t="s">
        <v>4926</v>
      </c>
      <c r="O44" s="131"/>
      <c r="P44" s="131" t="s">
        <v>795</v>
      </c>
      <c r="Q44" s="131" t="s">
        <v>795</v>
      </c>
      <c r="R44" s="131" t="s">
        <v>795</v>
      </c>
      <c r="S44" s="131" t="s">
        <v>795</v>
      </c>
      <c r="T44" s="131" t="s">
        <v>795</v>
      </c>
      <c r="U44" s="131" t="s">
        <v>795</v>
      </c>
      <c r="V44" s="131" t="s">
        <v>5190</v>
      </c>
      <c r="W44" s="486" t="s">
        <v>135</v>
      </c>
      <c r="X44" s="492" t="s">
        <v>2070</v>
      </c>
      <c r="Y44" s="131" t="s">
        <v>795</v>
      </c>
      <c r="Z44" s="131" t="s">
        <v>795</v>
      </c>
      <c r="AA44" s="131" t="s">
        <v>304</v>
      </c>
      <c r="AB44" s="131" t="s">
        <v>304</v>
      </c>
      <c r="AD44" s="327" t="str">
        <f t="shared" si="0"/>
        <v>IF EXISTS (SELECT *FROM BookMaster WHERE Code='000039' OR Name='Writer Convent Premium  Mrp 44 [Single line]-112 page') Print 'Exist' ELSE Insert Into BookMaster VALUES ('000039','Writer Convent Premium  Mrp 44 [Single line]-112 page','Writer Convent Premium  Mrp 44 [Single line]-112 page','*11103','*06016',0,0,'1039','','*05035','*18005','','Writer Convent Premium  Mrp 44 [Single line]-112 page','*25019','','NULL','NULL','NULL','NULL','NULL','NULL','F','000001',GetDate(),'NULL',NULL,'N','N')</v>
      </c>
    </row>
    <row r="45" spans="1:30">
      <c r="A45" s="486" t="s">
        <v>229</v>
      </c>
      <c r="B45" s="131" t="s">
        <v>5947</v>
      </c>
      <c r="C45" s="131" t="s">
        <v>5947</v>
      </c>
      <c r="D45" s="131" t="s">
        <v>5417</v>
      </c>
      <c r="E45" s="131" t="s">
        <v>2493</v>
      </c>
      <c r="F45" s="487">
        <v>0</v>
      </c>
      <c r="G45" s="131">
        <v>0</v>
      </c>
      <c r="H45" s="131">
        <v>1040</v>
      </c>
      <c r="I45" s="131"/>
      <c r="J45" s="131" t="s">
        <v>5468</v>
      </c>
      <c r="K45" s="484" t="s">
        <v>5427</v>
      </c>
      <c r="L45" s="131"/>
      <c r="M45" s="488" t="s">
        <v>5947</v>
      </c>
      <c r="N45" s="488" t="s">
        <v>4926</v>
      </c>
      <c r="O45" s="131"/>
      <c r="P45" s="131" t="s">
        <v>795</v>
      </c>
      <c r="Q45" s="131" t="s">
        <v>795</v>
      </c>
      <c r="R45" s="131" t="s">
        <v>795</v>
      </c>
      <c r="S45" s="131" t="s">
        <v>795</v>
      </c>
      <c r="T45" s="131" t="s">
        <v>795</v>
      </c>
      <c r="U45" s="131" t="s">
        <v>795</v>
      </c>
      <c r="V45" s="131" t="s">
        <v>5190</v>
      </c>
      <c r="W45" s="486" t="s">
        <v>135</v>
      </c>
      <c r="X45" s="492" t="s">
        <v>2070</v>
      </c>
      <c r="Y45" s="131" t="s">
        <v>795</v>
      </c>
      <c r="Z45" s="131" t="s">
        <v>795</v>
      </c>
      <c r="AA45" s="131" t="s">
        <v>304</v>
      </c>
      <c r="AB45" s="131" t="s">
        <v>304</v>
      </c>
      <c r="AD45" s="327" t="str">
        <f t="shared" si="0"/>
        <v>IF EXISTS (SELECT *FROM BookMaster WHERE Code='000040' OR Name='Writer Convent Premium  Mrp 44 [English]-112 page') Print 'Exist' ELSE Insert Into BookMaster VALUES ('000040','Writer Convent Premium  Mrp 44 [English]-112 page','Writer Convent Premium  Mrp 44 [English]-112 page','*11103','*06016',0,0,'1040','','*05029','*18005','','Writer Convent Premium  Mrp 44 [English]-112 page','*25019','','NULL','NULL','NULL','NULL','NULL','NULL','F','000001',GetDate(),'NULL',NULL,'N','N')</v>
      </c>
    </row>
    <row r="46" spans="1:30">
      <c r="A46" s="486" t="s">
        <v>230</v>
      </c>
      <c r="B46" s="131" t="s">
        <v>5948</v>
      </c>
      <c r="C46" s="131" t="s">
        <v>5948</v>
      </c>
      <c r="D46" s="131" t="s">
        <v>5417</v>
      </c>
      <c r="E46" s="131" t="s">
        <v>2493</v>
      </c>
      <c r="F46" s="487">
        <v>0</v>
      </c>
      <c r="G46" s="131">
        <v>0</v>
      </c>
      <c r="H46" s="131">
        <v>1041</v>
      </c>
      <c r="I46" s="131"/>
      <c r="J46" s="131" t="s">
        <v>5936</v>
      </c>
      <c r="K46" s="484" t="s">
        <v>5427</v>
      </c>
      <c r="L46" s="131"/>
      <c r="M46" s="488" t="s">
        <v>5948</v>
      </c>
      <c r="N46" s="488" t="s">
        <v>4926</v>
      </c>
      <c r="O46" s="131"/>
      <c r="P46" s="131" t="s">
        <v>795</v>
      </c>
      <c r="Q46" s="131" t="s">
        <v>795</v>
      </c>
      <c r="R46" s="131" t="s">
        <v>795</v>
      </c>
      <c r="S46" s="131" t="s">
        <v>795</v>
      </c>
      <c r="T46" s="131" t="s">
        <v>795</v>
      </c>
      <c r="U46" s="131" t="s">
        <v>795</v>
      </c>
      <c r="V46" s="131" t="s">
        <v>5190</v>
      </c>
      <c r="W46" s="486" t="s">
        <v>135</v>
      </c>
      <c r="X46" s="492" t="s">
        <v>2070</v>
      </c>
      <c r="Y46" s="131" t="s">
        <v>795</v>
      </c>
      <c r="Z46" s="131" t="s">
        <v>795</v>
      </c>
      <c r="AA46" s="131" t="s">
        <v>304</v>
      </c>
      <c r="AB46" s="131" t="s">
        <v>304</v>
      </c>
      <c r="AD46" s="327" t="str">
        <f t="shared" si="0"/>
        <v>IF EXISTS (SELECT *FROM BookMaster WHERE Code='000041' OR Name='Writer Convent Premium  Mrp 44 [10 mm Squire (small)]') Print 'Exist' ELSE Insert Into BookMaster VALUES ('000041','Writer Convent Premium  Mrp 44 [10 mm Squire (small)]','Writer Convent Premium  Mrp 44 [10 mm Squire (small)]','*11103','*06016',0,0,'1041','','*05044','*18005','','Writer Convent Premium  Mrp 44 [10 mm Squire (small)]','*25019','','NULL','NULL','NULL','NULL','NULL','NULL','F','000001',GetDate(),'NULL',NULL,'N','N')</v>
      </c>
    </row>
    <row r="47" spans="1:30">
      <c r="A47" s="486" t="s">
        <v>231</v>
      </c>
      <c r="B47" s="131" t="s">
        <v>5949</v>
      </c>
      <c r="C47" s="131" t="s">
        <v>5949</v>
      </c>
      <c r="D47" s="131" t="s">
        <v>5417</v>
      </c>
      <c r="E47" s="131" t="s">
        <v>2493</v>
      </c>
      <c r="F47" s="487">
        <v>0</v>
      </c>
      <c r="G47" s="131">
        <v>0</v>
      </c>
      <c r="H47" s="131">
        <v>1042</v>
      </c>
      <c r="I47" s="131"/>
      <c r="J47" s="131" t="s">
        <v>5938</v>
      </c>
      <c r="K47" s="484" t="s">
        <v>5427</v>
      </c>
      <c r="L47" s="131"/>
      <c r="M47" s="488" t="s">
        <v>5949</v>
      </c>
      <c r="N47" s="488" t="s">
        <v>4926</v>
      </c>
      <c r="O47" s="131"/>
      <c r="P47" s="131" t="s">
        <v>795</v>
      </c>
      <c r="Q47" s="131" t="s">
        <v>795</v>
      </c>
      <c r="R47" s="131" t="s">
        <v>795</v>
      </c>
      <c r="S47" s="131" t="s">
        <v>795</v>
      </c>
      <c r="T47" s="131" t="s">
        <v>795</v>
      </c>
      <c r="U47" s="131" t="s">
        <v>795</v>
      </c>
      <c r="V47" s="131" t="s">
        <v>5190</v>
      </c>
      <c r="W47" s="486" t="s">
        <v>135</v>
      </c>
      <c r="X47" s="492" t="s">
        <v>2070</v>
      </c>
      <c r="Y47" s="131" t="s">
        <v>795</v>
      </c>
      <c r="Z47" s="131" t="s">
        <v>795</v>
      </c>
      <c r="AA47" s="131" t="s">
        <v>304</v>
      </c>
      <c r="AB47" s="131" t="s">
        <v>304</v>
      </c>
      <c r="AD47" s="327" t="str">
        <f t="shared" si="0"/>
        <v>IF EXISTS (SELECT *FROM BookMaster WHERE Code='000042' OR Name='Writer Convent Premium  Mrp 44 [12 mm Squire ( Medium)]') Print 'Exist' ELSE Insert Into BookMaster VALUES ('000042','Writer Convent Premium  Mrp 44 [12 mm Squire ( Medium)]','Writer Convent Premium  Mrp 44 [12 mm Squire ( Medium)]','*11103','*06016',0,0,'1042','','*05045','*18005','','Writer Convent Premium  Mrp 44 [12 mm Squire ( Medium)]','*25019','','NULL','NULL','NULL','NULL','NULL','NULL','F','000001',GetDate(),'NULL',NULL,'N','N')</v>
      </c>
    </row>
    <row r="48" spans="1:30">
      <c r="A48" s="486" t="s">
        <v>232</v>
      </c>
      <c r="B48" s="131" t="s">
        <v>5950</v>
      </c>
      <c r="C48" s="131" t="s">
        <v>5950</v>
      </c>
      <c r="D48" s="131" t="s">
        <v>5417</v>
      </c>
      <c r="E48" s="131" t="s">
        <v>2493</v>
      </c>
      <c r="F48" s="487">
        <v>0</v>
      </c>
      <c r="G48" s="131">
        <v>0</v>
      </c>
      <c r="H48" s="131">
        <v>1043</v>
      </c>
      <c r="I48" s="131"/>
      <c r="J48" s="131" t="s">
        <v>5940</v>
      </c>
      <c r="K48" s="484" t="s">
        <v>5427</v>
      </c>
      <c r="L48" s="131"/>
      <c r="M48" s="488" t="s">
        <v>5950</v>
      </c>
      <c r="N48" s="488" t="s">
        <v>4926</v>
      </c>
      <c r="O48" s="131"/>
      <c r="P48" s="131" t="s">
        <v>795</v>
      </c>
      <c r="Q48" s="131" t="s">
        <v>795</v>
      </c>
      <c r="R48" s="131" t="s">
        <v>795</v>
      </c>
      <c r="S48" s="131" t="s">
        <v>795</v>
      </c>
      <c r="T48" s="131" t="s">
        <v>795</v>
      </c>
      <c r="U48" s="131" t="s">
        <v>795</v>
      </c>
      <c r="V48" s="131" t="s">
        <v>5190</v>
      </c>
      <c r="W48" s="486" t="s">
        <v>135</v>
      </c>
      <c r="X48" s="492" t="s">
        <v>2070</v>
      </c>
      <c r="Y48" s="131" t="s">
        <v>795</v>
      </c>
      <c r="Z48" s="131" t="s">
        <v>795</v>
      </c>
      <c r="AA48" s="131" t="s">
        <v>304</v>
      </c>
      <c r="AB48" s="131" t="s">
        <v>304</v>
      </c>
      <c r="AD48" s="327" t="str">
        <f t="shared" si="0"/>
        <v>IF EXISTS (SELECT *FROM BookMaster WHERE Code='000043' OR Name='Writer Convent Premium  Mrp 44 [18 mm Squire (Big)]-112 page') Print 'Exist' ELSE Insert Into BookMaster VALUES ('000043','Writer Convent Premium  Mrp 44 [18 mm Squire (Big)]-112 page','Writer Convent Premium  Mrp 44 [18 mm Squire (Big)]-112 page','*11103','*06016',0,0,'1043','','*05046','*18005','','Writer Convent Premium  Mrp 44 [18 mm Squire (Big)]-112 page','*25019','','NULL','NULL','NULL','NULL','NULL','NULL','F','000001',GetDate(),'NULL',NULL,'N','N')</v>
      </c>
    </row>
    <row r="49" spans="1:30">
      <c r="A49" s="486" t="s">
        <v>228</v>
      </c>
      <c r="B49" s="131" t="s">
        <v>5951</v>
      </c>
      <c r="C49" s="131" t="s">
        <v>5951</v>
      </c>
      <c r="D49" s="131" t="s">
        <v>5417</v>
      </c>
      <c r="E49" s="131" t="s">
        <v>2493</v>
      </c>
      <c r="F49" s="487">
        <v>0</v>
      </c>
      <c r="G49" s="131">
        <v>0</v>
      </c>
      <c r="H49" s="131">
        <v>1044</v>
      </c>
      <c r="I49" s="131"/>
      <c r="J49" s="131" t="s">
        <v>5472</v>
      </c>
      <c r="K49" s="484" t="s">
        <v>5427</v>
      </c>
      <c r="L49" s="131"/>
      <c r="M49" s="488" t="s">
        <v>5951</v>
      </c>
      <c r="N49" s="488" t="s">
        <v>4926</v>
      </c>
      <c r="O49" s="131"/>
      <c r="P49" s="131" t="s">
        <v>795</v>
      </c>
      <c r="Q49" s="131" t="s">
        <v>795</v>
      </c>
      <c r="R49" s="131" t="s">
        <v>795</v>
      </c>
      <c r="S49" s="131" t="s">
        <v>795</v>
      </c>
      <c r="T49" s="131" t="s">
        <v>795</v>
      </c>
      <c r="U49" s="131" t="s">
        <v>795</v>
      </c>
      <c r="V49" s="131" t="s">
        <v>5190</v>
      </c>
      <c r="W49" s="486" t="s">
        <v>135</v>
      </c>
      <c r="X49" s="492" t="s">
        <v>2070</v>
      </c>
      <c r="Y49" s="131" t="s">
        <v>795</v>
      </c>
      <c r="Z49" s="131" t="s">
        <v>795</v>
      </c>
      <c r="AA49" s="131" t="s">
        <v>304</v>
      </c>
      <c r="AB49" s="131" t="s">
        <v>304</v>
      </c>
      <c r="AD49" s="327" t="str">
        <f t="shared" si="0"/>
        <v>IF EXISTS (SELECT *FROM BookMaster WHERE Code='000044' OR Name='Writer Convent Premium  Mrp 44 [Hindi /Geometry]-112 page') Print 'Exist' ELSE Insert Into BookMaster VALUES ('000044','Writer Convent Premium  Mrp 44 [Hindi /Geometry]-112 page','Writer Convent Premium  Mrp 44 [Hindi /Geometry]-112 page','*11103','*06016',0,0,'1044','','*05033','*18005','','Writer Convent Premium  Mrp 44 [Hindi /Geometry]-112 page','*25019','','NULL','NULL','NULL','NULL','NULL','NULL','F','000001',GetDate(),'NULL',NULL,'N','N')</v>
      </c>
    </row>
    <row r="50" spans="1:30">
      <c r="A50" s="486" t="s">
        <v>233</v>
      </c>
      <c r="B50" s="131" t="s">
        <v>5952</v>
      </c>
      <c r="C50" s="131" t="s">
        <v>5952</v>
      </c>
      <c r="D50" s="131" t="s">
        <v>5417</v>
      </c>
      <c r="E50" s="131" t="s">
        <v>2493</v>
      </c>
      <c r="F50" s="487">
        <v>0</v>
      </c>
      <c r="G50" s="131">
        <v>0</v>
      </c>
      <c r="H50" s="131">
        <v>1045</v>
      </c>
      <c r="I50" s="131"/>
      <c r="J50" s="131" t="s">
        <v>5469</v>
      </c>
      <c r="K50" s="484" t="s">
        <v>5427</v>
      </c>
      <c r="L50" s="131"/>
      <c r="M50" s="488" t="s">
        <v>5952</v>
      </c>
      <c r="N50" s="488" t="s">
        <v>4926</v>
      </c>
      <c r="O50" s="131"/>
      <c r="P50" s="131" t="s">
        <v>795</v>
      </c>
      <c r="Q50" s="131" t="s">
        <v>795</v>
      </c>
      <c r="R50" s="131" t="s">
        <v>795</v>
      </c>
      <c r="S50" s="131" t="s">
        <v>795</v>
      </c>
      <c r="T50" s="131" t="s">
        <v>795</v>
      </c>
      <c r="U50" s="131" t="s">
        <v>795</v>
      </c>
      <c r="V50" s="131" t="s">
        <v>5190</v>
      </c>
      <c r="W50" s="486" t="s">
        <v>135</v>
      </c>
      <c r="X50" s="492" t="s">
        <v>2070</v>
      </c>
      <c r="Y50" s="131" t="s">
        <v>795</v>
      </c>
      <c r="Z50" s="131" t="s">
        <v>795</v>
      </c>
      <c r="AA50" s="131" t="s">
        <v>304</v>
      </c>
      <c r="AB50" s="131" t="s">
        <v>304</v>
      </c>
      <c r="AD50" s="327" t="str">
        <f t="shared" si="0"/>
        <v>IF EXISTS (SELECT *FROM BookMaster WHERE Code='000045' OR Name='Writer Convent Premium  Mrp 44 [English /Geometry]-112 page') Print 'Exist' ELSE Insert Into BookMaster VALUES ('000045','Writer Convent Premium  Mrp 44 [English /Geometry]-112 page','Writer Convent Premium  Mrp 44 [English /Geometry]-112 page','*11103','*06016',0,0,'1045','','*05030','*18005','','Writer Convent Premium  Mrp 44 [English /Geometry]-112 page','*25019','','NULL','NULL','NULL','NULL','NULL','NULL','F','000001',GetDate(),'NULL',NULL,'N','N')</v>
      </c>
    </row>
    <row r="51" spans="1:30">
      <c r="A51" s="486" t="s">
        <v>234</v>
      </c>
      <c r="B51" s="131" t="s">
        <v>5953</v>
      </c>
      <c r="C51" s="131" t="s">
        <v>5953</v>
      </c>
      <c r="D51" s="131" t="s">
        <v>5417</v>
      </c>
      <c r="E51" s="131" t="s">
        <v>2493</v>
      </c>
      <c r="F51" s="487">
        <v>0</v>
      </c>
      <c r="G51" s="131">
        <v>0</v>
      </c>
      <c r="H51" s="131">
        <v>1046</v>
      </c>
      <c r="I51" s="131"/>
      <c r="J51" s="131" t="s">
        <v>5466</v>
      </c>
      <c r="K51" s="484" t="s">
        <v>5427</v>
      </c>
      <c r="L51" s="131"/>
      <c r="M51" s="488" t="s">
        <v>5953</v>
      </c>
      <c r="N51" s="488" t="s">
        <v>4926</v>
      </c>
      <c r="O51" s="131"/>
      <c r="P51" s="131" t="s">
        <v>795</v>
      </c>
      <c r="Q51" s="131" t="s">
        <v>795</v>
      </c>
      <c r="R51" s="131" t="s">
        <v>795</v>
      </c>
      <c r="S51" s="131" t="s">
        <v>795</v>
      </c>
      <c r="T51" s="131" t="s">
        <v>795</v>
      </c>
      <c r="U51" s="131" t="s">
        <v>795</v>
      </c>
      <c r="V51" s="131" t="s">
        <v>5190</v>
      </c>
      <c r="W51" s="486" t="s">
        <v>135</v>
      </c>
      <c r="X51" s="492" t="s">
        <v>2070</v>
      </c>
      <c r="Y51" s="131" t="s">
        <v>795</v>
      </c>
      <c r="Z51" s="131" t="s">
        <v>795</v>
      </c>
      <c r="AA51" s="131" t="s">
        <v>304</v>
      </c>
      <c r="AB51" s="131" t="s">
        <v>304</v>
      </c>
      <c r="AD51" s="327" t="str">
        <f t="shared" si="0"/>
        <v>IF EXISTS (SELECT *FROM BookMaster WHERE Code='000046' OR Name='Writer Convent Premium  Mrp 44 [3 In 1]-112 page') Print 'Exist' ELSE Insert Into BookMaster VALUES ('000046','Writer Convent Premium  Mrp 44 [3 In 1]-112 page','Writer Convent Premium  Mrp 44 [3 In 1]-112 page','*11103','*06016',0,0,'1046','','*05027','*18005','','Writer Convent Premium  Mrp 44 [3 In 1]-112 page','*25019','','NULL','NULL','NULL','NULL','NULL','NULL','F','000001',GetDate(),'NULL',NULL,'N','N')</v>
      </c>
    </row>
    <row r="52" spans="1:30">
      <c r="A52" s="486" t="s">
        <v>235</v>
      </c>
      <c r="B52" s="131" t="s">
        <v>5954</v>
      </c>
      <c r="C52" s="131" t="s">
        <v>5954</v>
      </c>
      <c r="D52" s="131" t="s">
        <v>5417</v>
      </c>
      <c r="E52" s="131" t="s">
        <v>2493</v>
      </c>
      <c r="F52" s="487">
        <v>0</v>
      </c>
      <c r="G52" s="131">
        <v>0</v>
      </c>
      <c r="H52" s="131">
        <v>1047</v>
      </c>
      <c r="I52" s="131"/>
      <c r="J52" s="131" t="s">
        <v>5944</v>
      </c>
      <c r="K52" s="484" t="s">
        <v>5427</v>
      </c>
      <c r="L52" s="131"/>
      <c r="M52" s="488" t="s">
        <v>5954</v>
      </c>
      <c r="N52" s="488" t="s">
        <v>4926</v>
      </c>
      <c r="O52" s="131"/>
      <c r="P52" s="131" t="s">
        <v>795</v>
      </c>
      <c r="Q52" s="131" t="s">
        <v>795</v>
      </c>
      <c r="R52" s="131" t="s">
        <v>795</v>
      </c>
      <c r="S52" s="131" t="s">
        <v>795</v>
      </c>
      <c r="T52" s="131" t="s">
        <v>795</v>
      </c>
      <c r="U52" s="131" t="s">
        <v>795</v>
      </c>
      <c r="V52" s="131" t="s">
        <v>5190</v>
      </c>
      <c r="W52" s="486" t="s">
        <v>135</v>
      </c>
      <c r="X52" s="492" t="s">
        <v>2070</v>
      </c>
      <c r="Y52" s="131" t="s">
        <v>795</v>
      </c>
      <c r="Z52" s="131" t="s">
        <v>795</v>
      </c>
      <c r="AA52" s="131" t="s">
        <v>304</v>
      </c>
      <c r="AB52" s="131" t="s">
        <v>304</v>
      </c>
      <c r="AD52" s="327" t="str">
        <f t="shared" si="0"/>
        <v>IF EXISTS (SELECT *FROM BookMaster WHERE Code='000047' OR Name='Writer Convent Premium  Mrp 44 [Five Line English]-112 page') Print 'Exist' ELSE Insert Into BookMaster VALUES ('000047','Writer Convent Premium  Mrp 44 [Five Line English]-112 page','Writer Convent Premium  Mrp 44 [Five Line English]-112 page','*11103','*06016',0,0,'1047','','*05047','*18005','','Writer Convent Premium  Mrp 44 [Five Line English]-112 page','*25019','','NULL','NULL','NULL','NULL','NULL','NULL','F','000001',GetDate(),'NULL',NULL,'N','N')</v>
      </c>
    </row>
    <row r="53" spans="1:30">
      <c r="A53" s="486" t="s">
        <v>236</v>
      </c>
      <c r="B53" s="131" t="s">
        <v>5955</v>
      </c>
      <c r="C53" s="131" t="s">
        <v>5955</v>
      </c>
      <c r="D53" s="131" t="s">
        <v>5417</v>
      </c>
      <c r="E53" s="131" t="s">
        <v>2493</v>
      </c>
      <c r="F53" s="487">
        <v>0</v>
      </c>
      <c r="G53" s="131">
        <v>0</v>
      </c>
      <c r="H53" s="131">
        <v>1048</v>
      </c>
      <c r="I53" s="131"/>
      <c r="J53" s="131" t="s">
        <v>5467</v>
      </c>
      <c r="K53" s="484" t="s">
        <v>5427</v>
      </c>
      <c r="L53" s="131"/>
      <c r="M53" s="488" t="s">
        <v>5955</v>
      </c>
      <c r="N53" s="488" t="s">
        <v>4926</v>
      </c>
      <c r="O53" s="131"/>
      <c r="P53" s="131" t="s">
        <v>795</v>
      </c>
      <c r="Q53" s="131" t="s">
        <v>795</v>
      </c>
      <c r="R53" s="131" t="s">
        <v>795</v>
      </c>
      <c r="S53" s="131" t="s">
        <v>795</v>
      </c>
      <c r="T53" s="131" t="s">
        <v>795</v>
      </c>
      <c r="U53" s="131" t="s">
        <v>795</v>
      </c>
      <c r="V53" s="131" t="s">
        <v>5190</v>
      </c>
      <c r="W53" s="486" t="s">
        <v>135</v>
      </c>
      <c r="X53" s="492" t="s">
        <v>2070</v>
      </c>
      <c r="Y53" s="131" t="s">
        <v>795</v>
      </c>
      <c r="Z53" s="131" t="s">
        <v>795</v>
      </c>
      <c r="AA53" s="131" t="s">
        <v>304</v>
      </c>
      <c r="AB53" s="131" t="s">
        <v>304</v>
      </c>
      <c r="AD53" s="327" t="str">
        <f t="shared" si="0"/>
        <v>IF EXISTS (SELECT *FROM BookMaster WHERE Code='000048' OR Name='Writer Convent Premium  Mrp 44 [Double Line]-112 page') Print 'Exist' ELSE Insert Into BookMaster VALUES ('000048','Writer Convent Premium  Mrp 44 [Double Line]-112 page','Writer Convent Premium  Mrp 44 [Double Line]-112 page','*11103','*06016',0,0,'1048','','*05028','*18005','','Writer Convent Premium  Mrp 44 [Double Line]-112 page','*25019','','NULL','NULL','NULL','NULL','NULL','NULL','F','000001',GetDate(),'NULL',NULL,'N','N')</v>
      </c>
    </row>
    <row r="54" spans="1:30">
      <c r="A54" s="486" t="s">
        <v>237</v>
      </c>
      <c r="B54" s="131" t="s">
        <v>5956</v>
      </c>
      <c r="C54" s="131" t="s">
        <v>5956</v>
      </c>
      <c r="D54" s="131" t="s">
        <v>5417</v>
      </c>
      <c r="E54" s="131" t="s">
        <v>2493</v>
      </c>
      <c r="F54" s="487">
        <v>0</v>
      </c>
      <c r="G54" s="131">
        <v>0</v>
      </c>
      <c r="H54" s="131">
        <v>1049</v>
      </c>
      <c r="I54" s="131"/>
      <c r="J54" s="131" t="s">
        <v>5474</v>
      </c>
      <c r="K54" s="484" t="s">
        <v>5427</v>
      </c>
      <c r="L54" s="131"/>
      <c r="M54" s="488" t="s">
        <v>5956</v>
      </c>
      <c r="N54" s="488" t="s">
        <v>4926</v>
      </c>
      <c r="O54" s="131"/>
      <c r="P54" s="131" t="s">
        <v>795</v>
      </c>
      <c r="Q54" s="131" t="s">
        <v>795</v>
      </c>
      <c r="R54" s="131" t="s">
        <v>795</v>
      </c>
      <c r="S54" s="131" t="s">
        <v>795</v>
      </c>
      <c r="T54" s="131" t="s">
        <v>795</v>
      </c>
      <c r="U54" s="131" t="s">
        <v>795</v>
      </c>
      <c r="V54" s="131" t="s">
        <v>5190</v>
      </c>
      <c r="W54" s="486" t="s">
        <v>135</v>
      </c>
      <c r="X54" s="492" t="s">
        <v>2070</v>
      </c>
      <c r="Y54" s="131" t="s">
        <v>795</v>
      </c>
      <c r="Z54" s="131" t="s">
        <v>795</v>
      </c>
      <c r="AA54" s="131" t="s">
        <v>304</v>
      </c>
      <c r="AB54" s="131" t="s">
        <v>304</v>
      </c>
      <c r="AD54" s="327" t="str">
        <f t="shared" si="0"/>
        <v>IF EXISTS (SELECT *FROM BookMaster WHERE Code='000049' OR Name='Writer Convent Premium  Mrp 48 [Single line]-132 page') Print 'Exist' ELSE Insert Into BookMaster VALUES ('000049','Writer Convent Premium  Mrp 48 [Single line]-132 page','Writer Convent Premium  Mrp 48 [Single line]-132 page','*11103','*06016',0,0,'1049','','*05035','*18005','','Writer Convent Premium  Mrp 48 [Single line]-132 page','*25019','','NULL','NULL','NULL','NULL','NULL','NULL','F','000001',GetDate(),'NULL',NULL,'N','N')</v>
      </c>
    </row>
    <row r="55" spans="1:30">
      <c r="A55" s="486" t="s">
        <v>238</v>
      </c>
      <c r="B55" s="131" t="s">
        <v>5957</v>
      </c>
      <c r="C55" s="131" t="s">
        <v>5957</v>
      </c>
      <c r="D55" s="131" t="s">
        <v>5417</v>
      </c>
      <c r="E55" s="131" t="s">
        <v>2493</v>
      </c>
      <c r="F55" s="487">
        <v>0</v>
      </c>
      <c r="G55" s="131">
        <v>0</v>
      </c>
      <c r="H55" s="131">
        <v>1050</v>
      </c>
      <c r="I55" s="131"/>
      <c r="J55" s="131" t="s">
        <v>5468</v>
      </c>
      <c r="K55" s="484" t="s">
        <v>5427</v>
      </c>
      <c r="L55" s="131"/>
      <c r="M55" s="488" t="s">
        <v>5957</v>
      </c>
      <c r="N55" s="488" t="s">
        <v>4926</v>
      </c>
      <c r="O55" s="131"/>
      <c r="P55" s="131" t="s">
        <v>795</v>
      </c>
      <c r="Q55" s="131" t="s">
        <v>795</v>
      </c>
      <c r="R55" s="131" t="s">
        <v>795</v>
      </c>
      <c r="S55" s="131" t="s">
        <v>795</v>
      </c>
      <c r="T55" s="131" t="s">
        <v>795</v>
      </c>
      <c r="U55" s="131" t="s">
        <v>795</v>
      </c>
      <c r="V55" s="131" t="s">
        <v>5190</v>
      </c>
      <c r="W55" s="486" t="s">
        <v>135</v>
      </c>
      <c r="X55" s="492" t="s">
        <v>2070</v>
      </c>
      <c r="Y55" s="131" t="s">
        <v>795</v>
      </c>
      <c r="Z55" s="131" t="s">
        <v>795</v>
      </c>
      <c r="AA55" s="131" t="s">
        <v>304</v>
      </c>
      <c r="AB55" s="131" t="s">
        <v>304</v>
      </c>
      <c r="AD55" s="327" t="str">
        <f t="shared" si="0"/>
        <v>IF EXISTS (SELECT *FROM BookMaster WHERE Code='000050' OR Name='Writer Convent Premium  Mrp 48 [English]-132 page') Print 'Exist' ELSE Insert Into BookMaster VALUES ('000050','Writer Convent Premium  Mrp 48 [English]-132 page','Writer Convent Premium  Mrp 48 [English]-132 page','*11103','*06016',0,0,'1050','','*05029','*18005','','Writer Convent Premium  Mrp 48 [English]-132 page','*25019','','NULL','NULL','NULL','NULL','NULL','NULL','F','000001',GetDate(),'NULL',NULL,'N','N')</v>
      </c>
    </row>
    <row r="56" spans="1:30">
      <c r="A56" s="486" t="s">
        <v>239</v>
      </c>
      <c r="B56" s="131" t="s">
        <v>5958</v>
      </c>
      <c r="C56" s="131" t="s">
        <v>5958</v>
      </c>
      <c r="D56" s="131" t="s">
        <v>5417</v>
      </c>
      <c r="E56" s="131" t="s">
        <v>2493</v>
      </c>
      <c r="F56" s="487">
        <v>0</v>
      </c>
      <c r="G56" s="131">
        <v>0</v>
      </c>
      <c r="H56" s="131">
        <v>1051</v>
      </c>
      <c r="I56" s="131"/>
      <c r="J56" s="131" t="s">
        <v>5936</v>
      </c>
      <c r="K56" s="484" t="s">
        <v>5427</v>
      </c>
      <c r="L56" s="131"/>
      <c r="M56" s="488" t="s">
        <v>5958</v>
      </c>
      <c r="N56" s="488" t="s">
        <v>4926</v>
      </c>
      <c r="O56" s="131"/>
      <c r="P56" s="131" t="s">
        <v>795</v>
      </c>
      <c r="Q56" s="131" t="s">
        <v>795</v>
      </c>
      <c r="R56" s="131" t="s">
        <v>795</v>
      </c>
      <c r="S56" s="131" t="s">
        <v>795</v>
      </c>
      <c r="T56" s="131" t="s">
        <v>795</v>
      </c>
      <c r="U56" s="131" t="s">
        <v>795</v>
      </c>
      <c r="V56" s="131" t="s">
        <v>5190</v>
      </c>
      <c r="W56" s="486" t="s">
        <v>135</v>
      </c>
      <c r="X56" s="492" t="s">
        <v>2070</v>
      </c>
      <c r="Y56" s="131" t="s">
        <v>795</v>
      </c>
      <c r="Z56" s="131" t="s">
        <v>795</v>
      </c>
      <c r="AA56" s="131" t="s">
        <v>304</v>
      </c>
      <c r="AB56" s="131" t="s">
        <v>304</v>
      </c>
      <c r="AD56" s="327" t="str">
        <f t="shared" si="0"/>
        <v>IF EXISTS (SELECT *FROM BookMaster WHERE Code='000051' OR Name='Writer Convent Premium  Mrp 48 [10 mm Squire (small)]') Print 'Exist' ELSE Insert Into BookMaster VALUES ('000051','Writer Convent Premium  Mrp 48 [10 mm Squire (small)]','Writer Convent Premium  Mrp 48 [10 mm Squire (small)]','*11103','*06016',0,0,'1051','','*05044','*18005','','Writer Convent Premium  Mrp 48 [10 mm Squire (small)]','*25019','','NULL','NULL','NULL','NULL','NULL','NULL','F','000001',GetDate(),'NULL',NULL,'N','N')</v>
      </c>
    </row>
    <row r="57" spans="1:30">
      <c r="A57" s="486" t="s">
        <v>240</v>
      </c>
      <c r="B57" s="131" t="s">
        <v>5959</v>
      </c>
      <c r="C57" s="131" t="s">
        <v>5959</v>
      </c>
      <c r="D57" s="131" t="s">
        <v>5417</v>
      </c>
      <c r="E57" s="131" t="s">
        <v>2493</v>
      </c>
      <c r="F57" s="487">
        <v>0</v>
      </c>
      <c r="G57" s="131">
        <v>0</v>
      </c>
      <c r="H57" s="131">
        <v>1052</v>
      </c>
      <c r="I57" s="131"/>
      <c r="J57" s="131" t="s">
        <v>5938</v>
      </c>
      <c r="K57" s="484" t="s">
        <v>5427</v>
      </c>
      <c r="L57" s="131"/>
      <c r="M57" s="488" t="s">
        <v>5959</v>
      </c>
      <c r="N57" s="488" t="s">
        <v>4926</v>
      </c>
      <c r="O57" s="131"/>
      <c r="P57" s="131" t="s">
        <v>795</v>
      </c>
      <c r="Q57" s="131" t="s">
        <v>795</v>
      </c>
      <c r="R57" s="131" t="s">
        <v>795</v>
      </c>
      <c r="S57" s="131" t="s">
        <v>795</v>
      </c>
      <c r="T57" s="131" t="s">
        <v>795</v>
      </c>
      <c r="U57" s="131" t="s">
        <v>795</v>
      </c>
      <c r="V57" s="131" t="s">
        <v>5190</v>
      </c>
      <c r="W57" s="486" t="s">
        <v>135</v>
      </c>
      <c r="X57" s="492" t="s">
        <v>2070</v>
      </c>
      <c r="Y57" s="131" t="s">
        <v>795</v>
      </c>
      <c r="Z57" s="131" t="s">
        <v>795</v>
      </c>
      <c r="AA57" s="131" t="s">
        <v>304</v>
      </c>
      <c r="AB57" s="131" t="s">
        <v>304</v>
      </c>
      <c r="AD57" s="327" t="str">
        <f t="shared" si="0"/>
        <v>IF EXISTS (SELECT *FROM BookMaster WHERE Code='000052' OR Name='Writer Convent Premium  Mrp 48 [12 mm Squire ( Medium)]') Print 'Exist' ELSE Insert Into BookMaster VALUES ('000052','Writer Convent Premium  Mrp 48 [12 mm Squire ( Medium)]','Writer Convent Premium  Mrp 48 [12 mm Squire ( Medium)]','*11103','*06016',0,0,'1052','','*05045','*18005','','Writer Convent Premium  Mrp 48 [12 mm Squire ( Medium)]','*25019','','NULL','NULL','NULL','NULL','NULL','NULL','F','000001',GetDate(),'NULL',NULL,'N','N')</v>
      </c>
    </row>
    <row r="58" spans="1:30">
      <c r="A58" s="486" t="s">
        <v>241</v>
      </c>
      <c r="B58" s="131" t="s">
        <v>5960</v>
      </c>
      <c r="C58" s="131" t="s">
        <v>5960</v>
      </c>
      <c r="D58" s="131" t="s">
        <v>5417</v>
      </c>
      <c r="E58" s="131" t="s">
        <v>2493</v>
      </c>
      <c r="F58" s="487">
        <v>0</v>
      </c>
      <c r="G58" s="131">
        <v>0</v>
      </c>
      <c r="H58" s="131">
        <v>1053</v>
      </c>
      <c r="I58" s="131"/>
      <c r="J58" s="131" t="s">
        <v>5940</v>
      </c>
      <c r="K58" s="484" t="s">
        <v>5427</v>
      </c>
      <c r="L58" s="131"/>
      <c r="M58" s="488" t="s">
        <v>5960</v>
      </c>
      <c r="N58" s="488" t="s">
        <v>4926</v>
      </c>
      <c r="O58" s="131"/>
      <c r="P58" s="131" t="s">
        <v>795</v>
      </c>
      <c r="Q58" s="131" t="s">
        <v>795</v>
      </c>
      <c r="R58" s="131" t="s">
        <v>795</v>
      </c>
      <c r="S58" s="131" t="s">
        <v>795</v>
      </c>
      <c r="T58" s="131" t="s">
        <v>795</v>
      </c>
      <c r="U58" s="131" t="s">
        <v>795</v>
      </c>
      <c r="V58" s="131" t="s">
        <v>5190</v>
      </c>
      <c r="W58" s="486" t="s">
        <v>135</v>
      </c>
      <c r="X58" s="492" t="s">
        <v>2070</v>
      </c>
      <c r="Y58" s="131" t="s">
        <v>795</v>
      </c>
      <c r="Z58" s="131" t="s">
        <v>795</v>
      </c>
      <c r="AA58" s="131" t="s">
        <v>304</v>
      </c>
      <c r="AB58" s="131" t="s">
        <v>304</v>
      </c>
      <c r="AD58" s="327" t="str">
        <f t="shared" si="0"/>
        <v>IF EXISTS (SELECT *FROM BookMaster WHERE Code='000053' OR Name='Writer Convent Premium  Mrp 48 [18 mm Squire (Big)]-132 page') Print 'Exist' ELSE Insert Into BookMaster VALUES ('000053','Writer Convent Premium  Mrp 48 [18 mm Squire (Big)]-132 page','Writer Convent Premium  Mrp 48 [18 mm Squire (Big)]-132 page','*11103','*06016',0,0,'1053','','*05046','*18005','','Writer Convent Premium  Mrp 48 [18 mm Squire (Big)]-132 page','*25019','','NULL','NULL','NULL','NULL','NULL','NULL','F','000001',GetDate(),'NULL',NULL,'N','N')</v>
      </c>
    </row>
    <row r="59" spans="1:30">
      <c r="A59" s="486" t="s">
        <v>242</v>
      </c>
      <c r="B59" s="131" t="s">
        <v>5961</v>
      </c>
      <c r="C59" s="131" t="s">
        <v>5961</v>
      </c>
      <c r="D59" s="131" t="s">
        <v>5417</v>
      </c>
      <c r="E59" s="131" t="s">
        <v>2493</v>
      </c>
      <c r="F59" s="487">
        <v>0</v>
      </c>
      <c r="G59" s="131">
        <v>0</v>
      </c>
      <c r="H59" s="131">
        <v>1054</v>
      </c>
      <c r="I59" s="131"/>
      <c r="J59" s="131" t="s">
        <v>5472</v>
      </c>
      <c r="K59" s="484" t="s">
        <v>5427</v>
      </c>
      <c r="L59" s="131"/>
      <c r="M59" s="488" t="s">
        <v>5961</v>
      </c>
      <c r="N59" s="488" t="s">
        <v>4926</v>
      </c>
      <c r="O59" s="131"/>
      <c r="P59" s="131" t="s">
        <v>795</v>
      </c>
      <c r="Q59" s="131" t="s">
        <v>795</v>
      </c>
      <c r="R59" s="131" t="s">
        <v>795</v>
      </c>
      <c r="S59" s="131" t="s">
        <v>795</v>
      </c>
      <c r="T59" s="131" t="s">
        <v>795</v>
      </c>
      <c r="U59" s="131" t="s">
        <v>795</v>
      </c>
      <c r="V59" s="131" t="s">
        <v>5190</v>
      </c>
      <c r="W59" s="486" t="s">
        <v>135</v>
      </c>
      <c r="X59" s="492" t="s">
        <v>2070</v>
      </c>
      <c r="Y59" s="131" t="s">
        <v>795</v>
      </c>
      <c r="Z59" s="131" t="s">
        <v>795</v>
      </c>
      <c r="AA59" s="131" t="s">
        <v>304</v>
      </c>
      <c r="AB59" s="131" t="s">
        <v>304</v>
      </c>
      <c r="AD59" s="327" t="str">
        <f t="shared" si="0"/>
        <v>IF EXISTS (SELECT *FROM BookMaster WHERE Code='000054' OR Name='Writer Convent Premium  Mrp 48 [Hindi /Geometry]-132 page') Print 'Exist' ELSE Insert Into BookMaster VALUES ('000054','Writer Convent Premium  Mrp 48 [Hindi /Geometry]-132 page','Writer Convent Premium  Mrp 48 [Hindi /Geometry]-132 page','*11103','*06016',0,0,'1054','','*05033','*18005','','Writer Convent Premium  Mrp 48 [Hindi /Geometry]-132 page','*25019','','NULL','NULL','NULL','NULL','NULL','NULL','F','000001',GetDate(),'NULL',NULL,'N','N')</v>
      </c>
    </row>
    <row r="60" spans="1:30">
      <c r="A60" s="486" t="s">
        <v>243</v>
      </c>
      <c r="B60" s="131" t="s">
        <v>5962</v>
      </c>
      <c r="C60" s="131" t="s">
        <v>5962</v>
      </c>
      <c r="D60" s="131" t="s">
        <v>5417</v>
      </c>
      <c r="E60" s="131" t="s">
        <v>2493</v>
      </c>
      <c r="F60" s="487">
        <v>0</v>
      </c>
      <c r="G60" s="131">
        <v>0</v>
      </c>
      <c r="H60" s="131">
        <v>1055</v>
      </c>
      <c r="I60" s="131"/>
      <c r="J60" s="131" t="s">
        <v>5469</v>
      </c>
      <c r="K60" s="484" t="s">
        <v>5427</v>
      </c>
      <c r="L60" s="131"/>
      <c r="M60" s="488" t="s">
        <v>5962</v>
      </c>
      <c r="N60" s="488" t="s">
        <v>4926</v>
      </c>
      <c r="O60" s="131"/>
      <c r="P60" s="131" t="s">
        <v>795</v>
      </c>
      <c r="Q60" s="131" t="s">
        <v>795</v>
      </c>
      <c r="R60" s="131" t="s">
        <v>795</v>
      </c>
      <c r="S60" s="131" t="s">
        <v>795</v>
      </c>
      <c r="T60" s="131" t="s">
        <v>795</v>
      </c>
      <c r="U60" s="131" t="s">
        <v>795</v>
      </c>
      <c r="V60" s="131" t="s">
        <v>5190</v>
      </c>
      <c r="W60" s="486" t="s">
        <v>135</v>
      </c>
      <c r="X60" s="492" t="s">
        <v>2070</v>
      </c>
      <c r="Y60" s="131" t="s">
        <v>795</v>
      </c>
      <c r="Z60" s="131" t="s">
        <v>795</v>
      </c>
      <c r="AA60" s="131" t="s">
        <v>304</v>
      </c>
      <c r="AB60" s="131" t="s">
        <v>304</v>
      </c>
      <c r="AD60" s="327" t="str">
        <f t="shared" si="0"/>
        <v>IF EXISTS (SELECT *FROM BookMaster WHERE Code='000055' OR Name='Writer Convent Premium  Mrp 48 [English /Geometry]-132 page') Print 'Exist' ELSE Insert Into BookMaster VALUES ('000055','Writer Convent Premium  Mrp 48 [English /Geometry]-132 page','Writer Convent Premium  Mrp 48 [English /Geometry]-132 page','*11103','*06016',0,0,'1055','','*05030','*18005','','Writer Convent Premium  Mrp 48 [English /Geometry]-132 page','*25019','','NULL','NULL','NULL','NULL','NULL','NULL','F','000001',GetDate(),'NULL',NULL,'N','N')</v>
      </c>
    </row>
    <row r="61" spans="1:30">
      <c r="A61" s="486" t="s">
        <v>244</v>
      </c>
      <c r="B61" s="131" t="s">
        <v>5963</v>
      </c>
      <c r="C61" s="131" t="s">
        <v>5963</v>
      </c>
      <c r="D61" s="131" t="s">
        <v>5417</v>
      </c>
      <c r="E61" s="131" t="s">
        <v>2493</v>
      </c>
      <c r="F61" s="487">
        <v>0</v>
      </c>
      <c r="G61" s="131">
        <v>0</v>
      </c>
      <c r="H61" s="131">
        <v>1056</v>
      </c>
      <c r="I61" s="131"/>
      <c r="J61" s="131" t="s">
        <v>5466</v>
      </c>
      <c r="K61" s="484" t="s">
        <v>5427</v>
      </c>
      <c r="L61" s="131"/>
      <c r="M61" s="488" t="s">
        <v>5963</v>
      </c>
      <c r="N61" s="488" t="s">
        <v>4926</v>
      </c>
      <c r="O61" s="131"/>
      <c r="P61" s="131" t="s">
        <v>795</v>
      </c>
      <c r="Q61" s="131" t="s">
        <v>795</v>
      </c>
      <c r="R61" s="131" t="s">
        <v>795</v>
      </c>
      <c r="S61" s="131" t="s">
        <v>795</v>
      </c>
      <c r="T61" s="131" t="s">
        <v>795</v>
      </c>
      <c r="U61" s="131" t="s">
        <v>795</v>
      </c>
      <c r="V61" s="131" t="s">
        <v>5190</v>
      </c>
      <c r="W61" s="486" t="s">
        <v>135</v>
      </c>
      <c r="X61" s="492" t="s">
        <v>2070</v>
      </c>
      <c r="Y61" s="131" t="s">
        <v>795</v>
      </c>
      <c r="Z61" s="131" t="s">
        <v>795</v>
      </c>
      <c r="AA61" s="131" t="s">
        <v>304</v>
      </c>
      <c r="AB61" s="131" t="s">
        <v>304</v>
      </c>
      <c r="AD61" s="327" t="str">
        <f t="shared" si="0"/>
        <v>IF EXISTS (SELECT *FROM BookMaster WHERE Code='000056' OR Name='Writer Convent Premium  Mrp 48 [3 In 1]-132 page') Print 'Exist' ELSE Insert Into BookMaster VALUES ('000056','Writer Convent Premium  Mrp 48 [3 In 1]-132 page','Writer Convent Premium  Mrp 48 [3 In 1]-132 page','*11103','*06016',0,0,'1056','','*05027','*18005','','Writer Convent Premium  Mrp 48 [3 In 1]-132 page','*25019','','NULL','NULL','NULL','NULL','NULL','NULL','F','000001',GetDate(),'NULL',NULL,'N','N')</v>
      </c>
    </row>
    <row r="62" spans="1:30">
      <c r="A62" s="486" t="s">
        <v>245</v>
      </c>
      <c r="B62" s="131" t="s">
        <v>5964</v>
      </c>
      <c r="C62" s="131" t="s">
        <v>5964</v>
      </c>
      <c r="D62" s="131" t="s">
        <v>5417</v>
      </c>
      <c r="E62" s="131" t="s">
        <v>2493</v>
      </c>
      <c r="F62" s="487">
        <v>0</v>
      </c>
      <c r="G62" s="131">
        <v>0</v>
      </c>
      <c r="H62" s="131">
        <v>1057</v>
      </c>
      <c r="I62" s="131"/>
      <c r="J62" s="131" t="s">
        <v>5944</v>
      </c>
      <c r="K62" s="484" t="s">
        <v>5427</v>
      </c>
      <c r="L62" s="131"/>
      <c r="M62" s="488" t="s">
        <v>5964</v>
      </c>
      <c r="N62" s="488" t="s">
        <v>4926</v>
      </c>
      <c r="O62" s="131"/>
      <c r="P62" s="131" t="s">
        <v>795</v>
      </c>
      <c r="Q62" s="131" t="s">
        <v>795</v>
      </c>
      <c r="R62" s="131" t="s">
        <v>795</v>
      </c>
      <c r="S62" s="131" t="s">
        <v>795</v>
      </c>
      <c r="T62" s="131" t="s">
        <v>795</v>
      </c>
      <c r="U62" s="131" t="s">
        <v>795</v>
      </c>
      <c r="V62" s="131" t="s">
        <v>5190</v>
      </c>
      <c r="W62" s="486" t="s">
        <v>135</v>
      </c>
      <c r="X62" s="492" t="s">
        <v>2070</v>
      </c>
      <c r="Y62" s="131" t="s">
        <v>795</v>
      </c>
      <c r="Z62" s="131" t="s">
        <v>795</v>
      </c>
      <c r="AA62" s="131" t="s">
        <v>304</v>
      </c>
      <c r="AB62" s="131" t="s">
        <v>304</v>
      </c>
      <c r="AD62" s="327" t="str">
        <f t="shared" si="0"/>
        <v>IF EXISTS (SELECT *FROM BookMaster WHERE Code='000057' OR Name='Writer Convent Premium  Mrp 48 [Five Line English]-132 page') Print 'Exist' ELSE Insert Into BookMaster VALUES ('000057','Writer Convent Premium  Mrp 48 [Five Line English]-132 page','Writer Convent Premium  Mrp 48 [Five Line English]-132 page','*11103','*06016',0,0,'1057','','*05047','*18005','','Writer Convent Premium  Mrp 48 [Five Line English]-132 page','*25019','','NULL','NULL','NULL','NULL','NULL','NULL','F','000001',GetDate(),'NULL',NULL,'N','N')</v>
      </c>
    </row>
    <row r="63" spans="1:30">
      <c r="A63" s="486" t="s">
        <v>246</v>
      </c>
      <c r="B63" s="131" t="s">
        <v>5965</v>
      </c>
      <c r="C63" s="131" t="s">
        <v>5965</v>
      </c>
      <c r="D63" s="131" t="s">
        <v>5417</v>
      </c>
      <c r="E63" s="131" t="s">
        <v>2493</v>
      </c>
      <c r="F63" s="487">
        <v>0</v>
      </c>
      <c r="G63" s="131">
        <v>0</v>
      </c>
      <c r="H63" s="131">
        <v>1058</v>
      </c>
      <c r="I63" s="131"/>
      <c r="J63" s="131" t="s">
        <v>5467</v>
      </c>
      <c r="K63" s="484" t="s">
        <v>5427</v>
      </c>
      <c r="L63" s="131"/>
      <c r="M63" s="488" t="s">
        <v>5965</v>
      </c>
      <c r="N63" s="488" t="s">
        <v>4926</v>
      </c>
      <c r="O63" s="131"/>
      <c r="P63" s="131" t="s">
        <v>795</v>
      </c>
      <c r="Q63" s="131" t="s">
        <v>795</v>
      </c>
      <c r="R63" s="131" t="s">
        <v>795</v>
      </c>
      <c r="S63" s="131" t="s">
        <v>795</v>
      </c>
      <c r="T63" s="131" t="s">
        <v>795</v>
      </c>
      <c r="U63" s="131" t="s">
        <v>795</v>
      </c>
      <c r="V63" s="131" t="s">
        <v>5190</v>
      </c>
      <c r="W63" s="486" t="s">
        <v>135</v>
      </c>
      <c r="X63" s="492" t="s">
        <v>2070</v>
      </c>
      <c r="Y63" s="131" t="s">
        <v>795</v>
      </c>
      <c r="Z63" s="131" t="s">
        <v>795</v>
      </c>
      <c r="AA63" s="131" t="s">
        <v>304</v>
      </c>
      <c r="AB63" s="131" t="s">
        <v>304</v>
      </c>
      <c r="AD63" s="327" t="str">
        <f t="shared" si="0"/>
        <v>IF EXISTS (SELECT *FROM BookMaster WHERE Code='000058' OR Name='Writer Convent Premium  Mrp 48 [Double Line]-132 page') Print 'Exist' ELSE Insert Into BookMaster VALUES ('000058','Writer Convent Premium  Mrp 48 [Double Line]-132 page','Writer Convent Premium  Mrp 48 [Double Line]-132 page','*11103','*06016',0,0,'1058','','*05028','*18005','','Writer Convent Premium  Mrp 48 [Double Line]-132 page','*25019','','NULL','NULL','NULL','NULL','NULL','NULL','F','000001',GetDate(),'NULL',NULL,'N','N')</v>
      </c>
    </row>
    <row r="64" spans="1:30">
      <c r="A64" s="486" t="s">
        <v>247</v>
      </c>
      <c r="B64" s="131" t="s">
        <v>5966</v>
      </c>
      <c r="C64" s="131" t="s">
        <v>5966</v>
      </c>
      <c r="D64" s="131" t="s">
        <v>5417</v>
      </c>
      <c r="E64" s="131" t="s">
        <v>2493</v>
      </c>
      <c r="F64" s="487">
        <v>0</v>
      </c>
      <c r="G64" s="131">
        <v>0</v>
      </c>
      <c r="H64" s="131">
        <v>1059</v>
      </c>
      <c r="I64" s="131"/>
      <c r="J64" s="131" t="s">
        <v>5474</v>
      </c>
      <c r="K64" s="484" t="s">
        <v>5427</v>
      </c>
      <c r="L64" s="131"/>
      <c r="M64" s="488" t="s">
        <v>5966</v>
      </c>
      <c r="N64" s="488" t="s">
        <v>4926</v>
      </c>
      <c r="O64" s="131"/>
      <c r="P64" s="131" t="s">
        <v>795</v>
      </c>
      <c r="Q64" s="131" t="s">
        <v>795</v>
      </c>
      <c r="R64" s="131" t="s">
        <v>795</v>
      </c>
      <c r="S64" s="131" t="s">
        <v>795</v>
      </c>
      <c r="T64" s="131" t="s">
        <v>795</v>
      </c>
      <c r="U64" s="131" t="s">
        <v>795</v>
      </c>
      <c r="V64" s="131" t="s">
        <v>5190</v>
      </c>
      <c r="W64" s="486" t="s">
        <v>135</v>
      </c>
      <c r="X64" s="492" t="s">
        <v>2070</v>
      </c>
      <c r="Y64" s="131" t="s">
        <v>795</v>
      </c>
      <c r="Z64" s="131" t="s">
        <v>795</v>
      </c>
      <c r="AA64" s="131" t="s">
        <v>304</v>
      </c>
      <c r="AB64" s="131" t="s">
        <v>304</v>
      </c>
      <c r="AD64" s="327" t="str">
        <f t="shared" si="0"/>
        <v>IF EXISTS (SELECT *FROM BookMaster WHERE Code='000059' OR Name='Writer Convent Premium  Mrp 65 [Single line]-180 page') Print 'Exist' ELSE Insert Into BookMaster VALUES ('000059','Writer Convent Premium  Mrp 65 [Single line]-180 page','Writer Convent Premium  Mrp 65 [Single line]-180 page','*11103','*06016',0,0,'1059','','*05035','*18005','','Writer Convent Premium  Mrp 65 [Single line]-180 page','*25019','','NULL','NULL','NULL','NULL','NULL','NULL','F','000001',GetDate(),'NULL',NULL,'N','N')</v>
      </c>
    </row>
    <row r="65" spans="1:30">
      <c r="A65" s="486" t="s">
        <v>248</v>
      </c>
      <c r="B65" s="131" t="s">
        <v>5967</v>
      </c>
      <c r="C65" s="131" t="s">
        <v>5967</v>
      </c>
      <c r="D65" s="131" t="s">
        <v>5417</v>
      </c>
      <c r="E65" s="131" t="s">
        <v>2493</v>
      </c>
      <c r="F65" s="487">
        <v>0</v>
      </c>
      <c r="G65" s="131">
        <v>0</v>
      </c>
      <c r="H65" s="131">
        <v>1060</v>
      </c>
      <c r="I65" s="131"/>
      <c r="J65" s="131" t="s">
        <v>5468</v>
      </c>
      <c r="K65" s="484" t="s">
        <v>5427</v>
      </c>
      <c r="L65" s="131"/>
      <c r="M65" s="488" t="s">
        <v>5967</v>
      </c>
      <c r="N65" s="488" t="s">
        <v>4926</v>
      </c>
      <c r="O65" s="131"/>
      <c r="P65" s="131" t="s">
        <v>795</v>
      </c>
      <c r="Q65" s="131" t="s">
        <v>795</v>
      </c>
      <c r="R65" s="131" t="s">
        <v>795</v>
      </c>
      <c r="S65" s="131" t="s">
        <v>795</v>
      </c>
      <c r="T65" s="131" t="s">
        <v>795</v>
      </c>
      <c r="U65" s="131" t="s">
        <v>795</v>
      </c>
      <c r="V65" s="131" t="s">
        <v>5190</v>
      </c>
      <c r="W65" s="486" t="s">
        <v>135</v>
      </c>
      <c r="X65" s="492" t="s">
        <v>2070</v>
      </c>
      <c r="Y65" s="131" t="s">
        <v>795</v>
      </c>
      <c r="Z65" s="131" t="s">
        <v>795</v>
      </c>
      <c r="AA65" s="131" t="s">
        <v>304</v>
      </c>
      <c r="AB65" s="131" t="s">
        <v>304</v>
      </c>
      <c r="AD65" s="327" t="str">
        <f t="shared" si="0"/>
        <v>IF EXISTS (SELECT *FROM BookMaster WHERE Code='000060' OR Name='Writer Convent Premium  Mrp 65 [English]-180 page') Print 'Exist' ELSE Insert Into BookMaster VALUES ('000060','Writer Convent Premium  Mrp 65 [English]-180 page','Writer Convent Premium  Mrp 65 [English]-180 page','*11103','*06016',0,0,'1060','','*05029','*18005','','Writer Convent Premium  Mrp 65 [English]-180 page','*25019','','NULL','NULL','NULL','NULL','NULL','NULL','F','000001',GetDate(),'NULL',NULL,'N','N')</v>
      </c>
    </row>
    <row r="66" spans="1:30">
      <c r="A66" s="486" t="s">
        <v>249</v>
      </c>
      <c r="B66" s="131" t="s">
        <v>5968</v>
      </c>
      <c r="C66" s="131" t="s">
        <v>5968</v>
      </c>
      <c r="D66" s="131" t="s">
        <v>5417</v>
      </c>
      <c r="E66" s="131" t="s">
        <v>2493</v>
      </c>
      <c r="F66" s="487">
        <v>0</v>
      </c>
      <c r="G66" s="131">
        <v>0</v>
      </c>
      <c r="H66" s="131">
        <v>1061</v>
      </c>
      <c r="I66" s="131"/>
      <c r="J66" s="131" t="s">
        <v>5936</v>
      </c>
      <c r="K66" s="484" t="s">
        <v>5427</v>
      </c>
      <c r="L66" s="131"/>
      <c r="M66" s="488" t="s">
        <v>5968</v>
      </c>
      <c r="N66" s="488" t="s">
        <v>4926</v>
      </c>
      <c r="O66" s="131"/>
      <c r="P66" s="131" t="s">
        <v>795</v>
      </c>
      <c r="Q66" s="131" t="s">
        <v>795</v>
      </c>
      <c r="R66" s="131" t="s">
        <v>795</v>
      </c>
      <c r="S66" s="131" t="s">
        <v>795</v>
      </c>
      <c r="T66" s="131" t="s">
        <v>795</v>
      </c>
      <c r="U66" s="131" t="s">
        <v>795</v>
      </c>
      <c r="V66" s="131" t="s">
        <v>5190</v>
      </c>
      <c r="W66" s="486" t="s">
        <v>135</v>
      </c>
      <c r="X66" s="492" t="s">
        <v>2070</v>
      </c>
      <c r="Y66" s="131" t="s">
        <v>795</v>
      </c>
      <c r="Z66" s="131" t="s">
        <v>795</v>
      </c>
      <c r="AA66" s="131" t="s">
        <v>304</v>
      </c>
      <c r="AB66" s="131" t="s">
        <v>304</v>
      </c>
      <c r="AD66" s="327" t="str">
        <f t="shared" si="0"/>
        <v>IF EXISTS (SELECT *FROM BookMaster WHERE Code='000061' OR Name='Writer Convent Premium  Mrp 65 [10 mm Squire (small)]') Print 'Exist' ELSE Insert Into BookMaster VALUES ('000061','Writer Convent Premium  Mrp 65 [10 mm Squire (small)]','Writer Convent Premium  Mrp 65 [10 mm Squire (small)]','*11103','*06016',0,0,'1061','','*05044','*18005','','Writer Convent Premium  Mrp 65 [10 mm Squire (small)]','*25019','','NULL','NULL','NULL','NULL','NULL','NULL','F','000001',GetDate(),'NULL',NULL,'N','N')</v>
      </c>
    </row>
    <row r="67" spans="1:30">
      <c r="A67" s="486" t="s">
        <v>250</v>
      </c>
      <c r="B67" s="131" t="s">
        <v>5969</v>
      </c>
      <c r="C67" s="131" t="s">
        <v>5969</v>
      </c>
      <c r="D67" s="131" t="s">
        <v>5417</v>
      </c>
      <c r="E67" s="131" t="s">
        <v>2493</v>
      </c>
      <c r="F67" s="487">
        <v>0</v>
      </c>
      <c r="G67" s="131">
        <v>0</v>
      </c>
      <c r="H67" s="131">
        <v>1062</v>
      </c>
      <c r="I67" s="131"/>
      <c r="J67" s="131" t="s">
        <v>5938</v>
      </c>
      <c r="K67" s="484" t="s">
        <v>5427</v>
      </c>
      <c r="L67" s="131"/>
      <c r="M67" s="488" t="s">
        <v>5969</v>
      </c>
      <c r="N67" s="488" t="s">
        <v>4926</v>
      </c>
      <c r="O67" s="131"/>
      <c r="P67" s="131" t="s">
        <v>795</v>
      </c>
      <c r="Q67" s="131" t="s">
        <v>795</v>
      </c>
      <c r="R67" s="131" t="s">
        <v>795</v>
      </c>
      <c r="S67" s="131" t="s">
        <v>795</v>
      </c>
      <c r="T67" s="131" t="s">
        <v>795</v>
      </c>
      <c r="U67" s="131" t="s">
        <v>795</v>
      </c>
      <c r="V67" s="131" t="s">
        <v>5190</v>
      </c>
      <c r="W67" s="486" t="s">
        <v>135</v>
      </c>
      <c r="X67" s="492" t="s">
        <v>2070</v>
      </c>
      <c r="Y67" s="131" t="s">
        <v>795</v>
      </c>
      <c r="Z67" s="131" t="s">
        <v>795</v>
      </c>
      <c r="AA67" s="131" t="s">
        <v>304</v>
      </c>
      <c r="AB67" s="131" t="s">
        <v>304</v>
      </c>
      <c r="AD67" s="327" t="str">
        <f t="shared" si="0"/>
        <v>IF EXISTS (SELECT *FROM BookMaster WHERE Code='000062' OR Name='Writer Convent Premium  Mrp 65 [12 mm Squire ( Medium)]') Print 'Exist' ELSE Insert Into BookMaster VALUES ('000062','Writer Convent Premium  Mrp 65 [12 mm Squire ( Medium)]','Writer Convent Premium  Mrp 65 [12 mm Squire ( Medium)]','*11103','*06016',0,0,'1062','','*05045','*18005','','Writer Convent Premium  Mrp 65 [12 mm Squire ( Medium)]','*25019','','NULL','NULL','NULL','NULL','NULL','NULL','F','000001',GetDate(),'NULL',NULL,'N','N')</v>
      </c>
    </row>
    <row r="68" spans="1:30">
      <c r="A68" s="486" t="s">
        <v>251</v>
      </c>
      <c r="B68" s="131" t="s">
        <v>5970</v>
      </c>
      <c r="C68" s="131" t="s">
        <v>5970</v>
      </c>
      <c r="D68" s="131" t="s">
        <v>5417</v>
      </c>
      <c r="E68" s="131" t="s">
        <v>2493</v>
      </c>
      <c r="F68" s="487">
        <v>0</v>
      </c>
      <c r="G68" s="131">
        <v>0</v>
      </c>
      <c r="H68" s="131">
        <v>1063</v>
      </c>
      <c r="I68" s="131"/>
      <c r="J68" s="131" t="s">
        <v>5940</v>
      </c>
      <c r="K68" s="484" t="s">
        <v>5427</v>
      </c>
      <c r="L68" s="131"/>
      <c r="M68" s="488" t="s">
        <v>5970</v>
      </c>
      <c r="N68" s="488" t="s">
        <v>4926</v>
      </c>
      <c r="O68" s="131"/>
      <c r="P68" s="131" t="s">
        <v>795</v>
      </c>
      <c r="Q68" s="131" t="s">
        <v>795</v>
      </c>
      <c r="R68" s="131" t="s">
        <v>795</v>
      </c>
      <c r="S68" s="131" t="s">
        <v>795</v>
      </c>
      <c r="T68" s="131" t="s">
        <v>795</v>
      </c>
      <c r="U68" s="131" t="s">
        <v>795</v>
      </c>
      <c r="V68" s="131" t="s">
        <v>5190</v>
      </c>
      <c r="W68" s="486" t="s">
        <v>135</v>
      </c>
      <c r="X68" s="492" t="s">
        <v>2070</v>
      </c>
      <c r="Y68" s="131" t="s">
        <v>795</v>
      </c>
      <c r="Z68" s="131" t="s">
        <v>795</v>
      </c>
      <c r="AA68" s="131" t="s">
        <v>304</v>
      </c>
      <c r="AB68" s="131" t="s">
        <v>304</v>
      </c>
      <c r="AD68" s="327" t="str">
        <f t="shared" si="0"/>
        <v>IF EXISTS (SELECT *FROM BookMaster WHERE Code='000063' OR Name='Writer Convent Premium  Mrp 65 [18 mm Squire (Big)]-180 page') Print 'Exist' ELSE Insert Into BookMaster VALUES ('000063','Writer Convent Premium  Mrp 65 [18 mm Squire (Big)]-180 page','Writer Convent Premium  Mrp 65 [18 mm Squire (Big)]-180 page','*11103','*06016',0,0,'1063','','*05046','*18005','','Writer Convent Premium  Mrp 65 [18 mm Squire (Big)]-180 page','*25019','','NULL','NULL','NULL','NULL','NULL','NULL','F','000001',GetDate(),'NULL',NULL,'N','N')</v>
      </c>
    </row>
    <row r="69" spans="1:30">
      <c r="A69" s="486" t="s">
        <v>252</v>
      </c>
      <c r="B69" s="131" t="s">
        <v>5971</v>
      </c>
      <c r="C69" s="131" t="s">
        <v>5971</v>
      </c>
      <c r="D69" s="131" t="s">
        <v>5417</v>
      </c>
      <c r="E69" s="131" t="s">
        <v>2493</v>
      </c>
      <c r="F69" s="487">
        <v>0</v>
      </c>
      <c r="G69" s="131">
        <v>0</v>
      </c>
      <c r="H69" s="131">
        <v>1064</v>
      </c>
      <c r="I69" s="131"/>
      <c r="J69" s="131" t="s">
        <v>5472</v>
      </c>
      <c r="K69" s="484" t="s">
        <v>5427</v>
      </c>
      <c r="L69" s="131"/>
      <c r="M69" s="488" t="s">
        <v>5971</v>
      </c>
      <c r="N69" s="488" t="s">
        <v>4926</v>
      </c>
      <c r="O69" s="131"/>
      <c r="P69" s="131" t="s">
        <v>795</v>
      </c>
      <c r="Q69" s="131" t="s">
        <v>795</v>
      </c>
      <c r="R69" s="131" t="s">
        <v>795</v>
      </c>
      <c r="S69" s="131" t="s">
        <v>795</v>
      </c>
      <c r="T69" s="131" t="s">
        <v>795</v>
      </c>
      <c r="U69" s="131" t="s">
        <v>795</v>
      </c>
      <c r="V69" s="131" t="s">
        <v>5190</v>
      </c>
      <c r="W69" s="486" t="s">
        <v>135</v>
      </c>
      <c r="X69" s="492" t="s">
        <v>2070</v>
      </c>
      <c r="Y69" s="131" t="s">
        <v>795</v>
      </c>
      <c r="Z69" s="131" t="s">
        <v>795</v>
      </c>
      <c r="AA69" s="131" t="s">
        <v>304</v>
      </c>
      <c r="AB69" s="131" t="s">
        <v>304</v>
      </c>
      <c r="AD69" s="327" t="str">
        <f t="shared" si="0"/>
        <v>IF EXISTS (SELECT *FROM BookMaster WHERE Code='000064' OR Name='Writer Convent Premium  Mrp 65 [Hindi /Geometry]-180 page') Print 'Exist' ELSE Insert Into BookMaster VALUES ('000064','Writer Convent Premium  Mrp 65 [Hindi /Geometry]-180 page','Writer Convent Premium  Mrp 65 [Hindi /Geometry]-180 page','*11103','*06016',0,0,'1064','','*05033','*18005','','Writer Convent Premium  Mrp 65 [Hindi /Geometry]-180 page','*25019','','NULL','NULL','NULL','NULL','NULL','NULL','F','000001',GetDate(),'NULL',NULL,'N','N')</v>
      </c>
    </row>
    <row r="70" spans="1:30">
      <c r="A70" s="486" t="s">
        <v>253</v>
      </c>
      <c r="B70" s="131" t="s">
        <v>5972</v>
      </c>
      <c r="C70" s="131" t="s">
        <v>5972</v>
      </c>
      <c r="D70" s="131" t="s">
        <v>5417</v>
      </c>
      <c r="E70" s="131" t="s">
        <v>2493</v>
      </c>
      <c r="F70" s="487">
        <v>0</v>
      </c>
      <c r="G70" s="131">
        <v>0</v>
      </c>
      <c r="H70" s="131">
        <v>1065</v>
      </c>
      <c r="I70" s="131"/>
      <c r="J70" s="131" t="s">
        <v>5469</v>
      </c>
      <c r="K70" s="484" t="s">
        <v>5427</v>
      </c>
      <c r="L70" s="131"/>
      <c r="M70" s="488" t="s">
        <v>5972</v>
      </c>
      <c r="N70" s="488" t="s">
        <v>4926</v>
      </c>
      <c r="O70" s="131"/>
      <c r="P70" s="131" t="s">
        <v>795</v>
      </c>
      <c r="Q70" s="131" t="s">
        <v>795</v>
      </c>
      <c r="R70" s="131" t="s">
        <v>795</v>
      </c>
      <c r="S70" s="131" t="s">
        <v>795</v>
      </c>
      <c r="T70" s="131" t="s">
        <v>795</v>
      </c>
      <c r="U70" s="131" t="s">
        <v>795</v>
      </c>
      <c r="V70" s="131" t="s">
        <v>5190</v>
      </c>
      <c r="W70" s="486" t="s">
        <v>135</v>
      </c>
      <c r="X70" s="492" t="s">
        <v>2070</v>
      </c>
      <c r="Y70" s="131" t="s">
        <v>795</v>
      </c>
      <c r="Z70" s="131" t="s">
        <v>795</v>
      </c>
      <c r="AA70" s="131" t="s">
        <v>304</v>
      </c>
      <c r="AB70" s="131" t="s">
        <v>304</v>
      </c>
      <c r="AD70" s="327" t="str">
        <f t="shared" si="0"/>
        <v>IF EXISTS (SELECT *FROM BookMaster WHERE Code='000065' OR Name='Writer Convent Premium  Mrp 65 [English /Geometry]-180 page') Print 'Exist' ELSE Insert Into BookMaster VALUES ('000065','Writer Convent Premium  Mrp 65 [English /Geometry]-180 page','Writer Convent Premium  Mrp 65 [English /Geometry]-180 page','*11103','*06016',0,0,'1065','','*05030','*18005','','Writer Convent Premium  Mrp 65 [English /Geometry]-180 page','*25019','','NULL','NULL','NULL','NULL','NULL','NULL','F','000001',GetDate(),'NULL',NULL,'N','N')</v>
      </c>
    </row>
    <row r="71" spans="1:30">
      <c r="A71" s="486" t="s">
        <v>254</v>
      </c>
      <c r="B71" s="131" t="s">
        <v>5973</v>
      </c>
      <c r="C71" s="131" t="s">
        <v>5973</v>
      </c>
      <c r="D71" s="131" t="s">
        <v>5417</v>
      </c>
      <c r="E71" s="131" t="s">
        <v>2493</v>
      </c>
      <c r="F71" s="487">
        <v>0</v>
      </c>
      <c r="G71" s="131">
        <v>0</v>
      </c>
      <c r="H71" s="131">
        <v>1066</v>
      </c>
      <c r="I71" s="131"/>
      <c r="J71" s="131" t="s">
        <v>5466</v>
      </c>
      <c r="K71" s="484" t="s">
        <v>5427</v>
      </c>
      <c r="L71" s="131"/>
      <c r="M71" s="488" t="s">
        <v>5973</v>
      </c>
      <c r="N71" s="488" t="s">
        <v>4926</v>
      </c>
      <c r="O71" s="131"/>
      <c r="P71" s="131" t="s">
        <v>795</v>
      </c>
      <c r="Q71" s="131" t="s">
        <v>795</v>
      </c>
      <c r="R71" s="131" t="s">
        <v>795</v>
      </c>
      <c r="S71" s="131" t="s">
        <v>795</v>
      </c>
      <c r="T71" s="131" t="s">
        <v>795</v>
      </c>
      <c r="U71" s="131" t="s">
        <v>795</v>
      </c>
      <c r="V71" s="131" t="s">
        <v>5190</v>
      </c>
      <c r="W71" s="486" t="s">
        <v>135</v>
      </c>
      <c r="X71" s="492" t="s">
        <v>2070</v>
      </c>
      <c r="Y71" s="131" t="s">
        <v>795</v>
      </c>
      <c r="Z71" s="131" t="s">
        <v>795</v>
      </c>
      <c r="AA71" s="131" t="s">
        <v>304</v>
      </c>
      <c r="AB71" s="131" t="s">
        <v>304</v>
      </c>
      <c r="AD71" s="327" t="str">
        <f t="shared" ref="AD71:AD134" si="1">CONCATENATE(AD$1,AD$3,"'",A71,"' OR Name='",B71,"') Print 'Exist' ELSE ",AD$4,"'",A71,"','",B71,"','",C71,"','",D71,"','",E71,"',",F71,",",G71,",'",H71,"','",I71,"','",J71,"','",K71,"','",L71,"','",M71,"','",N71,"','",O71,"','",P71,"','",Q71,"','",R71,"','",S71,"','",T71,"','",U71,"','",V71,"','",W71,"',",X71,",'",Y71,"',",Z71,",'",AA71,"','",AB71,"')")</f>
        <v>IF EXISTS (SELECT *FROM BookMaster WHERE Code='000066' OR Name='Writer Convent Premium  Mrp 65 [3 In 1]-180 page') Print 'Exist' ELSE Insert Into BookMaster VALUES ('000066','Writer Convent Premium  Mrp 65 [3 In 1]-180 page','Writer Convent Premium  Mrp 65 [3 In 1]-180 page','*11103','*06016',0,0,'1066','','*05027','*18005','','Writer Convent Premium  Mrp 65 [3 In 1]-180 page','*25019','','NULL','NULL','NULL','NULL','NULL','NULL','F','000001',GetDate(),'NULL',NULL,'N','N')</v>
      </c>
    </row>
    <row r="72" spans="1:30">
      <c r="A72" s="486" t="s">
        <v>255</v>
      </c>
      <c r="B72" s="131" t="s">
        <v>5974</v>
      </c>
      <c r="C72" s="131" t="s">
        <v>5974</v>
      </c>
      <c r="D72" s="131" t="s">
        <v>5417</v>
      </c>
      <c r="E72" s="131" t="s">
        <v>2493</v>
      </c>
      <c r="F72" s="487">
        <v>0</v>
      </c>
      <c r="G72" s="131">
        <v>0</v>
      </c>
      <c r="H72" s="131">
        <v>1067</v>
      </c>
      <c r="I72" s="131"/>
      <c r="J72" s="131" t="s">
        <v>5944</v>
      </c>
      <c r="K72" s="484" t="s">
        <v>5427</v>
      </c>
      <c r="L72" s="131"/>
      <c r="M72" s="488" t="s">
        <v>5974</v>
      </c>
      <c r="N72" s="488" t="s">
        <v>4926</v>
      </c>
      <c r="O72" s="131"/>
      <c r="P72" s="131" t="s">
        <v>795</v>
      </c>
      <c r="Q72" s="131" t="s">
        <v>795</v>
      </c>
      <c r="R72" s="131" t="s">
        <v>795</v>
      </c>
      <c r="S72" s="131" t="s">
        <v>795</v>
      </c>
      <c r="T72" s="131" t="s">
        <v>795</v>
      </c>
      <c r="U72" s="131" t="s">
        <v>795</v>
      </c>
      <c r="V72" s="131" t="s">
        <v>5190</v>
      </c>
      <c r="W72" s="486" t="s">
        <v>135</v>
      </c>
      <c r="X72" s="492" t="s">
        <v>2070</v>
      </c>
      <c r="Y72" s="131" t="s">
        <v>795</v>
      </c>
      <c r="Z72" s="131" t="s">
        <v>795</v>
      </c>
      <c r="AA72" s="131" t="s">
        <v>304</v>
      </c>
      <c r="AB72" s="131" t="s">
        <v>304</v>
      </c>
      <c r="AD72" s="327" t="str">
        <f t="shared" si="1"/>
        <v>IF EXISTS (SELECT *FROM BookMaster WHERE Code='000067' OR Name='Writer Convent Premium  Mrp 65 [Five Line English]-180 page') Print 'Exist' ELSE Insert Into BookMaster VALUES ('000067','Writer Convent Premium  Mrp 65 [Five Line English]-180 page','Writer Convent Premium  Mrp 65 [Five Line English]-180 page','*11103','*06016',0,0,'1067','','*05047','*18005','','Writer Convent Premium  Mrp 65 [Five Line English]-180 page','*25019','','NULL','NULL','NULL','NULL','NULL','NULL','F','000001',GetDate(),'NULL',NULL,'N','N')</v>
      </c>
    </row>
    <row r="73" spans="1:30">
      <c r="A73" s="486" t="s">
        <v>256</v>
      </c>
      <c r="B73" s="131" t="s">
        <v>5975</v>
      </c>
      <c r="C73" s="131" t="s">
        <v>5975</v>
      </c>
      <c r="D73" s="131" t="s">
        <v>5417</v>
      </c>
      <c r="E73" s="131" t="s">
        <v>2493</v>
      </c>
      <c r="F73" s="487">
        <v>0</v>
      </c>
      <c r="G73" s="131">
        <v>0</v>
      </c>
      <c r="H73" s="131">
        <v>1068</v>
      </c>
      <c r="I73" s="131"/>
      <c r="J73" s="131" t="s">
        <v>5467</v>
      </c>
      <c r="K73" s="484" t="s">
        <v>5427</v>
      </c>
      <c r="L73" s="131"/>
      <c r="M73" s="488" t="s">
        <v>5975</v>
      </c>
      <c r="N73" s="488" t="s">
        <v>4926</v>
      </c>
      <c r="O73" s="131"/>
      <c r="P73" s="131" t="s">
        <v>795</v>
      </c>
      <c r="Q73" s="131" t="s">
        <v>795</v>
      </c>
      <c r="R73" s="131" t="s">
        <v>795</v>
      </c>
      <c r="S73" s="131" t="s">
        <v>795</v>
      </c>
      <c r="T73" s="131" t="s">
        <v>795</v>
      </c>
      <c r="U73" s="131" t="s">
        <v>795</v>
      </c>
      <c r="V73" s="131" t="s">
        <v>5190</v>
      </c>
      <c r="W73" s="486" t="s">
        <v>135</v>
      </c>
      <c r="X73" s="492" t="s">
        <v>2070</v>
      </c>
      <c r="Y73" s="131" t="s">
        <v>795</v>
      </c>
      <c r="Z73" s="131" t="s">
        <v>795</v>
      </c>
      <c r="AA73" s="131" t="s">
        <v>304</v>
      </c>
      <c r="AB73" s="131" t="s">
        <v>304</v>
      </c>
      <c r="AD73" s="327" t="str">
        <f t="shared" si="1"/>
        <v>IF EXISTS (SELECT *FROM BookMaster WHERE Code='000068' OR Name='Writer Convent Premium  Mrp 65 [Double Line]-180 page') Print 'Exist' ELSE Insert Into BookMaster VALUES ('000068','Writer Convent Premium  Mrp 65 [Double Line]-180 page','Writer Convent Premium  Mrp 65 [Double Line]-180 page','*11103','*06016',0,0,'1068','','*05028','*18005','','Writer Convent Premium  Mrp 65 [Double Line]-180 page','*25019','','NULL','NULL','NULL','NULL','NULL','NULL','F','000001',GetDate(),'NULL',NULL,'N','N')</v>
      </c>
    </row>
    <row r="74" spans="1:30">
      <c r="A74" s="486" t="s">
        <v>257</v>
      </c>
      <c r="B74" s="131" t="s">
        <v>5590</v>
      </c>
      <c r="C74" s="131" t="s">
        <v>5590</v>
      </c>
      <c r="D74" s="131" t="s">
        <v>5421</v>
      </c>
      <c r="E74" s="131" t="s">
        <v>3967</v>
      </c>
      <c r="F74" s="487">
        <v>0</v>
      </c>
      <c r="G74" s="131">
        <v>0</v>
      </c>
      <c r="H74" s="131">
        <v>1069</v>
      </c>
      <c r="I74" s="131"/>
      <c r="J74" s="131" t="s">
        <v>5474</v>
      </c>
      <c r="K74" s="484" t="s">
        <v>5427</v>
      </c>
      <c r="L74" s="131"/>
      <c r="M74" s="488" t="s">
        <v>5590</v>
      </c>
      <c r="N74" s="488" t="s">
        <v>4926</v>
      </c>
      <c r="O74" s="131"/>
      <c r="P74" s="131" t="s">
        <v>795</v>
      </c>
      <c r="Q74" s="131" t="s">
        <v>795</v>
      </c>
      <c r="R74" s="131" t="s">
        <v>795</v>
      </c>
      <c r="S74" s="131" t="s">
        <v>795</v>
      </c>
      <c r="T74" s="131" t="s">
        <v>795</v>
      </c>
      <c r="U74" s="131" t="s">
        <v>795</v>
      </c>
      <c r="V74" s="131" t="s">
        <v>5190</v>
      </c>
      <c r="W74" s="486" t="s">
        <v>135</v>
      </c>
      <c r="X74" s="492" t="s">
        <v>2070</v>
      </c>
      <c r="Y74" s="131" t="s">
        <v>795</v>
      </c>
      <c r="Z74" s="131" t="s">
        <v>795</v>
      </c>
      <c r="AA74" s="131" t="s">
        <v>304</v>
      </c>
      <c r="AB74" s="131" t="s">
        <v>304</v>
      </c>
      <c r="AD74" s="327" t="str">
        <f t="shared" si="1"/>
        <v>IF EXISTS (SELECT *FROM BookMaster WHERE Code='000069' OR Name='Writer A4 Premium Spiral  Mrp 104 [Single line]-148 page') Print 'Exist' ELSE Insert Into BookMaster VALUES ('000069','Writer A4 Premium Spiral  Mrp 104 [Single line]-148 page','Writer A4 Premium Spiral  Mrp 104 [Single line]-148 page','*11107','*06020',0,0,'1069','','*05035','*18005','','Writer A4 Premium Spiral  Mrp 104 [Single line]-148 page','*25019','','NULL','NULL','NULL','NULL','NULL','NULL','F','000001',GetDate(),'NULL',NULL,'N','N')</v>
      </c>
    </row>
    <row r="75" spans="1:30">
      <c r="A75" s="486" t="s">
        <v>274</v>
      </c>
      <c r="B75" s="131" t="s">
        <v>5591</v>
      </c>
      <c r="C75" s="131" t="s">
        <v>5591</v>
      </c>
      <c r="D75" s="131" t="s">
        <v>5421</v>
      </c>
      <c r="E75" s="131" t="s">
        <v>3967</v>
      </c>
      <c r="F75" s="487">
        <v>0</v>
      </c>
      <c r="G75" s="131">
        <v>0</v>
      </c>
      <c r="H75" s="131">
        <v>1070</v>
      </c>
      <c r="I75" s="131"/>
      <c r="J75" s="131" t="s">
        <v>5489</v>
      </c>
      <c r="K75" s="484" t="s">
        <v>5427</v>
      </c>
      <c r="L75" s="131"/>
      <c r="M75" s="488" t="s">
        <v>5591</v>
      </c>
      <c r="N75" s="488" t="s">
        <v>4926</v>
      </c>
      <c r="O75" s="131"/>
      <c r="P75" s="131" t="s">
        <v>795</v>
      </c>
      <c r="Q75" s="131" t="s">
        <v>795</v>
      </c>
      <c r="R75" s="131" t="s">
        <v>795</v>
      </c>
      <c r="S75" s="131" t="s">
        <v>795</v>
      </c>
      <c r="T75" s="131" t="s">
        <v>795</v>
      </c>
      <c r="U75" s="131" t="s">
        <v>795</v>
      </c>
      <c r="V75" s="131" t="s">
        <v>5190</v>
      </c>
      <c r="W75" s="486" t="s">
        <v>135</v>
      </c>
      <c r="X75" s="492" t="s">
        <v>2070</v>
      </c>
      <c r="Y75" s="131" t="s">
        <v>795</v>
      </c>
      <c r="Z75" s="131" t="s">
        <v>795</v>
      </c>
      <c r="AA75" s="131" t="s">
        <v>304</v>
      </c>
      <c r="AB75" s="131" t="s">
        <v>304</v>
      </c>
      <c r="AD75" s="327" t="str">
        <f t="shared" si="1"/>
        <v>IF EXISTS (SELECT *FROM BookMaster WHERE Code='000070' OR Name='Writer A4 Premium Spiral  Mrp 104 [Unrulled]-148 page') Print 'Exist' ELSE Insert Into BookMaster VALUES ('000070','Writer A4 Premium Spiral  Mrp 104 [Unrulled]-148 page','Writer A4 Premium Spiral  Mrp 104 [Unrulled]-148 page','*11107','*06020',0,0,'1070','','*05036','*18005','','Writer A4 Premium Spiral  Mrp 104 [Unrulled]-148 page','*25019','','NULL','NULL','NULL','NULL','NULL','NULL','F','000001',GetDate(),'NULL',NULL,'N','N')</v>
      </c>
    </row>
    <row r="76" spans="1:30">
      <c r="A76" s="486" t="s">
        <v>5504</v>
      </c>
      <c r="B76" s="131" t="s">
        <v>5592</v>
      </c>
      <c r="C76" s="131" t="s">
        <v>5592</v>
      </c>
      <c r="D76" s="131" t="s">
        <v>5421</v>
      </c>
      <c r="E76" s="131" t="s">
        <v>3969</v>
      </c>
      <c r="F76" s="487">
        <v>0</v>
      </c>
      <c r="G76" s="131">
        <v>0</v>
      </c>
      <c r="H76" s="131">
        <v>1071</v>
      </c>
      <c r="I76" s="131"/>
      <c r="J76" s="131" t="s">
        <v>5474</v>
      </c>
      <c r="K76" s="484" t="s">
        <v>5427</v>
      </c>
      <c r="L76" s="131"/>
      <c r="M76" s="488" t="s">
        <v>5592</v>
      </c>
      <c r="N76" s="488" t="s">
        <v>4926</v>
      </c>
      <c r="O76" s="131"/>
      <c r="P76" s="131" t="s">
        <v>795</v>
      </c>
      <c r="Q76" s="131" t="s">
        <v>795</v>
      </c>
      <c r="R76" s="131" t="s">
        <v>795</v>
      </c>
      <c r="S76" s="131" t="s">
        <v>795</v>
      </c>
      <c r="T76" s="131" t="s">
        <v>795</v>
      </c>
      <c r="U76" s="131" t="s">
        <v>795</v>
      </c>
      <c r="V76" s="131" t="s">
        <v>5190</v>
      </c>
      <c r="W76" s="486" t="s">
        <v>135</v>
      </c>
      <c r="X76" s="492" t="s">
        <v>2070</v>
      </c>
      <c r="Y76" s="131" t="s">
        <v>795</v>
      </c>
      <c r="Z76" s="131" t="s">
        <v>795</v>
      </c>
      <c r="AA76" s="131" t="s">
        <v>304</v>
      </c>
      <c r="AB76" s="131" t="s">
        <v>304</v>
      </c>
      <c r="AD76" s="327" t="str">
        <f t="shared" si="1"/>
        <v>IF EXISTS (SELECT *FROM BookMaster WHERE Code='000071' OR Name='Writer A4 Premium Spiral  Mrp 124 [Single line]-192 page') Print 'Exist' ELSE Insert Into BookMaster VALUES ('000071','Writer A4 Premium Spiral  Mrp 124 [Single line]-192 page','Writer A4 Premium Spiral  Mrp 124 [Single line]-192 page','*11107','*06022',0,0,'1071','','*05035','*18005','','Writer A4 Premium Spiral  Mrp 124 [Single line]-192 page','*25019','','NULL','NULL','NULL','NULL','NULL','NULL','F','000001',GetDate(),'NULL',NULL,'N','N')</v>
      </c>
    </row>
    <row r="77" spans="1:30">
      <c r="A77" s="486" t="s">
        <v>5505</v>
      </c>
      <c r="B77" s="131" t="s">
        <v>5593</v>
      </c>
      <c r="C77" s="131" t="s">
        <v>5593</v>
      </c>
      <c r="D77" s="131" t="s">
        <v>5421</v>
      </c>
      <c r="E77" s="131" t="s">
        <v>3969</v>
      </c>
      <c r="F77" s="487">
        <v>0</v>
      </c>
      <c r="G77" s="131">
        <v>0</v>
      </c>
      <c r="H77" s="131">
        <v>1072</v>
      </c>
      <c r="I77" s="131"/>
      <c r="J77" s="131" t="s">
        <v>5489</v>
      </c>
      <c r="K77" s="484" t="s">
        <v>5427</v>
      </c>
      <c r="L77" s="131"/>
      <c r="M77" s="488" t="s">
        <v>5593</v>
      </c>
      <c r="N77" s="488" t="s">
        <v>4926</v>
      </c>
      <c r="O77" s="131"/>
      <c r="P77" s="131" t="s">
        <v>795</v>
      </c>
      <c r="Q77" s="131" t="s">
        <v>795</v>
      </c>
      <c r="R77" s="131" t="s">
        <v>795</v>
      </c>
      <c r="S77" s="131" t="s">
        <v>795</v>
      </c>
      <c r="T77" s="131" t="s">
        <v>795</v>
      </c>
      <c r="U77" s="131" t="s">
        <v>795</v>
      </c>
      <c r="V77" s="131" t="s">
        <v>5190</v>
      </c>
      <c r="W77" s="486" t="s">
        <v>135</v>
      </c>
      <c r="X77" s="492" t="s">
        <v>2070</v>
      </c>
      <c r="Y77" s="131" t="s">
        <v>795</v>
      </c>
      <c r="Z77" s="131" t="s">
        <v>795</v>
      </c>
      <c r="AA77" s="131" t="s">
        <v>304</v>
      </c>
      <c r="AB77" s="131" t="s">
        <v>304</v>
      </c>
      <c r="AD77" s="327" t="str">
        <f t="shared" si="1"/>
        <v>IF EXISTS (SELECT *FROM BookMaster WHERE Code='000072' OR Name='Writer A4 Premium Spiral  Mrp 124 [Unrulled]-192 page') Print 'Exist' ELSE Insert Into BookMaster VALUES ('000072','Writer A4 Premium Spiral  Mrp 124 [Unrulled]-192 page','Writer A4 Premium Spiral  Mrp 124 [Unrulled]-192 page','*11107','*06022',0,0,'1072','','*05036','*18005','','Writer A4 Premium Spiral  Mrp 124 [Unrulled]-192 page','*25019','','NULL','NULL','NULL','NULL','NULL','NULL','F','000001',GetDate(),'NULL',NULL,'N','N')</v>
      </c>
    </row>
    <row r="78" spans="1:30">
      <c r="A78" s="486" t="s">
        <v>5506</v>
      </c>
      <c r="B78" s="131" t="s">
        <v>5594</v>
      </c>
      <c r="C78" s="131" t="s">
        <v>5594</v>
      </c>
      <c r="D78" s="131" t="s">
        <v>5421</v>
      </c>
      <c r="E78" s="131" t="s">
        <v>3970</v>
      </c>
      <c r="F78" s="487">
        <v>0</v>
      </c>
      <c r="G78" s="131">
        <v>0</v>
      </c>
      <c r="H78" s="131">
        <v>1073</v>
      </c>
      <c r="I78" s="131"/>
      <c r="J78" s="131" t="s">
        <v>5474</v>
      </c>
      <c r="K78" s="484" t="s">
        <v>5427</v>
      </c>
      <c r="L78" s="131"/>
      <c r="M78" s="488" t="s">
        <v>5594</v>
      </c>
      <c r="N78" s="488" t="s">
        <v>4926</v>
      </c>
      <c r="O78" s="131"/>
      <c r="P78" s="131" t="s">
        <v>795</v>
      </c>
      <c r="Q78" s="131" t="s">
        <v>795</v>
      </c>
      <c r="R78" s="131" t="s">
        <v>795</v>
      </c>
      <c r="S78" s="131" t="s">
        <v>795</v>
      </c>
      <c r="T78" s="131" t="s">
        <v>795</v>
      </c>
      <c r="U78" s="131" t="s">
        <v>795</v>
      </c>
      <c r="V78" s="131" t="s">
        <v>5190</v>
      </c>
      <c r="W78" s="486" t="s">
        <v>135</v>
      </c>
      <c r="X78" s="492" t="s">
        <v>2070</v>
      </c>
      <c r="Y78" s="131" t="s">
        <v>795</v>
      </c>
      <c r="Z78" s="131" t="s">
        <v>795</v>
      </c>
      <c r="AA78" s="131" t="s">
        <v>304</v>
      </c>
      <c r="AB78" s="131" t="s">
        <v>304</v>
      </c>
      <c r="AD78" s="327" t="str">
        <f t="shared" si="1"/>
        <v>IF EXISTS (SELECT *FROM BookMaster WHERE Code='000073' OR Name='Writer A4 Premium Spiral  Mrp 160 [Single line]-260 page') Print 'Exist' ELSE Insert Into BookMaster VALUES ('000073','Writer A4 Premium Spiral  Mrp 160 [Single line]-260 page','Writer A4 Premium Spiral  Mrp 160 [Single line]-260 page','*11107','*06023',0,0,'1073','','*05035','*18005','','Writer A4 Premium Spiral  Mrp 160 [Single line]-260 page','*25019','','NULL','NULL','NULL','NULL','NULL','NULL','F','000001',GetDate(),'NULL',NULL,'N','N')</v>
      </c>
    </row>
    <row r="79" spans="1:30">
      <c r="A79" s="486" t="s">
        <v>5507</v>
      </c>
      <c r="B79" s="131" t="s">
        <v>5595</v>
      </c>
      <c r="C79" s="131" t="s">
        <v>5595</v>
      </c>
      <c r="D79" s="131" t="s">
        <v>5421</v>
      </c>
      <c r="E79" s="131" t="s">
        <v>3970</v>
      </c>
      <c r="F79" s="487">
        <v>0</v>
      </c>
      <c r="G79" s="131">
        <v>0</v>
      </c>
      <c r="H79" s="131">
        <v>1074</v>
      </c>
      <c r="I79" s="131"/>
      <c r="J79" s="131" t="s">
        <v>5489</v>
      </c>
      <c r="K79" s="484" t="s">
        <v>5427</v>
      </c>
      <c r="L79" s="131"/>
      <c r="M79" s="488" t="s">
        <v>5595</v>
      </c>
      <c r="N79" s="488" t="s">
        <v>4926</v>
      </c>
      <c r="O79" s="131"/>
      <c r="P79" s="131" t="s">
        <v>795</v>
      </c>
      <c r="Q79" s="131" t="s">
        <v>795</v>
      </c>
      <c r="R79" s="131" t="s">
        <v>795</v>
      </c>
      <c r="S79" s="131" t="s">
        <v>795</v>
      </c>
      <c r="T79" s="131" t="s">
        <v>795</v>
      </c>
      <c r="U79" s="131" t="s">
        <v>795</v>
      </c>
      <c r="V79" s="131" t="s">
        <v>5190</v>
      </c>
      <c r="W79" s="486" t="s">
        <v>135</v>
      </c>
      <c r="X79" s="492" t="s">
        <v>2070</v>
      </c>
      <c r="Y79" s="131" t="s">
        <v>795</v>
      </c>
      <c r="Z79" s="131" t="s">
        <v>795</v>
      </c>
      <c r="AA79" s="131" t="s">
        <v>304</v>
      </c>
      <c r="AB79" s="131" t="s">
        <v>304</v>
      </c>
      <c r="AD79" s="327" t="str">
        <f t="shared" si="1"/>
        <v>IF EXISTS (SELECT *FROM BookMaster WHERE Code='000074' OR Name='Writer A4 Premium Spiral  Mrp 160 [Unrulled]-260 page') Print 'Exist' ELSE Insert Into BookMaster VALUES ('000074','Writer A4 Premium Spiral  Mrp 160 [Unrulled]-260 page','Writer A4 Premium Spiral  Mrp 160 [Unrulled]-260 page','*11107','*06023',0,0,'1074','','*05036','*18005','','Writer A4 Premium Spiral  Mrp 160 [Unrulled]-260 page','*25019','','NULL','NULL','NULL','NULL','NULL','NULL','F','000001',GetDate(),'NULL',NULL,'N','N')</v>
      </c>
    </row>
    <row r="80" spans="1:30">
      <c r="A80" s="486" t="s">
        <v>5508</v>
      </c>
      <c r="B80" s="131" t="s">
        <v>5596</v>
      </c>
      <c r="C80" s="131" t="s">
        <v>5596</v>
      </c>
      <c r="D80" s="131" t="s">
        <v>5421</v>
      </c>
      <c r="E80" s="131" t="s">
        <v>3971</v>
      </c>
      <c r="F80" s="487">
        <v>0</v>
      </c>
      <c r="G80" s="131">
        <v>0</v>
      </c>
      <c r="H80" s="131">
        <v>1075</v>
      </c>
      <c r="I80" s="131"/>
      <c r="J80" s="131" t="s">
        <v>5474</v>
      </c>
      <c r="K80" s="484" t="s">
        <v>5427</v>
      </c>
      <c r="L80" s="131"/>
      <c r="M80" s="488" t="s">
        <v>5596</v>
      </c>
      <c r="N80" s="488" t="s">
        <v>4926</v>
      </c>
      <c r="O80" s="131"/>
      <c r="P80" s="131" t="s">
        <v>795</v>
      </c>
      <c r="Q80" s="131" t="s">
        <v>795</v>
      </c>
      <c r="R80" s="131" t="s">
        <v>795</v>
      </c>
      <c r="S80" s="131" t="s">
        <v>795</v>
      </c>
      <c r="T80" s="131" t="s">
        <v>795</v>
      </c>
      <c r="U80" s="131" t="s">
        <v>795</v>
      </c>
      <c r="V80" s="131" t="s">
        <v>5190</v>
      </c>
      <c r="W80" s="486" t="s">
        <v>135</v>
      </c>
      <c r="X80" s="492" t="s">
        <v>2070</v>
      </c>
      <c r="Y80" s="131" t="s">
        <v>795</v>
      </c>
      <c r="Z80" s="131" t="s">
        <v>795</v>
      </c>
      <c r="AA80" s="131" t="s">
        <v>304</v>
      </c>
      <c r="AB80" s="131" t="s">
        <v>304</v>
      </c>
      <c r="AD80" s="327" t="str">
        <f t="shared" si="1"/>
        <v>IF EXISTS (SELECT *FROM BookMaster WHERE Code='000075' OR Name='Writer A4 Premium Spiral  Mrp 200 [Single line]-332 page') Print 'Exist' ELSE Insert Into BookMaster VALUES ('000075','Writer A4 Premium Spiral  Mrp 200 [Single line]-332 page','Writer A4 Premium Spiral  Mrp 200 [Single line]-332 page','*11107','*06024',0,0,'1075','','*05035','*18005','','Writer A4 Premium Spiral  Mrp 200 [Single line]-332 page','*25019','','NULL','NULL','NULL','NULL','NULL','NULL','F','000001',GetDate(),'NULL',NULL,'N','N')</v>
      </c>
    </row>
    <row r="81" spans="1:30">
      <c r="A81" s="486" t="s">
        <v>5509</v>
      </c>
      <c r="B81" s="131" t="s">
        <v>5597</v>
      </c>
      <c r="C81" s="131" t="s">
        <v>5597</v>
      </c>
      <c r="D81" s="131" t="s">
        <v>5421</v>
      </c>
      <c r="E81" s="131" t="s">
        <v>3971</v>
      </c>
      <c r="F81" s="487">
        <v>0</v>
      </c>
      <c r="G81" s="131">
        <v>0</v>
      </c>
      <c r="H81" s="131">
        <v>1076</v>
      </c>
      <c r="I81" s="131"/>
      <c r="J81" s="131" t="s">
        <v>5489</v>
      </c>
      <c r="K81" s="484" t="s">
        <v>5427</v>
      </c>
      <c r="L81" s="131"/>
      <c r="M81" s="488" t="s">
        <v>5597</v>
      </c>
      <c r="N81" s="488" t="s">
        <v>4926</v>
      </c>
      <c r="O81" s="131"/>
      <c r="P81" s="131" t="s">
        <v>795</v>
      </c>
      <c r="Q81" s="131" t="s">
        <v>795</v>
      </c>
      <c r="R81" s="131" t="s">
        <v>795</v>
      </c>
      <c r="S81" s="131" t="s">
        <v>795</v>
      </c>
      <c r="T81" s="131" t="s">
        <v>795</v>
      </c>
      <c r="U81" s="131" t="s">
        <v>795</v>
      </c>
      <c r="V81" s="131" t="s">
        <v>5190</v>
      </c>
      <c r="W81" s="486" t="s">
        <v>135</v>
      </c>
      <c r="X81" s="492" t="s">
        <v>2070</v>
      </c>
      <c r="Y81" s="131" t="s">
        <v>795</v>
      </c>
      <c r="Z81" s="131" t="s">
        <v>795</v>
      </c>
      <c r="AA81" s="131" t="s">
        <v>304</v>
      </c>
      <c r="AB81" s="131" t="s">
        <v>304</v>
      </c>
      <c r="AD81" s="327" t="str">
        <f t="shared" si="1"/>
        <v>IF EXISTS (SELECT *FROM BookMaster WHERE Code='000076' OR Name='Writer A4 Premium Spiral  Mrp 200 [Unrulled]-332 page') Print 'Exist' ELSE Insert Into BookMaster VALUES ('000076','Writer A4 Premium Spiral  Mrp 200 [Unrulled]-332 page','Writer A4 Premium Spiral  Mrp 200 [Unrulled]-332 page','*11107','*06024',0,0,'1076','','*05036','*18005','','Writer A4 Premium Spiral  Mrp 200 [Unrulled]-332 page','*25019','','NULL','NULL','NULL','NULL','NULL','NULL','F','000001',GetDate(),'NULL',NULL,'N','N')</v>
      </c>
    </row>
    <row r="82" spans="1:30">
      <c r="A82" s="486" t="s">
        <v>5510</v>
      </c>
      <c r="B82" s="131" t="s">
        <v>5576</v>
      </c>
      <c r="C82" s="131" t="s">
        <v>5576</v>
      </c>
      <c r="D82" s="131" t="s">
        <v>5419</v>
      </c>
      <c r="E82" s="131" t="s">
        <v>2493</v>
      </c>
      <c r="F82" s="487">
        <v>0</v>
      </c>
      <c r="G82" s="131">
        <v>0</v>
      </c>
      <c r="H82" s="131">
        <v>1077</v>
      </c>
      <c r="I82" s="131"/>
      <c r="J82" s="131" t="s">
        <v>5489</v>
      </c>
      <c r="K82" s="484" t="s">
        <v>5427</v>
      </c>
      <c r="L82" s="131"/>
      <c r="M82" s="488" t="s">
        <v>5576</v>
      </c>
      <c r="N82" s="488" t="s">
        <v>4926</v>
      </c>
      <c r="O82" s="131"/>
      <c r="P82" s="131" t="s">
        <v>795</v>
      </c>
      <c r="Q82" s="131" t="s">
        <v>795</v>
      </c>
      <c r="R82" s="131" t="s">
        <v>795</v>
      </c>
      <c r="S82" s="131" t="s">
        <v>795</v>
      </c>
      <c r="T82" s="131" t="s">
        <v>795</v>
      </c>
      <c r="U82" s="131" t="s">
        <v>795</v>
      </c>
      <c r="V82" s="131" t="s">
        <v>5190</v>
      </c>
      <c r="W82" s="486" t="s">
        <v>135</v>
      </c>
      <c r="X82" s="492" t="s">
        <v>2070</v>
      </c>
      <c r="Y82" s="131" t="s">
        <v>795</v>
      </c>
      <c r="Z82" s="131" t="s">
        <v>795</v>
      </c>
      <c r="AA82" s="131" t="s">
        <v>304</v>
      </c>
      <c r="AB82" s="131" t="s">
        <v>304</v>
      </c>
      <c r="AD82" s="327" t="str">
        <f t="shared" si="1"/>
        <v>IF EXISTS (SELECT *FROM BookMaster WHERE Code='000077' OR Name='Writer Drowing book Small [Unrulled]-16 page') Print 'Exist' ELSE Insert Into BookMaster VALUES ('000077','Writer Drowing book Small [Unrulled]-16 page','Writer Drowing book Small [Unrulled]-16 page','*11105','*06016',0,0,'1077','','*05036','*18005','','Writer Drowing book Small [Unrulled]-16 page','*25019','','NULL','NULL','NULL','NULL','NULL','NULL','F','000001',GetDate(),'NULL',NULL,'N','N')</v>
      </c>
    </row>
    <row r="83" spans="1:30">
      <c r="A83" s="486" t="s">
        <v>5511</v>
      </c>
      <c r="B83" s="131" t="s">
        <v>5976</v>
      </c>
      <c r="C83" s="131" t="s">
        <v>5976</v>
      </c>
      <c r="D83" s="131" t="s">
        <v>5421</v>
      </c>
      <c r="E83" s="131" t="s">
        <v>2493</v>
      </c>
      <c r="F83" s="487">
        <v>0</v>
      </c>
      <c r="G83" s="131">
        <v>0</v>
      </c>
      <c r="H83" s="131">
        <v>1078</v>
      </c>
      <c r="I83" s="131"/>
      <c r="J83" s="131" t="s">
        <v>5489</v>
      </c>
      <c r="K83" s="484" t="s">
        <v>5427</v>
      </c>
      <c r="L83" s="131"/>
      <c r="M83" s="488" t="s">
        <v>5976</v>
      </c>
      <c r="N83" s="488" t="s">
        <v>4926</v>
      </c>
      <c r="O83" s="131"/>
      <c r="P83" s="131" t="s">
        <v>795</v>
      </c>
      <c r="Q83" s="131" t="s">
        <v>795</v>
      </c>
      <c r="R83" s="131" t="s">
        <v>795</v>
      </c>
      <c r="S83" s="131" t="s">
        <v>795</v>
      </c>
      <c r="T83" s="131" t="s">
        <v>795</v>
      </c>
      <c r="U83" s="131" t="s">
        <v>795</v>
      </c>
      <c r="V83" s="131" t="s">
        <v>5190</v>
      </c>
      <c r="W83" s="486" t="s">
        <v>135</v>
      </c>
      <c r="X83" s="492" t="s">
        <v>2070</v>
      </c>
      <c r="Y83" s="131" t="s">
        <v>795</v>
      </c>
      <c r="Z83" s="131" t="s">
        <v>795</v>
      </c>
      <c r="AA83" s="131" t="s">
        <v>304</v>
      </c>
      <c r="AB83" s="131" t="s">
        <v>304</v>
      </c>
      <c r="AD83" s="327" t="str">
        <f t="shared" si="1"/>
        <v>IF EXISTS (SELECT *FROM BookMaster WHERE Code='000078' OR Name='Writer Drowing book A4  Mrp 32 [Unrulled]-24 page') Print 'Exist' ELSE Insert Into BookMaster VALUES ('000078','Writer Drowing book A4  Mrp 32 [Unrulled]-24 page','Writer Drowing book A4  Mrp 32 [Unrulled]-24 page','*11107','*06016',0,0,'1078','','*05036','*18005','','Writer Drowing book A4  Mrp 32 [Unrulled]-24 page','*25019','','NULL','NULL','NULL','NULL','NULL','NULL','F','000001',GetDate(),'NULL',NULL,'N','N')</v>
      </c>
    </row>
    <row r="84" spans="1:30">
      <c r="A84" s="486" t="s">
        <v>5512</v>
      </c>
      <c r="B84" s="131" t="s">
        <v>5977</v>
      </c>
      <c r="C84" s="131" t="s">
        <v>5977</v>
      </c>
      <c r="D84" s="131" t="s">
        <v>5421</v>
      </c>
      <c r="E84" s="131" t="s">
        <v>2493</v>
      </c>
      <c r="F84" s="487">
        <v>0</v>
      </c>
      <c r="G84" s="131">
        <v>0</v>
      </c>
      <c r="H84" s="131">
        <v>1079</v>
      </c>
      <c r="I84" s="131"/>
      <c r="J84" s="131" t="s">
        <v>5489</v>
      </c>
      <c r="K84" s="484" t="s">
        <v>5427</v>
      </c>
      <c r="L84" s="131"/>
      <c r="M84" s="488" t="s">
        <v>5977</v>
      </c>
      <c r="N84" s="488" t="s">
        <v>4926</v>
      </c>
      <c r="O84" s="131"/>
      <c r="P84" s="131" t="s">
        <v>795</v>
      </c>
      <c r="Q84" s="131" t="s">
        <v>795</v>
      </c>
      <c r="R84" s="131" t="s">
        <v>795</v>
      </c>
      <c r="S84" s="131" t="s">
        <v>795</v>
      </c>
      <c r="T84" s="131" t="s">
        <v>795</v>
      </c>
      <c r="U84" s="131" t="s">
        <v>795</v>
      </c>
      <c r="V84" s="131" t="s">
        <v>5190</v>
      </c>
      <c r="W84" s="486" t="s">
        <v>135</v>
      </c>
      <c r="X84" s="492" t="s">
        <v>2070</v>
      </c>
      <c r="Y84" s="131" t="s">
        <v>795</v>
      </c>
      <c r="Z84" s="131" t="s">
        <v>795</v>
      </c>
      <c r="AA84" s="131" t="s">
        <v>304</v>
      </c>
      <c r="AB84" s="131" t="s">
        <v>304</v>
      </c>
      <c r="AD84" s="327" t="str">
        <f t="shared" si="1"/>
        <v>IF EXISTS (SELECT *FROM BookMaster WHERE Code='000079' OR Name='Writer Drowing book A4  Mrp 50 [Unrulled]-44 page') Print 'Exist' ELSE Insert Into BookMaster VALUES ('000079','Writer Drowing book A4  Mrp 50 [Unrulled]-44 page','Writer Drowing book A4  Mrp 50 [Unrulled]-44 page','*11107','*06016',0,0,'1079','','*05036','*18005','','Writer Drowing book A4  Mrp 50 [Unrulled]-44 page','*25019','','NULL','NULL','NULL','NULL','NULL','NULL','F','000001',GetDate(),'NULL',NULL,'N','N')</v>
      </c>
    </row>
    <row r="85" spans="1:30">
      <c r="A85" s="486" t="s">
        <v>5513</v>
      </c>
      <c r="B85" s="131" t="s">
        <v>5978</v>
      </c>
      <c r="C85" s="131" t="s">
        <v>5978</v>
      </c>
      <c r="D85" s="131" t="s">
        <v>5422</v>
      </c>
      <c r="E85" s="131" t="s">
        <v>2493</v>
      </c>
      <c r="F85" s="487">
        <v>0</v>
      </c>
      <c r="G85" s="131">
        <v>0</v>
      </c>
      <c r="H85" s="131">
        <v>1080</v>
      </c>
      <c r="I85" s="131"/>
      <c r="J85" s="131" t="s">
        <v>5471</v>
      </c>
      <c r="K85" s="484" t="s">
        <v>5427</v>
      </c>
      <c r="L85" s="131"/>
      <c r="M85" s="488" t="s">
        <v>5978</v>
      </c>
      <c r="N85" s="488" t="s">
        <v>4926</v>
      </c>
      <c r="O85" s="131"/>
      <c r="P85" s="131" t="s">
        <v>795</v>
      </c>
      <c r="Q85" s="131" t="s">
        <v>795</v>
      </c>
      <c r="R85" s="131" t="s">
        <v>795</v>
      </c>
      <c r="S85" s="131" t="s">
        <v>795</v>
      </c>
      <c r="T85" s="131" t="s">
        <v>795</v>
      </c>
      <c r="U85" s="131" t="s">
        <v>795</v>
      </c>
      <c r="V85" s="131" t="s">
        <v>5190</v>
      </c>
      <c r="W85" s="486" t="s">
        <v>135</v>
      </c>
      <c r="X85" s="492" t="s">
        <v>2070</v>
      </c>
      <c r="Y85" s="131" t="s">
        <v>795</v>
      </c>
      <c r="Z85" s="131" t="s">
        <v>795</v>
      </c>
      <c r="AA85" s="131" t="s">
        <v>304</v>
      </c>
      <c r="AB85" s="131" t="s">
        <v>304</v>
      </c>
      <c r="AD85" s="327" t="str">
        <f t="shared" si="1"/>
        <v>IF EXISTS (SELECT *FROM BookMaster WHERE Code='000080' OR Name='Writer Graph Book  Mrp  [Graph]-12 page') Print 'Exist' ELSE Insert Into BookMaster VALUES ('000080','Writer Graph Book  Mrp  [Graph]-12 page','Writer Graph Book  Mrp  [Graph]-12 page','*11108','*06016',0,0,'1080','','*05032','*18005','','Writer Graph Book  Mrp  [Graph]-12 page','*25019','','NULL','NULL','NULL','NULL','NULL','NULL','F','000001',GetDate(),'NULL',NULL,'N','N')</v>
      </c>
    </row>
    <row r="86" spans="1:30">
      <c r="A86" s="486" t="s">
        <v>5514</v>
      </c>
      <c r="B86" s="131" t="s">
        <v>5979</v>
      </c>
      <c r="C86" s="131" t="s">
        <v>5979</v>
      </c>
      <c r="D86" s="131" t="s">
        <v>5422</v>
      </c>
      <c r="E86" s="131" t="s">
        <v>2493</v>
      </c>
      <c r="F86" s="487">
        <v>0</v>
      </c>
      <c r="G86" s="131">
        <v>0</v>
      </c>
      <c r="H86" s="131">
        <v>1081</v>
      </c>
      <c r="I86" s="131"/>
      <c r="J86" s="131" t="s">
        <v>5471</v>
      </c>
      <c r="K86" s="484" t="s">
        <v>5427</v>
      </c>
      <c r="L86" s="131"/>
      <c r="M86" s="488" t="s">
        <v>5979</v>
      </c>
      <c r="N86" s="488" t="s">
        <v>4926</v>
      </c>
      <c r="O86" s="131"/>
      <c r="P86" s="131" t="s">
        <v>795</v>
      </c>
      <c r="Q86" s="131" t="s">
        <v>795</v>
      </c>
      <c r="R86" s="131" t="s">
        <v>795</v>
      </c>
      <c r="S86" s="131" t="s">
        <v>795</v>
      </c>
      <c r="T86" s="131" t="s">
        <v>795</v>
      </c>
      <c r="U86" s="131" t="s">
        <v>795</v>
      </c>
      <c r="V86" s="131" t="s">
        <v>5190</v>
      </c>
      <c r="W86" s="486" t="s">
        <v>135</v>
      </c>
      <c r="X86" s="492" t="s">
        <v>2070</v>
      </c>
      <c r="Y86" s="131" t="s">
        <v>795</v>
      </c>
      <c r="Z86" s="131" t="s">
        <v>795</v>
      </c>
      <c r="AA86" s="131" t="s">
        <v>304</v>
      </c>
      <c r="AB86" s="131" t="s">
        <v>304</v>
      </c>
      <c r="AD86" s="327" t="str">
        <f t="shared" si="1"/>
        <v>IF EXISTS (SELECT *FROM BookMaster WHERE Code='000081' OR Name='Writer Graph Book  Mrp [Graph]-40 page') Print 'Exist' ELSE Insert Into BookMaster VALUES ('000081','Writer Graph Book  Mrp [Graph]-40 page','Writer Graph Book  Mrp [Graph]-40 page','*11108','*06016',0,0,'1081','','*05032','*18005','','Writer Graph Book  Mrp [Graph]-40 page','*25019','','NULL','NULL','NULL','NULL','NULL','NULL','F','000001',GetDate(),'NULL',NULL,'N','N')</v>
      </c>
    </row>
    <row r="87" spans="1:30">
      <c r="A87" s="486" t="s">
        <v>5515</v>
      </c>
      <c r="B87" s="131" t="s">
        <v>5980</v>
      </c>
      <c r="C87" s="131" t="s">
        <v>5980</v>
      </c>
      <c r="D87" s="131" t="s">
        <v>5423</v>
      </c>
      <c r="E87" s="131" t="s">
        <v>3972</v>
      </c>
      <c r="F87" s="487">
        <v>0</v>
      </c>
      <c r="G87" s="131">
        <v>0</v>
      </c>
      <c r="H87" s="131">
        <v>1082</v>
      </c>
      <c r="I87" s="131"/>
      <c r="J87" s="131" t="s">
        <v>5474</v>
      </c>
      <c r="K87" s="484" t="s">
        <v>5427</v>
      </c>
      <c r="L87" s="131"/>
      <c r="M87" s="488" t="s">
        <v>5980</v>
      </c>
      <c r="N87" s="488" t="s">
        <v>4926</v>
      </c>
      <c r="O87" s="131"/>
      <c r="P87" s="131" t="s">
        <v>795</v>
      </c>
      <c r="Q87" s="131" t="s">
        <v>795</v>
      </c>
      <c r="R87" s="131" t="s">
        <v>795</v>
      </c>
      <c r="S87" s="131" t="s">
        <v>795</v>
      </c>
      <c r="T87" s="131" t="s">
        <v>795</v>
      </c>
      <c r="U87" s="131" t="s">
        <v>795</v>
      </c>
      <c r="V87" s="131" t="s">
        <v>5190</v>
      </c>
      <c r="W87" s="486" t="s">
        <v>135</v>
      </c>
      <c r="X87" s="492" t="s">
        <v>2070</v>
      </c>
      <c r="Y87" s="131" t="s">
        <v>795</v>
      </c>
      <c r="Z87" s="131" t="s">
        <v>795</v>
      </c>
      <c r="AA87" s="131" t="s">
        <v>304</v>
      </c>
      <c r="AB87" s="131" t="s">
        <v>304</v>
      </c>
      <c r="AD87" s="327" t="str">
        <f t="shared" si="1"/>
        <v>IF EXISTS (SELECT *FROM BookMaster WHERE Code='000082' OR Name='Writer Lesson Plan Mrp 50 [Single line]-64 page') Print 'Exist' ELSE Insert Into BookMaster VALUES ('000082','Writer Lesson Plan Mrp 50 [Single line]-64 page','Writer Lesson Plan Mrp 50 [Single line]-64 page','*11109','*06025',0,0,'1082','','*05035','*18005','','Writer Lesson Plan Mrp 50 [Single line]-64 page','*25019','','NULL','NULL','NULL','NULL','NULL','NULL','F','000001',GetDate(),'NULL',NULL,'N','N')</v>
      </c>
    </row>
    <row r="88" spans="1:30">
      <c r="A88" s="486" t="s">
        <v>260</v>
      </c>
      <c r="B88" s="131" t="s">
        <v>5981</v>
      </c>
      <c r="C88" s="131" t="s">
        <v>5981</v>
      </c>
      <c r="D88" s="131" t="s">
        <v>5423</v>
      </c>
      <c r="E88" s="131" t="s">
        <v>3972</v>
      </c>
      <c r="F88" s="487">
        <v>0</v>
      </c>
      <c r="G88" s="131">
        <v>0</v>
      </c>
      <c r="H88" s="131">
        <v>1083</v>
      </c>
      <c r="I88" s="131"/>
      <c r="J88" s="131" t="s">
        <v>5472</v>
      </c>
      <c r="K88" s="484" t="s">
        <v>5427</v>
      </c>
      <c r="L88" s="131"/>
      <c r="M88" s="488" t="s">
        <v>5981</v>
      </c>
      <c r="N88" s="488" t="s">
        <v>4926</v>
      </c>
      <c r="O88" s="131"/>
      <c r="P88" s="131" t="s">
        <v>795</v>
      </c>
      <c r="Q88" s="131" t="s">
        <v>795</v>
      </c>
      <c r="R88" s="131" t="s">
        <v>795</v>
      </c>
      <c r="S88" s="131" t="s">
        <v>795</v>
      </c>
      <c r="T88" s="131" t="s">
        <v>795</v>
      </c>
      <c r="U88" s="131" t="s">
        <v>795</v>
      </c>
      <c r="V88" s="131" t="s">
        <v>5190</v>
      </c>
      <c r="W88" s="486" t="s">
        <v>135</v>
      </c>
      <c r="X88" s="492" t="s">
        <v>2070</v>
      </c>
      <c r="Y88" s="131" t="s">
        <v>795</v>
      </c>
      <c r="Z88" s="131" t="s">
        <v>795</v>
      </c>
      <c r="AA88" s="131" t="s">
        <v>304</v>
      </c>
      <c r="AB88" s="131" t="s">
        <v>304</v>
      </c>
      <c r="AD88" s="327" t="str">
        <f t="shared" si="1"/>
        <v>IF EXISTS (SELECT *FROM BookMaster WHERE Code='000083' OR Name='Writer Lesson Plan Mrp 50 [Hindi /Geometry]-64 page') Print 'Exist' ELSE Insert Into BookMaster VALUES ('000083','Writer Lesson Plan Mrp 50 [Hindi /Geometry]-64 page','Writer Lesson Plan Mrp 50 [Hindi /Geometry]-64 page','*11109','*06025',0,0,'1083','','*05033','*18005','','Writer Lesson Plan Mrp 50 [Hindi /Geometry]-64 page','*25019','','NULL','NULL','NULL','NULL','NULL','NULL','F','000001',GetDate(),'NULL',NULL,'N','N')</v>
      </c>
    </row>
    <row r="89" spans="1:30">
      <c r="A89" s="486" t="s">
        <v>262</v>
      </c>
      <c r="B89" s="131" t="s">
        <v>5982</v>
      </c>
      <c r="C89" s="131" t="s">
        <v>5982</v>
      </c>
      <c r="D89" s="131" t="s">
        <v>5423</v>
      </c>
      <c r="E89" s="131" t="s">
        <v>3972</v>
      </c>
      <c r="F89" s="487">
        <v>0</v>
      </c>
      <c r="G89" s="131">
        <v>0</v>
      </c>
      <c r="H89" s="131">
        <v>1084</v>
      </c>
      <c r="I89" s="131"/>
      <c r="J89" s="131" t="s">
        <v>5474</v>
      </c>
      <c r="K89" s="484" t="s">
        <v>5427</v>
      </c>
      <c r="L89" s="131"/>
      <c r="M89" s="488" t="s">
        <v>5982</v>
      </c>
      <c r="N89" s="488" t="s">
        <v>4926</v>
      </c>
      <c r="O89" s="131"/>
      <c r="P89" s="131" t="s">
        <v>795</v>
      </c>
      <c r="Q89" s="131" t="s">
        <v>795</v>
      </c>
      <c r="R89" s="131" t="s">
        <v>795</v>
      </c>
      <c r="S89" s="131" t="s">
        <v>795</v>
      </c>
      <c r="T89" s="131" t="s">
        <v>795</v>
      </c>
      <c r="U89" s="131" t="s">
        <v>795</v>
      </c>
      <c r="V89" s="131" t="s">
        <v>5190</v>
      </c>
      <c r="W89" s="486" t="s">
        <v>135</v>
      </c>
      <c r="X89" s="492" t="s">
        <v>2070</v>
      </c>
      <c r="Y89" s="131" t="s">
        <v>795</v>
      </c>
      <c r="Z89" s="131" t="s">
        <v>795</v>
      </c>
      <c r="AA89" s="131" t="s">
        <v>304</v>
      </c>
      <c r="AB89" s="131" t="s">
        <v>304</v>
      </c>
      <c r="AD89" s="327" t="str">
        <f t="shared" si="1"/>
        <v>IF EXISTS (SELECT *FROM BookMaster WHERE Code='000084' OR Name='Writer Lesson Plan Mrp 66 [Single line]-96 page') Print 'Exist' ELSE Insert Into BookMaster VALUES ('000084','Writer Lesson Plan Mrp 66 [Single line]-96 page','Writer Lesson Plan Mrp 66 [Single line]-96 page','*11109','*06025',0,0,'1084','','*05035','*18005','','Writer Lesson Plan Mrp 66 [Single line]-96 page','*25019','','NULL','NULL','NULL','NULL','NULL','NULL','F','000001',GetDate(),'NULL',NULL,'N','N')</v>
      </c>
    </row>
    <row r="90" spans="1:30">
      <c r="A90" s="486" t="s">
        <v>264</v>
      </c>
      <c r="B90" s="131" t="s">
        <v>5983</v>
      </c>
      <c r="C90" s="131" t="s">
        <v>5983</v>
      </c>
      <c r="D90" s="131" t="s">
        <v>5423</v>
      </c>
      <c r="E90" s="131" t="s">
        <v>3972</v>
      </c>
      <c r="F90" s="487">
        <v>0</v>
      </c>
      <c r="G90" s="131">
        <v>0</v>
      </c>
      <c r="H90" s="131">
        <v>1085</v>
      </c>
      <c r="I90" s="131"/>
      <c r="J90" s="131" t="s">
        <v>5472</v>
      </c>
      <c r="K90" s="484" t="s">
        <v>5427</v>
      </c>
      <c r="L90" s="131"/>
      <c r="M90" s="488" t="s">
        <v>5983</v>
      </c>
      <c r="N90" s="488" t="s">
        <v>4926</v>
      </c>
      <c r="O90" s="131"/>
      <c r="P90" s="131" t="s">
        <v>795</v>
      </c>
      <c r="Q90" s="131" t="s">
        <v>795</v>
      </c>
      <c r="R90" s="131" t="s">
        <v>795</v>
      </c>
      <c r="S90" s="131" t="s">
        <v>795</v>
      </c>
      <c r="T90" s="131" t="s">
        <v>795</v>
      </c>
      <c r="U90" s="131" t="s">
        <v>795</v>
      </c>
      <c r="V90" s="131" t="s">
        <v>5190</v>
      </c>
      <c r="W90" s="486" t="s">
        <v>135</v>
      </c>
      <c r="X90" s="492" t="s">
        <v>2070</v>
      </c>
      <c r="Y90" s="131" t="s">
        <v>795</v>
      </c>
      <c r="Z90" s="131" t="s">
        <v>795</v>
      </c>
      <c r="AA90" s="131" t="s">
        <v>304</v>
      </c>
      <c r="AB90" s="131" t="s">
        <v>304</v>
      </c>
      <c r="AD90" s="327" t="str">
        <f t="shared" si="1"/>
        <v>IF EXISTS (SELECT *FROM BookMaster WHERE Code='000085' OR Name='Writer Lesson Plan Mrp 66 [Hindi /Geometry]-96 page') Print 'Exist' ELSE Insert Into BookMaster VALUES ('000085','Writer Lesson Plan Mrp 66 [Hindi /Geometry]-96 page','Writer Lesson Plan Mrp 66 [Hindi /Geometry]-96 page','*11109','*06025',0,0,'1085','','*05033','*18005','','Writer Lesson Plan Mrp 66 [Hindi /Geometry]-96 page','*25019','','NULL','NULL','NULL','NULL','NULL','NULL','F','000001',GetDate(),'NULL',NULL,'N','N')</v>
      </c>
    </row>
    <row r="91" spans="1:30">
      <c r="A91" s="486" t="s">
        <v>266</v>
      </c>
      <c r="B91" s="131" t="s">
        <v>5984</v>
      </c>
      <c r="C91" s="131" t="s">
        <v>5984</v>
      </c>
      <c r="D91" s="131" t="s">
        <v>5423</v>
      </c>
      <c r="E91" s="131" t="s">
        <v>3972</v>
      </c>
      <c r="F91" s="487">
        <v>0</v>
      </c>
      <c r="G91" s="131">
        <v>0</v>
      </c>
      <c r="H91" s="131">
        <v>1086</v>
      </c>
      <c r="I91" s="131"/>
      <c r="J91" s="131" t="s">
        <v>5474</v>
      </c>
      <c r="K91" s="484" t="s">
        <v>5427</v>
      </c>
      <c r="L91" s="131"/>
      <c r="M91" s="488" t="s">
        <v>5984</v>
      </c>
      <c r="N91" s="488" t="s">
        <v>4926</v>
      </c>
      <c r="O91" s="131"/>
      <c r="P91" s="131" t="s">
        <v>795</v>
      </c>
      <c r="Q91" s="131" t="s">
        <v>795</v>
      </c>
      <c r="R91" s="131" t="s">
        <v>795</v>
      </c>
      <c r="S91" s="131" t="s">
        <v>795</v>
      </c>
      <c r="T91" s="131" t="s">
        <v>795</v>
      </c>
      <c r="U91" s="131" t="s">
        <v>795</v>
      </c>
      <c r="V91" s="131" t="s">
        <v>5190</v>
      </c>
      <c r="W91" s="486" t="s">
        <v>135</v>
      </c>
      <c r="X91" s="492" t="s">
        <v>2070</v>
      </c>
      <c r="Y91" s="131" t="s">
        <v>795</v>
      </c>
      <c r="Z91" s="131" t="s">
        <v>795</v>
      </c>
      <c r="AA91" s="131" t="s">
        <v>304</v>
      </c>
      <c r="AB91" s="131" t="s">
        <v>304</v>
      </c>
      <c r="AD91" s="327" t="str">
        <f t="shared" si="1"/>
        <v>IF EXISTS (SELECT *FROM BookMaster WHERE Code='000086' OR Name='Writer Lesson Plan Mrp 84 [Single line]-136 page') Print 'Exist' ELSE Insert Into BookMaster VALUES ('000086','Writer Lesson Plan Mrp 84 [Single line]-136 page','Writer Lesson Plan Mrp 84 [Single line]-136 page','*11109','*06025',0,0,'1086','','*05035','*18005','','Writer Lesson Plan Mrp 84 [Single line]-136 page','*25019','','NULL','NULL','NULL','NULL','NULL','NULL','F','000001',GetDate(),'NULL',NULL,'N','N')</v>
      </c>
    </row>
    <row r="92" spans="1:30">
      <c r="A92" s="486" t="s">
        <v>268</v>
      </c>
      <c r="B92" s="131" t="s">
        <v>5985</v>
      </c>
      <c r="C92" s="131" t="s">
        <v>5985</v>
      </c>
      <c r="D92" s="131" t="s">
        <v>5423</v>
      </c>
      <c r="E92" s="131" t="s">
        <v>3972</v>
      </c>
      <c r="F92" s="487">
        <v>0</v>
      </c>
      <c r="G92" s="131">
        <v>0</v>
      </c>
      <c r="H92" s="131">
        <v>1087</v>
      </c>
      <c r="I92" s="131"/>
      <c r="J92" s="131" t="s">
        <v>5472</v>
      </c>
      <c r="K92" s="484" t="s">
        <v>5427</v>
      </c>
      <c r="L92" s="131"/>
      <c r="M92" s="488" t="s">
        <v>5985</v>
      </c>
      <c r="N92" s="488" t="s">
        <v>4926</v>
      </c>
      <c r="O92" s="131"/>
      <c r="P92" s="131" t="s">
        <v>795</v>
      </c>
      <c r="Q92" s="131" t="s">
        <v>795</v>
      </c>
      <c r="R92" s="131" t="s">
        <v>795</v>
      </c>
      <c r="S92" s="131" t="s">
        <v>795</v>
      </c>
      <c r="T92" s="131" t="s">
        <v>795</v>
      </c>
      <c r="U92" s="131" t="s">
        <v>795</v>
      </c>
      <c r="V92" s="131" t="s">
        <v>5190</v>
      </c>
      <c r="W92" s="486" t="s">
        <v>135</v>
      </c>
      <c r="X92" s="492" t="s">
        <v>2070</v>
      </c>
      <c r="Y92" s="131" t="s">
        <v>795</v>
      </c>
      <c r="Z92" s="131" t="s">
        <v>795</v>
      </c>
      <c r="AA92" s="131" t="s">
        <v>304</v>
      </c>
      <c r="AB92" s="131" t="s">
        <v>304</v>
      </c>
      <c r="AD92" s="327" t="str">
        <f t="shared" si="1"/>
        <v>IF EXISTS (SELECT *FROM BookMaster WHERE Code='000087' OR Name='Writer Lesson Plan Mrp 84 [Hindi /Geometry]-136 page') Print 'Exist' ELSE Insert Into BookMaster VALUES ('000087','Writer Lesson Plan Mrp 84 [Hindi /Geometry]-136 page','Writer Lesson Plan Mrp 84 [Hindi /Geometry]-136 page','*11109','*06025',0,0,'1087','','*05033','*18005','','Writer Lesson Plan Mrp 84 [Hindi /Geometry]-136 page','*25019','','NULL','NULL','NULL','NULL','NULL','NULL','F','000001',GetDate(),'NULL',NULL,'N','N')</v>
      </c>
    </row>
    <row r="93" spans="1:30">
      <c r="A93" s="486" t="s">
        <v>270</v>
      </c>
      <c r="B93" s="131" t="s">
        <v>5986</v>
      </c>
      <c r="C93" s="131" t="s">
        <v>5986</v>
      </c>
      <c r="D93" s="131" t="s">
        <v>5425</v>
      </c>
      <c r="E93" s="131" t="s">
        <v>2493</v>
      </c>
      <c r="F93" s="487">
        <v>0</v>
      </c>
      <c r="G93" s="131">
        <v>0</v>
      </c>
      <c r="H93" s="131">
        <v>1088</v>
      </c>
      <c r="I93" s="131"/>
      <c r="J93" s="131" t="s">
        <v>5472</v>
      </c>
      <c r="K93" s="484" t="s">
        <v>5427</v>
      </c>
      <c r="L93" s="131"/>
      <c r="M93" s="488" t="s">
        <v>5986</v>
      </c>
      <c r="N93" s="488" t="s">
        <v>4926</v>
      </c>
      <c r="O93" s="131"/>
      <c r="P93" s="131" t="s">
        <v>795</v>
      </c>
      <c r="Q93" s="131" t="s">
        <v>795</v>
      </c>
      <c r="R93" s="131" t="s">
        <v>795</v>
      </c>
      <c r="S93" s="131" t="s">
        <v>795</v>
      </c>
      <c r="T93" s="131" t="s">
        <v>795</v>
      </c>
      <c r="U93" s="131" t="s">
        <v>795</v>
      </c>
      <c r="V93" s="131" t="s">
        <v>5190</v>
      </c>
      <c r="W93" s="486" t="s">
        <v>135</v>
      </c>
      <c r="X93" s="492" t="s">
        <v>2070</v>
      </c>
      <c r="Y93" s="131" t="s">
        <v>795</v>
      </c>
      <c r="Z93" s="131" t="s">
        <v>795</v>
      </c>
      <c r="AA93" s="131" t="s">
        <v>304</v>
      </c>
      <c r="AB93" s="131" t="s">
        <v>304</v>
      </c>
      <c r="AD93" s="327" t="str">
        <f t="shared" si="1"/>
        <v>IF EXISTS (SELECT *FROM BookMaster WHERE Code='000088' OR Name='Writer Computer  Mrp 50 [Hindi /Geometry]-56 page') Print 'Exist' ELSE Insert Into BookMaster VALUES ('000088','Writer Computer  Mrp 50 [Hindi /Geometry]-56 page','Writer Computer  Mrp 50 [Hindi /Geometry]-56 page','*11111','*06016',0,0,'1088','','*05033','*18005','','Writer Computer  Mrp 50 [Hindi /Geometry]-56 page','*25019','','NULL','NULL','NULL','NULL','NULL','NULL','F','000001',GetDate(),'NULL',NULL,'N','N')</v>
      </c>
    </row>
    <row r="94" spans="1:30">
      <c r="A94" s="486" t="s">
        <v>258</v>
      </c>
      <c r="B94" s="131" t="s">
        <v>5987</v>
      </c>
      <c r="C94" s="131" t="s">
        <v>5987</v>
      </c>
      <c r="D94" s="131" t="s">
        <v>5425</v>
      </c>
      <c r="E94" s="131" t="s">
        <v>2493</v>
      </c>
      <c r="F94" s="487">
        <v>0</v>
      </c>
      <c r="G94" s="131">
        <v>0</v>
      </c>
      <c r="H94" s="131">
        <v>1089</v>
      </c>
      <c r="I94" s="131"/>
      <c r="J94" s="131" t="s">
        <v>5472</v>
      </c>
      <c r="K94" s="484" t="s">
        <v>5427</v>
      </c>
      <c r="L94" s="131"/>
      <c r="M94" s="488" t="s">
        <v>5987</v>
      </c>
      <c r="N94" s="488" t="s">
        <v>4926</v>
      </c>
      <c r="O94" s="131"/>
      <c r="P94" s="131" t="s">
        <v>795</v>
      </c>
      <c r="Q94" s="131" t="s">
        <v>795</v>
      </c>
      <c r="R94" s="131" t="s">
        <v>795</v>
      </c>
      <c r="S94" s="131" t="s">
        <v>795</v>
      </c>
      <c r="T94" s="131" t="s">
        <v>795</v>
      </c>
      <c r="U94" s="131" t="s">
        <v>795</v>
      </c>
      <c r="V94" s="131" t="s">
        <v>5190</v>
      </c>
      <c r="W94" s="486" t="s">
        <v>135</v>
      </c>
      <c r="X94" s="492" t="s">
        <v>2070</v>
      </c>
      <c r="Y94" s="131" t="s">
        <v>795</v>
      </c>
      <c r="Z94" s="131" t="s">
        <v>795</v>
      </c>
      <c r="AA94" s="131" t="s">
        <v>304</v>
      </c>
      <c r="AB94" s="131" t="s">
        <v>304</v>
      </c>
      <c r="AD94" s="327" t="str">
        <f t="shared" si="1"/>
        <v>IF EXISTS (SELECT *FROM BookMaster WHERE Code='000089' OR Name='Writer Computer  Mrp 66 [Hindi /Geometry]-84 page') Print 'Exist' ELSE Insert Into BookMaster VALUES ('000089','Writer Computer  Mrp 66 [Hindi /Geometry]-84 page','Writer Computer  Mrp 66 [Hindi /Geometry]-84 page','*11111','*06016',0,0,'1089','','*05033','*18005','','Writer Computer  Mrp 66 [Hindi /Geometry]-84 page','*25019','','NULL','NULL','NULL','NULL','NULL','NULL','F','000001',GetDate(),'NULL',NULL,'N','N')</v>
      </c>
    </row>
    <row r="95" spans="1:30">
      <c r="A95" s="486" t="s">
        <v>5516</v>
      </c>
      <c r="B95" s="131" t="s">
        <v>5988</v>
      </c>
      <c r="C95" s="131" t="s">
        <v>5988</v>
      </c>
      <c r="D95" s="131" t="s">
        <v>5425</v>
      </c>
      <c r="E95" s="131" t="s">
        <v>2493</v>
      </c>
      <c r="F95" s="487">
        <v>0</v>
      </c>
      <c r="G95" s="131">
        <v>0</v>
      </c>
      <c r="H95" s="131">
        <v>1090</v>
      </c>
      <c r="I95" s="131"/>
      <c r="J95" s="131" t="s">
        <v>5472</v>
      </c>
      <c r="K95" s="484" t="s">
        <v>5427</v>
      </c>
      <c r="L95" s="131"/>
      <c r="M95" s="488" t="s">
        <v>5988</v>
      </c>
      <c r="N95" s="488" t="s">
        <v>4926</v>
      </c>
      <c r="O95" s="131"/>
      <c r="P95" s="131" t="s">
        <v>795</v>
      </c>
      <c r="Q95" s="131" t="s">
        <v>795</v>
      </c>
      <c r="R95" s="131" t="s">
        <v>795</v>
      </c>
      <c r="S95" s="131" t="s">
        <v>795</v>
      </c>
      <c r="T95" s="131" t="s">
        <v>795</v>
      </c>
      <c r="U95" s="131" t="s">
        <v>795</v>
      </c>
      <c r="V95" s="131" t="s">
        <v>5190</v>
      </c>
      <c r="W95" s="486" t="s">
        <v>135</v>
      </c>
      <c r="X95" s="492" t="s">
        <v>2070</v>
      </c>
      <c r="Y95" s="131" t="s">
        <v>795</v>
      </c>
      <c r="Z95" s="131" t="s">
        <v>795</v>
      </c>
      <c r="AA95" s="131" t="s">
        <v>304</v>
      </c>
      <c r="AB95" s="131" t="s">
        <v>304</v>
      </c>
      <c r="AD95" s="327" t="str">
        <f t="shared" si="1"/>
        <v>IF EXISTS (SELECT *FROM BookMaster WHERE Code='000090' OR Name='Writer Computer  Mrp 84 [Hindi /Geometry]-124 page') Print 'Exist' ELSE Insert Into BookMaster VALUES ('000090','Writer Computer  Mrp 84 [Hindi /Geometry]-124 page','Writer Computer  Mrp 84 [Hindi /Geometry]-124 page','*11111','*06016',0,0,'1090','','*05033','*18005','','Writer Computer  Mrp 84 [Hindi /Geometry]-124 page','*25019','','NULL','NULL','NULL','NULL','NULL','NULL','F','000001',GetDate(),'NULL',NULL,'N','N')</v>
      </c>
    </row>
    <row r="96" spans="1:30">
      <c r="A96" s="486" t="s">
        <v>5517</v>
      </c>
      <c r="B96" s="131" t="s">
        <v>5989</v>
      </c>
      <c r="C96" s="131" t="s">
        <v>5989</v>
      </c>
      <c r="D96" s="131" t="s">
        <v>5425</v>
      </c>
      <c r="E96" s="131" t="s">
        <v>2493</v>
      </c>
      <c r="F96" s="487">
        <v>0</v>
      </c>
      <c r="G96" s="131">
        <v>0</v>
      </c>
      <c r="H96" s="131">
        <v>1091</v>
      </c>
      <c r="I96" s="131"/>
      <c r="J96" s="131" t="s">
        <v>5472</v>
      </c>
      <c r="K96" s="484" t="s">
        <v>5427</v>
      </c>
      <c r="L96" s="131"/>
      <c r="M96" s="488" t="s">
        <v>5989</v>
      </c>
      <c r="N96" s="488" t="s">
        <v>4926</v>
      </c>
      <c r="O96" s="131"/>
      <c r="P96" s="131" t="s">
        <v>795</v>
      </c>
      <c r="Q96" s="131" t="s">
        <v>795</v>
      </c>
      <c r="R96" s="131" t="s">
        <v>795</v>
      </c>
      <c r="S96" s="131" t="s">
        <v>795</v>
      </c>
      <c r="T96" s="131" t="s">
        <v>795</v>
      </c>
      <c r="U96" s="131" t="s">
        <v>795</v>
      </c>
      <c r="V96" s="131" t="s">
        <v>5190</v>
      </c>
      <c r="W96" s="486" t="s">
        <v>135</v>
      </c>
      <c r="X96" s="492" t="s">
        <v>2070</v>
      </c>
      <c r="Y96" s="131" t="s">
        <v>795</v>
      </c>
      <c r="Z96" s="131" t="s">
        <v>795</v>
      </c>
      <c r="AA96" s="131" t="s">
        <v>304</v>
      </c>
      <c r="AB96" s="131" t="s">
        <v>304</v>
      </c>
      <c r="AD96" s="327" t="str">
        <f t="shared" si="1"/>
        <v>IF EXISTS (SELECT *FROM BookMaster WHERE Code='000091' OR Name='Writer Physics  Mrp  44 [Hindi /Geometry]-52 page') Print 'Exist' ELSE Insert Into BookMaster VALUES ('000091','Writer Physics  Mrp  44 [Hindi /Geometry]-52 page','Writer Physics  Mrp  44 [Hindi /Geometry]-52 page','*11111','*06016',0,0,'1091','','*05033','*18005','','Writer Physics  Mrp  44 [Hindi /Geometry]-52 page','*25019','','NULL','NULL','NULL','NULL','NULL','NULL','F','000001',GetDate(),'NULL',NULL,'N','N')</v>
      </c>
    </row>
    <row r="97" spans="1:30">
      <c r="A97" s="486" t="s">
        <v>5518</v>
      </c>
      <c r="B97" s="131" t="s">
        <v>5990</v>
      </c>
      <c r="C97" s="131" t="s">
        <v>5990</v>
      </c>
      <c r="D97" s="131" t="s">
        <v>5425</v>
      </c>
      <c r="E97" s="131" t="s">
        <v>2493</v>
      </c>
      <c r="F97" s="487">
        <v>0</v>
      </c>
      <c r="G97" s="131">
        <v>0</v>
      </c>
      <c r="H97" s="131">
        <v>1092</v>
      </c>
      <c r="I97" s="131"/>
      <c r="J97" s="131" t="s">
        <v>5472</v>
      </c>
      <c r="K97" s="484" t="s">
        <v>5427</v>
      </c>
      <c r="L97" s="131"/>
      <c r="M97" s="488" t="s">
        <v>5990</v>
      </c>
      <c r="N97" s="488" t="s">
        <v>4926</v>
      </c>
      <c r="O97" s="131"/>
      <c r="P97" s="131" t="s">
        <v>795</v>
      </c>
      <c r="Q97" s="131" t="s">
        <v>795</v>
      </c>
      <c r="R97" s="131" t="s">
        <v>795</v>
      </c>
      <c r="S97" s="131" t="s">
        <v>795</v>
      </c>
      <c r="T97" s="131" t="s">
        <v>795</v>
      </c>
      <c r="U97" s="131" t="s">
        <v>795</v>
      </c>
      <c r="V97" s="131" t="s">
        <v>5190</v>
      </c>
      <c r="W97" s="486" t="s">
        <v>135</v>
      </c>
      <c r="X97" s="492" t="s">
        <v>2070</v>
      </c>
      <c r="Y97" s="131" t="s">
        <v>795</v>
      </c>
      <c r="Z97" s="131" t="s">
        <v>795</v>
      </c>
      <c r="AA97" s="131" t="s">
        <v>304</v>
      </c>
      <c r="AB97" s="131" t="s">
        <v>304</v>
      </c>
      <c r="AD97" s="327" t="str">
        <f t="shared" si="1"/>
        <v>IF EXISTS (SELECT *FROM BookMaster WHERE Code='000092' OR Name='Writer Physics  Mrp 58 [Hindi /Geometry]-80 page') Print 'Exist' ELSE Insert Into BookMaster VALUES ('000092','Writer Physics  Mrp 58 [Hindi /Geometry]-80 page','Writer Physics  Mrp 58 [Hindi /Geometry]-80 page','*11111','*06016',0,0,'1092','','*05033','*18005','','Writer Physics  Mrp 58 [Hindi /Geometry]-80 page','*25019','','NULL','NULL','NULL','NULL','NULL','NULL','F','000001',GetDate(),'NULL',NULL,'N','N')</v>
      </c>
    </row>
    <row r="98" spans="1:30">
      <c r="A98" s="486" t="s">
        <v>5519</v>
      </c>
      <c r="B98" s="131" t="s">
        <v>5991</v>
      </c>
      <c r="C98" s="131" t="s">
        <v>5991</v>
      </c>
      <c r="D98" s="131" t="s">
        <v>5425</v>
      </c>
      <c r="E98" s="131" t="s">
        <v>2493</v>
      </c>
      <c r="F98" s="487">
        <v>0</v>
      </c>
      <c r="G98" s="131">
        <v>0</v>
      </c>
      <c r="H98" s="131">
        <v>1093</v>
      </c>
      <c r="I98" s="131"/>
      <c r="J98" s="131" t="s">
        <v>5472</v>
      </c>
      <c r="K98" s="484" t="s">
        <v>5427</v>
      </c>
      <c r="L98" s="131"/>
      <c r="M98" s="488" t="s">
        <v>5991</v>
      </c>
      <c r="N98" s="488" t="s">
        <v>4926</v>
      </c>
      <c r="O98" s="131"/>
      <c r="P98" s="131" t="s">
        <v>795</v>
      </c>
      <c r="Q98" s="131" t="s">
        <v>795</v>
      </c>
      <c r="R98" s="131" t="s">
        <v>795</v>
      </c>
      <c r="S98" s="131" t="s">
        <v>795</v>
      </c>
      <c r="T98" s="131" t="s">
        <v>795</v>
      </c>
      <c r="U98" s="131" t="s">
        <v>795</v>
      </c>
      <c r="V98" s="131" t="s">
        <v>5190</v>
      </c>
      <c r="W98" s="486" t="s">
        <v>135</v>
      </c>
      <c r="X98" s="492" t="s">
        <v>2070</v>
      </c>
      <c r="Y98" s="131" t="s">
        <v>795</v>
      </c>
      <c r="Z98" s="131" t="s">
        <v>795</v>
      </c>
      <c r="AA98" s="131" t="s">
        <v>304</v>
      </c>
      <c r="AB98" s="131" t="s">
        <v>304</v>
      </c>
      <c r="AD98" s="327" t="str">
        <f t="shared" si="1"/>
        <v>IF EXISTS (SELECT *FROM BookMaster WHERE Code='000093' OR Name='Writer Physics  Mrp 76  [Hindi /Geometry]-120 page') Print 'Exist' ELSE Insert Into BookMaster VALUES ('000093','Writer Physics  Mrp 76  [Hindi /Geometry]-120 page','Writer Physics  Mrp 76  [Hindi /Geometry]-120 page','*11111','*06016',0,0,'1093','','*05033','*18005','','Writer Physics  Mrp 76  [Hindi /Geometry]-120 page','*25019','','NULL','NULL','NULL','NULL','NULL','NULL','F','000001',GetDate(),'NULL',NULL,'N','N')</v>
      </c>
    </row>
    <row r="99" spans="1:30">
      <c r="A99" s="486" t="s">
        <v>5520</v>
      </c>
      <c r="B99" s="131" t="s">
        <v>5992</v>
      </c>
      <c r="C99" s="131" t="s">
        <v>5992</v>
      </c>
      <c r="D99" s="131" t="s">
        <v>5425</v>
      </c>
      <c r="E99" s="131" t="s">
        <v>2493</v>
      </c>
      <c r="F99" s="487">
        <v>0</v>
      </c>
      <c r="G99" s="131">
        <v>0</v>
      </c>
      <c r="H99" s="131">
        <v>1094</v>
      </c>
      <c r="I99" s="131"/>
      <c r="J99" s="131" t="s">
        <v>5472</v>
      </c>
      <c r="K99" s="484" t="s">
        <v>5427</v>
      </c>
      <c r="L99" s="131"/>
      <c r="M99" s="488" t="s">
        <v>5992</v>
      </c>
      <c r="N99" s="488" t="s">
        <v>4926</v>
      </c>
      <c r="O99" s="131"/>
      <c r="P99" s="131" t="s">
        <v>795</v>
      </c>
      <c r="Q99" s="131" t="s">
        <v>795</v>
      </c>
      <c r="R99" s="131" t="s">
        <v>795</v>
      </c>
      <c r="S99" s="131" t="s">
        <v>795</v>
      </c>
      <c r="T99" s="131" t="s">
        <v>795</v>
      </c>
      <c r="U99" s="131" t="s">
        <v>795</v>
      </c>
      <c r="V99" s="131" t="s">
        <v>5190</v>
      </c>
      <c r="W99" s="486" t="s">
        <v>135</v>
      </c>
      <c r="X99" s="492" t="s">
        <v>2070</v>
      </c>
      <c r="Y99" s="131" t="s">
        <v>795</v>
      </c>
      <c r="Z99" s="131" t="s">
        <v>795</v>
      </c>
      <c r="AA99" s="131" t="s">
        <v>304</v>
      </c>
      <c r="AB99" s="131" t="s">
        <v>304</v>
      </c>
      <c r="AD99" s="327" t="str">
        <f t="shared" si="1"/>
        <v>IF EXISTS (SELECT *FROM BookMaster WHERE Code='000094' OR Name='Writer Chemistry  Mrp  44 [Hindi /Geometry]-52 page') Print 'Exist' ELSE Insert Into BookMaster VALUES ('000094','Writer Chemistry  Mrp  44 [Hindi /Geometry]-52 page','Writer Chemistry  Mrp  44 [Hindi /Geometry]-52 page','*11111','*06016',0,0,'1094','','*05033','*18005','','Writer Chemistry  Mrp  44 [Hindi /Geometry]-52 page','*25019','','NULL','NULL','NULL','NULL','NULL','NULL','F','000001',GetDate(),'NULL',NULL,'N','N')</v>
      </c>
    </row>
    <row r="100" spans="1:30">
      <c r="A100" s="486" t="s">
        <v>3951</v>
      </c>
      <c r="B100" s="131" t="s">
        <v>5993</v>
      </c>
      <c r="C100" s="131" t="s">
        <v>5993</v>
      </c>
      <c r="D100" s="131" t="s">
        <v>5425</v>
      </c>
      <c r="E100" s="131" t="s">
        <v>2493</v>
      </c>
      <c r="F100" s="487">
        <v>0</v>
      </c>
      <c r="G100" s="131">
        <v>0</v>
      </c>
      <c r="H100" s="131">
        <v>1095</v>
      </c>
      <c r="I100" s="131"/>
      <c r="J100" s="131" t="s">
        <v>5472</v>
      </c>
      <c r="K100" s="484" t="s">
        <v>5427</v>
      </c>
      <c r="L100" s="131"/>
      <c r="M100" s="488" t="s">
        <v>5993</v>
      </c>
      <c r="N100" s="488" t="s">
        <v>4926</v>
      </c>
      <c r="O100" s="131"/>
      <c r="P100" s="131" t="s">
        <v>795</v>
      </c>
      <c r="Q100" s="131" t="s">
        <v>795</v>
      </c>
      <c r="R100" s="131" t="s">
        <v>795</v>
      </c>
      <c r="S100" s="131" t="s">
        <v>795</v>
      </c>
      <c r="T100" s="131" t="s">
        <v>795</v>
      </c>
      <c r="U100" s="131" t="s">
        <v>795</v>
      </c>
      <c r="V100" s="131" t="s">
        <v>5190</v>
      </c>
      <c r="W100" s="486" t="s">
        <v>135</v>
      </c>
      <c r="X100" s="492" t="s">
        <v>2070</v>
      </c>
      <c r="Y100" s="131" t="s">
        <v>795</v>
      </c>
      <c r="Z100" s="131" t="s">
        <v>795</v>
      </c>
      <c r="AA100" s="131" t="s">
        <v>304</v>
      </c>
      <c r="AB100" s="131" t="s">
        <v>304</v>
      </c>
      <c r="AD100" s="327" t="str">
        <f t="shared" si="1"/>
        <v>IF EXISTS (SELECT *FROM BookMaster WHERE Code='000095' OR Name='Writer Chemistry  Mrp 58 [Hindi /Geometry]-80 page') Print 'Exist' ELSE Insert Into BookMaster VALUES ('000095','Writer Chemistry  Mrp 58 [Hindi /Geometry]-80 page','Writer Chemistry  Mrp 58 [Hindi /Geometry]-80 page','*11111','*06016',0,0,'1095','','*05033','*18005','','Writer Chemistry  Mrp 58 [Hindi /Geometry]-80 page','*25019','','NULL','NULL','NULL','NULL','NULL','NULL','F','000001',GetDate(),'NULL',NULL,'N','N')</v>
      </c>
    </row>
    <row r="101" spans="1:30">
      <c r="A101" s="486" t="s">
        <v>3943</v>
      </c>
      <c r="B101" s="131" t="s">
        <v>5994</v>
      </c>
      <c r="C101" s="131" t="s">
        <v>5994</v>
      </c>
      <c r="D101" s="131" t="s">
        <v>5425</v>
      </c>
      <c r="E101" s="131" t="s">
        <v>2493</v>
      </c>
      <c r="F101" s="487">
        <v>0</v>
      </c>
      <c r="G101" s="131">
        <v>0</v>
      </c>
      <c r="H101" s="131">
        <v>1096</v>
      </c>
      <c r="I101" s="131"/>
      <c r="J101" s="131" t="s">
        <v>5472</v>
      </c>
      <c r="K101" s="484" t="s">
        <v>5427</v>
      </c>
      <c r="L101" s="131"/>
      <c r="M101" s="488" t="s">
        <v>5994</v>
      </c>
      <c r="N101" s="488" t="s">
        <v>4926</v>
      </c>
      <c r="O101" s="131"/>
      <c r="P101" s="131" t="s">
        <v>795</v>
      </c>
      <c r="Q101" s="131" t="s">
        <v>795</v>
      </c>
      <c r="R101" s="131" t="s">
        <v>795</v>
      </c>
      <c r="S101" s="131" t="s">
        <v>795</v>
      </c>
      <c r="T101" s="131" t="s">
        <v>795</v>
      </c>
      <c r="U101" s="131" t="s">
        <v>795</v>
      </c>
      <c r="V101" s="131" t="s">
        <v>5190</v>
      </c>
      <c r="W101" s="486" t="s">
        <v>135</v>
      </c>
      <c r="X101" s="492" t="s">
        <v>2070</v>
      </c>
      <c r="Y101" s="131" t="s">
        <v>795</v>
      </c>
      <c r="Z101" s="131" t="s">
        <v>795</v>
      </c>
      <c r="AA101" s="131" t="s">
        <v>304</v>
      </c>
      <c r="AB101" s="131" t="s">
        <v>304</v>
      </c>
      <c r="AD101" s="327" t="str">
        <f t="shared" si="1"/>
        <v>IF EXISTS (SELECT *FROM BookMaster WHERE Code='000096' OR Name='Writer Chemistry  Mrp 76  [Hindi /Geometry]-120 page') Print 'Exist' ELSE Insert Into BookMaster VALUES ('000096','Writer Chemistry  Mrp 76  [Hindi /Geometry]-120 page','Writer Chemistry  Mrp 76  [Hindi /Geometry]-120 page','*11111','*06016',0,0,'1096','','*05033','*18005','','Writer Chemistry  Mrp 76  [Hindi /Geometry]-120 page','*25019','','NULL','NULL','NULL','NULL','NULL','NULL','F','000001',GetDate(),'NULL',NULL,'N','N')</v>
      </c>
    </row>
    <row r="102" spans="1:30">
      <c r="A102" s="486" t="s">
        <v>3945</v>
      </c>
      <c r="B102" s="131" t="s">
        <v>5995</v>
      </c>
      <c r="C102" s="131" t="s">
        <v>5995</v>
      </c>
      <c r="D102" s="131" t="s">
        <v>5425</v>
      </c>
      <c r="E102" s="131" t="s">
        <v>2493</v>
      </c>
      <c r="F102" s="487">
        <v>0</v>
      </c>
      <c r="G102" s="131">
        <v>0</v>
      </c>
      <c r="H102" s="131">
        <v>1097</v>
      </c>
      <c r="I102" s="131"/>
      <c r="J102" s="131" t="s">
        <v>5472</v>
      </c>
      <c r="K102" s="484" t="s">
        <v>5427</v>
      </c>
      <c r="L102" s="131"/>
      <c r="M102" s="488" t="s">
        <v>5995</v>
      </c>
      <c r="N102" s="488" t="s">
        <v>4926</v>
      </c>
      <c r="O102" s="131"/>
      <c r="P102" s="131" t="s">
        <v>795</v>
      </c>
      <c r="Q102" s="131" t="s">
        <v>795</v>
      </c>
      <c r="R102" s="131" t="s">
        <v>795</v>
      </c>
      <c r="S102" s="131" t="s">
        <v>795</v>
      </c>
      <c r="T102" s="131" t="s">
        <v>795</v>
      </c>
      <c r="U102" s="131" t="s">
        <v>795</v>
      </c>
      <c r="V102" s="131" t="s">
        <v>5190</v>
      </c>
      <c r="W102" s="486" t="s">
        <v>135</v>
      </c>
      <c r="X102" s="492" t="s">
        <v>2070</v>
      </c>
      <c r="Y102" s="131" t="s">
        <v>795</v>
      </c>
      <c r="Z102" s="131" t="s">
        <v>795</v>
      </c>
      <c r="AA102" s="131" t="s">
        <v>304</v>
      </c>
      <c r="AB102" s="131" t="s">
        <v>304</v>
      </c>
      <c r="AD102" s="327" t="str">
        <f t="shared" si="1"/>
        <v>IF EXISTS (SELECT *FROM BookMaster WHERE Code='000097' OR Name='Writer Biology  Mrp  44 [Hindi /Geometry]-52 page') Print 'Exist' ELSE Insert Into BookMaster VALUES ('000097','Writer Biology  Mrp  44 [Hindi /Geometry]-52 page','Writer Biology  Mrp  44 [Hindi /Geometry]-52 page','*11111','*06016',0,0,'1097','','*05033','*18005','','Writer Biology  Mrp  44 [Hindi /Geometry]-52 page','*25019','','NULL','NULL','NULL','NULL','NULL','NULL','F','000001',GetDate(),'NULL',NULL,'N','N')</v>
      </c>
    </row>
    <row r="103" spans="1:30">
      <c r="A103" s="486" t="s">
        <v>3950</v>
      </c>
      <c r="B103" s="131" t="s">
        <v>5996</v>
      </c>
      <c r="C103" s="131" t="s">
        <v>5996</v>
      </c>
      <c r="D103" s="131" t="s">
        <v>5425</v>
      </c>
      <c r="E103" s="131" t="s">
        <v>2493</v>
      </c>
      <c r="F103" s="487">
        <v>0</v>
      </c>
      <c r="G103" s="131">
        <v>0</v>
      </c>
      <c r="H103" s="131">
        <v>1098</v>
      </c>
      <c r="I103" s="131"/>
      <c r="J103" s="131" t="s">
        <v>5472</v>
      </c>
      <c r="K103" s="484" t="s">
        <v>5427</v>
      </c>
      <c r="L103" s="131"/>
      <c r="M103" s="488" t="s">
        <v>5996</v>
      </c>
      <c r="N103" s="488" t="s">
        <v>4926</v>
      </c>
      <c r="O103" s="131"/>
      <c r="P103" s="131" t="s">
        <v>795</v>
      </c>
      <c r="Q103" s="131" t="s">
        <v>795</v>
      </c>
      <c r="R103" s="131" t="s">
        <v>795</v>
      </c>
      <c r="S103" s="131" t="s">
        <v>795</v>
      </c>
      <c r="T103" s="131" t="s">
        <v>795</v>
      </c>
      <c r="U103" s="131" t="s">
        <v>795</v>
      </c>
      <c r="V103" s="131" t="s">
        <v>5190</v>
      </c>
      <c r="W103" s="486" t="s">
        <v>135</v>
      </c>
      <c r="X103" s="492" t="s">
        <v>2070</v>
      </c>
      <c r="Y103" s="131" t="s">
        <v>795</v>
      </c>
      <c r="Z103" s="131" t="s">
        <v>795</v>
      </c>
      <c r="AA103" s="131" t="s">
        <v>304</v>
      </c>
      <c r="AB103" s="131" t="s">
        <v>304</v>
      </c>
      <c r="AD103" s="327" t="str">
        <f t="shared" si="1"/>
        <v>IF EXISTS (SELECT *FROM BookMaster WHERE Code='000098' OR Name='Writer Biology  Mrp 58, [Hindi /Geometry]-80 page') Print 'Exist' ELSE Insert Into BookMaster VALUES ('000098','Writer Biology  Mrp 58, [Hindi /Geometry]-80 page','Writer Biology  Mrp 58, [Hindi /Geometry]-80 page','*11111','*06016',0,0,'1098','','*05033','*18005','','Writer Biology  Mrp 58, [Hindi /Geometry]-80 page','*25019','','NULL','NULL','NULL','NULL','NULL','NULL','F','000001',GetDate(),'NULL',NULL,'N','N')</v>
      </c>
    </row>
    <row r="104" spans="1:30">
      <c r="A104" s="486" t="s">
        <v>3954</v>
      </c>
      <c r="B104" s="131" t="s">
        <v>5997</v>
      </c>
      <c r="C104" s="131" t="s">
        <v>5997</v>
      </c>
      <c r="D104" s="131" t="s">
        <v>5425</v>
      </c>
      <c r="E104" s="131" t="s">
        <v>2493</v>
      </c>
      <c r="F104" s="487">
        <v>0</v>
      </c>
      <c r="G104" s="131">
        <v>0</v>
      </c>
      <c r="H104" s="131">
        <v>1099</v>
      </c>
      <c r="I104" s="131"/>
      <c r="J104" s="131" t="s">
        <v>5472</v>
      </c>
      <c r="K104" s="484" t="s">
        <v>5427</v>
      </c>
      <c r="L104" s="131"/>
      <c r="M104" s="488" t="s">
        <v>5997</v>
      </c>
      <c r="N104" s="488" t="s">
        <v>4926</v>
      </c>
      <c r="O104" s="131"/>
      <c r="P104" s="131" t="s">
        <v>795</v>
      </c>
      <c r="Q104" s="131" t="s">
        <v>795</v>
      </c>
      <c r="R104" s="131" t="s">
        <v>795</v>
      </c>
      <c r="S104" s="131" t="s">
        <v>795</v>
      </c>
      <c r="T104" s="131" t="s">
        <v>795</v>
      </c>
      <c r="U104" s="131" t="s">
        <v>795</v>
      </c>
      <c r="V104" s="131" t="s">
        <v>5190</v>
      </c>
      <c r="W104" s="486" t="s">
        <v>135</v>
      </c>
      <c r="X104" s="492" t="s">
        <v>2070</v>
      </c>
      <c r="Y104" s="131" t="s">
        <v>795</v>
      </c>
      <c r="Z104" s="131" t="s">
        <v>795</v>
      </c>
      <c r="AA104" s="131" t="s">
        <v>304</v>
      </c>
      <c r="AB104" s="131" t="s">
        <v>304</v>
      </c>
      <c r="AD104" s="327" t="str">
        <f t="shared" si="1"/>
        <v>IF EXISTS (SELECT *FROM BookMaster WHERE Code='000099' OR Name='Writer Biology  Mrp  76  [Hindi /Geometry]-120 page') Print 'Exist' ELSE Insert Into BookMaster VALUES ('000099','Writer Biology  Mrp  76  [Hindi /Geometry]-120 page','Writer Biology  Mrp  76  [Hindi /Geometry]-120 page','*11111','*06016',0,0,'1099','','*05033','*18005','','Writer Biology  Mrp  76  [Hindi /Geometry]-120 page','*25019','','NULL','NULL','NULL','NULL','NULL','NULL','F','000001',GetDate(),'NULL',NULL,'N','N')</v>
      </c>
    </row>
    <row r="105" spans="1:30">
      <c r="A105" s="486" t="s">
        <v>3955</v>
      </c>
      <c r="B105" s="131" t="s">
        <v>5998</v>
      </c>
      <c r="C105" s="131" t="s">
        <v>5998</v>
      </c>
      <c r="D105" s="131" t="s">
        <v>5425</v>
      </c>
      <c r="E105" s="131" t="s">
        <v>2493</v>
      </c>
      <c r="F105" s="487">
        <v>0</v>
      </c>
      <c r="G105" s="131">
        <v>0</v>
      </c>
      <c r="H105" s="131">
        <v>1100</v>
      </c>
      <c r="I105" s="131"/>
      <c r="J105" s="131" t="s">
        <v>5472</v>
      </c>
      <c r="K105" s="484" t="s">
        <v>5427</v>
      </c>
      <c r="L105" s="131"/>
      <c r="M105" s="488" t="s">
        <v>5998</v>
      </c>
      <c r="N105" s="488" t="s">
        <v>4926</v>
      </c>
      <c r="O105" s="131"/>
      <c r="P105" s="131" t="s">
        <v>795</v>
      </c>
      <c r="Q105" s="131" t="s">
        <v>795</v>
      </c>
      <c r="R105" s="131" t="s">
        <v>795</v>
      </c>
      <c r="S105" s="131" t="s">
        <v>795</v>
      </c>
      <c r="T105" s="131" t="s">
        <v>795</v>
      </c>
      <c r="U105" s="131" t="s">
        <v>795</v>
      </c>
      <c r="V105" s="131" t="s">
        <v>5190</v>
      </c>
      <c r="W105" s="486" t="s">
        <v>135</v>
      </c>
      <c r="X105" s="492" t="s">
        <v>2070</v>
      </c>
      <c r="Y105" s="131" t="s">
        <v>795</v>
      </c>
      <c r="Z105" s="131" t="s">
        <v>795</v>
      </c>
      <c r="AA105" s="131" t="s">
        <v>304</v>
      </c>
      <c r="AB105" s="131" t="s">
        <v>304</v>
      </c>
      <c r="AD105" s="327" t="str">
        <f t="shared" si="1"/>
        <v>IF EXISTS (SELECT *FROM BookMaster WHERE Code='000100' OR Name='Writer Genral  Mrp  44 [Hindi /Geometry]-52 page') Print 'Exist' ELSE Insert Into BookMaster VALUES ('000100','Writer Genral  Mrp  44 [Hindi /Geometry]-52 page','Writer Genral  Mrp  44 [Hindi /Geometry]-52 page','*11111','*06016',0,0,'1100','','*05033','*18005','','Writer Genral  Mrp  44 [Hindi /Geometry]-52 page','*25019','','NULL','NULL','NULL','NULL','NULL','NULL','F','000001',GetDate(),'NULL',NULL,'N','N')</v>
      </c>
    </row>
    <row r="106" spans="1:30">
      <c r="A106" s="486" t="s">
        <v>3964</v>
      </c>
      <c r="B106" s="131" t="s">
        <v>5999</v>
      </c>
      <c r="C106" s="131" t="s">
        <v>5999</v>
      </c>
      <c r="D106" s="131" t="s">
        <v>5425</v>
      </c>
      <c r="E106" s="131" t="s">
        <v>2493</v>
      </c>
      <c r="F106" s="487">
        <v>0</v>
      </c>
      <c r="G106" s="131">
        <v>0</v>
      </c>
      <c r="H106" s="131">
        <v>1101</v>
      </c>
      <c r="I106" s="131"/>
      <c r="J106" s="131" t="s">
        <v>5472</v>
      </c>
      <c r="K106" s="484" t="s">
        <v>5427</v>
      </c>
      <c r="L106" s="131"/>
      <c r="M106" s="488" t="s">
        <v>5999</v>
      </c>
      <c r="N106" s="488" t="s">
        <v>4926</v>
      </c>
      <c r="O106" s="131"/>
      <c r="P106" s="131" t="s">
        <v>795</v>
      </c>
      <c r="Q106" s="131" t="s">
        <v>795</v>
      </c>
      <c r="R106" s="131" t="s">
        <v>795</v>
      </c>
      <c r="S106" s="131" t="s">
        <v>795</v>
      </c>
      <c r="T106" s="131" t="s">
        <v>795</v>
      </c>
      <c r="U106" s="131" t="s">
        <v>795</v>
      </c>
      <c r="V106" s="131" t="s">
        <v>5190</v>
      </c>
      <c r="W106" s="486" t="s">
        <v>135</v>
      </c>
      <c r="X106" s="492" t="s">
        <v>2070</v>
      </c>
      <c r="Y106" s="131" t="s">
        <v>795</v>
      </c>
      <c r="Z106" s="131" t="s">
        <v>795</v>
      </c>
      <c r="AA106" s="131" t="s">
        <v>304</v>
      </c>
      <c r="AB106" s="131" t="s">
        <v>304</v>
      </c>
      <c r="AD106" s="327" t="str">
        <f t="shared" si="1"/>
        <v>IF EXISTS (SELECT *FROM BookMaster WHERE Code='000101' OR Name='Writer Genral  Mrp 58 [Hindi /Geometry]-80 page') Print 'Exist' ELSE Insert Into BookMaster VALUES ('000101','Writer Genral  Mrp 58 [Hindi /Geometry]-80 page','Writer Genral  Mrp 58 [Hindi /Geometry]-80 page','*11111','*06016',0,0,'1101','','*05033','*18005','','Writer Genral  Mrp 58 [Hindi /Geometry]-80 page','*25019','','NULL','NULL','NULL','NULL','NULL','NULL','F','000001',GetDate(),'NULL',NULL,'N','N')</v>
      </c>
    </row>
    <row r="107" spans="1:30">
      <c r="A107" s="486" t="s">
        <v>3958</v>
      </c>
      <c r="B107" s="131" t="s">
        <v>6000</v>
      </c>
      <c r="C107" s="131" t="s">
        <v>6000</v>
      </c>
      <c r="D107" s="131" t="s">
        <v>5425</v>
      </c>
      <c r="E107" s="131" t="s">
        <v>2493</v>
      </c>
      <c r="F107" s="487">
        <v>0</v>
      </c>
      <c r="G107" s="131">
        <v>0</v>
      </c>
      <c r="H107" s="131">
        <v>1102</v>
      </c>
      <c r="I107" s="131"/>
      <c r="J107" s="131" t="s">
        <v>5472</v>
      </c>
      <c r="K107" s="484" t="s">
        <v>5427</v>
      </c>
      <c r="L107" s="131"/>
      <c r="M107" s="488" t="s">
        <v>6000</v>
      </c>
      <c r="N107" s="488" t="s">
        <v>4926</v>
      </c>
      <c r="O107" s="131"/>
      <c r="P107" s="131" t="s">
        <v>795</v>
      </c>
      <c r="Q107" s="131" t="s">
        <v>795</v>
      </c>
      <c r="R107" s="131" t="s">
        <v>795</v>
      </c>
      <c r="S107" s="131" t="s">
        <v>795</v>
      </c>
      <c r="T107" s="131" t="s">
        <v>795</v>
      </c>
      <c r="U107" s="131" t="s">
        <v>795</v>
      </c>
      <c r="V107" s="131" t="s">
        <v>5190</v>
      </c>
      <c r="W107" s="486" t="s">
        <v>135</v>
      </c>
      <c r="X107" s="492" t="s">
        <v>2070</v>
      </c>
      <c r="Y107" s="131" t="s">
        <v>795</v>
      </c>
      <c r="Z107" s="131" t="s">
        <v>795</v>
      </c>
      <c r="AA107" s="131" t="s">
        <v>304</v>
      </c>
      <c r="AB107" s="131" t="s">
        <v>304</v>
      </c>
      <c r="AD107" s="327" t="str">
        <f t="shared" si="1"/>
        <v>IF EXISTS (SELECT *FROM BookMaster WHERE Code='000102' OR Name='Writer Genral  Mrp  76  [Hindi /Geometry]-120 page') Print 'Exist' ELSE Insert Into BookMaster VALUES ('000102','Writer Genral  Mrp  76  [Hindi /Geometry]-120 page','Writer Genral  Mrp  76  [Hindi /Geometry]-120 page','*11111','*06016',0,0,'1102','','*05033','*18005','','Writer Genral  Mrp  76  [Hindi /Geometry]-120 page','*25019','','NULL','NULL','NULL','NULL','NULL','NULL','F','000001',GetDate(),'NULL',NULL,'N','N')</v>
      </c>
    </row>
    <row r="108" spans="1:30">
      <c r="A108" s="486" t="s">
        <v>5521</v>
      </c>
      <c r="B108" s="131" t="s">
        <v>5561</v>
      </c>
      <c r="C108" s="131" t="s">
        <v>5561</v>
      </c>
      <c r="D108" s="131" t="s">
        <v>5420</v>
      </c>
      <c r="E108" s="131" t="s">
        <v>2493</v>
      </c>
      <c r="F108" s="487">
        <v>0</v>
      </c>
      <c r="G108" s="131">
        <v>0</v>
      </c>
      <c r="H108" s="131">
        <v>1103</v>
      </c>
      <c r="I108" s="131"/>
      <c r="J108" s="131" t="s">
        <v>5474</v>
      </c>
      <c r="K108" s="484" t="s">
        <v>5427</v>
      </c>
      <c r="L108" s="131"/>
      <c r="M108" s="488" t="s">
        <v>5561</v>
      </c>
      <c r="N108" s="488" t="s">
        <v>4926</v>
      </c>
      <c r="O108" s="131"/>
      <c r="P108" s="131" t="s">
        <v>795</v>
      </c>
      <c r="Q108" s="131" t="s">
        <v>795</v>
      </c>
      <c r="R108" s="131" t="s">
        <v>795</v>
      </c>
      <c r="S108" s="131" t="s">
        <v>795</v>
      </c>
      <c r="T108" s="131" t="s">
        <v>795</v>
      </c>
      <c r="U108" s="131" t="s">
        <v>795</v>
      </c>
      <c r="V108" s="131" t="s">
        <v>5190</v>
      </c>
      <c r="W108" s="486" t="s">
        <v>135</v>
      </c>
      <c r="X108" s="492" t="s">
        <v>2070</v>
      </c>
      <c r="Y108" s="131" t="s">
        <v>795</v>
      </c>
      <c r="Z108" s="131" t="s">
        <v>795</v>
      </c>
      <c r="AA108" s="131" t="s">
        <v>304</v>
      </c>
      <c r="AB108" s="131" t="s">
        <v>304</v>
      </c>
      <c r="AD108" s="327" t="str">
        <f t="shared" si="1"/>
        <v>IF EXISTS (SELECT *FROM BookMaster WHERE Code='000103' OR Name='Writer A4 Classic  Mrp 32 [Single line]-68 page') Print 'Exist' ELSE Insert Into BookMaster VALUES ('000103','Writer A4 Classic  Mrp 32 [Single line]-68 page','Writer A4 Classic  Mrp 32 [Single line]-68 page','*11106','*06016',0,0,'1103','','*05035','*18005','','Writer A4 Classic  Mrp 32 [Single line]-68 page','*25019','','NULL','NULL','NULL','NULL','NULL','NULL','F','000001',GetDate(),'NULL',NULL,'N','N')</v>
      </c>
    </row>
    <row r="109" spans="1:30">
      <c r="A109" s="486" t="s">
        <v>5522</v>
      </c>
      <c r="B109" s="131" t="s">
        <v>5562</v>
      </c>
      <c r="C109" s="131" t="s">
        <v>5562</v>
      </c>
      <c r="D109" s="131" t="s">
        <v>5420</v>
      </c>
      <c r="E109" s="131" t="s">
        <v>2493</v>
      </c>
      <c r="F109" s="487">
        <v>0</v>
      </c>
      <c r="G109" s="131">
        <v>0</v>
      </c>
      <c r="H109" s="131">
        <v>1104</v>
      </c>
      <c r="I109" s="131"/>
      <c r="J109" s="131" t="s">
        <v>5474</v>
      </c>
      <c r="K109" s="484" t="s">
        <v>5427</v>
      </c>
      <c r="L109" s="131"/>
      <c r="M109" s="488" t="s">
        <v>5562</v>
      </c>
      <c r="N109" s="488" t="s">
        <v>4926</v>
      </c>
      <c r="O109" s="131"/>
      <c r="P109" s="131" t="s">
        <v>795</v>
      </c>
      <c r="Q109" s="131" t="s">
        <v>795</v>
      </c>
      <c r="R109" s="131" t="s">
        <v>795</v>
      </c>
      <c r="S109" s="131" t="s">
        <v>795</v>
      </c>
      <c r="T109" s="131" t="s">
        <v>795</v>
      </c>
      <c r="U109" s="131" t="s">
        <v>795</v>
      </c>
      <c r="V109" s="131" t="s">
        <v>5190</v>
      </c>
      <c r="W109" s="486" t="s">
        <v>135</v>
      </c>
      <c r="X109" s="492" t="s">
        <v>2070</v>
      </c>
      <c r="Y109" s="131" t="s">
        <v>795</v>
      </c>
      <c r="Z109" s="131" t="s">
        <v>795</v>
      </c>
      <c r="AA109" s="131" t="s">
        <v>304</v>
      </c>
      <c r="AB109" s="131" t="s">
        <v>304</v>
      </c>
      <c r="AD109" s="327" t="str">
        <f t="shared" si="1"/>
        <v>IF EXISTS (SELECT *FROM BookMaster WHERE Code='000104' OR Name='Writer A4 Classic  Mrp 50 [Single line]-116 page') Print 'Exist' ELSE Insert Into BookMaster VALUES ('000104','Writer A4 Classic  Mrp 50 [Single line]-116 page','Writer A4 Classic  Mrp 50 [Single line]-116 page','*11106','*06016',0,0,'1104','','*05035','*18005','','Writer A4 Classic  Mrp 50 [Single line]-116 page','*25019','','NULL','NULL','NULL','NULL','NULL','NULL','F','000001',GetDate(),'NULL',NULL,'N','N')</v>
      </c>
    </row>
    <row r="110" spans="1:30">
      <c r="A110" s="486" t="s">
        <v>5523</v>
      </c>
      <c r="B110" s="131" t="s">
        <v>5563</v>
      </c>
      <c r="C110" s="131" t="s">
        <v>5563</v>
      </c>
      <c r="D110" s="131" t="s">
        <v>5420</v>
      </c>
      <c r="E110" s="131" t="s">
        <v>2493</v>
      </c>
      <c r="F110" s="487">
        <v>0</v>
      </c>
      <c r="G110" s="131">
        <v>0</v>
      </c>
      <c r="H110" s="131">
        <v>1105</v>
      </c>
      <c r="I110" s="131"/>
      <c r="J110" s="131" t="s">
        <v>5489</v>
      </c>
      <c r="K110" s="484" t="s">
        <v>5427</v>
      </c>
      <c r="L110" s="131"/>
      <c r="M110" s="488" t="s">
        <v>5563</v>
      </c>
      <c r="N110" s="488" t="s">
        <v>4926</v>
      </c>
      <c r="O110" s="131"/>
      <c r="P110" s="131" t="s">
        <v>795</v>
      </c>
      <c r="Q110" s="131" t="s">
        <v>795</v>
      </c>
      <c r="R110" s="131" t="s">
        <v>795</v>
      </c>
      <c r="S110" s="131" t="s">
        <v>795</v>
      </c>
      <c r="T110" s="131" t="s">
        <v>795</v>
      </c>
      <c r="U110" s="131" t="s">
        <v>795</v>
      </c>
      <c r="V110" s="131" t="s">
        <v>5190</v>
      </c>
      <c r="W110" s="486" t="s">
        <v>135</v>
      </c>
      <c r="X110" s="492" t="s">
        <v>2070</v>
      </c>
      <c r="Y110" s="131" t="s">
        <v>795</v>
      </c>
      <c r="Z110" s="131" t="s">
        <v>795</v>
      </c>
      <c r="AA110" s="131" t="s">
        <v>304</v>
      </c>
      <c r="AB110" s="131" t="s">
        <v>304</v>
      </c>
      <c r="AD110" s="327" t="str">
        <f t="shared" si="1"/>
        <v>IF EXISTS (SELECT *FROM BookMaster WHERE Code='000105' OR Name='Writer A4 Classic  Mrp 50 [Unrulled]-116 page') Print 'Exist' ELSE Insert Into BookMaster VALUES ('000105','Writer A4 Classic  Mrp 50 [Unrulled]-116 page','Writer A4 Classic  Mrp 50 [Unrulled]-116 page','*11106','*06016',0,0,'1105','','*05036','*18005','','Writer A4 Classic  Mrp 50 [Unrulled]-116 page','*25019','','NULL','NULL','NULL','NULL','NULL','NULL','F','000001',GetDate(),'NULL',NULL,'N','N')</v>
      </c>
    </row>
    <row r="111" spans="1:30">
      <c r="A111" s="486" t="s">
        <v>5524</v>
      </c>
      <c r="B111" s="131" t="s">
        <v>6001</v>
      </c>
      <c r="C111" s="131" t="s">
        <v>6001</v>
      </c>
      <c r="D111" s="131" t="s">
        <v>5420</v>
      </c>
      <c r="E111" s="131" t="s">
        <v>2493</v>
      </c>
      <c r="F111" s="487">
        <v>0</v>
      </c>
      <c r="G111" s="131">
        <v>0</v>
      </c>
      <c r="H111" s="131">
        <v>1106</v>
      </c>
      <c r="I111" s="131"/>
      <c r="J111" s="131" t="s">
        <v>5472</v>
      </c>
      <c r="K111" s="484" t="s">
        <v>5427</v>
      </c>
      <c r="L111" s="131"/>
      <c r="M111" s="488" t="s">
        <v>6001</v>
      </c>
      <c r="N111" s="488" t="s">
        <v>4926</v>
      </c>
      <c r="O111" s="131"/>
      <c r="P111" s="131" t="s">
        <v>795</v>
      </c>
      <c r="Q111" s="131" t="s">
        <v>795</v>
      </c>
      <c r="R111" s="131" t="s">
        <v>795</v>
      </c>
      <c r="S111" s="131" t="s">
        <v>795</v>
      </c>
      <c r="T111" s="131" t="s">
        <v>795</v>
      </c>
      <c r="U111" s="131" t="s">
        <v>795</v>
      </c>
      <c r="V111" s="131" t="s">
        <v>5190</v>
      </c>
      <c r="W111" s="486" t="s">
        <v>135</v>
      </c>
      <c r="X111" s="492" t="s">
        <v>2070</v>
      </c>
      <c r="Y111" s="131" t="s">
        <v>795</v>
      </c>
      <c r="Z111" s="131" t="s">
        <v>795</v>
      </c>
      <c r="AA111" s="131" t="s">
        <v>304</v>
      </c>
      <c r="AB111" s="131" t="s">
        <v>304</v>
      </c>
      <c r="AD111" s="327" t="str">
        <f t="shared" si="1"/>
        <v>IF EXISTS (SELECT *FROM BookMaster WHERE Code='000106' OR Name='Writer A4 Classic  Mrp 50 [Hindi /Geometry]-116 page') Print 'Exist' ELSE Insert Into BookMaster VALUES ('000106','Writer A4 Classic  Mrp 50 [Hindi /Geometry]-116 page','Writer A4 Classic  Mrp 50 [Hindi /Geometry]-116 page','*11106','*06016',0,0,'1106','','*05033','*18005','','Writer A4 Classic  Mrp 50 [Hindi /Geometry]-116 page','*25019','','NULL','NULL','NULL','NULL','NULL','NULL','F','000001',GetDate(),'NULL',NULL,'N','N')</v>
      </c>
    </row>
    <row r="112" spans="1:30">
      <c r="A112" s="486" t="s">
        <v>5525</v>
      </c>
      <c r="B112" s="131" t="s">
        <v>5564</v>
      </c>
      <c r="C112" s="131" t="s">
        <v>5564</v>
      </c>
      <c r="D112" s="131" t="s">
        <v>5420</v>
      </c>
      <c r="E112" s="131" t="s">
        <v>2493</v>
      </c>
      <c r="F112" s="487">
        <v>0</v>
      </c>
      <c r="G112" s="131">
        <v>0</v>
      </c>
      <c r="H112" s="131">
        <v>1107</v>
      </c>
      <c r="I112" s="131"/>
      <c r="J112" s="131" t="s">
        <v>5474</v>
      </c>
      <c r="K112" s="484" t="s">
        <v>5427</v>
      </c>
      <c r="L112" s="131"/>
      <c r="M112" s="488" t="s">
        <v>5564</v>
      </c>
      <c r="N112" s="488" t="s">
        <v>4926</v>
      </c>
      <c r="O112" s="131"/>
      <c r="P112" s="131" t="s">
        <v>795</v>
      </c>
      <c r="Q112" s="131" t="s">
        <v>795</v>
      </c>
      <c r="R112" s="131" t="s">
        <v>795</v>
      </c>
      <c r="S112" s="131" t="s">
        <v>795</v>
      </c>
      <c r="T112" s="131" t="s">
        <v>795</v>
      </c>
      <c r="U112" s="131" t="s">
        <v>795</v>
      </c>
      <c r="V112" s="131" t="s">
        <v>5190</v>
      </c>
      <c r="W112" s="486" t="s">
        <v>135</v>
      </c>
      <c r="X112" s="492" t="s">
        <v>2070</v>
      </c>
      <c r="Y112" s="131" t="s">
        <v>795</v>
      </c>
      <c r="Z112" s="131" t="s">
        <v>795</v>
      </c>
      <c r="AA112" s="131" t="s">
        <v>304</v>
      </c>
      <c r="AB112" s="131" t="s">
        <v>304</v>
      </c>
      <c r="AD112" s="327" t="str">
        <f t="shared" si="1"/>
        <v>IF EXISTS (SELECT *FROM BookMaster WHERE Code='000107' OR Name='Writer A4 Classic  Mrp 66 [Single line]-156 page') Print 'Exist' ELSE Insert Into BookMaster VALUES ('000107','Writer A4 Classic  Mrp 66 [Single line]-156 page','Writer A4 Classic  Mrp 66 [Single line]-156 page','*11106','*06016',0,0,'1107','','*05035','*18005','','Writer A4 Classic  Mrp 66 [Single line]-156 page','*25019','','NULL','NULL','NULL','NULL','NULL','NULL','F','000001',GetDate(),'NULL',NULL,'N','N')</v>
      </c>
    </row>
    <row r="113" spans="1:30">
      <c r="A113" s="486" t="s">
        <v>5526</v>
      </c>
      <c r="B113" s="131" t="s">
        <v>5565</v>
      </c>
      <c r="C113" s="131" t="s">
        <v>5565</v>
      </c>
      <c r="D113" s="131" t="s">
        <v>5420</v>
      </c>
      <c r="E113" s="131" t="s">
        <v>2493</v>
      </c>
      <c r="F113" s="487">
        <v>0</v>
      </c>
      <c r="G113" s="131">
        <v>0</v>
      </c>
      <c r="H113" s="131">
        <v>1108</v>
      </c>
      <c r="I113" s="131"/>
      <c r="J113" s="131" t="s">
        <v>5489</v>
      </c>
      <c r="K113" s="484" t="s">
        <v>5427</v>
      </c>
      <c r="L113" s="131"/>
      <c r="M113" s="488" t="s">
        <v>5565</v>
      </c>
      <c r="N113" s="488" t="s">
        <v>4926</v>
      </c>
      <c r="O113" s="131"/>
      <c r="P113" s="131" t="s">
        <v>795</v>
      </c>
      <c r="Q113" s="131" t="s">
        <v>795</v>
      </c>
      <c r="R113" s="131" t="s">
        <v>795</v>
      </c>
      <c r="S113" s="131" t="s">
        <v>795</v>
      </c>
      <c r="T113" s="131" t="s">
        <v>795</v>
      </c>
      <c r="U113" s="131" t="s">
        <v>795</v>
      </c>
      <c r="V113" s="131" t="s">
        <v>5190</v>
      </c>
      <c r="W113" s="486" t="s">
        <v>135</v>
      </c>
      <c r="X113" s="492" t="s">
        <v>2070</v>
      </c>
      <c r="Y113" s="131" t="s">
        <v>795</v>
      </c>
      <c r="Z113" s="131" t="s">
        <v>795</v>
      </c>
      <c r="AA113" s="131" t="s">
        <v>304</v>
      </c>
      <c r="AB113" s="131" t="s">
        <v>304</v>
      </c>
      <c r="AD113" s="327" t="str">
        <f t="shared" si="1"/>
        <v>IF EXISTS (SELECT *FROM BookMaster WHERE Code='000108' OR Name='Writer A4 Classic  Mrp 66 [Unrulled]-156 page') Print 'Exist' ELSE Insert Into BookMaster VALUES ('000108','Writer A4 Classic  Mrp 66 [Unrulled]-156 page','Writer A4 Classic  Mrp 66 [Unrulled]-156 page','*11106','*06016',0,0,'1108','','*05036','*18005','','Writer A4 Classic  Mrp 66 [Unrulled]-156 page','*25019','','NULL','NULL','NULL','NULL','NULL','NULL','F','000001',GetDate(),'NULL',NULL,'N','N')</v>
      </c>
    </row>
    <row r="114" spans="1:30">
      <c r="A114" s="486" t="s">
        <v>5527</v>
      </c>
      <c r="B114" s="131" t="s">
        <v>6002</v>
      </c>
      <c r="C114" s="131" t="s">
        <v>6002</v>
      </c>
      <c r="D114" s="131" t="s">
        <v>5420</v>
      </c>
      <c r="E114" s="131" t="s">
        <v>2493</v>
      </c>
      <c r="F114" s="487">
        <v>0</v>
      </c>
      <c r="G114" s="131">
        <v>0</v>
      </c>
      <c r="H114" s="131">
        <v>1109</v>
      </c>
      <c r="I114" s="131"/>
      <c r="J114" s="131" t="s">
        <v>5472</v>
      </c>
      <c r="K114" s="484" t="s">
        <v>5427</v>
      </c>
      <c r="L114" s="131"/>
      <c r="M114" s="488" t="s">
        <v>6002</v>
      </c>
      <c r="N114" s="488" t="s">
        <v>4926</v>
      </c>
      <c r="O114" s="131"/>
      <c r="P114" s="131" t="s">
        <v>795</v>
      </c>
      <c r="Q114" s="131" t="s">
        <v>795</v>
      </c>
      <c r="R114" s="131" t="s">
        <v>795</v>
      </c>
      <c r="S114" s="131" t="s">
        <v>795</v>
      </c>
      <c r="T114" s="131" t="s">
        <v>795</v>
      </c>
      <c r="U114" s="131" t="s">
        <v>795</v>
      </c>
      <c r="V114" s="131" t="s">
        <v>5190</v>
      </c>
      <c r="W114" s="486" t="s">
        <v>135</v>
      </c>
      <c r="X114" s="492" t="s">
        <v>2070</v>
      </c>
      <c r="Y114" s="131" t="s">
        <v>795</v>
      </c>
      <c r="Z114" s="131" t="s">
        <v>795</v>
      </c>
      <c r="AA114" s="131" t="s">
        <v>304</v>
      </c>
      <c r="AB114" s="131" t="s">
        <v>304</v>
      </c>
      <c r="AD114" s="327" t="str">
        <f t="shared" si="1"/>
        <v>IF EXISTS (SELECT *FROM BookMaster WHERE Code='000109' OR Name='Writer A4 Classic  Mrp 66 [Hindi /Geometry]-156 page') Print 'Exist' ELSE Insert Into BookMaster VALUES ('000109','Writer A4 Classic  Mrp 66 [Hindi /Geometry]-156 page','Writer A4 Classic  Mrp 66 [Hindi /Geometry]-156 page','*11106','*06016',0,0,'1109','','*05033','*18005','','Writer A4 Classic  Mrp 66 [Hindi /Geometry]-156 page','*25019','','NULL','NULL','NULL','NULL','NULL','NULL','F','000001',GetDate(),'NULL',NULL,'N','N')</v>
      </c>
    </row>
    <row r="115" spans="1:30">
      <c r="A115" s="486" t="s">
        <v>5528</v>
      </c>
      <c r="B115" s="131" t="s">
        <v>5566</v>
      </c>
      <c r="C115" s="131" t="s">
        <v>5566</v>
      </c>
      <c r="D115" s="131" t="s">
        <v>5420</v>
      </c>
      <c r="E115" s="131" t="s">
        <v>2493</v>
      </c>
      <c r="F115" s="487">
        <v>0</v>
      </c>
      <c r="G115" s="131">
        <v>0</v>
      </c>
      <c r="H115" s="131">
        <v>1110</v>
      </c>
      <c r="I115" s="131"/>
      <c r="J115" s="131" t="s">
        <v>5474</v>
      </c>
      <c r="K115" s="484" t="s">
        <v>5427</v>
      </c>
      <c r="L115" s="131"/>
      <c r="M115" s="488" t="s">
        <v>5566</v>
      </c>
      <c r="N115" s="488" t="s">
        <v>4926</v>
      </c>
      <c r="O115" s="131"/>
      <c r="P115" s="131" t="s">
        <v>795</v>
      </c>
      <c r="Q115" s="131" t="s">
        <v>795</v>
      </c>
      <c r="R115" s="131" t="s">
        <v>795</v>
      </c>
      <c r="S115" s="131" t="s">
        <v>795</v>
      </c>
      <c r="T115" s="131" t="s">
        <v>795</v>
      </c>
      <c r="U115" s="131" t="s">
        <v>795</v>
      </c>
      <c r="V115" s="131" t="s">
        <v>5190</v>
      </c>
      <c r="W115" s="486" t="s">
        <v>135</v>
      </c>
      <c r="X115" s="492" t="s">
        <v>2070</v>
      </c>
      <c r="Y115" s="131" t="s">
        <v>795</v>
      </c>
      <c r="Z115" s="131" t="s">
        <v>795</v>
      </c>
      <c r="AA115" s="131" t="s">
        <v>304</v>
      </c>
      <c r="AB115" s="131" t="s">
        <v>304</v>
      </c>
      <c r="AD115" s="327" t="str">
        <f t="shared" si="1"/>
        <v>IF EXISTS (SELECT *FROM BookMaster WHERE Code='000110' OR Name='Writer A4 Classic  Mrp 84 [Single line]-220 page') Print 'Exist' ELSE Insert Into BookMaster VALUES ('000110','Writer A4 Classic  Mrp 84 [Single line]-220 page','Writer A4 Classic  Mrp 84 [Single line]-220 page','*11106','*06016',0,0,'1110','','*05035','*18005','','Writer A4 Classic  Mrp 84 [Single line]-220 page','*25019','','NULL','NULL','NULL','NULL','NULL','NULL','F','000001',GetDate(),'NULL',NULL,'N','N')</v>
      </c>
    </row>
    <row r="116" spans="1:30">
      <c r="A116" s="486" t="s">
        <v>5529</v>
      </c>
      <c r="B116" s="131" t="s">
        <v>5567</v>
      </c>
      <c r="C116" s="131" t="s">
        <v>5567</v>
      </c>
      <c r="D116" s="131" t="s">
        <v>5420</v>
      </c>
      <c r="E116" s="131" t="s">
        <v>2493</v>
      </c>
      <c r="F116" s="487">
        <v>0</v>
      </c>
      <c r="G116" s="131">
        <v>0</v>
      </c>
      <c r="H116" s="131">
        <v>1111</v>
      </c>
      <c r="I116" s="131"/>
      <c r="J116" s="131" t="s">
        <v>5489</v>
      </c>
      <c r="K116" s="484" t="s">
        <v>5427</v>
      </c>
      <c r="L116" s="131"/>
      <c r="M116" s="488" t="s">
        <v>5567</v>
      </c>
      <c r="N116" s="488" t="s">
        <v>4926</v>
      </c>
      <c r="O116" s="131"/>
      <c r="P116" s="131" t="s">
        <v>795</v>
      </c>
      <c r="Q116" s="131" t="s">
        <v>795</v>
      </c>
      <c r="R116" s="131" t="s">
        <v>795</v>
      </c>
      <c r="S116" s="131" t="s">
        <v>795</v>
      </c>
      <c r="T116" s="131" t="s">
        <v>795</v>
      </c>
      <c r="U116" s="131" t="s">
        <v>795</v>
      </c>
      <c r="V116" s="131" t="s">
        <v>5190</v>
      </c>
      <c r="W116" s="486" t="s">
        <v>135</v>
      </c>
      <c r="X116" s="492" t="s">
        <v>2070</v>
      </c>
      <c r="Y116" s="131" t="s">
        <v>795</v>
      </c>
      <c r="Z116" s="131" t="s">
        <v>795</v>
      </c>
      <c r="AA116" s="131" t="s">
        <v>304</v>
      </c>
      <c r="AB116" s="131" t="s">
        <v>304</v>
      </c>
      <c r="AD116" s="327" t="str">
        <f t="shared" si="1"/>
        <v>IF EXISTS (SELECT *FROM BookMaster WHERE Code='000111' OR Name='Writer A4 Classic  Mrp 84 [Unrulled]-220 page') Print 'Exist' ELSE Insert Into BookMaster VALUES ('000111','Writer A4 Classic  Mrp 84 [Unrulled]-220 page','Writer A4 Classic  Mrp 84 [Unrulled]-220 page','*11106','*06016',0,0,'1111','','*05036','*18005','','Writer A4 Classic  Mrp 84 [Unrulled]-220 page','*25019','','NULL','NULL','NULL','NULL','NULL','NULL','F','000001',GetDate(),'NULL',NULL,'N','N')</v>
      </c>
    </row>
    <row r="117" spans="1:30">
      <c r="A117" s="486" t="s">
        <v>5530</v>
      </c>
      <c r="B117" s="131" t="s">
        <v>6003</v>
      </c>
      <c r="C117" s="131" t="s">
        <v>6003</v>
      </c>
      <c r="D117" s="131" t="s">
        <v>5420</v>
      </c>
      <c r="E117" s="131" t="s">
        <v>2493</v>
      </c>
      <c r="F117" s="487">
        <v>0</v>
      </c>
      <c r="G117" s="131">
        <v>0</v>
      </c>
      <c r="H117" s="131">
        <v>1112</v>
      </c>
      <c r="I117" s="131"/>
      <c r="J117" s="131" t="s">
        <v>5472</v>
      </c>
      <c r="K117" s="484" t="s">
        <v>5427</v>
      </c>
      <c r="L117" s="131"/>
      <c r="M117" s="488" t="s">
        <v>6003</v>
      </c>
      <c r="N117" s="488" t="s">
        <v>4926</v>
      </c>
      <c r="O117" s="131"/>
      <c r="P117" s="131" t="s">
        <v>795</v>
      </c>
      <c r="Q117" s="131" t="s">
        <v>795</v>
      </c>
      <c r="R117" s="131" t="s">
        <v>795</v>
      </c>
      <c r="S117" s="131" t="s">
        <v>795</v>
      </c>
      <c r="T117" s="131" t="s">
        <v>795</v>
      </c>
      <c r="U117" s="131" t="s">
        <v>795</v>
      </c>
      <c r="V117" s="131" t="s">
        <v>5190</v>
      </c>
      <c r="W117" s="486" t="s">
        <v>135</v>
      </c>
      <c r="X117" s="492" t="s">
        <v>2070</v>
      </c>
      <c r="Y117" s="131" t="s">
        <v>795</v>
      </c>
      <c r="Z117" s="131" t="s">
        <v>795</v>
      </c>
      <c r="AA117" s="131" t="s">
        <v>304</v>
      </c>
      <c r="AB117" s="131" t="s">
        <v>304</v>
      </c>
      <c r="AD117" s="327" t="str">
        <f t="shared" si="1"/>
        <v>IF EXISTS (SELECT *FROM BookMaster WHERE Code='000112' OR Name='Writer A4 Classic  Mrp 84 [Hindi /Geometry]-220 page') Print 'Exist' ELSE Insert Into BookMaster VALUES ('000112','Writer A4 Classic  Mrp 84 [Hindi /Geometry]-220 page','Writer A4 Classic  Mrp 84 [Hindi /Geometry]-220 page','*11106','*06016',0,0,'1112','','*05033','*18005','','Writer A4 Classic  Mrp 84 [Hindi /Geometry]-220 page','*25019','','NULL','NULL','NULL','NULL','NULL','NULL','F','000001',GetDate(),'NULL',NULL,'N','N')</v>
      </c>
    </row>
    <row r="118" spans="1:30">
      <c r="A118" s="486" t="s">
        <v>5531</v>
      </c>
      <c r="B118" s="131" t="s">
        <v>5568</v>
      </c>
      <c r="C118" s="131" t="s">
        <v>5568</v>
      </c>
      <c r="D118" s="131" t="s">
        <v>5420</v>
      </c>
      <c r="E118" s="131" t="s">
        <v>2495</v>
      </c>
      <c r="F118" s="487">
        <v>0</v>
      </c>
      <c r="G118" s="131">
        <v>0</v>
      </c>
      <c r="H118" s="131">
        <v>1113</v>
      </c>
      <c r="I118" s="131"/>
      <c r="J118" s="131" t="s">
        <v>5474</v>
      </c>
      <c r="K118" s="484" t="s">
        <v>5427</v>
      </c>
      <c r="L118" s="131"/>
      <c r="M118" s="488" t="s">
        <v>5568</v>
      </c>
      <c r="N118" s="488" t="s">
        <v>4926</v>
      </c>
      <c r="O118" s="131"/>
      <c r="P118" s="131" t="s">
        <v>795</v>
      </c>
      <c r="Q118" s="131" t="s">
        <v>795</v>
      </c>
      <c r="R118" s="131" t="s">
        <v>795</v>
      </c>
      <c r="S118" s="131" t="s">
        <v>795</v>
      </c>
      <c r="T118" s="131" t="s">
        <v>795</v>
      </c>
      <c r="U118" s="131" t="s">
        <v>795</v>
      </c>
      <c r="V118" s="131" t="s">
        <v>5190</v>
      </c>
      <c r="W118" s="486" t="s">
        <v>135</v>
      </c>
      <c r="X118" s="492" t="s">
        <v>2070</v>
      </c>
      <c r="Y118" s="131" t="s">
        <v>795</v>
      </c>
      <c r="Z118" s="131" t="s">
        <v>795</v>
      </c>
      <c r="AA118" s="131" t="s">
        <v>304</v>
      </c>
      <c r="AB118" s="131" t="s">
        <v>304</v>
      </c>
      <c r="AD118" s="327" t="str">
        <f t="shared" si="1"/>
        <v>IF EXISTS (SELECT *FROM BookMaster WHERE Code='000113' OR Name='Writer A4 Classic  Mrp 104 [Single Line]-260 page') Print 'Exist' ELSE Insert Into BookMaster VALUES ('000113','Writer A4 Classic  Mrp 104 [Single Line]-260 page','Writer A4 Classic  Mrp 104 [Single Line]-260 page','*11106','*06018',0,0,'1113','','*05035','*18005','','Writer A4 Classic  Mrp 104 [Single Line]-260 page','*25019','','NULL','NULL','NULL','NULL','NULL','NULL','F','000001',GetDate(),'NULL',NULL,'N','N')</v>
      </c>
    </row>
    <row r="119" spans="1:30">
      <c r="A119" s="486" t="s">
        <v>5532</v>
      </c>
      <c r="B119" s="131" t="s">
        <v>5569</v>
      </c>
      <c r="C119" s="131" t="s">
        <v>5569</v>
      </c>
      <c r="D119" s="131" t="s">
        <v>5420</v>
      </c>
      <c r="E119" s="131" t="s">
        <v>2495</v>
      </c>
      <c r="F119" s="487">
        <v>0</v>
      </c>
      <c r="G119" s="131">
        <v>0</v>
      </c>
      <c r="H119" s="131">
        <v>1114</v>
      </c>
      <c r="I119" s="131"/>
      <c r="J119" s="131" t="s">
        <v>5489</v>
      </c>
      <c r="K119" s="484" t="s">
        <v>5427</v>
      </c>
      <c r="L119" s="131"/>
      <c r="M119" s="488" t="s">
        <v>5569</v>
      </c>
      <c r="N119" s="488" t="s">
        <v>4926</v>
      </c>
      <c r="O119" s="131"/>
      <c r="P119" s="131" t="s">
        <v>795</v>
      </c>
      <c r="Q119" s="131" t="s">
        <v>795</v>
      </c>
      <c r="R119" s="131" t="s">
        <v>795</v>
      </c>
      <c r="S119" s="131" t="s">
        <v>795</v>
      </c>
      <c r="T119" s="131" t="s">
        <v>795</v>
      </c>
      <c r="U119" s="131" t="s">
        <v>795</v>
      </c>
      <c r="V119" s="131" t="s">
        <v>5190</v>
      </c>
      <c r="W119" s="486" t="s">
        <v>135</v>
      </c>
      <c r="X119" s="492" t="s">
        <v>2070</v>
      </c>
      <c r="Y119" s="131" t="s">
        <v>795</v>
      </c>
      <c r="Z119" s="131" t="s">
        <v>795</v>
      </c>
      <c r="AA119" s="131" t="s">
        <v>304</v>
      </c>
      <c r="AB119" s="131" t="s">
        <v>304</v>
      </c>
      <c r="AD119" s="327" t="str">
        <f t="shared" si="1"/>
        <v>IF EXISTS (SELECT *FROM BookMaster WHERE Code='000114' OR Name='Writer A4 Classic  Mrp 104 [Unrulled]-260 page') Print 'Exist' ELSE Insert Into BookMaster VALUES ('000114','Writer A4 Classic  Mrp 104 [Unrulled]-260 page','Writer A4 Classic  Mrp 104 [Unrulled]-260 page','*11106','*06018',0,0,'1114','','*05036','*18005','','Writer A4 Classic  Mrp 104 [Unrulled]-260 page','*25019','','NULL','NULL','NULL','NULL','NULL','NULL','F','000001',GetDate(),'NULL',NULL,'N','N')</v>
      </c>
    </row>
    <row r="120" spans="1:30">
      <c r="A120" s="486" t="s">
        <v>5533</v>
      </c>
      <c r="B120" s="131" t="s">
        <v>5570</v>
      </c>
      <c r="C120" s="131" t="s">
        <v>5570</v>
      </c>
      <c r="D120" s="131" t="s">
        <v>5420</v>
      </c>
      <c r="E120" s="131" t="s">
        <v>2495</v>
      </c>
      <c r="F120" s="487">
        <v>0</v>
      </c>
      <c r="G120" s="131">
        <v>0</v>
      </c>
      <c r="H120" s="131">
        <v>1115</v>
      </c>
      <c r="I120" s="131"/>
      <c r="J120" s="131" t="s">
        <v>5474</v>
      </c>
      <c r="K120" s="484" t="s">
        <v>5427</v>
      </c>
      <c r="L120" s="131"/>
      <c r="M120" s="488" t="s">
        <v>5570</v>
      </c>
      <c r="N120" s="488" t="s">
        <v>4926</v>
      </c>
      <c r="O120" s="131"/>
      <c r="P120" s="131" t="s">
        <v>795</v>
      </c>
      <c r="Q120" s="131" t="s">
        <v>795</v>
      </c>
      <c r="R120" s="131" t="s">
        <v>795</v>
      </c>
      <c r="S120" s="131" t="s">
        <v>795</v>
      </c>
      <c r="T120" s="131" t="s">
        <v>795</v>
      </c>
      <c r="U120" s="131" t="s">
        <v>795</v>
      </c>
      <c r="V120" s="131" t="s">
        <v>5190</v>
      </c>
      <c r="W120" s="486" t="s">
        <v>135</v>
      </c>
      <c r="X120" s="492" t="s">
        <v>2070</v>
      </c>
      <c r="Y120" s="131" t="s">
        <v>795</v>
      </c>
      <c r="Z120" s="131" t="s">
        <v>795</v>
      </c>
      <c r="AA120" s="131" t="s">
        <v>304</v>
      </c>
      <c r="AB120" s="131" t="s">
        <v>304</v>
      </c>
      <c r="AD120" s="327" t="str">
        <f t="shared" si="1"/>
        <v>IF EXISTS (SELECT *FROM BookMaster WHERE Code='000115' OR Name='Writer A4 Classic  Mrp 124 [Single Line]-324 page') Print 'Exist' ELSE Insert Into BookMaster VALUES ('000115','Writer A4 Classic  Mrp 124 [Single Line]-324 page','Writer A4 Classic  Mrp 124 [Single Line]-324 page','*11106','*06018',0,0,'1115','','*05035','*18005','','Writer A4 Classic  Mrp 124 [Single Line]-324 page','*25019','','NULL','NULL','NULL','NULL','NULL','NULL','F','000001',GetDate(),'NULL',NULL,'N','N')</v>
      </c>
    </row>
    <row r="121" spans="1:30">
      <c r="A121" s="486" t="s">
        <v>5534</v>
      </c>
      <c r="B121" s="131" t="s">
        <v>5571</v>
      </c>
      <c r="C121" s="131" t="s">
        <v>5571</v>
      </c>
      <c r="D121" s="131" t="s">
        <v>5420</v>
      </c>
      <c r="E121" s="131" t="s">
        <v>2495</v>
      </c>
      <c r="F121" s="487">
        <v>0</v>
      </c>
      <c r="G121" s="131">
        <v>0</v>
      </c>
      <c r="H121" s="131">
        <v>1116</v>
      </c>
      <c r="I121" s="131"/>
      <c r="J121" s="131" t="s">
        <v>5489</v>
      </c>
      <c r="K121" s="484" t="s">
        <v>5427</v>
      </c>
      <c r="L121" s="131"/>
      <c r="M121" s="488" t="s">
        <v>5571</v>
      </c>
      <c r="N121" s="488" t="s">
        <v>4926</v>
      </c>
      <c r="O121" s="131"/>
      <c r="P121" s="131" t="s">
        <v>795</v>
      </c>
      <c r="Q121" s="131" t="s">
        <v>795</v>
      </c>
      <c r="R121" s="131" t="s">
        <v>795</v>
      </c>
      <c r="S121" s="131" t="s">
        <v>795</v>
      </c>
      <c r="T121" s="131" t="s">
        <v>795</v>
      </c>
      <c r="U121" s="131" t="s">
        <v>795</v>
      </c>
      <c r="V121" s="131" t="s">
        <v>5190</v>
      </c>
      <c r="W121" s="486" t="s">
        <v>135</v>
      </c>
      <c r="X121" s="492" t="s">
        <v>2070</v>
      </c>
      <c r="Y121" s="131" t="s">
        <v>795</v>
      </c>
      <c r="Z121" s="131" t="s">
        <v>795</v>
      </c>
      <c r="AA121" s="131" t="s">
        <v>304</v>
      </c>
      <c r="AB121" s="131" t="s">
        <v>304</v>
      </c>
      <c r="AD121" s="327" t="str">
        <f t="shared" si="1"/>
        <v>IF EXISTS (SELECT *FROM BookMaster WHERE Code='000116' OR Name='Writer A4 Classic  Mrp 124 [Unrulled]-324 page') Print 'Exist' ELSE Insert Into BookMaster VALUES ('000116','Writer A4 Classic  Mrp 124 [Unrulled]-324 page','Writer A4 Classic  Mrp 124 [Unrulled]-324 page','*11106','*06018',0,0,'1116','','*05036','*18005','','Writer A4 Classic  Mrp 124 [Unrulled]-324 page','*25019','','NULL','NULL','NULL','NULL','NULL','NULL','F','000001',GetDate(),'NULL',NULL,'N','N')</v>
      </c>
    </row>
    <row r="122" spans="1:30">
      <c r="A122" s="486" t="s">
        <v>5535</v>
      </c>
      <c r="B122" s="131" t="s">
        <v>6004</v>
      </c>
      <c r="C122" s="131" t="s">
        <v>6004</v>
      </c>
      <c r="D122" s="131" t="s">
        <v>5415</v>
      </c>
      <c r="E122" s="131" t="s">
        <v>2493</v>
      </c>
      <c r="F122" s="487">
        <v>0</v>
      </c>
      <c r="G122" s="131">
        <v>0</v>
      </c>
      <c r="H122" s="131">
        <v>1117</v>
      </c>
      <c r="I122" s="131"/>
      <c r="J122" s="131" t="s">
        <v>5474</v>
      </c>
      <c r="K122" s="484" t="s">
        <v>5427</v>
      </c>
      <c r="L122" s="131"/>
      <c r="M122" s="488" t="s">
        <v>6004</v>
      </c>
      <c r="N122" s="488" t="s">
        <v>4926</v>
      </c>
      <c r="O122" s="131"/>
      <c r="P122" s="131" t="s">
        <v>795</v>
      </c>
      <c r="Q122" s="131" t="s">
        <v>795</v>
      </c>
      <c r="R122" s="131" t="s">
        <v>795</v>
      </c>
      <c r="S122" s="131" t="s">
        <v>795</v>
      </c>
      <c r="T122" s="131" t="s">
        <v>795</v>
      </c>
      <c r="U122" s="131" t="s">
        <v>795</v>
      </c>
      <c r="V122" s="131" t="s">
        <v>5190</v>
      </c>
      <c r="W122" s="486" t="s">
        <v>135</v>
      </c>
      <c r="X122" s="492" t="s">
        <v>2070</v>
      </c>
      <c r="Y122" s="131" t="s">
        <v>795</v>
      </c>
      <c r="Z122" s="131" t="s">
        <v>795</v>
      </c>
      <c r="AA122" s="131" t="s">
        <v>304</v>
      </c>
      <c r="AB122" s="131" t="s">
        <v>304</v>
      </c>
      <c r="AD122" s="327" t="str">
        <f t="shared" si="1"/>
        <v>IF EXISTS (SELECT *FROM BookMaster WHERE Code='000117' OR Name='Writer Long Book Classic  Mrp 16 [Single line]-32 page') Print 'Exist' ELSE Insert Into BookMaster VALUES ('000117','Writer Long Book Classic  Mrp 16 [Single line]-32 page','Writer Long Book Classic  Mrp 16 [Single line]-32 page','*11101','*06016',0,0,'1117','','*05035','*18005','','Writer Long Book Classic  Mrp 16 [Single line]-32 page','*25019','','NULL','NULL','NULL','NULL','NULL','NULL','F','000001',GetDate(),'NULL',NULL,'N','N')</v>
      </c>
    </row>
    <row r="123" spans="1:30">
      <c r="A123" s="486" t="s">
        <v>5536</v>
      </c>
      <c r="B123" s="131" t="s">
        <v>6005</v>
      </c>
      <c r="C123" s="131" t="s">
        <v>6005</v>
      </c>
      <c r="D123" s="131" t="s">
        <v>5415</v>
      </c>
      <c r="E123" s="131" t="s">
        <v>2493</v>
      </c>
      <c r="F123" s="487">
        <v>0</v>
      </c>
      <c r="G123" s="131">
        <v>0</v>
      </c>
      <c r="H123" s="131">
        <v>1118</v>
      </c>
      <c r="I123" s="131"/>
      <c r="J123" s="131" t="s">
        <v>5472</v>
      </c>
      <c r="K123" s="484" t="s">
        <v>5427</v>
      </c>
      <c r="L123" s="131"/>
      <c r="M123" s="488" t="s">
        <v>6005</v>
      </c>
      <c r="N123" s="488" t="s">
        <v>4926</v>
      </c>
      <c r="O123" s="131"/>
      <c r="P123" s="131" t="s">
        <v>795</v>
      </c>
      <c r="Q123" s="131" t="s">
        <v>795</v>
      </c>
      <c r="R123" s="131" t="s">
        <v>795</v>
      </c>
      <c r="S123" s="131" t="s">
        <v>795</v>
      </c>
      <c r="T123" s="131" t="s">
        <v>795</v>
      </c>
      <c r="U123" s="131" t="s">
        <v>795</v>
      </c>
      <c r="V123" s="131" t="s">
        <v>5190</v>
      </c>
      <c r="W123" s="486" t="s">
        <v>135</v>
      </c>
      <c r="X123" s="492" t="s">
        <v>2070</v>
      </c>
      <c r="Y123" s="131" t="s">
        <v>795</v>
      </c>
      <c r="Z123" s="131" t="s">
        <v>795</v>
      </c>
      <c r="AA123" s="131" t="s">
        <v>304</v>
      </c>
      <c r="AB123" s="131" t="s">
        <v>304</v>
      </c>
      <c r="AD123" s="327" t="str">
        <f t="shared" si="1"/>
        <v>IF EXISTS (SELECT *FROM BookMaster WHERE Code='000118' OR Name='Writer Long Book Classic  Mrp 16 [Hindi /Geometry]-32 page') Print 'Exist' ELSE Insert Into BookMaster VALUES ('000118','Writer Long Book Classic  Mrp 16 [Hindi /Geometry]-32 page','Writer Long Book Classic  Mrp 16 [Hindi /Geometry]-32 page','*11101','*06016',0,0,'1118','','*05033','*18005','','Writer Long Book Classic  Mrp 16 [Hindi /Geometry]-32 page','*25019','','NULL','NULL','NULL','NULL','NULL','NULL','F','000001',GetDate(),'NULL',NULL,'N','N')</v>
      </c>
    </row>
    <row r="124" spans="1:30">
      <c r="A124" s="486" t="s">
        <v>5537</v>
      </c>
      <c r="B124" s="131" t="s">
        <v>6006</v>
      </c>
      <c r="C124" s="131" t="s">
        <v>6006</v>
      </c>
      <c r="D124" s="131" t="s">
        <v>5415</v>
      </c>
      <c r="E124" s="131" t="s">
        <v>2493</v>
      </c>
      <c r="F124" s="487">
        <v>0</v>
      </c>
      <c r="G124" s="131">
        <v>0</v>
      </c>
      <c r="H124" s="131">
        <v>1119</v>
      </c>
      <c r="I124" s="131"/>
      <c r="J124" s="131" t="s">
        <v>5474</v>
      </c>
      <c r="K124" s="484" t="s">
        <v>5427</v>
      </c>
      <c r="L124" s="131"/>
      <c r="M124" s="488" t="s">
        <v>6006</v>
      </c>
      <c r="N124" s="488" t="s">
        <v>4926</v>
      </c>
      <c r="O124" s="131"/>
      <c r="P124" s="131" t="s">
        <v>795</v>
      </c>
      <c r="Q124" s="131" t="s">
        <v>795</v>
      </c>
      <c r="R124" s="131" t="s">
        <v>795</v>
      </c>
      <c r="S124" s="131" t="s">
        <v>795</v>
      </c>
      <c r="T124" s="131" t="s">
        <v>795</v>
      </c>
      <c r="U124" s="131" t="s">
        <v>795</v>
      </c>
      <c r="V124" s="131" t="s">
        <v>5190</v>
      </c>
      <c r="W124" s="486" t="s">
        <v>135</v>
      </c>
      <c r="X124" s="492" t="s">
        <v>2070</v>
      </c>
      <c r="Y124" s="131" t="s">
        <v>795</v>
      </c>
      <c r="Z124" s="131" t="s">
        <v>795</v>
      </c>
      <c r="AA124" s="131" t="s">
        <v>304</v>
      </c>
      <c r="AB124" s="131" t="s">
        <v>304</v>
      </c>
      <c r="AD124" s="327" t="str">
        <f t="shared" si="1"/>
        <v>IF EXISTS (SELECT *FROM BookMaster WHERE Code='000119' OR Name='Writer Long Book Classic  Mrp 24 [Single line]-60 page') Print 'Exist' ELSE Insert Into BookMaster VALUES ('000119','Writer Long Book Classic  Mrp 24 [Single line]-60 page','Writer Long Book Classic  Mrp 24 [Single line]-60 page','*11101','*06016',0,0,'1119','','*05035','*18005','','Writer Long Book Classic  Mrp 24 [Single line]-60 page','*25019','','NULL','NULL','NULL','NULL','NULL','NULL','F','000001',GetDate(),'NULL',NULL,'N','N')</v>
      </c>
    </row>
    <row r="125" spans="1:30">
      <c r="A125" s="486" t="s">
        <v>3953</v>
      </c>
      <c r="B125" s="131" t="s">
        <v>6007</v>
      </c>
      <c r="C125" s="131" t="s">
        <v>6007</v>
      </c>
      <c r="D125" s="131" t="s">
        <v>5415</v>
      </c>
      <c r="E125" s="131" t="s">
        <v>2493</v>
      </c>
      <c r="F125" s="487">
        <v>0</v>
      </c>
      <c r="G125" s="131">
        <v>0</v>
      </c>
      <c r="H125" s="131">
        <v>1120</v>
      </c>
      <c r="I125" s="131"/>
      <c r="J125" s="131" t="s">
        <v>5472</v>
      </c>
      <c r="K125" s="484" t="s">
        <v>5427</v>
      </c>
      <c r="L125" s="131"/>
      <c r="M125" s="488" t="s">
        <v>6007</v>
      </c>
      <c r="N125" s="488" t="s">
        <v>4926</v>
      </c>
      <c r="O125" s="131"/>
      <c r="P125" s="131" t="s">
        <v>795</v>
      </c>
      <c r="Q125" s="131" t="s">
        <v>795</v>
      </c>
      <c r="R125" s="131" t="s">
        <v>795</v>
      </c>
      <c r="S125" s="131" t="s">
        <v>795</v>
      </c>
      <c r="T125" s="131" t="s">
        <v>795</v>
      </c>
      <c r="U125" s="131" t="s">
        <v>795</v>
      </c>
      <c r="V125" s="131" t="s">
        <v>5190</v>
      </c>
      <c r="W125" s="486" t="s">
        <v>135</v>
      </c>
      <c r="X125" s="492" t="s">
        <v>2070</v>
      </c>
      <c r="Y125" s="131" t="s">
        <v>795</v>
      </c>
      <c r="Z125" s="131" t="s">
        <v>795</v>
      </c>
      <c r="AA125" s="131" t="s">
        <v>304</v>
      </c>
      <c r="AB125" s="131" t="s">
        <v>304</v>
      </c>
      <c r="AD125" s="327" t="str">
        <f t="shared" si="1"/>
        <v>IF EXISTS (SELECT *FROM BookMaster WHERE Code='000120' OR Name='Writer Long Book Classic  Mrp 24 [Hindi /Geometry]-60 page') Print 'Exist' ELSE Insert Into BookMaster VALUES ('000120','Writer Long Book Classic  Mrp 24 [Hindi /Geometry]-60 page','Writer Long Book Classic  Mrp 24 [Hindi /Geometry]-60 page','*11101','*06016',0,0,'1120','','*05033','*18005','','Writer Long Book Classic  Mrp 24 [Hindi /Geometry]-60 page','*25019','','NULL','NULL','NULL','NULL','NULL','NULL','F','000001',GetDate(),'NULL',NULL,'N','N')</v>
      </c>
    </row>
    <row r="126" spans="1:30">
      <c r="A126" s="486" t="s">
        <v>5538</v>
      </c>
      <c r="B126" s="131" t="s">
        <v>5572</v>
      </c>
      <c r="C126" s="131" t="s">
        <v>5572</v>
      </c>
      <c r="D126" s="131" t="s">
        <v>5415</v>
      </c>
      <c r="E126" s="131" t="s">
        <v>2493</v>
      </c>
      <c r="F126" s="487">
        <v>0</v>
      </c>
      <c r="G126" s="131">
        <v>0</v>
      </c>
      <c r="H126" s="131">
        <v>1121</v>
      </c>
      <c r="I126" s="131"/>
      <c r="J126" s="131" t="s">
        <v>5474</v>
      </c>
      <c r="K126" s="484" t="s">
        <v>5427</v>
      </c>
      <c r="L126" s="131"/>
      <c r="M126" s="488" t="s">
        <v>5572</v>
      </c>
      <c r="N126" s="488" t="s">
        <v>4926</v>
      </c>
      <c r="O126" s="131"/>
      <c r="P126" s="131" t="s">
        <v>795</v>
      </c>
      <c r="Q126" s="131" t="s">
        <v>795</v>
      </c>
      <c r="R126" s="131" t="s">
        <v>795</v>
      </c>
      <c r="S126" s="131" t="s">
        <v>795</v>
      </c>
      <c r="T126" s="131" t="s">
        <v>795</v>
      </c>
      <c r="U126" s="131" t="s">
        <v>795</v>
      </c>
      <c r="V126" s="131" t="s">
        <v>5190</v>
      </c>
      <c r="W126" s="486" t="s">
        <v>135</v>
      </c>
      <c r="X126" s="492" t="s">
        <v>2070</v>
      </c>
      <c r="Y126" s="131" t="s">
        <v>795</v>
      </c>
      <c r="Z126" s="131" t="s">
        <v>795</v>
      </c>
      <c r="AA126" s="131" t="s">
        <v>304</v>
      </c>
      <c r="AB126" s="131" t="s">
        <v>304</v>
      </c>
      <c r="AD126" s="327" t="str">
        <f t="shared" si="1"/>
        <v>IF EXISTS (SELECT *FROM BookMaster WHERE Code='000121' OR Name='Writer Long Book Classic  Mrp 32 [Single line]-92 page') Print 'Exist' ELSE Insert Into BookMaster VALUES ('000121','Writer Long Book Classic  Mrp 32 [Single line]-92 page','Writer Long Book Classic  Mrp 32 [Single line]-92 page','*11101','*06016',0,0,'1121','','*05035','*18005','','Writer Long Book Classic  Mrp 32 [Single line]-92 page','*25019','','NULL','NULL','NULL','NULL','NULL','NULL','F','000001',GetDate(),'NULL',NULL,'N','N')</v>
      </c>
    </row>
    <row r="127" spans="1:30">
      <c r="A127" s="486" t="s">
        <v>3946</v>
      </c>
      <c r="B127" s="131" t="s">
        <v>6008</v>
      </c>
      <c r="C127" s="131" t="s">
        <v>6008</v>
      </c>
      <c r="D127" s="131" t="s">
        <v>5415</v>
      </c>
      <c r="E127" s="131" t="s">
        <v>2493</v>
      </c>
      <c r="F127" s="487">
        <v>0</v>
      </c>
      <c r="G127" s="131">
        <v>0</v>
      </c>
      <c r="H127" s="131">
        <v>1122</v>
      </c>
      <c r="I127" s="131"/>
      <c r="J127" s="131" t="s">
        <v>5472</v>
      </c>
      <c r="K127" s="484" t="s">
        <v>5427</v>
      </c>
      <c r="L127" s="131"/>
      <c r="M127" s="488" t="s">
        <v>6008</v>
      </c>
      <c r="N127" s="488" t="s">
        <v>4926</v>
      </c>
      <c r="O127" s="131"/>
      <c r="P127" s="131" t="s">
        <v>795</v>
      </c>
      <c r="Q127" s="131" t="s">
        <v>795</v>
      </c>
      <c r="R127" s="131" t="s">
        <v>795</v>
      </c>
      <c r="S127" s="131" t="s">
        <v>795</v>
      </c>
      <c r="T127" s="131" t="s">
        <v>795</v>
      </c>
      <c r="U127" s="131" t="s">
        <v>795</v>
      </c>
      <c r="V127" s="131" t="s">
        <v>5190</v>
      </c>
      <c r="W127" s="486" t="s">
        <v>135</v>
      </c>
      <c r="X127" s="492" t="s">
        <v>2070</v>
      </c>
      <c r="Y127" s="131" t="s">
        <v>795</v>
      </c>
      <c r="Z127" s="131" t="s">
        <v>795</v>
      </c>
      <c r="AA127" s="131" t="s">
        <v>304</v>
      </c>
      <c r="AB127" s="131" t="s">
        <v>304</v>
      </c>
      <c r="AD127" s="327" t="str">
        <f t="shared" si="1"/>
        <v>IF EXISTS (SELECT *FROM BookMaster WHERE Code='000122' OR Name='Writer Long Book Classic  Mrp 32 [Hindi /Geometry]-92 page') Print 'Exist' ELSE Insert Into BookMaster VALUES ('000122','Writer Long Book Classic  Mrp 32 [Hindi /Geometry]-92 page','Writer Long Book Classic  Mrp 32 [Hindi /Geometry]-92 page','*11101','*06016',0,0,'1122','','*05033','*18005','','Writer Long Book Classic  Mrp 32 [Hindi /Geometry]-92 page','*25019','','NULL','NULL','NULL','NULL','NULL','NULL','F','000001',GetDate(),'NULL',NULL,'N','N')</v>
      </c>
    </row>
    <row r="128" spans="1:30">
      <c r="A128" s="486" t="s">
        <v>3948</v>
      </c>
      <c r="B128" s="131" t="s">
        <v>6009</v>
      </c>
      <c r="C128" s="131" t="s">
        <v>6009</v>
      </c>
      <c r="D128" s="131" t="s">
        <v>5415</v>
      </c>
      <c r="E128" s="131" t="s">
        <v>2493</v>
      </c>
      <c r="F128" s="487">
        <v>0</v>
      </c>
      <c r="G128" s="131">
        <v>0</v>
      </c>
      <c r="H128" s="131">
        <v>1123</v>
      </c>
      <c r="I128" s="131"/>
      <c r="J128" s="131" t="s">
        <v>5474</v>
      </c>
      <c r="K128" s="484" t="s">
        <v>5427</v>
      </c>
      <c r="L128" s="131"/>
      <c r="M128" s="488" t="s">
        <v>6009</v>
      </c>
      <c r="N128" s="488" t="s">
        <v>4926</v>
      </c>
      <c r="O128" s="131"/>
      <c r="P128" s="131" t="s">
        <v>795</v>
      </c>
      <c r="Q128" s="131" t="s">
        <v>795</v>
      </c>
      <c r="R128" s="131" t="s">
        <v>795</v>
      </c>
      <c r="S128" s="131" t="s">
        <v>795</v>
      </c>
      <c r="T128" s="131" t="s">
        <v>795</v>
      </c>
      <c r="U128" s="131" t="s">
        <v>795</v>
      </c>
      <c r="V128" s="131" t="s">
        <v>5190</v>
      </c>
      <c r="W128" s="486" t="s">
        <v>135</v>
      </c>
      <c r="X128" s="492" t="s">
        <v>2070</v>
      </c>
      <c r="Y128" s="131" t="s">
        <v>795</v>
      </c>
      <c r="Z128" s="131" t="s">
        <v>795</v>
      </c>
      <c r="AA128" s="131" t="s">
        <v>304</v>
      </c>
      <c r="AB128" s="131" t="s">
        <v>304</v>
      </c>
      <c r="AD128" s="327" t="str">
        <f t="shared" si="1"/>
        <v>IF EXISTS (SELECT *FROM BookMaster WHERE Code='000123' OR Name='Writer Long Book Classic  Mrp  50 [Single line]-160 page') Print 'Exist' ELSE Insert Into BookMaster VALUES ('000123','Writer Long Book Classic  Mrp  50 [Single line]-160 page','Writer Long Book Classic  Mrp  50 [Single line]-160 page','*11101','*06016',0,0,'1123','','*05035','*18005','','Writer Long Book Classic  Mrp  50 [Single line]-160 page','*25019','','NULL','NULL','NULL','NULL','NULL','NULL','F','000001',GetDate(),'NULL',NULL,'N','N')</v>
      </c>
    </row>
    <row r="129" spans="1:30">
      <c r="A129" s="486" t="s">
        <v>5598</v>
      </c>
      <c r="B129" s="131" t="s">
        <v>6010</v>
      </c>
      <c r="C129" s="131" t="s">
        <v>6010</v>
      </c>
      <c r="D129" s="131" t="s">
        <v>5415</v>
      </c>
      <c r="E129" s="131" t="s">
        <v>2493</v>
      </c>
      <c r="F129" s="487">
        <v>0</v>
      </c>
      <c r="G129" s="131">
        <v>0</v>
      </c>
      <c r="H129" s="131">
        <v>1124</v>
      </c>
      <c r="I129" s="131"/>
      <c r="J129" s="131" t="s">
        <v>5472</v>
      </c>
      <c r="K129" s="484" t="s">
        <v>5427</v>
      </c>
      <c r="L129" s="131"/>
      <c r="M129" s="488" t="s">
        <v>6010</v>
      </c>
      <c r="N129" s="488" t="s">
        <v>4926</v>
      </c>
      <c r="O129" s="131"/>
      <c r="P129" s="131" t="s">
        <v>795</v>
      </c>
      <c r="Q129" s="131" t="s">
        <v>795</v>
      </c>
      <c r="R129" s="131" t="s">
        <v>795</v>
      </c>
      <c r="S129" s="131" t="s">
        <v>795</v>
      </c>
      <c r="T129" s="131" t="s">
        <v>795</v>
      </c>
      <c r="U129" s="131" t="s">
        <v>795</v>
      </c>
      <c r="V129" s="131" t="s">
        <v>5190</v>
      </c>
      <c r="W129" s="486" t="s">
        <v>135</v>
      </c>
      <c r="X129" s="492" t="s">
        <v>2070</v>
      </c>
      <c r="Y129" s="131" t="s">
        <v>795</v>
      </c>
      <c r="Z129" s="131" t="s">
        <v>795</v>
      </c>
      <c r="AA129" s="131" t="s">
        <v>304</v>
      </c>
      <c r="AB129" s="131" t="s">
        <v>304</v>
      </c>
      <c r="AD129" s="327" t="str">
        <f t="shared" si="1"/>
        <v>IF EXISTS (SELECT *FROM BookMaster WHERE Code='000124' OR Name='Writer Long Book Classic  Mrp  50 [Hindi /Geometry]-160 page') Print 'Exist' ELSE Insert Into BookMaster VALUES ('000124','Writer Long Book Classic  Mrp  50 [Hindi /Geometry]-160 page','Writer Long Book Classic  Mrp  50 [Hindi /Geometry]-160 page','*11101','*06016',0,0,'1124','','*05033','*18005','','Writer Long Book Classic  Mrp  50 [Hindi /Geometry]-160 page','*25019','','NULL','NULL','NULL','NULL','NULL','NULL','F','000001',GetDate(),'NULL',NULL,'N','N')</v>
      </c>
    </row>
    <row r="130" spans="1:30">
      <c r="A130" s="486" t="s">
        <v>5599</v>
      </c>
      <c r="B130" s="131" t="s">
        <v>6011</v>
      </c>
      <c r="C130" s="131" t="s">
        <v>6011</v>
      </c>
      <c r="D130" s="131" t="s">
        <v>5415</v>
      </c>
      <c r="E130" s="131" t="s">
        <v>2493</v>
      </c>
      <c r="F130" s="487">
        <v>0</v>
      </c>
      <c r="G130" s="131">
        <v>0</v>
      </c>
      <c r="H130" s="131">
        <v>1125</v>
      </c>
      <c r="I130" s="131"/>
      <c r="J130" s="131" t="s">
        <v>5474</v>
      </c>
      <c r="K130" s="484" t="s">
        <v>5427</v>
      </c>
      <c r="L130" s="131"/>
      <c r="M130" s="488" t="s">
        <v>6011</v>
      </c>
      <c r="N130" s="488" t="s">
        <v>4926</v>
      </c>
      <c r="O130" s="131"/>
      <c r="P130" s="131" t="s">
        <v>795</v>
      </c>
      <c r="Q130" s="131" t="s">
        <v>795</v>
      </c>
      <c r="R130" s="131" t="s">
        <v>795</v>
      </c>
      <c r="S130" s="131" t="s">
        <v>795</v>
      </c>
      <c r="T130" s="131" t="s">
        <v>795</v>
      </c>
      <c r="U130" s="131" t="s">
        <v>795</v>
      </c>
      <c r="V130" s="131" t="s">
        <v>5190</v>
      </c>
      <c r="W130" s="486" t="s">
        <v>135</v>
      </c>
      <c r="X130" s="492" t="s">
        <v>2070</v>
      </c>
      <c r="Y130" s="131" t="s">
        <v>795</v>
      </c>
      <c r="Z130" s="131" t="s">
        <v>795</v>
      </c>
      <c r="AA130" s="131" t="s">
        <v>304</v>
      </c>
      <c r="AB130" s="131" t="s">
        <v>304</v>
      </c>
      <c r="AD130" s="327" t="str">
        <f t="shared" si="1"/>
        <v>IF EXISTS (SELECT *FROM BookMaster WHERE Code='000125' OR Name='Writer Long Book Classic  Mrp 66 [Single line]-212 page') Print 'Exist' ELSE Insert Into BookMaster VALUES ('000125','Writer Long Book Classic  Mrp 66 [Single line]-212 page','Writer Long Book Classic  Mrp 66 [Single line]-212 page','*11101','*06016',0,0,'1125','','*05035','*18005','','Writer Long Book Classic  Mrp 66 [Single line]-212 page','*25019','','NULL','NULL','NULL','NULL','NULL','NULL','F','000001',GetDate(),'NULL',NULL,'N','N')</v>
      </c>
    </row>
    <row r="131" spans="1:30">
      <c r="A131" s="486" t="s">
        <v>5600</v>
      </c>
      <c r="B131" s="131" t="s">
        <v>6012</v>
      </c>
      <c r="C131" s="131" t="s">
        <v>6012</v>
      </c>
      <c r="D131" s="131" t="s">
        <v>5415</v>
      </c>
      <c r="E131" s="131" t="s">
        <v>2493</v>
      </c>
      <c r="F131" s="487">
        <v>0</v>
      </c>
      <c r="G131" s="131">
        <v>0</v>
      </c>
      <c r="H131" s="131">
        <v>1126</v>
      </c>
      <c r="I131" s="131"/>
      <c r="J131" s="131" t="s">
        <v>5472</v>
      </c>
      <c r="K131" s="484" t="s">
        <v>5427</v>
      </c>
      <c r="L131" s="131"/>
      <c r="M131" s="488" t="s">
        <v>6012</v>
      </c>
      <c r="N131" s="488" t="s">
        <v>4926</v>
      </c>
      <c r="O131" s="131"/>
      <c r="P131" s="131" t="s">
        <v>795</v>
      </c>
      <c r="Q131" s="131" t="s">
        <v>795</v>
      </c>
      <c r="R131" s="131" t="s">
        <v>795</v>
      </c>
      <c r="S131" s="131" t="s">
        <v>795</v>
      </c>
      <c r="T131" s="131" t="s">
        <v>795</v>
      </c>
      <c r="U131" s="131" t="s">
        <v>795</v>
      </c>
      <c r="V131" s="131" t="s">
        <v>5190</v>
      </c>
      <c r="W131" s="486" t="s">
        <v>135</v>
      </c>
      <c r="X131" s="492" t="s">
        <v>2070</v>
      </c>
      <c r="Y131" s="131" t="s">
        <v>795</v>
      </c>
      <c r="Z131" s="131" t="s">
        <v>795</v>
      </c>
      <c r="AA131" s="131" t="s">
        <v>304</v>
      </c>
      <c r="AB131" s="131" t="s">
        <v>304</v>
      </c>
      <c r="AD131" s="327" t="str">
        <f t="shared" si="1"/>
        <v>IF EXISTS (SELECT *FROM BookMaster WHERE Code='000126' OR Name='Writer Long Book Classic  Mrp 66 [Hindi /Geometry]-212 page') Print 'Exist' ELSE Insert Into BookMaster VALUES ('000126','Writer Long Book Classic  Mrp 66 [Hindi /Geometry]-212 page','Writer Long Book Classic  Mrp 66 [Hindi /Geometry]-212 page','*11101','*06016',0,0,'1126','','*05033','*18005','','Writer Long Book Classic  Mrp 66 [Hindi /Geometry]-212 page','*25019','','NULL','NULL','NULL','NULL','NULL','NULL','F','000001',GetDate(),'NULL',NULL,'N','N')</v>
      </c>
    </row>
    <row r="132" spans="1:30">
      <c r="A132" s="486" t="s">
        <v>5601</v>
      </c>
      <c r="B132" s="131" t="s">
        <v>6013</v>
      </c>
      <c r="C132" s="131" t="s">
        <v>6013</v>
      </c>
      <c r="D132" s="131" t="s">
        <v>5415</v>
      </c>
      <c r="E132" s="131" t="s">
        <v>2495</v>
      </c>
      <c r="F132" s="487">
        <v>0</v>
      </c>
      <c r="G132" s="131">
        <v>0</v>
      </c>
      <c r="H132" s="131">
        <v>1127</v>
      </c>
      <c r="I132" s="131"/>
      <c r="J132" s="131" t="s">
        <v>5474</v>
      </c>
      <c r="K132" s="484" t="s">
        <v>5427</v>
      </c>
      <c r="L132" s="131"/>
      <c r="M132" s="488" t="s">
        <v>6013</v>
      </c>
      <c r="N132" s="488" t="s">
        <v>4926</v>
      </c>
      <c r="O132" s="131"/>
      <c r="P132" s="131" t="s">
        <v>795</v>
      </c>
      <c r="Q132" s="131" t="s">
        <v>795</v>
      </c>
      <c r="R132" s="131" t="s">
        <v>795</v>
      </c>
      <c r="S132" s="131" t="s">
        <v>795</v>
      </c>
      <c r="T132" s="131" t="s">
        <v>795</v>
      </c>
      <c r="U132" s="131" t="s">
        <v>795</v>
      </c>
      <c r="V132" s="131" t="s">
        <v>5190</v>
      </c>
      <c r="W132" s="486" t="s">
        <v>135</v>
      </c>
      <c r="X132" s="492" t="s">
        <v>2070</v>
      </c>
      <c r="Y132" s="131" t="s">
        <v>795</v>
      </c>
      <c r="Z132" s="131" t="s">
        <v>795</v>
      </c>
      <c r="AA132" s="131" t="s">
        <v>304</v>
      </c>
      <c r="AB132" s="131" t="s">
        <v>304</v>
      </c>
      <c r="AD132" s="327" t="str">
        <f t="shared" si="1"/>
        <v>IF EXISTS (SELECT *FROM BookMaster WHERE Code='000127' OR Name='Writer Long Book Classic  Mrp 84 [Single line]-276 page') Print 'Exist' ELSE Insert Into BookMaster VALUES ('000127','Writer Long Book Classic  Mrp 84 [Single line]-276 page','Writer Long Book Classic  Mrp 84 [Single line]-276 page','*11101','*06018',0,0,'1127','','*05035','*18005','','Writer Long Book Classic  Mrp 84 [Single line]-276 page','*25019','','NULL','NULL','NULL','NULL','NULL','NULL','F','000001',GetDate(),'NULL',NULL,'N','N')</v>
      </c>
    </row>
    <row r="133" spans="1:30">
      <c r="A133" s="486" t="s">
        <v>5602</v>
      </c>
      <c r="B133" s="131" t="s">
        <v>6014</v>
      </c>
      <c r="C133" s="131" t="s">
        <v>6014</v>
      </c>
      <c r="D133" s="131" t="s">
        <v>5415</v>
      </c>
      <c r="E133" s="131" t="s">
        <v>2495</v>
      </c>
      <c r="F133" s="487">
        <v>0</v>
      </c>
      <c r="G133" s="131">
        <v>0</v>
      </c>
      <c r="H133" s="131">
        <v>1128</v>
      </c>
      <c r="I133" s="131"/>
      <c r="J133" s="131" t="s">
        <v>5472</v>
      </c>
      <c r="K133" s="484" t="s">
        <v>5427</v>
      </c>
      <c r="L133" s="131"/>
      <c r="M133" s="488" t="s">
        <v>6014</v>
      </c>
      <c r="N133" s="488" t="s">
        <v>4926</v>
      </c>
      <c r="O133" s="131"/>
      <c r="P133" s="131" t="s">
        <v>795</v>
      </c>
      <c r="Q133" s="131" t="s">
        <v>795</v>
      </c>
      <c r="R133" s="131" t="s">
        <v>795</v>
      </c>
      <c r="S133" s="131" t="s">
        <v>795</v>
      </c>
      <c r="T133" s="131" t="s">
        <v>795</v>
      </c>
      <c r="U133" s="131" t="s">
        <v>795</v>
      </c>
      <c r="V133" s="131" t="s">
        <v>5190</v>
      </c>
      <c r="W133" s="486" t="s">
        <v>135</v>
      </c>
      <c r="X133" s="492" t="s">
        <v>2070</v>
      </c>
      <c r="Y133" s="131" t="s">
        <v>795</v>
      </c>
      <c r="Z133" s="131" t="s">
        <v>795</v>
      </c>
      <c r="AA133" s="131" t="s">
        <v>304</v>
      </c>
      <c r="AB133" s="131" t="s">
        <v>304</v>
      </c>
      <c r="AD133" s="327" t="str">
        <f t="shared" si="1"/>
        <v>IF EXISTS (SELECT *FROM BookMaster WHERE Code='000128' OR Name='Writer Long Book Classic  Mrp 84 [Hindi /Geometry]-276 page') Print 'Exist' ELSE Insert Into BookMaster VALUES ('000128','Writer Long Book Classic  Mrp 84 [Hindi /Geometry]-276 page','Writer Long Book Classic  Mrp 84 [Hindi /Geometry]-276 page','*11101','*06018',0,0,'1128','','*05033','*18005','','Writer Long Book Classic  Mrp 84 [Hindi /Geometry]-276 page','*25019','','NULL','NULL','NULL','NULL','NULL','NULL','F','000001',GetDate(),'NULL',NULL,'N','N')</v>
      </c>
    </row>
    <row r="134" spans="1:30">
      <c r="A134" s="486" t="s">
        <v>5603</v>
      </c>
      <c r="B134" s="131" t="s">
        <v>6015</v>
      </c>
      <c r="C134" s="131" t="s">
        <v>6015</v>
      </c>
      <c r="D134" s="131" t="s">
        <v>5414</v>
      </c>
      <c r="E134" s="131" t="s">
        <v>2493</v>
      </c>
      <c r="F134" s="487">
        <v>0</v>
      </c>
      <c r="G134" s="131">
        <v>0</v>
      </c>
      <c r="H134" s="131">
        <v>1129</v>
      </c>
      <c r="I134" s="131"/>
      <c r="J134" s="131" t="s">
        <v>5474</v>
      </c>
      <c r="K134" s="484" t="s">
        <v>5427</v>
      </c>
      <c r="L134" s="131"/>
      <c r="M134" s="488" t="s">
        <v>6015</v>
      </c>
      <c r="N134" s="488" t="s">
        <v>4926</v>
      </c>
      <c r="O134" s="131"/>
      <c r="P134" s="131" t="s">
        <v>795</v>
      </c>
      <c r="Q134" s="131" t="s">
        <v>795</v>
      </c>
      <c r="R134" s="131" t="s">
        <v>795</v>
      </c>
      <c r="S134" s="131" t="s">
        <v>795</v>
      </c>
      <c r="T134" s="131" t="s">
        <v>795</v>
      </c>
      <c r="U134" s="131" t="s">
        <v>795</v>
      </c>
      <c r="V134" s="131" t="s">
        <v>5190</v>
      </c>
      <c r="W134" s="486" t="s">
        <v>135</v>
      </c>
      <c r="X134" s="492" t="s">
        <v>2070</v>
      </c>
      <c r="Y134" s="131" t="s">
        <v>795</v>
      </c>
      <c r="Z134" s="131" t="s">
        <v>795</v>
      </c>
      <c r="AA134" s="131" t="s">
        <v>304</v>
      </c>
      <c r="AB134" s="131" t="s">
        <v>304</v>
      </c>
      <c r="AD134" s="327" t="str">
        <f t="shared" si="1"/>
        <v>IF EXISTS (SELECT *FROM BookMaster WHERE Code='000129' OR Name='Writer Convent Small Classic Mrp 10 [Single line]-56 page') Print 'Exist' ELSE Insert Into BookMaster VALUES ('000129','Writer Convent Small Classic Mrp 10 [Single line]-56 page','Writer Convent Small Classic Mrp 10 [Single line]-56 page','*11100','*06016',0,0,'1129','','*05035','*18005','','Writer Convent Small Classic Mrp 10 [Single line]-56 page','*25019','','NULL','NULL','NULL','NULL','NULL','NULL','F','000001',GetDate(),'NULL',NULL,'N','N')</v>
      </c>
    </row>
    <row r="135" spans="1:30">
      <c r="A135" s="486" t="s">
        <v>5605</v>
      </c>
      <c r="B135" s="131" t="s">
        <v>6016</v>
      </c>
      <c r="C135" s="131" t="s">
        <v>6016</v>
      </c>
      <c r="D135" s="131" t="s">
        <v>5414</v>
      </c>
      <c r="E135" s="131" t="s">
        <v>2493</v>
      </c>
      <c r="F135" s="487">
        <v>0</v>
      </c>
      <c r="G135" s="131">
        <v>0</v>
      </c>
      <c r="H135" s="131">
        <v>1130</v>
      </c>
      <c r="I135" s="131"/>
      <c r="J135" s="131" t="s">
        <v>5468</v>
      </c>
      <c r="K135" s="484" t="s">
        <v>5427</v>
      </c>
      <c r="L135" s="131"/>
      <c r="M135" s="488" t="s">
        <v>6016</v>
      </c>
      <c r="N135" s="488" t="s">
        <v>4926</v>
      </c>
      <c r="O135" s="131"/>
      <c r="P135" s="131" t="s">
        <v>795</v>
      </c>
      <c r="Q135" s="131" t="s">
        <v>795</v>
      </c>
      <c r="R135" s="131" t="s">
        <v>795</v>
      </c>
      <c r="S135" s="131" t="s">
        <v>795</v>
      </c>
      <c r="T135" s="131" t="s">
        <v>795</v>
      </c>
      <c r="U135" s="131" t="s">
        <v>795</v>
      </c>
      <c r="V135" s="131" t="s">
        <v>5190</v>
      </c>
      <c r="W135" s="486" t="s">
        <v>135</v>
      </c>
      <c r="X135" s="492" t="s">
        <v>2070</v>
      </c>
      <c r="Y135" s="131" t="s">
        <v>795</v>
      </c>
      <c r="Z135" s="131" t="s">
        <v>795</v>
      </c>
      <c r="AA135" s="131" t="s">
        <v>304</v>
      </c>
      <c r="AB135" s="131" t="s">
        <v>304</v>
      </c>
      <c r="AD135" s="327" t="str">
        <f t="shared" ref="AD135:AD195" si="2">CONCATENATE(AD$1,AD$3,"'",A135,"' OR Name='",B135,"') Print 'Exist' ELSE ",AD$4,"'",A135,"','",B135,"','",C135,"','",D135,"','",E135,"',",F135,",",G135,",'",H135,"','",I135,"','",J135,"','",K135,"','",L135,"','",M135,"','",N135,"','",O135,"','",P135,"','",Q135,"','",R135,"','",S135,"','",T135,"','",U135,"','",V135,"','",W135,"',",X135,",'",Y135,"',",Z135,",'",AA135,"','",AB135,"')")</f>
        <v>IF EXISTS (SELECT *FROM BookMaster WHERE Code='000130' OR Name='Writer Convent Small Classic Mrp 10 [English]-56 page') Print 'Exist' ELSE Insert Into BookMaster VALUES ('000130','Writer Convent Small Classic Mrp 10 [English]-56 page','Writer Convent Small Classic Mrp 10 [English]-56 page','*11100','*06016',0,0,'1130','','*05029','*18005','','Writer Convent Small Classic Mrp 10 [English]-56 page','*25019','','NULL','NULL','NULL','NULL','NULL','NULL','F','000001',GetDate(),'NULL',NULL,'N','N')</v>
      </c>
    </row>
    <row r="136" spans="1:30">
      <c r="A136" s="486" t="s">
        <v>5607</v>
      </c>
      <c r="B136" s="131" t="s">
        <v>6017</v>
      </c>
      <c r="C136" s="131" t="s">
        <v>6017</v>
      </c>
      <c r="D136" s="131" t="s">
        <v>5414</v>
      </c>
      <c r="E136" s="131" t="s">
        <v>2493</v>
      </c>
      <c r="F136" s="487">
        <v>0</v>
      </c>
      <c r="G136" s="131">
        <v>0</v>
      </c>
      <c r="H136" s="131">
        <v>1131</v>
      </c>
      <c r="I136" s="131"/>
      <c r="J136" s="131" t="s">
        <v>5938</v>
      </c>
      <c r="K136" s="484" t="s">
        <v>5427</v>
      </c>
      <c r="L136" s="131"/>
      <c r="M136" s="488" t="s">
        <v>6017</v>
      </c>
      <c r="N136" s="488" t="s">
        <v>4926</v>
      </c>
      <c r="O136" s="131"/>
      <c r="P136" s="131" t="s">
        <v>795</v>
      </c>
      <c r="Q136" s="131" t="s">
        <v>795</v>
      </c>
      <c r="R136" s="131" t="s">
        <v>795</v>
      </c>
      <c r="S136" s="131" t="s">
        <v>795</v>
      </c>
      <c r="T136" s="131" t="s">
        <v>795</v>
      </c>
      <c r="U136" s="131" t="s">
        <v>795</v>
      </c>
      <c r="V136" s="131" t="s">
        <v>5190</v>
      </c>
      <c r="W136" s="486" t="s">
        <v>135</v>
      </c>
      <c r="X136" s="492" t="s">
        <v>2070</v>
      </c>
      <c r="Y136" s="131" t="s">
        <v>795</v>
      </c>
      <c r="Z136" s="131" t="s">
        <v>795</v>
      </c>
      <c r="AA136" s="131" t="s">
        <v>304</v>
      </c>
      <c r="AB136" s="131" t="s">
        <v>304</v>
      </c>
      <c r="AD136" s="327" t="str">
        <f t="shared" si="2"/>
        <v>IF EXISTS (SELECT *FROM BookMaster WHERE Code='000131' OR Name='Writer Convent Small Classic Mrp 10 [12 mm Squire ( Medium)]') Print 'Exist' ELSE Insert Into BookMaster VALUES ('000131','Writer Convent Small Classic Mrp 10 [12 mm Squire ( Medium)]','Writer Convent Small Classic Mrp 10 [12 mm Squire ( Medium)]','*11100','*06016',0,0,'1131','','*05045','*18005','','Writer Convent Small Classic Mrp 10 [12 mm Squire ( Medium)]','*25019','','NULL','NULL','NULL','NULL','NULL','NULL','F','000001',GetDate(),'NULL',NULL,'N','N')</v>
      </c>
    </row>
    <row r="137" spans="1:30">
      <c r="A137" s="486" t="s">
        <v>5609</v>
      </c>
      <c r="B137" s="131" t="s">
        <v>6018</v>
      </c>
      <c r="C137" s="131" t="s">
        <v>6018</v>
      </c>
      <c r="D137" s="131" t="s">
        <v>5416</v>
      </c>
      <c r="E137" s="131" t="s">
        <v>2493</v>
      </c>
      <c r="F137" s="487">
        <v>0</v>
      </c>
      <c r="G137" s="131">
        <v>0</v>
      </c>
      <c r="H137" s="131">
        <v>1132</v>
      </c>
      <c r="I137" s="131"/>
      <c r="J137" s="131" t="s">
        <v>5474</v>
      </c>
      <c r="K137" s="484" t="s">
        <v>5427</v>
      </c>
      <c r="L137" s="131"/>
      <c r="M137" s="488" t="s">
        <v>6018</v>
      </c>
      <c r="N137" s="488" t="s">
        <v>4926</v>
      </c>
      <c r="O137" s="131"/>
      <c r="P137" s="131" t="s">
        <v>795</v>
      </c>
      <c r="Q137" s="131" t="s">
        <v>795</v>
      </c>
      <c r="R137" s="131" t="s">
        <v>795</v>
      </c>
      <c r="S137" s="131" t="s">
        <v>795</v>
      </c>
      <c r="T137" s="131" t="s">
        <v>795</v>
      </c>
      <c r="U137" s="131" t="s">
        <v>795</v>
      </c>
      <c r="V137" s="131" t="s">
        <v>5190</v>
      </c>
      <c r="W137" s="486" t="s">
        <v>135</v>
      </c>
      <c r="X137" s="492" t="s">
        <v>2070</v>
      </c>
      <c r="Y137" s="131" t="s">
        <v>795</v>
      </c>
      <c r="Z137" s="131" t="s">
        <v>795</v>
      </c>
      <c r="AA137" s="131" t="s">
        <v>304</v>
      </c>
      <c r="AB137" s="131" t="s">
        <v>304</v>
      </c>
      <c r="AD137" s="327" t="str">
        <f t="shared" si="2"/>
        <v>IF EXISTS (SELECT *FROM BookMaster WHERE Code='000132' OR Name='Writer Convent Big Classic Mrp 12 [Single line]-48 page') Print 'Exist' ELSE Insert Into BookMaster VALUES ('000132','Writer Convent Big Classic Mrp 12 [Single line]-48 page','Writer Convent Big Classic Mrp 12 [Single line]-48 page','*11102','*06016',0,0,'1132','','*05035','*18005','','Writer Convent Big Classic Mrp 12 [Single line]-48 page','*25019','','NULL','NULL','NULL','NULL','NULL','NULL','F','000001',GetDate(),'NULL',NULL,'N','N')</v>
      </c>
    </row>
    <row r="138" spans="1:30">
      <c r="A138" s="486" t="s">
        <v>5611</v>
      </c>
      <c r="B138" s="131" t="s">
        <v>6019</v>
      </c>
      <c r="C138" s="131" t="s">
        <v>6019</v>
      </c>
      <c r="D138" s="131" t="s">
        <v>5416</v>
      </c>
      <c r="E138" s="131" t="s">
        <v>2493</v>
      </c>
      <c r="F138" s="487">
        <v>0</v>
      </c>
      <c r="G138" s="131">
        <v>0</v>
      </c>
      <c r="H138" s="131">
        <v>1133</v>
      </c>
      <c r="I138" s="131"/>
      <c r="J138" s="131" t="s">
        <v>5468</v>
      </c>
      <c r="K138" s="484" t="s">
        <v>5427</v>
      </c>
      <c r="L138" s="131"/>
      <c r="M138" s="488" t="s">
        <v>6019</v>
      </c>
      <c r="N138" s="488" t="s">
        <v>4926</v>
      </c>
      <c r="O138" s="131"/>
      <c r="P138" s="131" t="s">
        <v>795</v>
      </c>
      <c r="Q138" s="131" t="s">
        <v>795</v>
      </c>
      <c r="R138" s="131" t="s">
        <v>795</v>
      </c>
      <c r="S138" s="131" t="s">
        <v>795</v>
      </c>
      <c r="T138" s="131" t="s">
        <v>795</v>
      </c>
      <c r="U138" s="131" t="s">
        <v>795</v>
      </c>
      <c r="V138" s="131" t="s">
        <v>5190</v>
      </c>
      <c r="W138" s="486" t="s">
        <v>135</v>
      </c>
      <c r="X138" s="492" t="s">
        <v>2070</v>
      </c>
      <c r="Y138" s="131" t="s">
        <v>795</v>
      </c>
      <c r="Z138" s="131" t="s">
        <v>795</v>
      </c>
      <c r="AA138" s="131" t="s">
        <v>304</v>
      </c>
      <c r="AB138" s="131" t="s">
        <v>304</v>
      </c>
      <c r="AD138" s="327" t="str">
        <f t="shared" si="2"/>
        <v>IF EXISTS (SELECT *FROM BookMaster WHERE Code='000133' OR Name='Writer Convent Big Classic Mrp 12 [English]-48 page') Print 'Exist' ELSE Insert Into BookMaster VALUES ('000133','Writer Convent Big Classic Mrp 12 [English]-48 page','Writer Convent Big Classic Mrp 12 [English]-48 page','*11102','*06016',0,0,'1133','','*05029','*18005','','Writer Convent Big Classic Mrp 12 [English]-48 page','*25019','','NULL','NULL','NULL','NULL','NULL','NULL','F','000001',GetDate(),'NULL',NULL,'N','N')</v>
      </c>
    </row>
    <row r="139" spans="1:30">
      <c r="A139" s="486" t="s">
        <v>5613</v>
      </c>
      <c r="B139" s="131" t="s">
        <v>6020</v>
      </c>
      <c r="C139" s="131" t="s">
        <v>6020</v>
      </c>
      <c r="D139" s="131" t="s">
        <v>5416</v>
      </c>
      <c r="E139" s="131" t="s">
        <v>2493</v>
      </c>
      <c r="F139" s="487">
        <v>0</v>
      </c>
      <c r="G139" s="131">
        <v>0</v>
      </c>
      <c r="H139" s="131">
        <v>1134</v>
      </c>
      <c r="I139" s="131"/>
      <c r="J139" s="131" t="s">
        <v>5938</v>
      </c>
      <c r="K139" s="484" t="s">
        <v>5427</v>
      </c>
      <c r="L139" s="131"/>
      <c r="M139" s="488" t="s">
        <v>6020</v>
      </c>
      <c r="N139" s="488" t="s">
        <v>4926</v>
      </c>
      <c r="O139" s="131"/>
      <c r="P139" s="131" t="s">
        <v>795</v>
      </c>
      <c r="Q139" s="131" t="s">
        <v>795</v>
      </c>
      <c r="R139" s="131" t="s">
        <v>795</v>
      </c>
      <c r="S139" s="131" t="s">
        <v>795</v>
      </c>
      <c r="T139" s="131" t="s">
        <v>795</v>
      </c>
      <c r="U139" s="131" t="s">
        <v>795</v>
      </c>
      <c r="V139" s="131" t="s">
        <v>5190</v>
      </c>
      <c r="W139" s="486" t="s">
        <v>135</v>
      </c>
      <c r="X139" s="492" t="s">
        <v>2070</v>
      </c>
      <c r="Y139" s="131" t="s">
        <v>795</v>
      </c>
      <c r="Z139" s="131" t="s">
        <v>795</v>
      </c>
      <c r="AA139" s="131" t="s">
        <v>304</v>
      </c>
      <c r="AB139" s="131" t="s">
        <v>304</v>
      </c>
      <c r="AD139" s="327" t="str">
        <f t="shared" si="2"/>
        <v>IF EXISTS (SELECT *FROM BookMaster WHERE Code='000134' OR Name='Writer Convent Big Classic Mrp 12 [12 mm Squire ( Medium)]') Print 'Exist' ELSE Insert Into BookMaster VALUES ('000134','Writer Convent Big Classic Mrp 12 [12 mm Squire ( Medium)]','Writer Convent Big Classic Mrp 12 [12 mm Squire ( Medium)]','*11102','*06016',0,0,'1134','','*05045','*18005','','Writer Convent Big Classic Mrp 12 [12 mm Squire ( Medium)]','*25019','','NULL','NULL','NULL','NULL','NULL','NULL','F','000001',GetDate(),'NULL',NULL,'N','N')</v>
      </c>
    </row>
    <row r="140" spans="1:30">
      <c r="A140" s="486" t="s">
        <v>5614</v>
      </c>
      <c r="B140" s="131" t="s">
        <v>6021</v>
      </c>
      <c r="C140" s="131" t="s">
        <v>6021</v>
      </c>
      <c r="D140" s="131" t="s">
        <v>5416</v>
      </c>
      <c r="E140" s="131" t="s">
        <v>2493</v>
      </c>
      <c r="F140" s="487">
        <v>0</v>
      </c>
      <c r="G140" s="131">
        <v>0</v>
      </c>
      <c r="H140" s="131">
        <v>1135</v>
      </c>
      <c r="I140" s="131"/>
      <c r="J140" s="131" t="s">
        <v>5466</v>
      </c>
      <c r="K140" s="484" t="s">
        <v>5427</v>
      </c>
      <c r="L140" s="131"/>
      <c r="M140" s="488" t="s">
        <v>6021</v>
      </c>
      <c r="N140" s="488" t="s">
        <v>4926</v>
      </c>
      <c r="O140" s="131"/>
      <c r="P140" s="131" t="s">
        <v>795</v>
      </c>
      <c r="Q140" s="131" t="s">
        <v>795</v>
      </c>
      <c r="R140" s="131" t="s">
        <v>795</v>
      </c>
      <c r="S140" s="131" t="s">
        <v>795</v>
      </c>
      <c r="T140" s="131" t="s">
        <v>795</v>
      </c>
      <c r="U140" s="131" t="s">
        <v>795</v>
      </c>
      <c r="V140" s="131" t="s">
        <v>5190</v>
      </c>
      <c r="W140" s="486" t="s">
        <v>135</v>
      </c>
      <c r="X140" s="492" t="s">
        <v>2070</v>
      </c>
      <c r="Y140" s="131" t="s">
        <v>795</v>
      </c>
      <c r="Z140" s="131" t="s">
        <v>795</v>
      </c>
      <c r="AA140" s="131" t="s">
        <v>304</v>
      </c>
      <c r="AB140" s="131" t="s">
        <v>304</v>
      </c>
      <c r="AD140" s="327" t="str">
        <f t="shared" si="2"/>
        <v>IF EXISTS (SELECT *FROM BookMaster WHERE Code='000135' OR Name='Writer Convent Big Classic Mrp 12 [3 In 1]-48 page') Print 'Exist' ELSE Insert Into BookMaster VALUES ('000135','Writer Convent Big Classic Mrp 12 [3 In 1]-48 page','Writer Convent Big Classic Mrp 12 [3 In 1]-48 page','*11102','*06016',0,0,'1135','','*05027','*18005','','Writer Convent Big Classic Mrp 12 [3 In 1]-48 page','*25019','','NULL','NULL','NULL','NULL','NULL','NULL','F','000001',GetDate(),'NULL',NULL,'N','N')</v>
      </c>
    </row>
    <row r="141" spans="1:30">
      <c r="A141" s="486" t="s">
        <v>5616</v>
      </c>
      <c r="B141" s="131" t="s">
        <v>6022</v>
      </c>
      <c r="C141" s="131" t="s">
        <v>6022</v>
      </c>
      <c r="D141" s="131" t="s">
        <v>5416</v>
      </c>
      <c r="E141" s="131" t="s">
        <v>2493</v>
      </c>
      <c r="F141" s="487">
        <v>0</v>
      </c>
      <c r="G141" s="131">
        <v>0</v>
      </c>
      <c r="H141" s="131">
        <v>1136</v>
      </c>
      <c r="I141" s="131"/>
      <c r="J141" s="131" t="s">
        <v>5472</v>
      </c>
      <c r="K141" s="484" t="s">
        <v>5427</v>
      </c>
      <c r="L141" s="131"/>
      <c r="M141" s="488" t="s">
        <v>6022</v>
      </c>
      <c r="N141" s="488" t="s">
        <v>4926</v>
      </c>
      <c r="O141" s="131"/>
      <c r="P141" s="131" t="s">
        <v>795</v>
      </c>
      <c r="Q141" s="131" t="s">
        <v>795</v>
      </c>
      <c r="R141" s="131" t="s">
        <v>795</v>
      </c>
      <c r="S141" s="131" t="s">
        <v>795</v>
      </c>
      <c r="T141" s="131" t="s">
        <v>795</v>
      </c>
      <c r="U141" s="131" t="s">
        <v>795</v>
      </c>
      <c r="V141" s="131" t="s">
        <v>5190</v>
      </c>
      <c r="W141" s="486" t="s">
        <v>135</v>
      </c>
      <c r="X141" s="492" t="s">
        <v>2070</v>
      </c>
      <c r="Y141" s="131" t="s">
        <v>795</v>
      </c>
      <c r="Z141" s="131" t="s">
        <v>795</v>
      </c>
      <c r="AA141" s="131" t="s">
        <v>304</v>
      </c>
      <c r="AB141" s="131" t="s">
        <v>304</v>
      </c>
      <c r="AD141" s="327" t="str">
        <f t="shared" si="2"/>
        <v>IF EXISTS (SELECT *FROM BookMaster WHERE Code='000136' OR Name='Writer Convent Big ClassicMrp12 [Hindi /Geometry]-48 page') Print 'Exist' ELSE Insert Into BookMaster VALUES ('000136','Writer Convent Big ClassicMrp12 [Hindi /Geometry]-48 page','Writer Convent Big ClassicMrp12 [Hindi /Geometry]-48 page','*11102','*06016',0,0,'1136','','*05033','*18005','','Writer Convent Big ClassicMrp12 [Hindi /Geometry]-48 page','*25019','','NULL','NULL','NULL','NULL','NULL','NULL','F','000001',GetDate(),'NULL',NULL,'N','N')</v>
      </c>
    </row>
    <row r="142" spans="1:30">
      <c r="A142" s="486" t="s">
        <v>272</v>
      </c>
      <c r="B142" s="131" t="s">
        <v>6023</v>
      </c>
      <c r="C142" s="131" t="s">
        <v>6023</v>
      </c>
      <c r="D142" s="131" t="s">
        <v>5416</v>
      </c>
      <c r="E142" s="131" t="s">
        <v>2493</v>
      </c>
      <c r="F142" s="487">
        <v>0</v>
      </c>
      <c r="G142" s="131">
        <v>0</v>
      </c>
      <c r="H142" s="131">
        <v>1137</v>
      </c>
      <c r="I142" s="131"/>
      <c r="J142" s="131" t="s">
        <v>5474</v>
      </c>
      <c r="K142" s="484" t="s">
        <v>5427</v>
      </c>
      <c r="L142" s="131"/>
      <c r="M142" s="488" t="s">
        <v>6023</v>
      </c>
      <c r="N142" s="488" t="s">
        <v>4926</v>
      </c>
      <c r="O142" s="131"/>
      <c r="P142" s="131" t="s">
        <v>795</v>
      </c>
      <c r="Q142" s="131" t="s">
        <v>795</v>
      </c>
      <c r="R142" s="131" t="s">
        <v>795</v>
      </c>
      <c r="S142" s="131" t="s">
        <v>795</v>
      </c>
      <c r="T142" s="131" t="s">
        <v>795</v>
      </c>
      <c r="U142" s="131" t="s">
        <v>795</v>
      </c>
      <c r="V142" s="131" t="s">
        <v>5190</v>
      </c>
      <c r="W142" s="486" t="s">
        <v>135</v>
      </c>
      <c r="X142" s="492" t="s">
        <v>2070</v>
      </c>
      <c r="Y142" s="131" t="s">
        <v>795</v>
      </c>
      <c r="Z142" s="131" t="s">
        <v>795</v>
      </c>
      <c r="AA142" s="131" t="s">
        <v>304</v>
      </c>
      <c r="AB142" s="131" t="s">
        <v>304</v>
      </c>
      <c r="AD142" s="327" t="str">
        <f t="shared" si="2"/>
        <v>IF EXISTS (SELECT *FROM BookMaster WHERE Code='000137' OR Name='Writer Convent Big Classic Mrp 24 [Single line]-80 page') Print 'Exist' ELSE Insert Into BookMaster VALUES ('000137','Writer Convent Big Classic Mrp 24 [Single line]-80 page','Writer Convent Big Classic Mrp 24 [Single line]-80 page','*11102','*06016',0,0,'1137','','*05035','*18005','','Writer Convent Big Classic Mrp 24 [Single line]-80 page','*25019','','NULL','NULL','NULL','NULL','NULL','NULL','F','000001',GetDate(),'NULL',NULL,'N','N')</v>
      </c>
    </row>
    <row r="143" spans="1:30">
      <c r="A143" s="486" t="s">
        <v>5619</v>
      </c>
      <c r="B143" s="131" t="s">
        <v>6024</v>
      </c>
      <c r="C143" s="131" t="s">
        <v>6024</v>
      </c>
      <c r="D143" s="131" t="s">
        <v>5416</v>
      </c>
      <c r="E143" s="131" t="s">
        <v>2493</v>
      </c>
      <c r="F143" s="487">
        <v>0</v>
      </c>
      <c r="G143" s="131">
        <v>0</v>
      </c>
      <c r="H143" s="131">
        <v>1138</v>
      </c>
      <c r="I143" s="131"/>
      <c r="J143" s="131" t="s">
        <v>5468</v>
      </c>
      <c r="K143" s="484" t="s">
        <v>5427</v>
      </c>
      <c r="L143" s="131"/>
      <c r="M143" s="488" t="s">
        <v>6024</v>
      </c>
      <c r="N143" s="488" t="s">
        <v>4926</v>
      </c>
      <c r="O143" s="131"/>
      <c r="P143" s="131" t="s">
        <v>795</v>
      </c>
      <c r="Q143" s="131" t="s">
        <v>795</v>
      </c>
      <c r="R143" s="131" t="s">
        <v>795</v>
      </c>
      <c r="S143" s="131" t="s">
        <v>795</v>
      </c>
      <c r="T143" s="131" t="s">
        <v>795</v>
      </c>
      <c r="U143" s="131" t="s">
        <v>795</v>
      </c>
      <c r="V143" s="131" t="s">
        <v>5190</v>
      </c>
      <c r="W143" s="486" t="s">
        <v>135</v>
      </c>
      <c r="X143" s="492" t="s">
        <v>2070</v>
      </c>
      <c r="Y143" s="131" t="s">
        <v>795</v>
      </c>
      <c r="Z143" s="131" t="s">
        <v>795</v>
      </c>
      <c r="AA143" s="131" t="s">
        <v>304</v>
      </c>
      <c r="AB143" s="131" t="s">
        <v>304</v>
      </c>
      <c r="AD143" s="327" t="str">
        <f t="shared" si="2"/>
        <v>IF EXISTS (SELECT *FROM BookMaster WHERE Code='000138' OR Name='Writer Convent Big Classic Mrp 24 [English]-80 page') Print 'Exist' ELSE Insert Into BookMaster VALUES ('000138','Writer Convent Big Classic Mrp 24 [English]-80 page','Writer Convent Big Classic Mrp 24 [English]-80 page','*11102','*06016',0,0,'1138','','*05029','*18005','','Writer Convent Big Classic Mrp 24 [English]-80 page','*25019','','NULL','NULL','NULL','NULL','NULL','NULL','F','000001',GetDate(),'NULL',NULL,'N','N')</v>
      </c>
    </row>
    <row r="144" spans="1:30">
      <c r="A144" s="486" t="s">
        <v>5621</v>
      </c>
      <c r="B144" s="131" t="s">
        <v>6025</v>
      </c>
      <c r="C144" s="131" t="s">
        <v>6025</v>
      </c>
      <c r="D144" s="131" t="s">
        <v>5416</v>
      </c>
      <c r="E144" s="131" t="s">
        <v>2493</v>
      </c>
      <c r="F144" s="487">
        <v>0</v>
      </c>
      <c r="G144" s="131">
        <v>0</v>
      </c>
      <c r="H144" s="131">
        <v>1139</v>
      </c>
      <c r="I144" s="131"/>
      <c r="J144" s="131" t="s">
        <v>5938</v>
      </c>
      <c r="K144" s="484" t="s">
        <v>5427</v>
      </c>
      <c r="L144" s="131"/>
      <c r="M144" s="488" t="s">
        <v>6025</v>
      </c>
      <c r="N144" s="488" t="s">
        <v>4926</v>
      </c>
      <c r="O144" s="131"/>
      <c r="P144" s="131" t="s">
        <v>795</v>
      </c>
      <c r="Q144" s="131" t="s">
        <v>795</v>
      </c>
      <c r="R144" s="131" t="s">
        <v>795</v>
      </c>
      <c r="S144" s="131" t="s">
        <v>795</v>
      </c>
      <c r="T144" s="131" t="s">
        <v>795</v>
      </c>
      <c r="U144" s="131" t="s">
        <v>795</v>
      </c>
      <c r="V144" s="131" t="s">
        <v>5190</v>
      </c>
      <c r="W144" s="486" t="s">
        <v>135</v>
      </c>
      <c r="X144" s="492" t="s">
        <v>2070</v>
      </c>
      <c r="Y144" s="131" t="s">
        <v>795</v>
      </c>
      <c r="Z144" s="131" t="s">
        <v>795</v>
      </c>
      <c r="AA144" s="131" t="s">
        <v>304</v>
      </c>
      <c r="AB144" s="131" t="s">
        <v>304</v>
      </c>
      <c r="AD144" s="327" t="str">
        <f t="shared" si="2"/>
        <v>IF EXISTS (SELECT *FROM BookMaster WHERE Code='000139' OR Name='Writer Convent Big Classic Mrp 24 [12 mm Squire ( Medium)]') Print 'Exist' ELSE Insert Into BookMaster VALUES ('000139','Writer Convent Big Classic Mrp 24 [12 mm Squire ( Medium)]','Writer Convent Big Classic Mrp 24 [12 mm Squire ( Medium)]','*11102','*06016',0,0,'1139','','*05045','*18005','','Writer Convent Big Classic Mrp 24 [12 mm Squire ( Medium)]','*25019','','NULL','NULL','NULL','NULL','NULL','NULL','F','000001',GetDate(),'NULL',NULL,'N','N')</v>
      </c>
    </row>
    <row r="145" spans="1:30">
      <c r="A145" s="486" t="s">
        <v>3769</v>
      </c>
      <c r="B145" s="131" t="s">
        <v>6026</v>
      </c>
      <c r="C145" s="131" t="s">
        <v>6026</v>
      </c>
      <c r="D145" s="131" t="s">
        <v>5416</v>
      </c>
      <c r="E145" s="131" t="s">
        <v>2493</v>
      </c>
      <c r="F145" s="487">
        <v>0</v>
      </c>
      <c r="G145" s="131">
        <v>0</v>
      </c>
      <c r="H145" s="131">
        <v>1140</v>
      </c>
      <c r="I145" s="131"/>
      <c r="J145" s="131" t="s">
        <v>5466</v>
      </c>
      <c r="K145" s="484" t="s">
        <v>5427</v>
      </c>
      <c r="L145" s="131"/>
      <c r="M145" s="488" t="s">
        <v>6026</v>
      </c>
      <c r="N145" s="488" t="s">
        <v>4926</v>
      </c>
      <c r="O145" s="131"/>
      <c r="P145" s="131" t="s">
        <v>795</v>
      </c>
      <c r="Q145" s="131" t="s">
        <v>795</v>
      </c>
      <c r="R145" s="131" t="s">
        <v>795</v>
      </c>
      <c r="S145" s="131" t="s">
        <v>795</v>
      </c>
      <c r="T145" s="131" t="s">
        <v>795</v>
      </c>
      <c r="U145" s="131" t="s">
        <v>795</v>
      </c>
      <c r="V145" s="131" t="s">
        <v>5190</v>
      </c>
      <c r="W145" s="486" t="s">
        <v>135</v>
      </c>
      <c r="X145" s="492" t="s">
        <v>2070</v>
      </c>
      <c r="Y145" s="131" t="s">
        <v>795</v>
      </c>
      <c r="Z145" s="131" t="s">
        <v>795</v>
      </c>
      <c r="AA145" s="131" t="s">
        <v>304</v>
      </c>
      <c r="AB145" s="131" t="s">
        <v>304</v>
      </c>
      <c r="AD145" s="327" t="str">
        <f t="shared" si="2"/>
        <v>IF EXISTS (SELECT *FROM BookMaster WHERE Code='000140' OR Name='Writer Convent Big Classic Mrp 24 [3 In 1]-80 page') Print 'Exist' ELSE Insert Into BookMaster VALUES ('000140','Writer Convent Big Classic Mrp 24 [3 In 1]-80 page','Writer Convent Big Classic Mrp 24 [3 In 1]-80 page','*11102','*06016',0,0,'1140','','*05027','*18005','','Writer Convent Big Classic Mrp 24 [3 In 1]-80 page','*25019','','NULL','NULL','NULL','NULL','NULL','NULL','F','000001',GetDate(),'NULL',NULL,'N','N')</v>
      </c>
    </row>
    <row r="146" spans="1:30">
      <c r="A146" s="486" t="s">
        <v>3932</v>
      </c>
      <c r="B146" s="131" t="s">
        <v>6027</v>
      </c>
      <c r="C146" s="131" t="s">
        <v>6027</v>
      </c>
      <c r="D146" s="131" t="s">
        <v>5416</v>
      </c>
      <c r="E146" s="131" t="s">
        <v>2493</v>
      </c>
      <c r="F146" s="487">
        <v>0</v>
      </c>
      <c r="G146" s="131">
        <v>0</v>
      </c>
      <c r="H146" s="131">
        <v>1141</v>
      </c>
      <c r="I146" s="131"/>
      <c r="J146" s="131" t="s">
        <v>5472</v>
      </c>
      <c r="K146" s="484" t="s">
        <v>5427</v>
      </c>
      <c r="L146" s="131"/>
      <c r="M146" s="488" t="s">
        <v>6027</v>
      </c>
      <c r="N146" s="488" t="s">
        <v>4926</v>
      </c>
      <c r="O146" s="131"/>
      <c r="P146" s="131" t="s">
        <v>795</v>
      </c>
      <c r="Q146" s="131" t="s">
        <v>795</v>
      </c>
      <c r="R146" s="131" t="s">
        <v>795</v>
      </c>
      <c r="S146" s="131" t="s">
        <v>795</v>
      </c>
      <c r="T146" s="131" t="s">
        <v>795</v>
      </c>
      <c r="U146" s="131" t="s">
        <v>795</v>
      </c>
      <c r="V146" s="131" t="s">
        <v>5190</v>
      </c>
      <c r="W146" s="486" t="s">
        <v>135</v>
      </c>
      <c r="X146" s="492" t="s">
        <v>2070</v>
      </c>
      <c r="Y146" s="131" t="s">
        <v>795</v>
      </c>
      <c r="Z146" s="131" t="s">
        <v>795</v>
      </c>
      <c r="AA146" s="131" t="s">
        <v>304</v>
      </c>
      <c r="AB146" s="131" t="s">
        <v>304</v>
      </c>
      <c r="AD146" s="327" t="str">
        <f t="shared" si="2"/>
        <v>IF EXISTS (SELECT *FROM BookMaster WHERE Code='000141' OR Name='Writer Convent Big ClassicMrp 24 [Hindi /Geometry]-80 page') Print 'Exist' ELSE Insert Into BookMaster VALUES ('000141','Writer Convent Big ClassicMrp 24 [Hindi /Geometry]-80 page','Writer Convent Big ClassicMrp 24 [Hindi /Geometry]-80 page','*11102','*06016',0,0,'1141','','*05033','*18005','','Writer Convent Big ClassicMrp 24 [Hindi /Geometry]-80 page','*25019','','NULL','NULL','NULL','NULL','NULL','NULL','F','000001',GetDate(),'NULL',NULL,'N','N')</v>
      </c>
    </row>
    <row r="147" spans="1:30">
      <c r="A147" s="486" t="s">
        <v>3779</v>
      </c>
      <c r="B147" s="131" t="s">
        <v>6028</v>
      </c>
      <c r="C147" s="131" t="s">
        <v>6028</v>
      </c>
      <c r="D147" s="131" t="s">
        <v>5416</v>
      </c>
      <c r="E147" s="131" t="s">
        <v>2493</v>
      </c>
      <c r="F147" s="487">
        <v>0</v>
      </c>
      <c r="G147" s="131">
        <v>0</v>
      </c>
      <c r="H147" s="131">
        <v>1142</v>
      </c>
      <c r="I147" s="131"/>
      <c r="J147" s="131" t="s">
        <v>5474</v>
      </c>
      <c r="K147" s="484" t="s">
        <v>5427</v>
      </c>
      <c r="L147" s="131"/>
      <c r="M147" s="488" t="s">
        <v>6028</v>
      </c>
      <c r="N147" s="488" t="s">
        <v>4926</v>
      </c>
      <c r="O147" s="131"/>
      <c r="P147" s="131" t="s">
        <v>795</v>
      </c>
      <c r="Q147" s="131" t="s">
        <v>795</v>
      </c>
      <c r="R147" s="131" t="s">
        <v>795</v>
      </c>
      <c r="S147" s="131" t="s">
        <v>795</v>
      </c>
      <c r="T147" s="131" t="s">
        <v>795</v>
      </c>
      <c r="U147" s="131" t="s">
        <v>795</v>
      </c>
      <c r="V147" s="131" t="s">
        <v>5190</v>
      </c>
      <c r="W147" s="486" t="s">
        <v>135</v>
      </c>
      <c r="X147" s="492" t="s">
        <v>2070</v>
      </c>
      <c r="Y147" s="131" t="s">
        <v>795</v>
      </c>
      <c r="Z147" s="131" t="s">
        <v>795</v>
      </c>
      <c r="AA147" s="131" t="s">
        <v>304</v>
      </c>
      <c r="AB147" s="131" t="s">
        <v>304</v>
      </c>
      <c r="AD147" s="327" t="str">
        <f t="shared" si="2"/>
        <v>IF EXISTS (SELECT *FROM BookMaster WHERE Code='000142' OR Name='Writer Convent Big Classic Mrp 32 [Single line]-116 page') Print 'Exist' ELSE Insert Into BookMaster VALUES ('000142','Writer Convent Big Classic Mrp 32 [Single line]-116 page','Writer Convent Big Classic Mrp 32 [Single line]-116 page','*11102','*06016',0,0,'1142','','*05035','*18005','','Writer Convent Big Classic Mrp 32 [Single line]-116 page','*25019','','NULL','NULL','NULL','NULL','NULL','NULL','F','000001',GetDate(),'NULL',NULL,'N','N')</v>
      </c>
    </row>
    <row r="148" spans="1:30">
      <c r="A148" s="486" t="s">
        <v>3771</v>
      </c>
      <c r="B148" s="131" t="s">
        <v>6029</v>
      </c>
      <c r="C148" s="131" t="s">
        <v>6029</v>
      </c>
      <c r="D148" s="131" t="s">
        <v>5416</v>
      </c>
      <c r="E148" s="131" t="s">
        <v>2493</v>
      </c>
      <c r="F148" s="487">
        <v>0</v>
      </c>
      <c r="G148" s="131">
        <v>0</v>
      </c>
      <c r="H148" s="131">
        <v>1143</v>
      </c>
      <c r="I148" s="131"/>
      <c r="J148" s="131" t="s">
        <v>5468</v>
      </c>
      <c r="K148" s="484" t="s">
        <v>5427</v>
      </c>
      <c r="L148" s="131"/>
      <c r="M148" s="488" t="s">
        <v>6029</v>
      </c>
      <c r="N148" s="488" t="s">
        <v>4926</v>
      </c>
      <c r="O148" s="131"/>
      <c r="P148" s="131" t="s">
        <v>795</v>
      </c>
      <c r="Q148" s="131" t="s">
        <v>795</v>
      </c>
      <c r="R148" s="131" t="s">
        <v>795</v>
      </c>
      <c r="S148" s="131" t="s">
        <v>795</v>
      </c>
      <c r="T148" s="131" t="s">
        <v>795</v>
      </c>
      <c r="U148" s="131" t="s">
        <v>795</v>
      </c>
      <c r="V148" s="131" t="s">
        <v>5190</v>
      </c>
      <c r="W148" s="486" t="s">
        <v>135</v>
      </c>
      <c r="X148" s="492" t="s">
        <v>2070</v>
      </c>
      <c r="Y148" s="131" t="s">
        <v>795</v>
      </c>
      <c r="Z148" s="131" t="s">
        <v>795</v>
      </c>
      <c r="AA148" s="131" t="s">
        <v>304</v>
      </c>
      <c r="AB148" s="131" t="s">
        <v>304</v>
      </c>
      <c r="AD148" s="327" t="str">
        <f t="shared" si="2"/>
        <v>IF EXISTS (SELECT *FROM BookMaster WHERE Code='000143' OR Name='Writer Convent Big Classic Mrp 32 [English]-116 page') Print 'Exist' ELSE Insert Into BookMaster VALUES ('000143','Writer Convent Big Classic Mrp 32 [English]-116 page','Writer Convent Big Classic Mrp 32 [English]-116 page','*11102','*06016',0,0,'1143','','*05029','*18005','','Writer Convent Big Classic Mrp 32 [English]-116 page','*25019','','NULL','NULL','NULL','NULL','NULL','NULL','F','000001',GetDate(),'NULL',NULL,'N','N')</v>
      </c>
    </row>
    <row r="149" spans="1:30">
      <c r="A149" s="486" t="s">
        <v>5627</v>
      </c>
      <c r="B149" s="131" t="s">
        <v>6030</v>
      </c>
      <c r="C149" s="131" t="s">
        <v>6030</v>
      </c>
      <c r="D149" s="131" t="s">
        <v>5416</v>
      </c>
      <c r="E149" s="131" t="s">
        <v>2493</v>
      </c>
      <c r="F149" s="487">
        <v>0</v>
      </c>
      <c r="G149" s="131">
        <v>0</v>
      </c>
      <c r="H149" s="131">
        <v>1144</v>
      </c>
      <c r="I149" s="131"/>
      <c r="J149" s="131" t="s">
        <v>5938</v>
      </c>
      <c r="K149" s="484" t="s">
        <v>5427</v>
      </c>
      <c r="L149" s="131"/>
      <c r="M149" s="488" t="s">
        <v>6030</v>
      </c>
      <c r="N149" s="488" t="s">
        <v>4926</v>
      </c>
      <c r="O149" s="131"/>
      <c r="P149" s="131" t="s">
        <v>795</v>
      </c>
      <c r="Q149" s="131" t="s">
        <v>795</v>
      </c>
      <c r="R149" s="131" t="s">
        <v>795</v>
      </c>
      <c r="S149" s="131" t="s">
        <v>795</v>
      </c>
      <c r="T149" s="131" t="s">
        <v>795</v>
      </c>
      <c r="U149" s="131" t="s">
        <v>795</v>
      </c>
      <c r="V149" s="131" t="s">
        <v>5190</v>
      </c>
      <c r="W149" s="486" t="s">
        <v>135</v>
      </c>
      <c r="X149" s="492" t="s">
        <v>2070</v>
      </c>
      <c r="Y149" s="131" t="s">
        <v>795</v>
      </c>
      <c r="Z149" s="131" t="s">
        <v>795</v>
      </c>
      <c r="AA149" s="131" t="s">
        <v>304</v>
      </c>
      <c r="AB149" s="131" t="s">
        <v>304</v>
      </c>
      <c r="AD149" s="327" t="str">
        <f t="shared" si="2"/>
        <v>IF EXISTS (SELECT *FROM BookMaster WHERE Code='000144' OR Name='Writer Convent Big Classic Mrp 32 [12 mm Squire ( Medium)]') Print 'Exist' ELSE Insert Into BookMaster VALUES ('000144','Writer Convent Big Classic Mrp 32 [12 mm Squire ( Medium)]','Writer Convent Big Classic Mrp 32 [12 mm Squire ( Medium)]','*11102','*06016',0,0,'1144','','*05045','*18005','','Writer Convent Big Classic Mrp 32 [12 mm Squire ( Medium)]','*25019','','NULL','NULL','NULL','NULL','NULL','NULL','F','000001',GetDate(),'NULL',NULL,'N','N')</v>
      </c>
    </row>
    <row r="150" spans="1:30">
      <c r="A150" s="486" t="s">
        <v>5629</v>
      </c>
      <c r="B150" s="131" t="s">
        <v>6031</v>
      </c>
      <c r="C150" s="131" t="s">
        <v>6031</v>
      </c>
      <c r="D150" s="131" t="s">
        <v>5416</v>
      </c>
      <c r="E150" s="131" t="s">
        <v>2493</v>
      </c>
      <c r="F150" s="487">
        <v>0</v>
      </c>
      <c r="G150" s="131">
        <v>0</v>
      </c>
      <c r="H150" s="131">
        <v>1145</v>
      </c>
      <c r="I150" s="131"/>
      <c r="J150" s="131" t="s">
        <v>5466</v>
      </c>
      <c r="K150" s="484" t="s">
        <v>5427</v>
      </c>
      <c r="L150" s="131"/>
      <c r="M150" s="488" t="s">
        <v>6031</v>
      </c>
      <c r="N150" s="488" t="s">
        <v>4926</v>
      </c>
      <c r="O150" s="131"/>
      <c r="P150" s="131" t="s">
        <v>795</v>
      </c>
      <c r="Q150" s="131" t="s">
        <v>795</v>
      </c>
      <c r="R150" s="131" t="s">
        <v>795</v>
      </c>
      <c r="S150" s="131" t="s">
        <v>795</v>
      </c>
      <c r="T150" s="131" t="s">
        <v>795</v>
      </c>
      <c r="U150" s="131" t="s">
        <v>795</v>
      </c>
      <c r="V150" s="131" t="s">
        <v>5190</v>
      </c>
      <c r="W150" s="486" t="s">
        <v>135</v>
      </c>
      <c r="X150" s="492" t="s">
        <v>2070</v>
      </c>
      <c r="Y150" s="131" t="s">
        <v>795</v>
      </c>
      <c r="Z150" s="131" t="s">
        <v>795</v>
      </c>
      <c r="AA150" s="131" t="s">
        <v>304</v>
      </c>
      <c r="AB150" s="131" t="s">
        <v>304</v>
      </c>
      <c r="AD150" s="327" t="str">
        <f t="shared" si="2"/>
        <v>IF EXISTS (SELECT *FROM BookMaster WHERE Code='000145' OR Name='Writer Convent Big Classic Mrp 32 [3 In 1]-116 page') Print 'Exist' ELSE Insert Into BookMaster VALUES ('000145','Writer Convent Big Classic Mrp 32 [3 In 1]-116 page','Writer Convent Big Classic Mrp 32 [3 In 1]-116 page','*11102','*06016',0,0,'1145','','*05027','*18005','','Writer Convent Big Classic Mrp 32 [3 In 1]-116 page','*25019','','NULL','NULL','NULL','NULL','NULL','NULL','F','000001',GetDate(),'NULL',NULL,'N','N')</v>
      </c>
    </row>
    <row r="151" spans="1:30">
      <c r="A151" s="486" t="s">
        <v>5631</v>
      </c>
      <c r="B151" s="131" t="s">
        <v>6032</v>
      </c>
      <c r="C151" s="131" t="s">
        <v>6032</v>
      </c>
      <c r="D151" s="131" t="s">
        <v>5416</v>
      </c>
      <c r="E151" s="131" t="s">
        <v>2493</v>
      </c>
      <c r="F151" s="487">
        <v>0</v>
      </c>
      <c r="G151" s="131">
        <v>0</v>
      </c>
      <c r="H151" s="131">
        <v>1146</v>
      </c>
      <c r="I151" s="131"/>
      <c r="J151" s="131" t="s">
        <v>5472</v>
      </c>
      <c r="K151" s="484" t="s">
        <v>5427</v>
      </c>
      <c r="L151" s="131"/>
      <c r="M151" s="488" t="s">
        <v>6032</v>
      </c>
      <c r="N151" s="488" t="s">
        <v>4926</v>
      </c>
      <c r="O151" s="131"/>
      <c r="P151" s="131" t="s">
        <v>795</v>
      </c>
      <c r="Q151" s="131" t="s">
        <v>795</v>
      </c>
      <c r="R151" s="131" t="s">
        <v>795</v>
      </c>
      <c r="S151" s="131" t="s">
        <v>795</v>
      </c>
      <c r="T151" s="131" t="s">
        <v>795</v>
      </c>
      <c r="U151" s="131" t="s">
        <v>795</v>
      </c>
      <c r="V151" s="131" t="s">
        <v>5190</v>
      </c>
      <c r="W151" s="486" t="s">
        <v>135</v>
      </c>
      <c r="X151" s="492" t="s">
        <v>2070</v>
      </c>
      <c r="Y151" s="131" t="s">
        <v>795</v>
      </c>
      <c r="Z151" s="131" t="s">
        <v>795</v>
      </c>
      <c r="AA151" s="131" t="s">
        <v>304</v>
      </c>
      <c r="AB151" s="131" t="s">
        <v>304</v>
      </c>
      <c r="AD151" s="327" t="str">
        <f t="shared" si="2"/>
        <v>IF EXISTS (SELECT *FROM BookMaster WHERE Code='000146' OR Name='Writer Convent Big ClassicMrp 32 [Hindi /Geometry]-116 page') Print 'Exist' ELSE Insert Into BookMaster VALUES ('000146','Writer Convent Big ClassicMrp 32 [Hindi /Geometry]-116 page','Writer Convent Big ClassicMrp 32 [Hindi /Geometry]-116 page','*11102','*06016',0,0,'1146','','*05033','*18005','','Writer Convent Big ClassicMrp 32 [Hindi /Geometry]-116 page','*25019','','NULL','NULL','NULL','NULL','NULL','NULL','F','000001',GetDate(),'NULL',NULL,'N','N')</v>
      </c>
    </row>
    <row r="152" spans="1:30">
      <c r="A152" s="486" t="s">
        <v>5633</v>
      </c>
      <c r="B152" s="131" t="s">
        <v>6033</v>
      </c>
      <c r="C152" s="131" t="s">
        <v>6033</v>
      </c>
      <c r="D152" s="131" t="s">
        <v>5417</v>
      </c>
      <c r="E152" s="131" t="s">
        <v>2493</v>
      </c>
      <c r="F152" s="487">
        <v>0</v>
      </c>
      <c r="G152" s="131">
        <v>0</v>
      </c>
      <c r="H152" s="131">
        <v>1147</v>
      </c>
      <c r="I152" s="131"/>
      <c r="J152" s="131" t="s">
        <v>5474</v>
      </c>
      <c r="K152" s="484" t="s">
        <v>5427</v>
      </c>
      <c r="L152" s="131"/>
      <c r="M152" s="488" t="s">
        <v>6033</v>
      </c>
      <c r="N152" s="488" t="s">
        <v>4926</v>
      </c>
      <c r="O152" s="131"/>
      <c r="P152" s="131" t="s">
        <v>795</v>
      </c>
      <c r="Q152" s="131" t="s">
        <v>795</v>
      </c>
      <c r="R152" s="131" t="s">
        <v>795</v>
      </c>
      <c r="S152" s="131" t="s">
        <v>795</v>
      </c>
      <c r="T152" s="131" t="s">
        <v>795</v>
      </c>
      <c r="U152" s="131" t="s">
        <v>795</v>
      </c>
      <c r="V152" s="131" t="s">
        <v>5190</v>
      </c>
      <c r="W152" s="486" t="s">
        <v>135</v>
      </c>
      <c r="X152" s="492" t="s">
        <v>2070</v>
      </c>
      <c r="Y152" s="131" t="s">
        <v>795</v>
      </c>
      <c r="Z152" s="131" t="s">
        <v>795</v>
      </c>
      <c r="AA152" s="131" t="s">
        <v>304</v>
      </c>
      <c r="AB152" s="131" t="s">
        <v>304</v>
      </c>
      <c r="AD152" s="327" t="str">
        <f t="shared" si="2"/>
        <v>IF EXISTS (SELECT *FROM BookMaster WHERE Code='000147' OR Name='Writer  Convent Classic  Mrp 16 [Single line]-40 page') Print 'Exist' ELSE Insert Into BookMaster VALUES ('000147','Writer  Convent Classic  Mrp 16 [Single line]-40 page','Writer  Convent Classic  Mrp 16 [Single line]-40 page','*11103','*06016',0,0,'1147','','*05035','*18005','','Writer  Convent Classic  Mrp 16 [Single line]-40 page','*25019','','NULL','NULL','NULL','NULL','NULL','NULL','F','000001',GetDate(),'NULL',NULL,'N','N')</v>
      </c>
    </row>
    <row r="153" spans="1:30">
      <c r="A153" s="486" t="s">
        <v>5635</v>
      </c>
      <c r="B153" s="131" t="s">
        <v>6034</v>
      </c>
      <c r="C153" s="131" t="s">
        <v>6034</v>
      </c>
      <c r="D153" s="131" t="s">
        <v>5417</v>
      </c>
      <c r="E153" s="131" t="s">
        <v>2493</v>
      </c>
      <c r="F153" s="487">
        <v>0</v>
      </c>
      <c r="G153" s="131">
        <v>0</v>
      </c>
      <c r="H153" s="131">
        <v>1148</v>
      </c>
      <c r="I153" s="131"/>
      <c r="J153" s="131" t="s">
        <v>5468</v>
      </c>
      <c r="K153" s="484" t="s">
        <v>5427</v>
      </c>
      <c r="L153" s="131"/>
      <c r="M153" s="488" t="s">
        <v>6034</v>
      </c>
      <c r="N153" s="488" t="s">
        <v>4926</v>
      </c>
      <c r="O153" s="131"/>
      <c r="P153" s="131" t="s">
        <v>795</v>
      </c>
      <c r="Q153" s="131" t="s">
        <v>795</v>
      </c>
      <c r="R153" s="131" t="s">
        <v>795</v>
      </c>
      <c r="S153" s="131" t="s">
        <v>795</v>
      </c>
      <c r="T153" s="131" t="s">
        <v>795</v>
      </c>
      <c r="U153" s="131" t="s">
        <v>795</v>
      </c>
      <c r="V153" s="131" t="s">
        <v>5190</v>
      </c>
      <c r="W153" s="486" t="s">
        <v>135</v>
      </c>
      <c r="X153" s="492" t="s">
        <v>2070</v>
      </c>
      <c r="Y153" s="131" t="s">
        <v>795</v>
      </c>
      <c r="Z153" s="131" t="s">
        <v>795</v>
      </c>
      <c r="AA153" s="131" t="s">
        <v>304</v>
      </c>
      <c r="AB153" s="131" t="s">
        <v>304</v>
      </c>
      <c r="AD153" s="327" t="str">
        <f t="shared" si="2"/>
        <v>IF EXISTS (SELECT *FROM BookMaster WHERE Code='000148' OR Name='Writer  Convent Classic  Mrp 16 [English]-40 page') Print 'Exist' ELSE Insert Into BookMaster VALUES ('000148','Writer  Convent Classic  Mrp 16 [English]-40 page','Writer  Convent Classic  Mrp 16 [English]-40 page','*11103','*06016',0,0,'1148','','*05029','*18005','','Writer  Convent Classic  Mrp 16 [English]-40 page','*25019','','NULL','NULL','NULL','NULL','NULL','NULL','F','000001',GetDate(),'NULL',NULL,'N','N')</v>
      </c>
    </row>
    <row r="154" spans="1:30">
      <c r="A154" s="486" t="s">
        <v>5637</v>
      </c>
      <c r="B154" s="131" t="s">
        <v>6035</v>
      </c>
      <c r="C154" s="131" t="s">
        <v>6035</v>
      </c>
      <c r="D154" s="131" t="s">
        <v>5417</v>
      </c>
      <c r="E154" s="131" t="s">
        <v>2493</v>
      </c>
      <c r="F154" s="487">
        <v>0</v>
      </c>
      <c r="G154" s="131">
        <v>0</v>
      </c>
      <c r="H154" s="131">
        <v>1149</v>
      </c>
      <c r="I154" s="131"/>
      <c r="J154" s="131" t="s">
        <v>5938</v>
      </c>
      <c r="K154" s="484" t="s">
        <v>5427</v>
      </c>
      <c r="L154" s="131"/>
      <c r="M154" s="488" t="s">
        <v>6035</v>
      </c>
      <c r="N154" s="488" t="s">
        <v>4926</v>
      </c>
      <c r="O154" s="131"/>
      <c r="P154" s="131" t="s">
        <v>795</v>
      </c>
      <c r="Q154" s="131" t="s">
        <v>795</v>
      </c>
      <c r="R154" s="131" t="s">
        <v>795</v>
      </c>
      <c r="S154" s="131" t="s">
        <v>795</v>
      </c>
      <c r="T154" s="131" t="s">
        <v>795</v>
      </c>
      <c r="U154" s="131" t="s">
        <v>795</v>
      </c>
      <c r="V154" s="131" t="s">
        <v>5190</v>
      </c>
      <c r="W154" s="486" t="s">
        <v>135</v>
      </c>
      <c r="X154" s="492" t="s">
        <v>2070</v>
      </c>
      <c r="Y154" s="131" t="s">
        <v>795</v>
      </c>
      <c r="Z154" s="131" t="s">
        <v>795</v>
      </c>
      <c r="AA154" s="131" t="s">
        <v>304</v>
      </c>
      <c r="AB154" s="131" t="s">
        <v>304</v>
      </c>
      <c r="AD154" s="327" t="str">
        <f t="shared" si="2"/>
        <v>IF EXISTS (SELECT *FROM BookMaster WHERE Code='000149' OR Name='Writer  Convent Classic  Mrp 16 [12 mm Squire ( Medium)]') Print 'Exist' ELSE Insert Into BookMaster VALUES ('000149','Writer  Convent Classic  Mrp 16 [12 mm Squire ( Medium)]','Writer  Convent Classic  Mrp 16 [12 mm Squire ( Medium)]','*11103','*06016',0,0,'1149','','*05045','*18005','','Writer  Convent Classic  Mrp 16 [12 mm Squire ( Medium)]','*25019','','NULL','NULL','NULL','NULL','NULL','NULL','F','000001',GetDate(),'NULL',NULL,'N','N')</v>
      </c>
    </row>
    <row r="155" spans="1:30">
      <c r="A155" s="486" t="s">
        <v>5639</v>
      </c>
      <c r="B155" s="131" t="s">
        <v>6036</v>
      </c>
      <c r="C155" s="131" t="s">
        <v>6036</v>
      </c>
      <c r="D155" s="131" t="s">
        <v>5417</v>
      </c>
      <c r="E155" s="131" t="s">
        <v>2493</v>
      </c>
      <c r="F155" s="487">
        <v>0</v>
      </c>
      <c r="G155" s="131">
        <v>0</v>
      </c>
      <c r="H155" s="131">
        <v>1150</v>
      </c>
      <c r="I155" s="131"/>
      <c r="J155" s="131" t="s">
        <v>5472</v>
      </c>
      <c r="K155" s="484" t="s">
        <v>5427</v>
      </c>
      <c r="L155" s="131"/>
      <c r="M155" s="488" t="s">
        <v>6036</v>
      </c>
      <c r="N155" s="488" t="s">
        <v>4926</v>
      </c>
      <c r="O155" s="131"/>
      <c r="P155" s="131" t="s">
        <v>795</v>
      </c>
      <c r="Q155" s="131" t="s">
        <v>795</v>
      </c>
      <c r="R155" s="131" t="s">
        <v>795</v>
      </c>
      <c r="S155" s="131" t="s">
        <v>795</v>
      </c>
      <c r="T155" s="131" t="s">
        <v>795</v>
      </c>
      <c r="U155" s="131" t="s">
        <v>795</v>
      </c>
      <c r="V155" s="131" t="s">
        <v>5190</v>
      </c>
      <c r="W155" s="486" t="s">
        <v>135</v>
      </c>
      <c r="X155" s="492" t="s">
        <v>2070</v>
      </c>
      <c r="Y155" s="131" t="s">
        <v>795</v>
      </c>
      <c r="Z155" s="131" t="s">
        <v>795</v>
      </c>
      <c r="AA155" s="131" t="s">
        <v>304</v>
      </c>
      <c r="AB155" s="131" t="s">
        <v>304</v>
      </c>
      <c r="AD155" s="327" t="str">
        <f t="shared" si="2"/>
        <v>IF EXISTS (SELECT *FROM BookMaster WHERE Code='000150' OR Name='Writer  Convent Classic  Mrp 16 [Hindi /Geometry]-40 page') Print 'Exist' ELSE Insert Into BookMaster VALUES ('000150','Writer  Convent Classic  Mrp 16 [Hindi /Geometry]-40 page','Writer  Convent Classic  Mrp 16 [Hindi /Geometry]-40 page','*11103','*06016',0,0,'1150','','*05033','*18005','','Writer  Convent Classic  Mrp 16 [Hindi /Geometry]-40 page','*25019','','NULL','NULL','NULL','NULL','NULL','NULL','F','000001',GetDate(),'NULL',NULL,'N','N')</v>
      </c>
    </row>
    <row r="156" spans="1:30">
      <c r="A156" s="486" t="s">
        <v>5641</v>
      </c>
      <c r="B156" s="131" t="s">
        <v>6037</v>
      </c>
      <c r="C156" s="131" t="s">
        <v>6037</v>
      </c>
      <c r="D156" s="131" t="s">
        <v>5417</v>
      </c>
      <c r="E156" s="131" t="s">
        <v>2493</v>
      </c>
      <c r="F156" s="487">
        <v>0</v>
      </c>
      <c r="G156" s="131">
        <v>0</v>
      </c>
      <c r="H156" s="131">
        <v>1151</v>
      </c>
      <c r="I156" s="131"/>
      <c r="J156" s="131" t="s">
        <v>5466</v>
      </c>
      <c r="K156" s="484" t="s">
        <v>5427</v>
      </c>
      <c r="L156" s="131"/>
      <c r="M156" s="488" t="s">
        <v>6037</v>
      </c>
      <c r="N156" s="488" t="s">
        <v>4926</v>
      </c>
      <c r="O156" s="131"/>
      <c r="P156" s="131" t="s">
        <v>795</v>
      </c>
      <c r="Q156" s="131" t="s">
        <v>795</v>
      </c>
      <c r="R156" s="131" t="s">
        <v>795</v>
      </c>
      <c r="S156" s="131" t="s">
        <v>795</v>
      </c>
      <c r="T156" s="131" t="s">
        <v>795</v>
      </c>
      <c r="U156" s="131" t="s">
        <v>795</v>
      </c>
      <c r="V156" s="131" t="s">
        <v>5190</v>
      </c>
      <c r="W156" s="486" t="s">
        <v>135</v>
      </c>
      <c r="X156" s="492" t="s">
        <v>2070</v>
      </c>
      <c r="Y156" s="131" t="s">
        <v>795</v>
      </c>
      <c r="Z156" s="131" t="s">
        <v>795</v>
      </c>
      <c r="AA156" s="131" t="s">
        <v>304</v>
      </c>
      <c r="AB156" s="131" t="s">
        <v>304</v>
      </c>
      <c r="AD156" s="327" t="str">
        <f t="shared" si="2"/>
        <v>IF EXISTS (SELECT *FROM BookMaster WHERE Code='000151' OR Name='Writer  Convent Classic  Mrp 16 [3 In 1]-40 page') Print 'Exist' ELSE Insert Into BookMaster VALUES ('000151','Writer  Convent Classic  Mrp 16 [3 In 1]-40 page','Writer  Convent Classic  Mrp 16 [3 In 1]-40 page','*11103','*06016',0,0,'1151','','*05027','*18005','','Writer  Convent Classic  Mrp 16 [3 In 1]-40 page','*25019','','NULL','NULL','NULL','NULL','NULL','NULL','F','000001',GetDate(),'NULL',NULL,'N','N')</v>
      </c>
    </row>
    <row r="157" spans="1:30">
      <c r="A157" s="486" t="s">
        <v>5643</v>
      </c>
      <c r="B157" s="131" t="s">
        <v>6038</v>
      </c>
      <c r="C157" s="131" t="s">
        <v>6038</v>
      </c>
      <c r="D157" s="131" t="s">
        <v>5417</v>
      </c>
      <c r="E157" s="131" t="s">
        <v>2493</v>
      </c>
      <c r="F157" s="487">
        <v>0</v>
      </c>
      <c r="G157" s="131">
        <v>0</v>
      </c>
      <c r="H157" s="131">
        <v>1152</v>
      </c>
      <c r="I157" s="131"/>
      <c r="J157" s="131" t="s">
        <v>5474</v>
      </c>
      <c r="K157" s="484" t="s">
        <v>5427</v>
      </c>
      <c r="L157" s="131"/>
      <c r="M157" s="488" t="s">
        <v>6038</v>
      </c>
      <c r="N157" s="488" t="s">
        <v>4926</v>
      </c>
      <c r="O157" s="131"/>
      <c r="P157" s="131" t="s">
        <v>795</v>
      </c>
      <c r="Q157" s="131" t="s">
        <v>795</v>
      </c>
      <c r="R157" s="131" t="s">
        <v>795</v>
      </c>
      <c r="S157" s="131" t="s">
        <v>795</v>
      </c>
      <c r="T157" s="131" t="s">
        <v>795</v>
      </c>
      <c r="U157" s="131" t="s">
        <v>795</v>
      </c>
      <c r="V157" s="131" t="s">
        <v>5190</v>
      </c>
      <c r="W157" s="486" t="s">
        <v>135</v>
      </c>
      <c r="X157" s="492" t="s">
        <v>2070</v>
      </c>
      <c r="Y157" s="131" t="s">
        <v>795</v>
      </c>
      <c r="Z157" s="131" t="s">
        <v>795</v>
      </c>
      <c r="AA157" s="131" t="s">
        <v>304</v>
      </c>
      <c r="AB157" s="131" t="s">
        <v>304</v>
      </c>
      <c r="AD157" s="327" t="str">
        <f t="shared" si="2"/>
        <v>IF EXISTS (SELECT *FROM BookMaster WHERE Code='000152' OR Name='Writer  Convent Classic  Mrp 24 [Single line]-72 page') Print 'Exist' ELSE Insert Into BookMaster VALUES ('000152','Writer  Convent Classic  Mrp 24 [Single line]-72 page','Writer  Convent Classic  Mrp 24 [Single line]-72 page','*11103','*06016',0,0,'1152','','*05035','*18005','','Writer  Convent Classic  Mrp 24 [Single line]-72 page','*25019','','NULL','NULL','NULL','NULL','NULL','NULL','F','000001',GetDate(),'NULL',NULL,'N','N')</v>
      </c>
    </row>
    <row r="158" spans="1:30">
      <c r="A158" s="486" t="s">
        <v>5645</v>
      </c>
      <c r="B158" s="131" t="s">
        <v>6039</v>
      </c>
      <c r="C158" s="131" t="s">
        <v>6039</v>
      </c>
      <c r="D158" s="131" t="s">
        <v>5417</v>
      </c>
      <c r="E158" s="131" t="s">
        <v>2493</v>
      </c>
      <c r="F158" s="487">
        <v>0</v>
      </c>
      <c r="G158" s="131">
        <v>0</v>
      </c>
      <c r="H158" s="131">
        <v>1153</v>
      </c>
      <c r="I158" s="131"/>
      <c r="J158" s="131" t="s">
        <v>5468</v>
      </c>
      <c r="K158" s="484" t="s">
        <v>5427</v>
      </c>
      <c r="L158" s="131"/>
      <c r="M158" s="488" t="s">
        <v>6039</v>
      </c>
      <c r="N158" s="488" t="s">
        <v>4926</v>
      </c>
      <c r="O158" s="131"/>
      <c r="P158" s="131" t="s">
        <v>795</v>
      </c>
      <c r="Q158" s="131" t="s">
        <v>795</v>
      </c>
      <c r="R158" s="131" t="s">
        <v>795</v>
      </c>
      <c r="S158" s="131" t="s">
        <v>795</v>
      </c>
      <c r="T158" s="131" t="s">
        <v>795</v>
      </c>
      <c r="U158" s="131" t="s">
        <v>795</v>
      </c>
      <c r="V158" s="131" t="s">
        <v>5190</v>
      </c>
      <c r="W158" s="486" t="s">
        <v>135</v>
      </c>
      <c r="X158" s="492" t="s">
        <v>2070</v>
      </c>
      <c r="Y158" s="131" t="s">
        <v>795</v>
      </c>
      <c r="Z158" s="131" t="s">
        <v>795</v>
      </c>
      <c r="AA158" s="131" t="s">
        <v>304</v>
      </c>
      <c r="AB158" s="131" t="s">
        <v>304</v>
      </c>
      <c r="AD158" s="327" t="str">
        <f t="shared" si="2"/>
        <v>IF EXISTS (SELECT *FROM BookMaster WHERE Code='000153' OR Name='Writer  Convent Classic  Mrp 24 [English]-72 page') Print 'Exist' ELSE Insert Into BookMaster VALUES ('000153','Writer  Convent Classic  Mrp 24 [English]-72 page','Writer  Convent Classic  Mrp 24 [English]-72 page','*11103','*06016',0,0,'1153','','*05029','*18005','','Writer  Convent Classic  Mrp 24 [English]-72 page','*25019','','NULL','NULL','NULL','NULL','NULL','NULL','F','000001',GetDate(),'NULL',NULL,'N','N')</v>
      </c>
    </row>
    <row r="159" spans="1:30">
      <c r="A159" s="486" t="s">
        <v>5763</v>
      </c>
      <c r="B159" s="131" t="s">
        <v>6040</v>
      </c>
      <c r="C159" s="131" t="s">
        <v>6040</v>
      </c>
      <c r="D159" s="131" t="s">
        <v>5417</v>
      </c>
      <c r="E159" s="131" t="s">
        <v>2493</v>
      </c>
      <c r="F159" s="487">
        <v>0</v>
      </c>
      <c r="G159" s="131">
        <v>0</v>
      </c>
      <c r="H159" s="131">
        <v>1154</v>
      </c>
      <c r="I159" s="131"/>
      <c r="J159" s="131" t="s">
        <v>5938</v>
      </c>
      <c r="K159" s="484" t="s">
        <v>5427</v>
      </c>
      <c r="L159" s="131"/>
      <c r="M159" s="488" t="s">
        <v>6040</v>
      </c>
      <c r="N159" s="488" t="s">
        <v>4926</v>
      </c>
      <c r="O159" s="131"/>
      <c r="P159" s="131" t="s">
        <v>795</v>
      </c>
      <c r="Q159" s="131" t="s">
        <v>795</v>
      </c>
      <c r="R159" s="131" t="s">
        <v>795</v>
      </c>
      <c r="S159" s="131" t="s">
        <v>795</v>
      </c>
      <c r="T159" s="131" t="s">
        <v>795</v>
      </c>
      <c r="U159" s="131" t="s">
        <v>795</v>
      </c>
      <c r="V159" s="131" t="s">
        <v>5190</v>
      </c>
      <c r="W159" s="486" t="s">
        <v>135</v>
      </c>
      <c r="X159" s="492" t="s">
        <v>2070</v>
      </c>
      <c r="Y159" s="131" t="s">
        <v>795</v>
      </c>
      <c r="Z159" s="131" t="s">
        <v>795</v>
      </c>
      <c r="AA159" s="131" t="s">
        <v>304</v>
      </c>
      <c r="AB159" s="131" t="s">
        <v>304</v>
      </c>
      <c r="AD159" s="327" t="str">
        <f t="shared" si="2"/>
        <v>IF EXISTS (SELECT *FROM BookMaster WHERE Code='000154' OR Name='Writer  Convent Classic  Mrp 24 [12 mm Squire ( Medium)]') Print 'Exist' ELSE Insert Into BookMaster VALUES ('000154','Writer  Convent Classic  Mrp 24 [12 mm Squire ( Medium)]','Writer  Convent Classic  Mrp 24 [12 mm Squire ( Medium)]','*11103','*06016',0,0,'1154','','*05045','*18005','','Writer  Convent Classic  Mrp 24 [12 mm Squire ( Medium)]','*25019','','NULL','NULL','NULL','NULL','NULL','NULL','F','000001',GetDate(),'NULL',NULL,'N','N')</v>
      </c>
    </row>
    <row r="160" spans="1:30">
      <c r="A160" s="486" t="s">
        <v>5764</v>
      </c>
      <c r="B160" s="131" t="s">
        <v>6041</v>
      </c>
      <c r="C160" s="131" t="s">
        <v>6041</v>
      </c>
      <c r="D160" s="131" t="s">
        <v>5417</v>
      </c>
      <c r="E160" s="131" t="s">
        <v>2493</v>
      </c>
      <c r="F160" s="487">
        <v>0</v>
      </c>
      <c r="G160" s="131">
        <v>0</v>
      </c>
      <c r="H160" s="131">
        <v>1155</v>
      </c>
      <c r="I160" s="131"/>
      <c r="J160" s="131" t="s">
        <v>5472</v>
      </c>
      <c r="K160" s="484" t="s">
        <v>5427</v>
      </c>
      <c r="L160" s="131"/>
      <c r="M160" s="488" t="s">
        <v>6041</v>
      </c>
      <c r="N160" s="488" t="s">
        <v>4926</v>
      </c>
      <c r="O160" s="131"/>
      <c r="P160" s="131" t="s">
        <v>795</v>
      </c>
      <c r="Q160" s="131" t="s">
        <v>795</v>
      </c>
      <c r="R160" s="131" t="s">
        <v>795</v>
      </c>
      <c r="S160" s="131" t="s">
        <v>795</v>
      </c>
      <c r="T160" s="131" t="s">
        <v>795</v>
      </c>
      <c r="U160" s="131" t="s">
        <v>795</v>
      </c>
      <c r="V160" s="131" t="s">
        <v>5190</v>
      </c>
      <c r="W160" s="486" t="s">
        <v>135</v>
      </c>
      <c r="X160" s="492" t="s">
        <v>2070</v>
      </c>
      <c r="Y160" s="131" t="s">
        <v>795</v>
      </c>
      <c r="Z160" s="131" t="s">
        <v>795</v>
      </c>
      <c r="AA160" s="131" t="s">
        <v>304</v>
      </c>
      <c r="AB160" s="131" t="s">
        <v>304</v>
      </c>
      <c r="AD160" s="327" t="str">
        <f t="shared" si="2"/>
        <v>IF EXISTS (SELECT *FROM BookMaster WHERE Code='000155' OR Name='Writer  Convent Classic  Mrp 24 [Hindi /Geometry]-72 page') Print 'Exist' ELSE Insert Into BookMaster VALUES ('000155','Writer  Convent Classic  Mrp 24 [Hindi /Geometry]-72 page','Writer  Convent Classic  Mrp 24 [Hindi /Geometry]-72 page','*11103','*06016',0,0,'1155','','*05033','*18005','','Writer  Convent Classic  Mrp 24 [Hindi /Geometry]-72 page','*25019','','NULL','NULL','NULL','NULL','NULL','NULL','F','000001',GetDate(),'NULL',NULL,'N','N')</v>
      </c>
    </row>
    <row r="161" spans="1:30">
      <c r="A161" s="486" t="s">
        <v>5765</v>
      </c>
      <c r="B161" s="131" t="s">
        <v>6042</v>
      </c>
      <c r="C161" s="131" t="s">
        <v>6042</v>
      </c>
      <c r="D161" s="131" t="s">
        <v>5417</v>
      </c>
      <c r="E161" s="131" t="s">
        <v>2493</v>
      </c>
      <c r="F161" s="487">
        <v>0</v>
      </c>
      <c r="G161" s="131">
        <v>0</v>
      </c>
      <c r="H161" s="131">
        <v>1156</v>
      </c>
      <c r="I161" s="131"/>
      <c r="J161" s="131" t="s">
        <v>5466</v>
      </c>
      <c r="K161" s="484" t="s">
        <v>5427</v>
      </c>
      <c r="L161" s="131"/>
      <c r="M161" s="488" t="s">
        <v>6042</v>
      </c>
      <c r="N161" s="488" t="s">
        <v>4926</v>
      </c>
      <c r="O161" s="131"/>
      <c r="P161" s="131" t="s">
        <v>795</v>
      </c>
      <c r="Q161" s="131" t="s">
        <v>795</v>
      </c>
      <c r="R161" s="131" t="s">
        <v>795</v>
      </c>
      <c r="S161" s="131" t="s">
        <v>795</v>
      </c>
      <c r="T161" s="131" t="s">
        <v>795</v>
      </c>
      <c r="U161" s="131" t="s">
        <v>795</v>
      </c>
      <c r="V161" s="131" t="s">
        <v>5190</v>
      </c>
      <c r="W161" s="486" t="s">
        <v>135</v>
      </c>
      <c r="X161" s="492" t="s">
        <v>2070</v>
      </c>
      <c r="Y161" s="131" t="s">
        <v>795</v>
      </c>
      <c r="Z161" s="131" t="s">
        <v>795</v>
      </c>
      <c r="AA161" s="131" t="s">
        <v>304</v>
      </c>
      <c r="AB161" s="131" t="s">
        <v>304</v>
      </c>
      <c r="AD161" s="327" t="str">
        <f t="shared" si="2"/>
        <v>IF EXISTS (SELECT *FROM BookMaster WHERE Code='000156' OR Name='Writer  Convent Classic  Mrp 24 [3 In 1]-72 page') Print 'Exist' ELSE Insert Into BookMaster VALUES ('000156','Writer  Convent Classic  Mrp 24 [3 In 1]-72 page','Writer  Convent Classic  Mrp 24 [3 In 1]-72 page','*11103','*06016',0,0,'1156','','*05027','*18005','','Writer  Convent Classic  Mrp 24 [3 In 1]-72 page','*25019','','NULL','NULL','NULL','NULL','NULL','NULL','F','000001',GetDate(),'NULL',NULL,'N','N')</v>
      </c>
    </row>
    <row r="162" spans="1:30">
      <c r="A162" s="486" t="s">
        <v>5766</v>
      </c>
      <c r="B162" s="131" t="s">
        <v>6043</v>
      </c>
      <c r="C162" s="131" t="s">
        <v>6043</v>
      </c>
      <c r="D162" s="131" t="s">
        <v>5417</v>
      </c>
      <c r="E162" s="131" t="s">
        <v>2493</v>
      </c>
      <c r="F162" s="487">
        <v>0</v>
      </c>
      <c r="G162" s="131">
        <v>0</v>
      </c>
      <c r="H162" s="131">
        <v>1157</v>
      </c>
      <c r="I162" s="131"/>
      <c r="J162" s="131" t="s">
        <v>5474</v>
      </c>
      <c r="K162" s="484" t="s">
        <v>5427</v>
      </c>
      <c r="L162" s="131"/>
      <c r="M162" s="488" t="s">
        <v>6043</v>
      </c>
      <c r="N162" s="488" t="s">
        <v>4926</v>
      </c>
      <c r="O162" s="131"/>
      <c r="P162" s="131" t="s">
        <v>795</v>
      </c>
      <c r="Q162" s="131" t="s">
        <v>795</v>
      </c>
      <c r="R162" s="131" t="s">
        <v>795</v>
      </c>
      <c r="S162" s="131" t="s">
        <v>795</v>
      </c>
      <c r="T162" s="131" t="s">
        <v>795</v>
      </c>
      <c r="U162" s="131" t="s">
        <v>795</v>
      </c>
      <c r="V162" s="131" t="s">
        <v>5190</v>
      </c>
      <c r="W162" s="486" t="s">
        <v>135</v>
      </c>
      <c r="X162" s="492" t="s">
        <v>2070</v>
      </c>
      <c r="Y162" s="131" t="s">
        <v>795</v>
      </c>
      <c r="Z162" s="131" t="s">
        <v>795</v>
      </c>
      <c r="AA162" s="131" t="s">
        <v>304</v>
      </c>
      <c r="AB162" s="131" t="s">
        <v>304</v>
      </c>
      <c r="AD162" s="327" t="str">
        <f t="shared" si="2"/>
        <v>IF EXISTS (SELECT *FROM BookMaster WHERE Code='000157' OR Name='Writer  Convent Classic  Mrp 32 [Single line]-96 page') Print 'Exist' ELSE Insert Into BookMaster VALUES ('000157','Writer  Convent Classic  Mrp 32 [Single line]-96 page','Writer  Convent Classic  Mrp 32 [Single line]-96 page','*11103','*06016',0,0,'1157','','*05035','*18005','','Writer  Convent Classic  Mrp 32 [Single line]-96 page','*25019','','NULL','NULL','NULL','NULL','NULL','NULL','F','000001',GetDate(),'NULL',NULL,'N','N')</v>
      </c>
    </row>
    <row r="163" spans="1:30">
      <c r="A163" s="486" t="s">
        <v>5767</v>
      </c>
      <c r="B163" s="131" t="s">
        <v>6044</v>
      </c>
      <c r="C163" s="131" t="s">
        <v>6044</v>
      </c>
      <c r="D163" s="131" t="s">
        <v>5417</v>
      </c>
      <c r="E163" s="131" t="s">
        <v>2493</v>
      </c>
      <c r="F163" s="487">
        <v>0</v>
      </c>
      <c r="G163" s="131">
        <v>0</v>
      </c>
      <c r="H163" s="131">
        <v>1158</v>
      </c>
      <c r="I163" s="131"/>
      <c r="J163" s="131" t="s">
        <v>5468</v>
      </c>
      <c r="K163" s="484" t="s">
        <v>5427</v>
      </c>
      <c r="L163" s="131"/>
      <c r="M163" s="488" t="s">
        <v>6044</v>
      </c>
      <c r="N163" s="488" t="s">
        <v>4926</v>
      </c>
      <c r="O163" s="131"/>
      <c r="P163" s="131" t="s">
        <v>795</v>
      </c>
      <c r="Q163" s="131" t="s">
        <v>795</v>
      </c>
      <c r="R163" s="131" t="s">
        <v>795</v>
      </c>
      <c r="S163" s="131" t="s">
        <v>795</v>
      </c>
      <c r="T163" s="131" t="s">
        <v>795</v>
      </c>
      <c r="U163" s="131" t="s">
        <v>795</v>
      </c>
      <c r="V163" s="131" t="s">
        <v>5190</v>
      </c>
      <c r="W163" s="486" t="s">
        <v>135</v>
      </c>
      <c r="X163" s="492" t="s">
        <v>2070</v>
      </c>
      <c r="Y163" s="131" t="s">
        <v>795</v>
      </c>
      <c r="Z163" s="131" t="s">
        <v>795</v>
      </c>
      <c r="AA163" s="131" t="s">
        <v>304</v>
      </c>
      <c r="AB163" s="131" t="s">
        <v>304</v>
      </c>
      <c r="AD163" s="327" t="str">
        <f t="shared" si="2"/>
        <v>IF EXISTS (SELECT *FROM BookMaster WHERE Code='000158' OR Name='Writer  Convent Classic  Mrp 32 [English]-96 page') Print 'Exist' ELSE Insert Into BookMaster VALUES ('000158','Writer  Convent Classic  Mrp 32 [English]-96 page','Writer  Convent Classic  Mrp 32 [English]-96 page','*11103','*06016',0,0,'1158','','*05029','*18005','','Writer  Convent Classic  Mrp 32 [English]-96 page','*25019','','NULL','NULL','NULL','NULL','NULL','NULL','F','000001',GetDate(),'NULL',NULL,'N','N')</v>
      </c>
    </row>
    <row r="164" spans="1:30">
      <c r="A164" s="486" t="s">
        <v>213</v>
      </c>
      <c r="B164" s="131" t="s">
        <v>6045</v>
      </c>
      <c r="C164" s="131" t="s">
        <v>6045</v>
      </c>
      <c r="D164" s="131" t="s">
        <v>5417</v>
      </c>
      <c r="E164" s="131" t="s">
        <v>2493</v>
      </c>
      <c r="F164" s="487">
        <v>0</v>
      </c>
      <c r="G164" s="131">
        <v>0</v>
      </c>
      <c r="H164" s="131">
        <v>1159</v>
      </c>
      <c r="I164" s="131"/>
      <c r="J164" s="131" t="s">
        <v>5938</v>
      </c>
      <c r="K164" s="484" t="s">
        <v>5427</v>
      </c>
      <c r="L164" s="131"/>
      <c r="M164" s="488" t="s">
        <v>6045</v>
      </c>
      <c r="N164" s="488" t="s">
        <v>4926</v>
      </c>
      <c r="O164" s="131"/>
      <c r="P164" s="131" t="s">
        <v>795</v>
      </c>
      <c r="Q164" s="131" t="s">
        <v>795</v>
      </c>
      <c r="R164" s="131" t="s">
        <v>795</v>
      </c>
      <c r="S164" s="131" t="s">
        <v>795</v>
      </c>
      <c r="T164" s="131" t="s">
        <v>795</v>
      </c>
      <c r="U164" s="131" t="s">
        <v>795</v>
      </c>
      <c r="V164" s="131" t="s">
        <v>5190</v>
      </c>
      <c r="W164" s="486" t="s">
        <v>135</v>
      </c>
      <c r="X164" s="492" t="s">
        <v>2070</v>
      </c>
      <c r="Y164" s="131" t="s">
        <v>795</v>
      </c>
      <c r="Z164" s="131" t="s">
        <v>795</v>
      </c>
      <c r="AA164" s="131" t="s">
        <v>304</v>
      </c>
      <c r="AB164" s="131" t="s">
        <v>304</v>
      </c>
      <c r="AD164" s="327" t="str">
        <f t="shared" si="2"/>
        <v>IF EXISTS (SELECT *FROM BookMaster WHERE Code='000159' OR Name='Writer  Convent Classic  Mrp 32 [12 mm Squire ( Medium)]') Print 'Exist' ELSE Insert Into BookMaster VALUES ('000159','Writer  Convent Classic  Mrp 32 [12 mm Squire ( Medium)]','Writer  Convent Classic  Mrp 32 [12 mm Squire ( Medium)]','*11103','*06016',0,0,'1159','','*05045','*18005','','Writer  Convent Classic  Mrp 32 [12 mm Squire ( Medium)]','*25019','','NULL','NULL','NULL','NULL','NULL','NULL','F','000001',GetDate(),'NULL',NULL,'N','N')</v>
      </c>
    </row>
    <row r="165" spans="1:30">
      <c r="A165" s="486" t="s">
        <v>220</v>
      </c>
      <c r="B165" s="131" t="s">
        <v>6046</v>
      </c>
      <c r="C165" s="131" t="s">
        <v>6046</v>
      </c>
      <c r="D165" s="131" t="s">
        <v>5417</v>
      </c>
      <c r="E165" s="131" t="s">
        <v>2493</v>
      </c>
      <c r="F165" s="487">
        <v>0</v>
      </c>
      <c r="G165" s="131">
        <v>0</v>
      </c>
      <c r="H165" s="131">
        <v>1160</v>
      </c>
      <c r="I165" s="131"/>
      <c r="J165" s="131" t="s">
        <v>5472</v>
      </c>
      <c r="K165" s="484" t="s">
        <v>5427</v>
      </c>
      <c r="L165" s="131"/>
      <c r="M165" s="488" t="s">
        <v>6046</v>
      </c>
      <c r="N165" s="488" t="s">
        <v>4926</v>
      </c>
      <c r="O165" s="131"/>
      <c r="P165" s="131" t="s">
        <v>795</v>
      </c>
      <c r="Q165" s="131" t="s">
        <v>795</v>
      </c>
      <c r="R165" s="131" t="s">
        <v>795</v>
      </c>
      <c r="S165" s="131" t="s">
        <v>795</v>
      </c>
      <c r="T165" s="131" t="s">
        <v>795</v>
      </c>
      <c r="U165" s="131" t="s">
        <v>795</v>
      </c>
      <c r="V165" s="131" t="s">
        <v>5190</v>
      </c>
      <c r="W165" s="486" t="s">
        <v>135</v>
      </c>
      <c r="X165" s="492" t="s">
        <v>2070</v>
      </c>
      <c r="Y165" s="131" t="s">
        <v>795</v>
      </c>
      <c r="Z165" s="131" t="s">
        <v>795</v>
      </c>
      <c r="AA165" s="131" t="s">
        <v>304</v>
      </c>
      <c r="AB165" s="131" t="s">
        <v>304</v>
      </c>
      <c r="AD165" s="327" t="str">
        <f t="shared" si="2"/>
        <v>IF EXISTS (SELECT *FROM BookMaster WHERE Code='000160' OR Name='Writer  Convent Classic  Mrp 32 [Hindi /Geometry]-96 page') Print 'Exist' ELSE Insert Into BookMaster VALUES ('000160','Writer  Convent Classic  Mrp 32 [Hindi /Geometry]-96 page','Writer  Convent Classic  Mrp 32 [Hindi /Geometry]-96 page','*11103','*06016',0,0,'1160','','*05033','*18005','','Writer  Convent Classic  Mrp 32 [Hindi /Geometry]-96 page','*25019','','NULL','NULL','NULL','NULL','NULL','NULL','F','000001',GetDate(),'NULL',NULL,'N','N')</v>
      </c>
    </row>
    <row r="166" spans="1:30">
      <c r="A166" s="486" t="s">
        <v>5803</v>
      </c>
      <c r="B166" s="131" t="s">
        <v>6047</v>
      </c>
      <c r="C166" s="131" t="s">
        <v>6047</v>
      </c>
      <c r="D166" s="131" t="s">
        <v>5417</v>
      </c>
      <c r="E166" s="131" t="s">
        <v>2493</v>
      </c>
      <c r="F166" s="487">
        <v>0</v>
      </c>
      <c r="G166" s="131">
        <v>0</v>
      </c>
      <c r="H166" s="131">
        <v>1161</v>
      </c>
      <c r="I166" s="131"/>
      <c r="J166" s="131" t="s">
        <v>5466</v>
      </c>
      <c r="K166" s="484" t="s">
        <v>5427</v>
      </c>
      <c r="L166" s="131"/>
      <c r="M166" s="488" t="s">
        <v>6047</v>
      </c>
      <c r="N166" s="488" t="s">
        <v>4926</v>
      </c>
      <c r="O166" s="131"/>
      <c r="P166" s="131" t="s">
        <v>795</v>
      </c>
      <c r="Q166" s="131" t="s">
        <v>795</v>
      </c>
      <c r="R166" s="131" t="s">
        <v>795</v>
      </c>
      <c r="S166" s="131" t="s">
        <v>795</v>
      </c>
      <c r="T166" s="131" t="s">
        <v>795</v>
      </c>
      <c r="U166" s="131" t="s">
        <v>795</v>
      </c>
      <c r="V166" s="131" t="s">
        <v>5190</v>
      </c>
      <c r="W166" s="486" t="s">
        <v>135</v>
      </c>
      <c r="X166" s="492" t="s">
        <v>2070</v>
      </c>
      <c r="Y166" s="131" t="s">
        <v>795</v>
      </c>
      <c r="Z166" s="131" t="s">
        <v>795</v>
      </c>
      <c r="AA166" s="131" t="s">
        <v>304</v>
      </c>
      <c r="AB166" s="131" t="s">
        <v>304</v>
      </c>
      <c r="AD166" s="327" t="str">
        <f t="shared" si="2"/>
        <v>IF EXISTS (SELECT *FROM BookMaster WHERE Code='000161' OR Name='Writer  Convent Classic  Mrp 32 [3 In 1]-96 page') Print 'Exist' ELSE Insert Into BookMaster VALUES ('000161','Writer  Convent Classic  Mrp 32 [3 In 1]-96 page','Writer  Convent Classic  Mrp 32 [3 In 1]-96 page','*11103','*06016',0,0,'1161','','*05027','*18005','','Writer  Convent Classic  Mrp 32 [3 In 1]-96 page','*25019','','NULL','NULL','NULL','NULL','NULL','NULL','F','000001',GetDate(),'NULL',NULL,'N','N')</v>
      </c>
    </row>
    <row r="167" spans="1:30">
      <c r="A167" s="486" t="s">
        <v>5804</v>
      </c>
      <c r="B167" s="131" t="s">
        <v>6048</v>
      </c>
      <c r="C167" s="131" t="s">
        <v>6048</v>
      </c>
      <c r="D167" s="131" t="s">
        <v>5417</v>
      </c>
      <c r="E167" s="131" t="s">
        <v>2493</v>
      </c>
      <c r="F167" s="487">
        <v>0</v>
      </c>
      <c r="G167" s="131">
        <v>0</v>
      </c>
      <c r="H167" s="131">
        <v>1162</v>
      </c>
      <c r="I167" s="131"/>
      <c r="J167" s="131" t="s">
        <v>5474</v>
      </c>
      <c r="K167" s="484" t="s">
        <v>5427</v>
      </c>
      <c r="L167" s="131"/>
      <c r="M167" s="488" t="s">
        <v>6048</v>
      </c>
      <c r="N167" s="488" t="s">
        <v>4926</v>
      </c>
      <c r="O167" s="131"/>
      <c r="P167" s="131" t="s">
        <v>795</v>
      </c>
      <c r="Q167" s="131" t="s">
        <v>795</v>
      </c>
      <c r="R167" s="131" t="s">
        <v>795</v>
      </c>
      <c r="S167" s="131" t="s">
        <v>795</v>
      </c>
      <c r="T167" s="131" t="s">
        <v>795</v>
      </c>
      <c r="U167" s="131" t="s">
        <v>795</v>
      </c>
      <c r="V167" s="131" t="s">
        <v>5190</v>
      </c>
      <c r="W167" s="486" t="s">
        <v>135</v>
      </c>
      <c r="X167" s="492" t="s">
        <v>2070</v>
      </c>
      <c r="Y167" s="131" t="s">
        <v>795</v>
      </c>
      <c r="Z167" s="131" t="s">
        <v>795</v>
      </c>
      <c r="AA167" s="131" t="s">
        <v>304</v>
      </c>
      <c r="AB167" s="131" t="s">
        <v>304</v>
      </c>
      <c r="AD167" s="327" t="str">
        <f t="shared" si="2"/>
        <v>IF EXISTS (SELECT *FROM BookMaster WHERE Code='000162' OR Name='Writer  Convent Classic  Mrp 48 [Single line]-156 page') Print 'Exist' ELSE Insert Into BookMaster VALUES ('000162','Writer  Convent Classic  Mrp 48 [Single line]-156 page','Writer  Convent Classic  Mrp 48 [Single line]-156 page','*11103','*06016',0,0,'1162','','*05035','*18005','','Writer  Convent Classic  Mrp 48 [Single line]-156 page','*25019','','NULL','NULL','NULL','NULL','NULL','NULL','F','000001',GetDate(),'NULL',NULL,'N','N')</v>
      </c>
    </row>
    <row r="168" spans="1:30">
      <c r="A168" s="486" t="s">
        <v>5805</v>
      </c>
      <c r="B168" s="131" t="s">
        <v>6049</v>
      </c>
      <c r="C168" s="131" t="s">
        <v>6049</v>
      </c>
      <c r="D168" s="131" t="s">
        <v>5417</v>
      </c>
      <c r="E168" s="131" t="s">
        <v>2493</v>
      </c>
      <c r="F168" s="487">
        <v>0</v>
      </c>
      <c r="G168" s="131">
        <v>0</v>
      </c>
      <c r="H168" s="131">
        <v>1163</v>
      </c>
      <c r="I168" s="131"/>
      <c r="J168" s="131" t="s">
        <v>5468</v>
      </c>
      <c r="K168" s="484" t="s">
        <v>5427</v>
      </c>
      <c r="L168" s="131"/>
      <c r="M168" s="488" t="s">
        <v>6049</v>
      </c>
      <c r="N168" s="488" t="s">
        <v>4926</v>
      </c>
      <c r="O168" s="131"/>
      <c r="P168" s="131" t="s">
        <v>795</v>
      </c>
      <c r="Q168" s="131" t="s">
        <v>795</v>
      </c>
      <c r="R168" s="131" t="s">
        <v>795</v>
      </c>
      <c r="S168" s="131" t="s">
        <v>795</v>
      </c>
      <c r="T168" s="131" t="s">
        <v>795</v>
      </c>
      <c r="U168" s="131" t="s">
        <v>795</v>
      </c>
      <c r="V168" s="131" t="s">
        <v>5190</v>
      </c>
      <c r="W168" s="486" t="s">
        <v>135</v>
      </c>
      <c r="X168" s="492" t="s">
        <v>2070</v>
      </c>
      <c r="Y168" s="131" t="s">
        <v>795</v>
      </c>
      <c r="Z168" s="131" t="s">
        <v>795</v>
      </c>
      <c r="AA168" s="131" t="s">
        <v>304</v>
      </c>
      <c r="AB168" s="131" t="s">
        <v>304</v>
      </c>
      <c r="AD168" s="327" t="str">
        <f t="shared" si="2"/>
        <v>IF EXISTS (SELECT *FROM BookMaster WHERE Code='000163' OR Name='Writer  Convent Classic  Mrp 48 [English]-156 page') Print 'Exist' ELSE Insert Into BookMaster VALUES ('000163','Writer  Convent Classic  Mrp 48 [English]-156 page','Writer  Convent Classic  Mrp 48 [English]-156 page','*11103','*06016',0,0,'1163','','*05029','*18005','','Writer  Convent Classic  Mrp 48 [English]-156 page','*25019','','NULL','NULL','NULL','NULL','NULL','NULL','F','000001',GetDate(),'NULL',NULL,'N','N')</v>
      </c>
    </row>
    <row r="169" spans="1:30">
      <c r="A169" s="486" t="s">
        <v>5806</v>
      </c>
      <c r="B169" s="131" t="s">
        <v>6050</v>
      </c>
      <c r="C169" s="131" t="s">
        <v>6050</v>
      </c>
      <c r="D169" s="131" t="s">
        <v>5417</v>
      </c>
      <c r="E169" s="131" t="s">
        <v>2493</v>
      </c>
      <c r="F169" s="487">
        <v>0</v>
      </c>
      <c r="G169" s="131">
        <v>0</v>
      </c>
      <c r="H169" s="131">
        <v>1164</v>
      </c>
      <c r="I169" s="131"/>
      <c r="J169" s="131" t="s">
        <v>5936</v>
      </c>
      <c r="K169" s="484" t="s">
        <v>5427</v>
      </c>
      <c r="L169" s="131"/>
      <c r="M169" s="488" t="s">
        <v>6050</v>
      </c>
      <c r="N169" s="488" t="s">
        <v>4926</v>
      </c>
      <c r="O169" s="131"/>
      <c r="P169" s="131" t="s">
        <v>795</v>
      </c>
      <c r="Q169" s="131" t="s">
        <v>795</v>
      </c>
      <c r="R169" s="131" t="s">
        <v>795</v>
      </c>
      <c r="S169" s="131" t="s">
        <v>795</v>
      </c>
      <c r="T169" s="131" t="s">
        <v>795</v>
      </c>
      <c r="U169" s="131" t="s">
        <v>795</v>
      </c>
      <c r="V169" s="131" t="s">
        <v>5190</v>
      </c>
      <c r="W169" s="486" t="s">
        <v>135</v>
      </c>
      <c r="X169" s="492" t="s">
        <v>2070</v>
      </c>
      <c r="Y169" s="131" t="s">
        <v>795</v>
      </c>
      <c r="Z169" s="131" t="s">
        <v>795</v>
      </c>
      <c r="AA169" s="131" t="s">
        <v>304</v>
      </c>
      <c r="AB169" s="131" t="s">
        <v>304</v>
      </c>
      <c r="AD169" s="327" t="str">
        <f t="shared" si="2"/>
        <v>IF EXISTS (SELECT *FROM BookMaster WHERE Code='000164' OR Name='Writer  Convent Classic  Mrp 48 [10 mm Squire (small)]') Print 'Exist' ELSE Insert Into BookMaster VALUES ('000164','Writer  Convent Classic  Mrp 48 [10 mm Squire (small)]','Writer  Convent Classic  Mrp 48 [10 mm Squire (small)]','*11103','*06016',0,0,'1164','','*05044','*18005','','Writer  Convent Classic  Mrp 48 [10 mm Squire (small)]','*25019','','NULL','NULL','NULL','NULL','NULL','NULL','F','000001',GetDate(),'NULL',NULL,'N','N')</v>
      </c>
    </row>
    <row r="170" spans="1:30">
      <c r="A170" s="486" t="s">
        <v>5807</v>
      </c>
      <c r="B170" s="131" t="s">
        <v>6051</v>
      </c>
      <c r="C170" s="131" t="s">
        <v>6051</v>
      </c>
      <c r="D170" s="131" t="s">
        <v>5417</v>
      </c>
      <c r="E170" s="131" t="s">
        <v>2493</v>
      </c>
      <c r="F170" s="487">
        <v>0</v>
      </c>
      <c r="G170" s="131">
        <v>0</v>
      </c>
      <c r="H170" s="131">
        <v>1165</v>
      </c>
      <c r="I170" s="131"/>
      <c r="J170" s="131" t="s">
        <v>5938</v>
      </c>
      <c r="K170" s="484" t="s">
        <v>5427</v>
      </c>
      <c r="L170" s="131"/>
      <c r="M170" s="488" t="s">
        <v>6051</v>
      </c>
      <c r="N170" s="488" t="s">
        <v>4926</v>
      </c>
      <c r="O170" s="131"/>
      <c r="P170" s="131" t="s">
        <v>795</v>
      </c>
      <c r="Q170" s="131" t="s">
        <v>795</v>
      </c>
      <c r="R170" s="131" t="s">
        <v>795</v>
      </c>
      <c r="S170" s="131" t="s">
        <v>795</v>
      </c>
      <c r="T170" s="131" t="s">
        <v>795</v>
      </c>
      <c r="U170" s="131" t="s">
        <v>795</v>
      </c>
      <c r="V170" s="131" t="s">
        <v>5190</v>
      </c>
      <c r="W170" s="486" t="s">
        <v>135</v>
      </c>
      <c r="X170" s="492" t="s">
        <v>2070</v>
      </c>
      <c r="Y170" s="131" t="s">
        <v>795</v>
      </c>
      <c r="Z170" s="131" t="s">
        <v>795</v>
      </c>
      <c r="AA170" s="131" t="s">
        <v>304</v>
      </c>
      <c r="AB170" s="131" t="s">
        <v>304</v>
      </c>
      <c r="AD170" s="327" t="str">
        <f t="shared" si="2"/>
        <v>IF EXISTS (SELECT *FROM BookMaster WHERE Code='000165' OR Name='Writer  Convent Classic  Mrp 48 [12 mm Squire ( Medium)]') Print 'Exist' ELSE Insert Into BookMaster VALUES ('000165','Writer  Convent Classic  Mrp 48 [12 mm Squire ( Medium)]','Writer  Convent Classic  Mrp 48 [12 mm Squire ( Medium)]','*11103','*06016',0,0,'1165','','*05045','*18005','','Writer  Convent Classic  Mrp 48 [12 mm Squire ( Medium)]','*25019','','NULL','NULL','NULL','NULL','NULL','NULL','F','000001',GetDate(),'NULL',NULL,'N','N')</v>
      </c>
    </row>
    <row r="171" spans="1:30">
      <c r="A171" s="486" t="s">
        <v>5808</v>
      </c>
      <c r="B171" s="131" t="s">
        <v>6052</v>
      </c>
      <c r="C171" s="131" t="s">
        <v>6052</v>
      </c>
      <c r="D171" s="131" t="s">
        <v>5417</v>
      </c>
      <c r="E171" s="131" t="s">
        <v>2493</v>
      </c>
      <c r="F171" s="487">
        <v>0</v>
      </c>
      <c r="G171" s="131">
        <v>0</v>
      </c>
      <c r="H171" s="131">
        <v>1166</v>
      </c>
      <c r="I171" s="131"/>
      <c r="J171" s="131" t="s">
        <v>5940</v>
      </c>
      <c r="K171" s="484" t="s">
        <v>5427</v>
      </c>
      <c r="L171" s="131"/>
      <c r="M171" s="488" t="s">
        <v>6052</v>
      </c>
      <c r="N171" s="488" t="s">
        <v>4926</v>
      </c>
      <c r="O171" s="131"/>
      <c r="P171" s="131" t="s">
        <v>795</v>
      </c>
      <c r="Q171" s="131" t="s">
        <v>795</v>
      </c>
      <c r="R171" s="131" t="s">
        <v>795</v>
      </c>
      <c r="S171" s="131" t="s">
        <v>795</v>
      </c>
      <c r="T171" s="131" t="s">
        <v>795</v>
      </c>
      <c r="U171" s="131" t="s">
        <v>795</v>
      </c>
      <c r="V171" s="131" t="s">
        <v>5190</v>
      </c>
      <c r="W171" s="486" t="s">
        <v>135</v>
      </c>
      <c r="X171" s="492" t="s">
        <v>2070</v>
      </c>
      <c r="Y171" s="131" t="s">
        <v>795</v>
      </c>
      <c r="Z171" s="131" t="s">
        <v>795</v>
      </c>
      <c r="AA171" s="131" t="s">
        <v>304</v>
      </c>
      <c r="AB171" s="131" t="s">
        <v>304</v>
      </c>
      <c r="AD171" s="327" t="str">
        <f t="shared" si="2"/>
        <v>IF EXISTS (SELECT *FROM BookMaster WHERE Code='000166' OR Name='Writer  Convent Classic  Mrp 48 [18 mm Squire (Big)]') Print 'Exist' ELSE Insert Into BookMaster VALUES ('000166','Writer  Convent Classic  Mrp 48 [18 mm Squire (Big)]','Writer  Convent Classic  Mrp 48 [18 mm Squire (Big)]','*11103','*06016',0,0,'1166','','*05046','*18005','','Writer  Convent Classic  Mrp 48 [18 mm Squire (Big)]','*25019','','NULL','NULL','NULL','NULL','NULL','NULL','F','000001',GetDate(),'NULL',NULL,'N','N')</v>
      </c>
    </row>
    <row r="172" spans="1:30">
      <c r="A172" s="486" t="s">
        <v>5809</v>
      </c>
      <c r="B172" s="131" t="s">
        <v>6053</v>
      </c>
      <c r="C172" s="131" t="s">
        <v>6053</v>
      </c>
      <c r="D172" s="131" t="s">
        <v>5417</v>
      </c>
      <c r="E172" s="131" t="s">
        <v>2493</v>
      </c>
      <c r="F172" s="487">
        <v>0</v>
      </c>
      <c r="G172" s="131">
        <v>0</v>
      </c>
      <c r="H172" s="131">
        <v>1167</v>
      </c>
      <c r="I172" s="131"/>
      <c r="J172" s="131" t="s">
        <v>5466</v>
      </c>
      <c r="K172" s="484" t="s">
        <v>5427</v>
      </c>
      <c r="L172" s="131"/>
      <c r="M172" s="488" t="s">
        <v>6053</v>
      </c>
      <c r="N172" s="488" t="s">
        <v>4926</v>
      </c>
      <c r="O172" s="131"/>
      <c r="P172" s="131" t="s">
        <v>795</v>
      </c>
      <c r="Q172" s="131" t="s">
        <v>795</v>
      </c>
      <c r="R172" s="131" t="s">
        <v>795</v>
      </c>
      <c r="S172" s="131" t="s">
        <v>795</v>
      </c>
      <c r="T172" s="131" t="s">
        <v>795</v>
      </c>
      <c r="U172" s="131" t="s">
        <v>795</v>
      </c>
      <c r="V172" s="131" t="s">
        <v>5190</v>
      </c>
      <c r="W172" s="486" t="s">
        <v>135</v>
      </c>
      <c r="X172" s="492" t="s">
        <v>2070</v>
      </c>
      <c r="Y172" s="131" t="s">
        <v>795</v>
      </c>
      <c r="Z172" s="131" t="s">
        <v>795</v>
      </c>
      <c r="AA172" s="131" t="s">
        <v>304</v>
      </c>
      <c r="AB172" s="131" t="s">
        <v>304</v>
      </c>
      <c r="AD172" s="327" t="str">
        <f t="shared" si="2"/>
        <v>IF EXISTS (SELECT *FROM BookMaster WHERE Code='000167' OR Name='Writer  Convent Classic  Mrp 48 [3 In 1]-156 page') Print 'Exist' ELSE Insert Into BookMaster VALUES ('000167','Writer  Convent Classic  Mrp 48 [3 In 1]-156 page','Writer  Convent Classic  Mrp 48 [3 In 1]-156 page','*11103','*06016',0,0,'1167','','*05027','*18005','','Writer  Convent Classic  Mrp 48 [3 In 1]-156 page','*25019','','NULL','NULL','NULL','NULL','NULL','NULL','F','000001',GetDate(),'NULL',NULL,'N','N')</v>
      </c>
    </row>
    <row r="173" spans="1:30">
      <c r="A173" s="486" t="s">
        <v>3757</v>
      </c>
      <c r="B173" s="131" t="s">
        <v>6054</v>
      </c>
      <c r="C173" s="131" t="s">
        <v>6054</v>
      </c>
      <c r="D173" s="131" t="s">
        <v>5417</v>
      </c>
      <c r="E173" s="131" t="s">
        <v>2493</v>
      </c>
      <c r="F173" s="487">
        <v>0</v>
      </c>
      <c r="G173" s="131">
        <v>0</v>
      </c>
      <c r="H173" s="131">
        <v>1168</v>
      </c>
      <c r="I173" s="131"/>
      <c r="J173" s="131" t="s">
        <v>5472</v>
      </c>
      <c r="K173" s="484" t="s">
        <v>5427</v>
      </c>
      <c r="L173" s="131"/>
      <c r="M173" s="488" t="s">
        <v>6054</v>
      </c>
      <c r="N173" s="488" t="s">
        <v>4926</v>
      </c>
      <c r="O173" s="131"/>
      <c r="P173" s="131" t="s">
        <v>795</v>
      </c>
      <c r="Q173" s="131" t="s">
        <v>795</v>
      </c>
      <c r="R173" s="131" t="s">
        <v>795</v>
      </c>
      <c r="S173" s="131" t="s">
        <v>795</v>
      </c>
      <c r="T173" s="131" t="s">
        <v>795</v>
      </c>
      <c r="U173" s="131" t="s">
        <v>795</v>
      </c>
      <c r="V173" s="131" t="s">
        <v>5190</v>
      </c>
      <c r="W173" s="486" t="s">
        <v>135</v>
      </c>
      <c r="X173" s="492" t="s">
        <v>2070</v>
      </c>
      <c r="Y173" s="131" t="s">
        <v>795</v>
      </c>
      <c r="Z173" s="131" t="s">
        <v>795</v>
      </c>
      <c r="AA173" s="131" t="s">
        <v>304</v>
      </c>
      <c r="AB173" s="131" t="s">
        <v>304</v>
      </c>
      <c r="AD173" s="327" t="str">
        <f t="shared" si="2"/>
        <v>IF EXISTS (SELECT *FROM BookMaster WHERE Code='000168' OR Name='Writer  Convent Classic  Mrp 48 [Hindi /Geometry]-156 page') Print 'Exist' ELSE Insert Into BookMaster VALUES ('000168','Writer  Convent Classic  Mrp 48 [Hindi /Geometry]-156 page','Writer  Convent Classic  Mrp 48 [Hindi /Geometry]-156 page','*11103','*06016',0,0,'1168','','*05033','*18005','','Writer  Convent Classic  Mrp 48 [Hindi /Geometry]-156 page','*25019','','NULL','NULL','NULL','NULL','NULL','NULL','F','000001',GetDate(),'NULL',NULL,'N','N')</v>
      </c>
    </row>
    <row r="174" spans="1:30">
      <c r="A174" s="486" t="s">
        <v>5811</v>
      </c>
      <c r="B174" s="131" t="s">
        <v>6055</v>
      </c>
      <c r="C174" s="131" t="s">
        <v>6055</v>
      </c>
      <c r="D174" s="131" t="s">
        <v>5417</v>
      </c>
      <c r="E174" s="131" t="s">
        <v>2493</v>
      </c>
      <c r="F174" s="487">
        <v>0</v>
      </c>
      <c r="G174" s="131">
        <v>0</v>
      </c>
      <c r="H174" s="131">
        <v>1169</v>
      </c>
      <c r="I174" s="131"/>
      <c r="J174" s="131" t="s">
        <v>5469</v>
      </c>
      <c r="K174" s="484" t="s">
        <v>5427</v>
      </c>
      <c r="L174" s="131"/>
      <c r="M174" s="488" t="s">
        <v>6055</v>
      </c>
      <c r="N174" s="488" t="s">
        <v>4926</v>
      </c>
      <c r="O174" s="131"/>
      <c r="P174" s="131" t="s">
        <v>795</v>
      </c>
      <c r="Q174" s="131" t="s">
        <v>795</v>
      </c>
      <c r="R174" s="131" t="s">
        <v>795</v>
      </c>
      <c r="S174" s="131" t="s">
        <v>795</v>
      </c>
      <c r="T174" s="131" t="s">
        <v>795</v>
      </c>
      <c r="U174" s="131" t="s">
        <v>795</v>
      </c>
      <c r="V174" s="131" t="s">
        <v>5190</v>
      </c>
      <c r="W174" s="486" t="s">
        <v>135</v>
      </c>
      <c r="X174" s="492" t="s">
        <v>2070</v>
      </c>
      <c r="Y174" s="131" t="s">
        <v>795</v>
      </c>
      <c r="Z174" s="131" t="s">
        <v>795</v>
      </c>
      <c r="AA174" s="131" t="s">
        <v>304</v>
      </c>
      <c r="AB174" s="131" t="s">
        <v>304</v>
      </c>
      <c r="AD174" s="327" t="str">
        <f t="shared" si="2"/>
        <v>IF EXISTS (SELECT *FROM BookMaster WHERE Code='000169' OR Name='Writer  Convent Classic  Mrp 48 [English /Geometry]-156 page') Print 'Exist' ELSE Insert Into BookMaster VALUES ('000169','Writer  Convent Classic  Mrp 48 [English /Geometry]-156 page','Writer  Convent Classic  Mrp 48 [English /Geometry]-156 page','*11103','*06016',0,0,'1169','','*05030','*18005','','Writer  Convent Classic  Mrp 48 [English /Geometry]-156 page','*25019','','NULL','NULL','NULL','NULL','NULL','NULL','F','000001',GetDate(),'NULL',NULL,'N','N')</v>
      </c>
    </row>
    <row r="175" spans="1:30">
      <c r="A175" s="486" t="s">
        <v>3763</v>
      </c>
      <c r="B175" s="131" t="s">
        <v>6056</v>
      </c>
      <c r="C175" s="131" t="s">
        <v>6056</v>
      </c>
      <c r="D175" s="131" t="s">
        <v>5417</v>
      </c>
      <c r="E175" s="131" t="s">
        <v>2493</v>
      </c>
      <c r="F175" s="487">
        <v>0</v>
      </c>
      <c r="G175" s="131">
        <v>0</v>
      </c>
      <c r="H175" s="131">
        <v>1170</v>
      </c>
      <c r="I175" s="131"/>
      <c r="J175" s="131" t="s">
        <v>5474</v>
      </c>
      <c r="K175" s="484" t="s">
        <v>5427</v>
      </c>
      <c r="L175" s="131"/>
      <c r="M175" s="488" t="s">
        <v>6056</v>
      </c>
      <c r="N175" s="488" t="s">
        <v>4926</v>
      </c>
      <c r="O175" s="131"/>
      <c r="P175" s="131" t="s">
        <v>795</v>
      </c>
      <c r="Q175" s="131" t="s">
        <v>795</v>
      </c>
      <c r="R175" s="131" t="s">
        <v>795</v>
      </c>
      <c r="S175" s="131" t="s">
        <v>795</v>
      </c>
      <c r="T175" s="131" t="s">
        <v>795</v>
      </c>
      <c r="U175" s="131" t="s">
        <v>795</v>
      </c>
      <c r="V175" s="131" t="s">
        <v>5190</v>
      </c>
      <c r="W175" s="486" t="s">
        <v>135</v>
      </c>
      <c r="X175" s="492" t="s">
        <v>2070</v>
      </c>
      <c r="Y175" s="131" t="s">
        <v>795</v>
      </c>
      <c r="Z175" s="131" t="s">
        <v>795</v>
      </c>
      <c r="AA175" s="131" t="s">
        <v>304</v>
      </c>
      <c r="AB175" s="131" t="s">
        <v>304</v>
      </c>
      <c r="AD175" s="327" t="str">
        <f t="shared" si="2"/>
        <v>IF EXISTS (SELECT *FROM BookMaster WHERE Code='000170' OR Name='Writer  Convent Classic  Mrp 65 [Single line]-196 page') Print 'Exist' ELSE Insert Into BookMaster VALUES ('000170','Writer  Convent Classic  Mrp 65 [Single line]-196 page','Writer  Convent Classic  Mrp 65 [Single line]-196 page','*11103','*06016',0,0,'1170','','*05035','*18005','','Writer  Convent Classic  Mrp 65 [Single line]-196 page','*25019','','NULL','NULL','NULL','NULL','NULL','NULL','F','000001',GetDate(),'NULL',NULL,'N','N')</v>
      </c>
    </row>
    <row r="176" spans="1:30">
      <c r="A176" s="486" t="s">
        <v>5854</v>
      </c>
      <c r="B176" s="131" t="s">
        <v>6057</v>
      </c>
      <c r="C176" s="131" t="s">
        <v>6057</v>
      </c>
      <c r="D176" s="131" t="s">
        <v>5417</v>
      </c>
      <c r="E176" s="131" t="s">
        <v>2493</v>
      </c>
      <c r="F176" s="487">
        <v>0</v>
      </c>
      <c r="G176" s="131">
        <v>0</v>
      </c>
      <c r="H176" s="131">
        <v>1171</v>
      </c>
      <c r="I176" s="131"/>
      <c r="J176" s="131" t="s">
        <v>5468</v>
      </c>
      <c r="K176" s="484" t="s">
        <v>5427</v>
      </c>
      <c r="L176" s="131"/>
      <c r="M176" s="488" t="s">
        <v>6057</v>
      </c>
      <c r="N176" s="488" t="s">
        <v>4926</v>
      </c>
      <c r="O176" s="131"/>
      <c r="P176" s="131" t="s">
        <v>795</v>
      </c>
      <c r="Q176" s="131" t="s">
        <v>795</v>
      </c>
      <c r="R176" s="131" t="s">
        <v>795</v>
      </c>
      <c r="S176" s="131" t="s">
        <v>795</v>
      </c>
      <c r="T176" s="131" t="s">
        <v>795</v>
      </c>
      <c r="U176" s="131" t="s">
        <v>795</v>
      </c>
      <c r="V176" s="131" t="s">
        <v>5190</v>
      </c>
      <c r="W176" s="486" t="s">
        <v>135</v>
      </c>
      <c r="X176" s="492" t="s">
        <v>2070</v>
      </c>
      <c r="Y176" s="131" t="s">
        <v>795</v>
      </c>
      <c r="Z176" s="131" t="s">
        <v>795</v>
      </c>
      <c r="AA176" s="131" t="s">
        <v>304</v>
      </c>
      <c r="AB176" s="131" t="s">
        <v>304</v>
      </c>
      <c r="AD176" s="327" t="str">
        <f t="shared" si="2"/>
        <v>IF EXISTS (SELECT *FROM BookMaster WHERE Code='000171' OR Name='Writer  Convent Classic  Mrp 65 [English]-196 page') Print 'Exist' ELSE Insert Into BookMaster VALUES ('000171','Writer  Convent Classic  Mrp 65 [English]-196 page','Writer  Convent Classic  Mrp 65 [English]-196 page','*11103','*06016',0,0,'1171','','*05029','*18005','','Writer  Convent Classic  Mrp 65 [English]-196 page','*25019','','NULL','NULL','NULL','NULL','NULL','NULL','F','000001',GetDate(),'NULL',NULL,'N','N')</v>
      </c>
    </row>
    <row r="177" spans="1:30">
      <c r="A177" s="486" t="s">
        <v>5856</v>
      </c>
      <c r="B177" s="131" t="s">
        <v>6058</v>
      </c>
      <c r="C177" s="131" t="s">
        <v>6058</v>
      </c>
      <c r="D177" s="131" t="s">
        <v>5417</v>
      </c>
      <c r="E177" s="131" t="s">
        <v>2493</v>
      </c>
      <c r="F177" s="487">
        <v>0</v>
      </c>
      <c r="G177" s="131">
        <v>0</v>
      </c>
      <c r="H177" s="131">
        <v>1172</v>
      </c>
      <c r="I177" s="131"/>
      <c r="J177" s="131" t="s">
        <v>5936</v>
      </c>
      <c r="K177" s="484" t="s">
        <v>5427</v>
      </c>
      <c r="L177" s="131"/>
      <c r="M177" s="488" t="s">
        <v>6058</v>
      </c>
      <c r="N177" s="488" t="s">
        <v>4926</v>
      </c>
      <c r="O177" s="131"/>
      <c r="P177" s="131" t="s">
        <v>795</v>
      </c>
      <c r="Q177" s="131" t="s">
        <v>795</v>
      </c>
      <c r="R177" s="131" t="s">
        <v>795</v>
      </c>
      <c r="S177" s="131" t="s">
        <v>795</v>
      </c>
      <c r="T177" s="131" t="s">
        <v>795</v>
      </c>
      <c r="U177" s="131" t="s">
        <v>795</v>
      </c>
      <c r="V177" s="131" t="s">
        <v>5190</v>
      </c>
      <c r="W177" s="486" t="s">
        <v>135</v>
      </c>
      <c r="X177" s="492" t="s">
        <v>2070</v>
      </c>
      <c r="Y177" s="131" t="s">
        <v>795</v>
      </c>
      <c r="Z177" s="131" t="s">
        <v>795</v>
      </c>
      <c r="AA177" s="131" t="s">
        <v>304</v>
      </c>
      <c r="AB177" s="131" t="s">
        <v>304</v>
      </c>
      <c r="AD177" s="327" t="str">
        <f t="shared" si="2"/>
        <v>IF EXISTS (SELECT *FROM BookMaster WHERE Code='000172' OR Name='Writer  Convent Classic  Mrp 65 [10 mm Squire (small)]') Print 'Exist' ELSE Insert Into BookMaster VALUES ('000172','Writer  Convent Classic  Mrp 65 [10 mm Squire (small)]','Writer  Convent Classic  Mrp 65 [10 mm Squire (small)]','*11103','*06016',0,0,'1172','','*05044','*18005','','Writer  Convent Classic  Mrp 65 [10 mm Squire (small)]','*25019','','NULL','NULL','NULL','NULL','NULL','NULL','F','000001',GetDate(),'NULL',NULL,'N','N')</v>
      </c>
    </row>
    <row r="178" spans="1:30">
      <c r="A178" s="486" t="s">
        <v>3802</v>
      </c>
      <c r="B178" s="131" t="s">
        <v>6059</v>
      </c>
      <c r="C178" s="131" t="s">
        <v>6059</v>
      </c>
      <c r="D178" s="131" t="s">
        <v>5417</v>
      </c>
      <c r="E178" s="131" t="s">
        <v>2493</v>
      </c>
      <c r="F178" s="487">
        <v>0</v>
      </c>
      <c r="G178" s="131">
        <v>0</v>
      </c>
      <c r="H178" s="131">
        <v>1173</v>
      </c>
      <c r="I178" s="131"/>
      <c r="J178" s="131" t="s">
        <v>5938</v>
      </c>
      <c r="K178" s="484" t="s">
        <v>5427</v>
      </c>
      <c r="L178" s="131"/>
      <c r="M178" s="488" t="s">
        <v>6059</v>
      </c>
      <c r="N178" s="488" t="s">
        <v>4926</v>
      </c>
      <c r="O178" s="131"/>
      <c r="P178" s="131" t="s">
        <v>795</v>
      </c>
      <c r="Q178" s="131" t="s">
        <v>795</v>
      </c>
      <c r="R178" s="131" t="s">
        <v>795</v>
      </c>
      <c r="S178" s="131" t="s">
        <v>795</v>
      </c>
      <c r="T178" s="131" t="s">
        <v>795</v>
      </c>
      <c r="U178" s="131" t="s">
        <v>795</v>
      </c>
      <c r="V178" s="131" t="s">
        <v>5190</v>
      </c>
      <c r="W178" s="486" t="s">
        <v>135</v>
      </c>
      <c r="X178" s="492" t="s">
        <v>2070</v>
      </c>
      <c r="Y178" s="131" t="s">
        <v>795</v>
      </c>
      <c r="Z178" s="131" t="s">
        <v>795</v>
      </c>
      <c r="AA178" s="131" t="s">
        <v>304</v>
      </c>
      <c r="AB178" s="131" t="s">
        <v>304</v>
      </c>
      <c r="AD178" s="327" t="str">
        <f t="shared" si="2"/>
        <v>IF EXISTS (SELECT *FROM BookMaster WHERE Code='000173' OR Name='Writer  Convent Classic  Mrp 65 [12 mm Squire ( Medium)]') Print 'Exist' ELSE Insert Into BookMaster VALUES ('000173','Writer  Convent Classic  Mrp 65 [12 mm Squire ( Medium)]','Writer  Convent Classic  Mrp 65 [12 mm Squire ( Medium)]','*11103','*06016',0,0,'1173','','*05045','*18005','','Writer  Convent Classic  Mrp 65 [12 mm Squire ( Medium)]','*25019','','NULL','NULL','NULL','NULL','NULL','NULL','F','000001',GetDate(),'NULL',NULL,'N','N')</v>
      </c>
    </row>
    <row r="179" spans="1:30">
      <c r="A179" s="486" t="s">
        <v>3811</v>
      </c>
      <c r="B179" s="131" t="s">
        <v>6060</v>
      </c>
      <c r="C179" s="131" t="s">
        <v>6060</v>
      </c>
      <c r="D179" s="131" t="s">
        <v>5417</v>
      </c>
      <c r="E179" s="131" t="s">
        <v>2493</v>
      </c>
      <c r="F179" s="487">
        <v>0</v>
      </c>
      <c r="G179" s="131">
        <v>0</v>
      </c>
      <c r="H179" s="131">
        <v>1174</v>
      </c>
      <c r="I179" s="131"/>
      <c r="J179" s="131" t="s">
        <v>5940</v>
      </c>
      <c r="K179" s="484" t="s">
        <v>5427</v>
      </c>
      <c r="L179" s="131"/>
      <c r="M179" s="488" t="s">
        <v>6060</v>
      </c>
      <c r="N179" s="488" t="s">
        <v>4926</v>
      </c>
      <c r="O179" s="131"/>
      <c r="P179" s="131" t="s">
        <v>795</v>
      </c>
      <c r="Q179" s="131" t="s">
        <v>795</v>
      </c>
      <c r="R179" s="131" t="s">
        <v>795</v>
      </c>
      <c r="S179" s="131" t="s">
        <v>795</v>
      </c>
      <c r="T179" s="131" t="s">
        <v>795</v>
      </c>
      <c r="U179" s="131" t="s">
        <v>795</v>
      </c>
      <c r="V179" s="131" t="s">
        <v>5190</v>
      </c>
      <c r="W179" s="486" t="s">
        <v>135</v>
      </c>
      <c r="X179" s="492" t="s">
        <v>2070</v>
      </c>
      <c r="Y179" s="131" t="s">
        <v>795</v>
      </c>
      <c r="Z179" s="131" t="s">
        <v>795</v>
      </c>
      <c r="AA179" s="131" t="s">
        <v>304</v>
      </c>
      <c r="AB179" s="131" t="s">
        <v>304</v>
      </c>
      <c r="AD179" s="327" t="str">
        <f t="shared" si="2"/>
        <v>IF EXISTS (SELECT *FROM BookMaster WHERE Code='000174' OR Name='Writer  Convent Classic  Mrp 65 [18 mm Squire (Big)]') Print 'Exist' ELSE Insert Into BookMaster VALUES ('000174','Writer  Convent Classic  Mrp 65 [18 mm Squire (Big)]','Writer  Convent Classic  Mrp 65 [18 mm Squire (Big)]','*11103','*06016',0,0,'1174','','*05046','*18005','','Writer  Convent Classic  Mrp 65 [18 mm Squire (Big)]','*25019','','NULL','NULL','NULL','NULL','NULL','NULL','F','000001',GetDate(),'NULL',NULL,'N','N')</v>
      </c>
    </row>
    <row r="180" spans="1:30">
      <c r="A180" s="486" t="s">
        <v>3817</v>
      </c>
      <c r="B180" s="131" t="s">
        <v>6061</v>
      </c>
      <c r="C180" s="131" t="s">
        <v>6061</v>
      </c>
      <c r="D180" s="131" t="s">
        <v>5417</v>
      </c>
      <c r="E180" s="131" t="s">
        <v>2493</v>
      </c>
      <c r="F180" s="487">
        <v>0</v>
      </c>
      <c r="G180" s="131">
        <v>0</v>
      </c>
      <c r="H180" s="131">
        <v>1175</v>
      </c>
      <c r="I180" s="131"/>
      <c r="J180" s="131" t="s">
        <v>5466</v>
      </c>
      <c r="K180" s="484" t="s">
        <v>5427</v>
      </c>
      <c r="L180" s="131"/>
      <c r="M180" s="488" t="s">
        <v>6061</v>
      </c>
      <c r="N180" s="488" t="s">
        <v>4926</v>
      </c>
      <c r="O180" s="131"/>
      <c r="P180" s="131" t="s">
        <v>795</v>
      </c>
      <c r="Q180" s="131" t="s">
        <v>795</v>
      </c>
      <c r="R180" s="131" t="s">
        <v>795</v>
      </c>
      <c r="S180" s="131" t="s">
        <v>795</v>
      </c>
      <c r="T180" s="131" t="s">
        <v>795</v>
      </c>
      <c r="U180" s="131" t="s">
        <v>795</v>
      </c>
      <c r="V180" s="131" t="s">
        <v>5190</v>
      </c>
      <c r="W180" s="486" t="s">
        <v>135</v>
      </c>
      <c r="X180" s="492" t="s">
        <v>2070</v>
      </c>
      <c r="Y180" s="131" t="s">
        <v>795</v>
      </c>
      <c r="Z180" s="131" t="s">
        <v>795</v>
      </c>
      <c r="AA180" s="131" t="s">
        <v>304</v>
      </c>
      <c r="AB180" s="131" t="s">
        <v>304</v>
      </c>
      <c r="AD180" s="327" t="str">
        <f t="shared" si="2"/>
        <v>IF EXISTS (SELECT *FROM BookMaster WHERE Code='000175' OR Name='Writer  Convent Classic  Mrp 65 [3 In 1]-196 page') Print 'Exist' ELSE Insert Into BookMaster VALUES ('000175','Writer  Convent Classic  Mrp 65 [3 In 1]-196 page','Writer  Convent Classic  Mrp 65 [3 In 1]-196 page','*11103','*06016',0,0,'1175','','*05027','*18005','','Writer  Convent Classic  Mrp 65 [3 In 1]-196 page','*25019','','NULL','NULL','NULL','NULL','NULL','NULL','F','000001',GetDate(),'NULL',NULL,'N','N')</v>
      </c>
    </row>
    <row r="181" spans="1:30">
      <c r="A181" s="486" t="s">
        <v>5857</v>
      </c>
      <c r="B181" s="131" t="s">
        <v>6062</v>
      </c>
      <c r="C181" s="131" t="s">
        <v>6062</v>
      </c>
      <c r="D181" s="131" t="s">
        <v>5417</v>
      </c>
      <c r="E181" s="131" t="s">
        <v>2493</v>
      </c>
      <c r="F181" s="487">
        <v>0</v>
      </c>
      <c r="G181" s="131">
        <v>0</v>
      </c>
      <c r="H181" s="131">
        <v>1176</v>
      </c>
      <c r="I181" s="131"/>
      <c r="J181" s="131" t="s">
        <v>5472</v>
      </c>
      <c r="K181" s="484" t="s">
        <v>5427</v>
      </c>
      <c r="L181" s="131"/>
      <c r="M181" s="488" t="s">
        <v>6062</v>
      </c>
      <c r="N181" s="488" t="s">
        <v>4926</v>
      </c>
      <c r="O181" s="131"/>
      <c r="P181" s="131" t="s">
        <v>795</v>
      </c>
      <c r="Q181" s="131" t="s">
        <v>795</v>
      </c>
      <c r="R181" s="131" t="s">
        <v>795</v>
      </c>
      <c r="S181" s="131" t="s">
        <v>795</v>
      </c>
      <c r="T181" s="131" t="s">
        <v>795</v>
      </c>
      <c r="U181" s="131" t="s">
        <v>795</v>
      </c>
      <c r="V181" s="131" t="s">
        <v>5190</v>
      </c>
      <c r="W181" s="486" t="s">
        <v>135</v>
      </c>
      <c r="X181" s="492" t="s">
        <v>2070</v>
      </c>
      <c r="Y181" s="131" t="s">
        <v>795</v>
      </c>
      <c r="Z181" s="131" t="s">
        <v>795</v>
      </c>
      <c r="AA181" s="131" t="s">
        <v>304</v>
      </c>
      <c r="AB181" s="131" t="s">
        <v>304</v>
      </c>
      <c r="AD181" s="327" t="str">
        <f t="shared" si="2"/>
        <v>IF EXISTS (SELECT *FROM BookMaster WHERE Code='000176' OR Name='Writer  Convent Classic  Mrp 65 [Hindi /Geometry]-196 page') Print 'Exist' ELSE Insert Into BookMaster VALUES ('000176','Writer  Convent Classic  Mrp 65 [Hindi /Geometry]-196 page','Writer  Convent Classic  Mrp 65 [Hindi /Geometry]-196 page','*11103','*06016',0,0,'1176','','*05033','*18005','','Writer  Convent Classic  Mrp 65 [Hindi /Geometry]-196 page','*25019','','NULL','NULL','NULL','NULL','NULL','NULL','F','000001',GetDate(),'NULL',NULL,'N','N')</v>
      </c>
    </row>
    <row r="182" spans="1:30">
      <c r="A182" s="486" t="s">
        <v>3882</v>
      </c>
      <c r="B182" s="131" t="s">
        <v>6063</v>
      </c>
      <c r="C182" s="131" t="s">
        <v>6063</v>
      </c>
      <c r="D182" s="131" t="s">
        <v>5417</v>
      </c>
      <c r="E182" s="131" t="s">
        <v>2493</v>
      </c>
      <c r="F182" s="487">
        <v>0</v>
      </c>
      <c r="G182" s="131">
        <v>0</v>
      </c>
      <c r="H182" s="131">
        <v>1177</v>
      </c>
      <c r="I182" s="131"/>
      <c r="J182" s="131" t="s">
        <v>5469</v>
      </c>
      <c r="K182" s="484" t="s">
        <v>5427</v>
      </c>
      <c r="L182" s="131"/>
      <c r="M182" s="488" t="s">
        <v>6063</v>
      </c>
      <c r="N182" s="488" t="s">
        <v>4926</v>
      </c>
      <c r="O182" s="131"/>
      <c r="P182" s="131" t="s">
        <v>795</v>
      </c>
      <c r="Q182" s="131" t="s">
        <v>795</v>
      </c>
      <c r="R182" s="131" t="s">
        <v>795</v>
      </c>
      <c r="S182" s="131" t="s">
        <v>795</v>
      </c>
      <c r="T182" s="131" t="s">
        <v>795</v>
      </c>
      <c r="U182" s="131" t="s">
        <v>795</v>
      </c>
      <c r="V182" s="131" t="s">
        <v>5190</v>
      </c>
      <c r="W182" s="486" t="s">
        <v>135</v>
      </c>
      <c r="X182" s="492" t="s">
        <v>2070</v>
      </c>
      <c r="Y182" s="131" t="s">
        <v>795</v>
      </c>
      <c r="Z182" s="131" t="s">
        <v>795</v>
      </c>
      <c r="AA182" s="131" t="s">
        <v>304</v>
      </c>
      <c r="AB182" s="131" t="s">
        <v>304</v>
      </c>
      <c r="AD182" s="327" t="str">
        <f t="shared" si="2"/>
        <v>IF EXISTS (SELECT *FROM BookMaster WHERE Code='000177' OR Name='Writer  Convent Classic  Mrp 65 [English /Geometry]-196 page') Print 'Exist' ELSE Insert Into BookMaster VALUES ('000177','Writer  Convent Classic  Mrp 65 [English /Geometry]-196 page','Writer  Convent Classic  Mrp 65 [English /Geometry]-196 page','*11103','*06016',0,0,'1177','','*05030','*18005','','Writer  Convent Classic  Mrp 65 [English /Geometry]-196 page','*25019','','NULL','NULL','NULL','NULL','NULL','NULL','F','000001',GetDate(),'NULL',NULL,'N','N')</v>
      </c>
    </row>
    <row r="183" spans="1:30">
      <c r="A183" s="486" t="s">
        <v>5858</v>
      </c>
      <c r="B183" s="131" t="s">
        <v>5577</v>
      </c>
      <c r="C183" s="131" t="s">
        <v>5577</v>
      </c>
      <c r="D183" s="131" t="s">
        <v>5424</v>
      </c>
      <c r="E183" s="131" t="s">
        <v>2493</v>
      </c>
      <c r="F183" s="487">
        <v>0</v>
      </c>
      <c r="G183" s="131">
        <v>0</v>
      </c>
      <c r="H183" s="131">
        <v>1178</v>
      </c>
      <c r="I183" s="131"/>
      <c r="J183" s="131" t="s">
        <v>5473</v>
      </c>
      <c r="K183" s="484" t="s">
        <v>5427</v>
      </c>
      <c r="L183" s="131"/>
      <c r="M183" s="488" t="s">
        <v>5577</v>
      </c>
      <c r="N183" s="488" t="s">
        <v>4926</v>
      </c>
      <c r="O183" s="131"/>
      <c r="P183" s="131" t="s">
        <v>795</v>
      </c>
      <c r="Q183" s="131" t="s">
        <v>795</v>
      </c>
      <c r="R183" s="131" t="s">
        <v>795</v>
      </c>
      <c r="S183" s="131" t="s">
        <v>795</v>
      </c>
      <c r="T183" s="131" t="s">
        <v>795</v>
      </c>
      <c r="U183" s="131" t="s">
        <v>795</v>
      </c>
      <c r="V183" s="131" t="s">
        <v>5190</v>
      </c>
      <c r="W183" s="486" t="s">
        <v>135</v>
      </c>
      <c r="X183" s="492" t="s">
        <v>2070</v>
      </c>
      <c r="Y183" s="131" t="s">
        <v>795</v>
      </c>
      <c r="Z183" s="131" t="s">
        <v>795</v>
      </c>
      <c r="AA183" s="131" t="s">
        <v>304</v>
      </c>
      <c r="AB183" s="131" t="s">
        <v>304</v>
      </c>
      <c r="AD183" s="327" t="str">
        <f t="shared" si="2"/>
        <v>IF EXISTS (SELECT *FROM BookMaster WHERE Code='000178' OR Name='Writer Geogrphy book   Mrp 32 [India + World]-96 page') Print 'Exist' ELSE Insert Into BookMaster VALUES ('000178','Writer Geogrphy book   Mrp 32 [India + World]-96 page','Writer Geogrphy book   Mrp 32 [India + World]-96 page','*11110','*06016',0,0,'1178','','*05034','*18005','','Writer Geogrphy book   Mrp 32 [India + World]-96 page','*25019','','NULL','NULL','NULL','NULL','NULL','NULL','F','000001',GetDate(),'NULL',NULL,'N','N')</v>
      </c>
    </row>
    <row r="184" spans="1:30">
      <c r="A184" s="486" t="s">
        <v>3902</v>
      </c>
      <c r="B184" s="131" t="s">
        <v>5578</v>
      </c>
      <c r="C184" s="131" t="s">
        <v>5578</v>
      </c>
      <c r="D184" s="131" t="s">
        <v>5418</v>
      </c>
      <c r="E184" s="131" t="s">
        <v>2493</v>
      </c>
      <c r="F184" s="487">
        <v>0</v>
      </c>
      <c r="G184" s="131">
        <v>0</v>
      </c>
      <c r="H184" s="131">
        <v>1179</v>
      </c>
      <c r="I184" s="131"/>
      <c r="J184" s="131" t="s">
        <v>5473</v>
      </c>
      <c r="K184" s="484" t="s">
        <v>5427</v>
      </c>
      <c r="L184" s="131"/>
      <c r="M184" s="488" t="s">
        <v>5578</v>
      </c>
      <c r="N184" s="488" t="s">
        <v>4926</v>
      </c>
      <c r="O184" s="131"/>
      <c r="P184" s="131" t="s">
        <v>795</v>
      </c>
      <c r="Q184" s="131" t="s">
        <v>795</v>
      </c>
      <c r="R184" s="131" t="s">
        <v>795</v>
      </c>
      <c r="S184" s="131" t="s">
        <v>795</v>
      </c>
      <c r="T184" s="131" t="s">
        <v>795</v>
      </c>
      <c r="U184" s="131" t="s">
        <v>795</v>
      </c>
      <c r="V184" s="131" t="s">
        <v>5190</v>
      </c>
      <c r="W184" s="486" t="s">
        <v>135</v>
      </c>
      <c r="X184" s="492" t="s">
        <v>2070</v>
      </c>
      <c r="Y184" s="131" t="s">
        <v>795</v>
      </c>
      <c r="Z184" s="131" t="s">
        <v>795</v>
      </c>
      <c r="AA184" s="131" t="s">
        <v>304</v>
      </c>
      <c r="AB184" s="131" t="s">
        <v>304</v>
      </c>
      <c r="AD184" s="327" t="str">
        <f t="shared" si="2"/>
        <v>IF EXISTS (SELECT *FROM BookMaster WHERE Code='000179' OR Name='Writer Geogrphy book   Mrp 50 [India + World]-168 page') Print 'Exist' ELSE Insert Into BookMaster VALUES ('000179','Writer Geogrphy book   Mrp 50 [India + World]-168 page','Writer Geogrphy book   Mrp 50 [India + World]-168 page','*11104','*06016',0,0,'1179','','*05034','*18005','','Writer Geogrphy book   Mrp 50 [India + World]-168 page','*25019','','NULL','NULL','NULL','NULL','NULL','NULL','F','000001',GetDate(),'NULL',NULL,'N','N')</v>
      </c>
    </row>
    <row r="185" spans="1:30">
      <c r="A185" s="486" t="s">
        <v>3892</v>
      </c>
      <c r="B185" s="131" t="s">
        <v>5579</v>
      </c>
      <c r="C185" s="131" t="s">
        <v>5579</v>
      </c>
      <c r="D185" s="131" t="s">
        <v>5424</v>
      </c>
      <c r="E185" s="131" t="s">
        <v>2493</v>
      </c>
      <c r="F185" s="487">
        <v>0</v>
      </c>
      <c r="G185" s="131">
        <v>0</v>
      </c>
      <c r="H185" s="131">
        <v>1180</v>
      </c>
      <c r="I185" s="131"/>
      <c r="J185" s="131" t="s">
        <v>5472</v>
      </c>
      <c r="K185" s="484" t="s">
        <v>5427</v>
      </c>
      <c r="L185" s="131"/>
      <c r="M185" s="488" t="s">
        <v>5579</v>
      </c>
      <c r="N185" s="488" t="s">
        <v>4926</v>
      </c>
      <c r="O185" s="131"/>
      <c r="P185" s="131" t="s">
        <v>795</v>
      </c>
      <c r="Q185" s="131" t="s">
        <v>795</v>
      </c>
      <c r="R185" s="131" t="s">
        <v>795</v>
      </c>
      <c r="S185" s="131" t="s">
        <v>795</v>
      </c>
      <c r="T185" s="131" t="s">
        <v>795</v>
      </c>
      <c r="U185" s="131" t="s">
        <v>795</v>
      </c>
      <c r="V185" s="131" t="s">
        <v>5190</v>
      </c>
      <c r="W185" s="486" t="s">
        <v>135</v>
      </c>
      <c r="X185" s="492" t="s">
        <v>2070</v>
      </c>
      <c r="Y185" s="131" t="s">
        <v>795</v>
      </c>
      <c r="Z185" s="131" t="s">
        <v>795</v>
      </c>
      <c r="AA185" s="131" t="s">
        <v>304</v>
      </c>
      <c r="AB185" s="131" t="s">
        <v>304</v>
      </c>
      <c r="AD185" s="327" t="str">
        <f t="shared" si="2"/>
        <v>IF EXISTS (SELECT *FROM BookMaster WHERE Code='000180' OR Name='Writer Science Notebook  Mrp 32 [Hindi /Geometry]-96 page') Print 'Exist' ELSE Insert Into BookMaster VALUES ('000180','Writer Science Notebook  Mrp 32 [Hindi /Geometry]-96 page','Writer Science Notebook  Mrp 32 [Hindi /Geometry]-96 page','*11110','*06016',0,0,'1180','','*05033','*18005','','Writer Science Notebook  Mrp 32 [Hindi /Geometry]-96 page','*25019','','NULL','NULL','NULL','NULL','NULL','NULL','F','000001',GetDate(),'NULL',NULL,'N','N')</v>
      </c>
    </row>
    <row r="186" spans="1:30">
      <c r="A186" s="486" t="s">
        <v>3904</v>
      </c>
      <c r="B186" s="131" t="s">
        <v>5580</v>
      </c>
      <c r="C186" s="131" t="s">
        <v>5580</v>
      </c>
      <c r="D186" s="131" t="s">
        <v>5424</v>
      </c>
      <c r="E186" s="131" t="s">
        <v>2493</v>
      </c>
      <c r="F186" s="487">
        <v>0</v>
      </c>
      <c r="G186" s="131">
        <v>0</v>
      </c>
      <c r="H186" s="131">
        <v>1181</v>
      </c>
      <c r="I186" s="131"/>
      <c r="J186" s="131" t="s">
        <v>5472</v>
      </c>
      <c r="K186" s="484" t="s">
        <v>5427</v>
      </c>
      <c r="L186" s="131"/>
      <c r="M186" s="488" t="s">
        <v>5580</v>
      </c>
      <c r="N186" s="488" t="s">
        <v>4926</v>
      </c>
      <c r="O186" s="131"/>
      <c r="P186" s="131" t="s">
        <v>795</v>
      </c>
      <c r="Q186" s="131" t="s">
        <v>795</v>
      </c>
      <c r="R186" s="131" t="s">
        <v>795</v>
      </c>
      <c r="S186" s="131" t="s">
        <v>795</v>
      </c>
      <c r="T186" s="131" t="s">
        <v>795</v>
      </c>
      <c r="U186" s="131" t="s">
        <v>795</v>
      </c>
      <c r="V186" s="131" t="s">
        <v>5190</v>
      </c>
      <c r="W186" s="486" t="s">
        <v>135</v>
      </c>
      <c r="X186" s="492" t="s">
        <v>2070</v>
      </c>
      <c r="Y186" s="131" t="s">
        <v>795</v>
      </c>
      <c r="Z186" s="131" t="s">
        <v>795</v>
      </c>
      <c r="AA186" s="131" t="s">
        <v>304</v>
      </c>
      <c r="AB186" s="131" t="s">
        <v>304</v>
      </c>
      <c r="AD186" s="327" t="str">
        <f t="shared" si="2"/>
        <v>IF EXISTS (SELECT *FROM BookMaster WHERE Code='000181' OR Name='Writer Science Notebook  Mrp 50 [Hindi /Geometry]-168 page') Print 'Exist' ELSE Insert Into BookMaster VALUES ('000181','Writer Science Notebook  Mrp 50 [Hindi /Geometry]-168 page','Writer Science Notebook  Mrp 50 [Hindi /Geometry]-168 page','*11110','*06016',0,0,'1181','','*05033','*18005','','Writer Science Notebook  Mrp 50 [Hindi /Geometry]-168 page','*25019','','NULL','NULL','NULL','NULL','NULL','NULL','F','000001',GetDate(),'NULL',NULL,'N','N')</v>
      </c>
    </row>
    <row r="187" spans="1:30">
      <c r="A187" s="486" t="s">
        <v>5859</v>
      </c>
      <c r="B187" s="131" t="s">
        <v>5584</v>
      </c>
      <c r="C187" s="131" t="s">
        <v>5584</v>
      </c>
      <c r="D187" s="131" t="s">
        <v>5421</v>
      </c>
      <c r="E187" s="131" t="s">
        <v>3966</v>
      </c>
      <c r="F187" s="487">
        <v>0</v>
      </c>
      <c r="G187" s="131">
        <v>0</v>
      </c>
      <c r="H187" s="131">
        <v>1182</v>
      </c>
      <c r="I187" s="131"/>
      <c r="J187" s="131" t="s">
        <v>5474</v>
      </c>
      <c r="K187" s="484" t="s">
        <v>5427</v>
      </c>
      <c r="L187" s="131"/>
      <c r="M187" s="488" t="s">
        <v>5584</v>
      </c>
      <c r="N187" s="488" t="s">
        <v>4926</v>
      </c>
      <c r="O187" s="131"/>
      <c r="P187" s="131" t="s">
        <v>795</v>
      </c>
      <c r="Q187" s="131" t="s">
        <v>795</v>
      </c>
      <c r="R187" s="131" t="s">
        <v>795</v>
      </c>
      <c r="S187" s="131" t="s">
        <v>795</v>
      </c>
      <c r="T187" s="131" t="s">
        <v>795</v>
      </c>
      <c r="U187" s="131" t="s">
        <v>795</v>
      </c>
      <c r="V187" s="131" t="s">
        <v>5190</v>
      </c>
      <c r="W187" s="486" t="s">
        <v>135</v>
      </c>
      <c r="X187" s="492" t="s">
        <v>2070</v>
      </c>
      <c r="Y187" s="131" t="s">
        <v>795</v>
      </c>
      <c r="Z187" s="131" t="s">
        <v>795</v>
      </c>
      <c r="AA187" s="131" t="s">
        <v>304</v>
      </c>
      <c r="AB187" s="131" t="s">
        <v>304</v>
      </c>
      <c r="AD187" s="327" t="str">
        <f t="shared" si="2"/>
        <v>IF EXISTS (SELECT *FROM BookMaster WHERE Code='000182' OR Name='Writer A4 Classic Spiral  Mrp 84 [Single line]-164 page') Print 'Exist' ELSE Insert Into BookMaster VALUES ('000182','Writer A4 Classic Spiral  Mrp 84 [Single line]-164 page','Writer A4 Classic Spiral  Mrp 84 [Single line]-164 page','*11107','*06019',0,0,'1182','','*05035','*18005','','Writer A4 Classic Spiral  Mrp 84 [Single line]-164 page','*25019','','NULL','NULL','NULL','NULL','NULL','NULL','F','000001',GetDate(),'NULL',NULL,'N','N')</v>
      </c>
    </row>
    <row r="188" spans="1:30">
      <c r="A188" s="486" t="s">
        <v>5860</v>
      </c>
      <c r="B188" s="131" t="s">
        <v>5585</v>
      </c>
      <c r="C188" s="131" t="s">
        <v>5585</v>
      </c>
      <c r="D188" s="131" t="s">
        <v>5421</v>
      </c>
      <c r="E188" s="131" t="s">
        <v>3966</v>
      </c>
      <c r="F188" s="487">
        <v>0</v>
      </c>
      <c r="G188" s="131">
        <v>0</v>
      </c>
      <c r="H188" s="131">
        <v>1183</v>
      </c>
      <c r="I188" s="131"/>
      <c r="J188" s="131" t="s">
        <v>5489</v>
      </c>
      <c r="K188" s="484" t="s">
        <v>5427</v>
      </c>
      <c r="L188" s="131"/>
      <c r="M188" s="488" t="s">
        <v>5585</v>
      </c>
      <c r="N188" s="488" t="s">
        <v>4926</v>
      </c>
      <c r="O188" s="131"/>
      <c r="P188" s="131" t="s">
        <v>795</v>
      </c>
      <c r="Q188" s="131" t="s">
        <v>795</v>
      </c>
      <c r="R188" s="131" t="s">
        <v>795</v>
      </c>
      <c r="S188" s="131" t="s">
        <v>795</v>
      </c>
      <c r="T188" s="131" t="s">
        <v>795</v>
      </c>
      <c r="U188" s="131" t="s">
        <v>795</v>
      </c>
      <c r="V188" s="131" t="s">
        <v>5190</v>
      </c>
      <c r="W188" s="486" t="s">
        <v>135</v>
      </c>
      <c r="X188" s="492" t="s">
        <v>2070</v>
      </c>
      <c r="Y188" s="131" t="s">
        <v>795</v>
      </c>
      <c r="Z188" s="131" t="s">
        <v>795</v>
      </c>
      <c r="AA188" s="131" t="s">
        <v>304</v>
      </c>
      <c r="AB188" s="131" t="s">
        <v>304</v>
      </c>
      <c r="AD188" s="327" t="str">
        <f t="shared" si="2"/>
        <v>IF EXISTS (SELECT *FROM BookMaster WHERE Code='000183' OR Name='Writer A4 Classic Spiral  Mrp 84 [Unrulled]-164 page') Print 'Exist' ELSE Insert Into BookMaster VALUES ('000183','Writer A4 Classic Spiral  Mrp 84 [Unrulled]-164 page','Writer A4 Classic Spiral  Mrp 84 [Unrulled]-164 page','*11107','*06019',0,0,'1183','','*05036','*18005','','Writer A4 Classic Spiral  Mrp 84 [Unrulled]-164 page','*25019','','NULL','NULL','NULL','NULL','NULL','NULL','F','000001',GetDate(),'NULL',NULL,'N','N')</v>
      </c>
    </row>
    <row r="189" spans="1:30">
      <c r="A189" s="486" t="s">
        <v>5861</v>
      </c>
      <c r="B189" s="131" t="s">
        <v>5586</v>
      </c>
      <c r="C189" s="131" t="s">
        <v>5586</v>
      </c>
      <c r="D189" s="131" t="s">
        <v>5421</v>
      </c>
      <c r="E189" s="131" t="s">
        <v>3968</v>
      </c>
      <c r="F189" s="487">
        <v>0</v>
      </c>
      <c r="G189" s="131">
        <v>0</v>
      </c>
      <c r="H189" s="131">
        <v>1184</v>
      </c>
      <c r="I189" s="131"/>
      <c r="J189" s="131" t="s">
        <v>5474</v>
      </c>
      <c r="K189" s="484" t="s">
        <v>5427</v>
      </c>
      <c r="L189" s="131"/>
      <c r="M189" s="488" t="s">
        <v>5586</v>
      </c>
      <c r="N189" s="488" t="s">
        <v>4926</v>
      </c>
      <c r="O189" s="131"/>
      <c r="P189" s="131" t="s">
        <v>795</v>
      </c>
      <c r="Q189" s="131" t="s">
        <v>795</v>
      </c>
      <c r="R189" s="131" t="s">
        <v>795</v>
      </c>
      <c r="S189" s="131" t="s">
        <v>795</v>
      </c>
      <c r="T189" s="131" t="s">
        <v>795</v>
      </c>
      <c r="U189" s="131" t="s">
        <v>795</v>
      </c>
      <c r="V189" s="131" t="s">
        <v>5190</v>
      </c>
      <c r="W189" s="486" t="s">
        <v>135</v>
      </c>
      <c r="X189" s="492" t="s">
        <v>2070</v>
      </c>
      <c r="Y189" s="131" t="s">
        <v>795</v>
      </c>
      <c r="Z189" s="131" t="s">
        <v>795</v>
      </c>
      <c r="AA189" s="131" t="s">
        <v>304</v>
      </c>
      <c r="AB189" s="131" t="s">
        <v>304</v>
      </c>
      <c r="AD189" s="327" t="str">
        <f t="shared" si="2"/>
        <v>IF EXISTS (SELECT *FROM BookMaster WHERE Code='000184' OR Name='Writer A4 Classic Spiral  Mrp 104 [Single line]-224 page') Print 'Exist' ELSE Insert Into BookMaster VALUES ('000184','Writer A4 Classic Spiral  Mrp 104 [Single line]-224 page','Writer A4 Classic Spiral  Mrp 104 [Single line]-224 page','*11107','*06021',0,0,'1184','','*05035','*18005','','Writer A4 Classic Spiral  Mrp 104 [Single line]-224 page','*25019','','NULL','NULL','NULL','NULL','NULL','NULL','F','000001',GetDate(),'NULL',NULL,'N','N')</v>
      </c>
    </row>
    <row r="190" spans="1:30">
      <c r="A190" s="486" t="s">
        <v>5862</v>
      </c>
      <c r="B190" s="131" t="s">
        <v>5587</v>
      </c>
      <c r="C190" s="131" t="s">
        <v>5587</v>
      </c>
      <c r="D190" s="131" t="s">
        <v>5421</v>
      </c>
      <c r="E190" s="131" t="s">
        <v>3968</v>
      </c>
      <c r="F190" s="487">
        <v>0</v>
      </c>
      <c r="G190" s="131">
        <v>0</v>
      </c>
      <c r="H190" s="131">
        <v>1185</v>
      </c>
      <c r="I190" s="131"/>
      <c r="J190" s="131" t="s">
        <v>5489</v>
      </c>
      <c r="K190" s="484" t="s">
        <v>5427</v>
      </c>
      <c r="L190" s="131"/>
      <c r="M190" s="488" t="s">
        <v>5587</v>
      </c>
      <c r="N190" s="488" t="s">
        <v>4926</v>
      </c>
      <c r="O190" s="131"/>
      <c r="P190" s="131" t="s">
        <v>795</v>
      </c>
      <c r="Q190" s="131" t="s">
        <v>795</v>
      </c>
      <c r="R190" s="131" t="s">
        <v>795</v>
      </c>
      <c r="S190" s="131" t="s">
        <v>795</v>
      </c>
      <c r="T190" s="131" t="s">
        <v>795</v>
      </c>
      <c r="U190" s="131" t="s">
        <v>795</v>
      </c>
      <c r="V190" s="131" t="s">
        <v>5190</v>
      </c>
      <c r="W190" s="486" t="s">
        <v>135</v>
      </c>
      <c r="X190" s="492" t="s">
        <v>2070</v>
      </c>
      <c r="Y190" s="131" t="s">
        <v>795</v>
      </c>
      <c r="Z190" s="131" t="s">
        <v>795</v>
      </c>
      <c r="AA190" s="131" t="s">
        <v>304</v>
      </c>
      <c r="AB190" s="131" t="s">
        <v>304</v>
      </c>
      <c r="AD190" s="327" t="str">
        <f t="shared" si="2"/>
        <v>IF EXISTS (SELECT *FROM BookMaster WHERE Code='000185' OR Name='Writer A4 Classic Spiral  Mrp 104 [Unrulled]-224 page') Print 'Exist' ELSE Insert Into BookMaster VALUES ('000185','Writer A4 Classic Spiral  Mrp 104 [Unrulled]-224 page','Writer A4 Classic Spiral  Mrp 104 [Unrulled]-224 page','*11107','*06021',0,0,'1185','','*05036','*18005','','Writer A4 Classic Spiral  Mrp 104 [Unrulled]-224 page','*25019','','NULL','NULL','NULL','NULL','NULL','NULL','F','000001',GetDate(),'NULL',NULL,'N','N')</v>
      </c>
    </row>
    <row r="191" spans="1:30">
      <c r="A191" s="486" t="s">
        <v>5863</v>
      </c>
      <c r="B191" s="131" t="s">
        <v>5588</v>
      </c>
      <c r="C191" s="131" t="s">
        <v>5588</v>
      </c>
      <c r="D191" s="131" t="s">
        <v>5421</v>
      </c>
      <c r="E191" s="131" t="s">
        <v>3968</v>
      </c>
      <c r="F191" s="487">
        <v>0</v>
      </c>
      <c r="G191" s="131">
        <v>0</v>
      </c>
      <c r="H191" s="131">
        <v>1186</v>
      </c>
      <c r="I191" s="131"/>
      <c r="J191" s="131" t="s">
        <v>5474</v>
      </c>
      <c r="K191" s="484" t="s">
        <v>5427</v>
      </c>
      <c r="L191" s="131"/>
      <c r="M191" s="488" t="s">
        <v>5588</v>
      </c>
      <c r="N191" s="488" t="s">
        <v>4926</v>
      </c>
      <c r="O191" s="131"/>
      <c r="P191" s="131" t="s">
        <v>795</v>
      </c>
      <c r="Q191" s="131" t="s">
        <v>795</v>
      </c>
      <c r="R191" s="131" t="s">
        <v>795</v>
      </c>
      <c r="S191" s="131" t="s">
        <v>795</v>
      </c>
      <c r="T191" s="131" t="s">
        <v>795</v>
      </c>
      <c r="U191" s="131" t="s">
        <v>795</v>
      </c>
      <c r="V191" s="131" t="s">
        <v>5190</v>
      </c>
      <c r="W191" s="486" t="s">
        <v>135</v>
      </c>
      <c r="X191" s="492" t="s">
        <v>2070</v>
      </c>
      <c r="Y191" s="131" t="s">
        <v>795</v>
      </c>
      <c r="Z191" s="131" t="s">
        <v>795</v>
      </c>
      <c r="AA191" s="131" t="s">
        <v>304</v>
      </c>
      <c r="AB191" s="131" t="s">
        <v>304</v>
      </c>
      <c r="AD191" s="327" t="str">
        <f t="shared" si="2"/>
        <v>IF EXISTS (SELECT *FROM BookMaster WHERE Code='000186' OR Name='Writer A4 Classic Spiral  Mrp 124 [Single line]-292 page') Print 'Exist' ELSE Insert Into BookMaster VALUES ('000186','Writer A4 Classic Spiral  Mrp 124 [Single line]-292 page','Writer A4 Classic Spiral  Mrp 124 [Single line]-292 page','*11107','*06021',0,0,'1186','','*05035','*18005','','Writer A4 Classic Spiral  Mrp 124 [Single line]-292 page','*25019','','NULL','NULL','NULL','NULL','NULL','NULL','F','000001',GetDate(),'NULL',NULL,'N','N')</v>
      </c>
    </row>
    <row r="192" spans="1:30">
      <c r="A192" s="486" t="s">
        <v>5864</v>
      </c>
      <c r="B192" s="131" t="s">
        <v>5589</v>
      </c>
      <c r="C192" s="131" t="s">
        <v>5589</v>
      </c>
      <c r="D192" s="131" t="s">
        <v>5421</v>
      </c>
      <c r="E192" s="131" t="s">
        <v>3968</v>
      </c>
      <c r="F192" s="487">
        <v>0</v>
      </c>
      <c r="G192" s="131">
        <v>0</v>
      </c>
      <c r="H192" s="131">
        <v>1187</v>
      </c>
      <c r="I192" s="131"/>
      <c r="J192" s="131" t="s">
        <v>5489</v>
      </c>
      <c r="K192" s="484" t="s">
        <v>5427</v>
      </c>
      <c r="L192" s="131"/>
      <c r="M192" s="488" t="s">
        <v>5589</v>
      </c>
      <c r="N192" s="488" t="s">
        <v>4926</v>
      </c>
      <c r="O192" s="131"/>
      <c r="P192" s="131" t="s">
        <v>795</v>
      </c>
      <c r="Q192" s="131" t="s">
        <v>795</v>
      </c>
      <c r="R192" s="131" t="s">
        <v>795</v>
      </c>
      <c r="S192" s="131" t="s">
        <v>795</v>
      </c>
      <c r="T192" s="131" t="s">
        <v>795</v>
      </c>
      <c r="U192" s="131" t="s">
        <v>795</v>
      </c>
      <c r="V192" s="131" t="s">
        <v>5190</v>
      </c>
      <c r="W192" s="486" t="s">
        <v>135</v>
      </c>
      <c r="X192" s="492" t="s">
        <v>2070</v>
      </c>
      <c r="Y192" s="131" t="s">
        <v>795</v>
      </c>
      <c r="Z192" s="131" t="s">
        <v>795</v>
      </c>
      <c r="AA192" s="131" t="s">
        <v>304</v>
      </c>
      <c r="AB192" s="131" t="s">
        <v>304</v>
      </c>
      <c r="AD192" s="327" t="str">
        <f t="shared" si="2"/>
        <v>IF EXISTS (SELECT *FROM BookMaster WHERE Code='000187' OR Name='Writer A4 Classic Spiral  Mrp 124 [Unrulled]-292 page') Print 'Exist' ELSE Insert Into BookMaster VALUES ('000187','Writer A4 Classic Spiral  Mrp 124 [Unrulled]-292 page','Writer A4 Classic Spiral  Mrp 124 [Unrulled]-292 page','*11107','*06021',0,0,'1187','','*05036','*18005','','Writer A4 Classic Spiral  Mrp 124 [Unrulled]-292 page','*25019','','NULL','NULL','NULL','NULL','NULL','NULL','F','000001',GetDate(),'NULL',NULL,'N','N')</v>
      </c>
    </row>
    <row r="193" spans="1:30">
      <c r="A193" s="486" t="s">
        <v>5865</v>
      </c>
      <c r="B193" s="131" t="s">
        <v>6064</v>
      </c>
      <c r="C193" s="131" t="s">
        <v>6064</v>
      </c>
      <c r="D193" s="131" t="s">
        <v>5403</v>
      </c>
      <c r="E193" s="131" t="s">
        <v>2493</v>
      </c>
      <c r="F193" s="487">
        <v>0</v>
      </c>
      <c r="G193" s="131">
        <v>0</v>
      </c>
      <c r="H193" s="131">
        <v>1188</v>
      </c>
      <c r="I193" s="131"/>
      <c r="J193" s="131" t="s">
        <v>5474</v>
      </c>
      <c r="K193" s="484" t="s">
        <v>5427</v>
      </c>
      <c r="L193" s="131"/>
      <c r="M193" s="488" t="s">
        <v>6064</v>
      </c>
      <c r="N193" s="488" t="s">
        <v>4926</v>
      </c>
      <c r="O193" s="131"/>
      <c r="P193" s="131" t="s">
        <v>795</v>
      </c>
      <c r="Q193" s="131" t="s">
        <v>795</v>
      </c>
      <c r="R193" s="131" t="s">
        <v>795</v>
      </c>
      <c r="S193" s="131" t="s">
        <v>795</v>
      </c>
      <c r="T193" s="131" t="s">
        <v>795</v>
      </c>
      <c r="U193" s="131" t="s">
        <v>795</v>
      </c>
      <c r="V193" s="131" t="s">
        <v>5190</v>
      </c>
      <c r="W193" s="486" t="s">
        <v>135</v>
      </c>
      <c r="X193" s="492" t="s">
        <v>2070</v>
      </c>
      <c r="Y193" s="131" t="s">
        <v>795</v>
      </c>
      <c r="Z193" s="131" t="s">
        <v>795</v>
      </c>
      <c r="AA193" s="131" t="s">
        <v>304</v>
      </c>
      <c r="AB193" s="131" t="s">
        <v>304</v>
      </c>
      <c r="AD193" s="327" t="str">
        <f t="shared" si="2"/>
        <v>IF EXISTS (SELECT *FROM BookMaster WHERE Code='000188' OR Name='Writer Small Ragister Mrp 12 [Single line]-48 page') Print 'Exist' ELSE Insert Into BookMaster VALUES ('000188','Writer Small Ragister Mrp 12 [Single line]-48 page','Writer Small Ragister Mrp 12 [Single line]-48 page','*11099','*06016',0,0,'1188','','*05035','*18005','','Writer Small Ragister Mrp 12 [Single line]-48 page','*25019','','NULL','NULL','NULL','NULL','NULL','NULL','F','000001',GetDate(),'NULL',NULL,'N','N')</v>
      </c>
    </row>
    <row r="194" spans="1:30">
      <c r="A194" s="486" t="s">
        <v>3930</v>
      </c>
      <c r="B194" s="131" t="s">
        <v>6065</v>
      </c>
      <c r="C194" s="131" t="s">
        <v>6065</v>
      </c>
      <c r="D194" s="131" t="s">
        <v>5403</v>
      </c>
      <c r="E194" s="131" t="s">
        <v>2493</v>
      </c>
      <c r="F194" s="487">
        <v>0</v>
      </c>
      <c r="G194" s="131">
        <v>0</v>
      </c>
      <c r="H194" s="131">
        <v>1189</v>
      </c>
      <c r="I194" s="131"/>
      <c r="J194" s="131" t="s">
        <v>5474</v>
      </c>
      <c r="K194" s="484" t="s">
        <v>5427</v>
      </c>
      <c r="L194" s="131"/>
      <c r="M194" s="488" t="s">
        <v>6065</v>
      </c>
      <c r="N194" s="488" t="s">
        <v>4926</v>
      </c>
      <c r="O194" s="131"/>
      <c r="P194" s="131" t="s">
        <v>795</v>
      </c>
      <c r="Q194" s="131" t="s">
        <v>795</v>
      </c>
      <c r="R194" s="131" t="s">
        <v>795</v>
      </c>
      <c r="S194" s="131" t="s">
        <v>795</v>
      </c>
      <c r="T194" s="131" t="s">
        <v>795</v>
      </c>
      <c r="U194" s="131" t="s">
        <v>795</v>
      </c>
      <c r="V194" s="131" t="s">
        <v>5190</v>
      </c>
      <c r="W194" s="486" t="s">
        <v>135</v>
      </c>
      <c r="X194" s="492" t="s">
        <v>2070</v>
      </c>
      <c r="Y194" s="131" t="s">
        <v>795</v>
      </c>
      <c r="Z194" s="131" t="s">
        <v>795</v>
      </c>
      <c r="AA194" s="131" t="s">
        <v>304</v>
      </c>
      <c r="AB194" s="131" t="s">
        <v>304</v>
      </c>
      <c r="AD194" s="327" t="str">
        <f t="shared" si="2"/>
        <v>IF EXISTS (SELECT *FROM BookMaster WHERE Code='000189' OR Name='Writer Small Ragister Mrp 24 [Single line]-84 page') Print 'Exist' ELSE Insert Into BookMaster VALUES ('000189','Writer Small Ragister Mrp 24 [Single line]-84 page','Writer Small Ragister Mrp 24 [Single line]-84 page','*11099','*06016',0,0,'1189','','*05035','*18005','','Writer Small Ragister Mrp 24 [Single line]-84 page','*25019','','NULL','NULL','NULL','NULL','NULL','NULL','F','000001',GetDate(),'NULL',NULL,'N','N')</v>
      </c>
    </row>
    <row r="195" spans="1:30">
      <c r="A195" s="486" t="s">
        <v>5866</v>
      </c>
      <c r="B195" s="131" t="s">
        <v>6066</v>
      </c>
      <c r="C195" s="131" t="s">
        <v>6066</v>
      </c>
      <c r="D195" s="131" t="s">
        <v>5403</v>
      </c>
      <c r="E195" s="131" t="s">
        <v>2493</v>
      </c>
      <c r="F195" s="487">
        <v>0</v>
      </c>
      <c r="G195" s="131">
        <v>0</v>
      </c>
      <c r="H195" s="131">
        <v>1190</v>
      </c>
      <c r="I195" s="131"/>
      <c r="J195" s="131" t="s">
        <v>5474</v>
      </c>
      <c r="K195" s="484" t="s">
        <v>5427</v>
      </c>
      <c r="L195" s="131"/>
      <c r="M195" s="488" t="s">
        <v>6066</v>
      </c>
      <c r="N195" s="488" t="s">
        <v>4926</v>
      </c>
      <c r="O195" s="131"/>
      <c r="P195" s="131" t="s">
        <v>795</v>
      </c>
      <c r="Q195" s="131" t="s">
        <v>795</v>
      </c>
      <c r="R195" s="131" t="s">
        <v>795</v>
      </c>
      <c r="S195" s="131" t="s">
        <v>795</v>
      </c>
      <c r="T195" s="131" t="s">
        <v>795</v>
      </c>
      <c r="U195" s="131" t="s">
        <v>795</v>
      </c>
      <c r="V195" s="131" t="s">
        <v>5190</v>
      </c>
      <c r="W195" s="486" t="s">
        <v>135</v>
      </c>
      <c r="X195" s="492" t="s">
        <v>2070</v>
      </c>
      <c r="Y195" s="131" t="s">
        <v>795</v>
      </c>
      <c r="Z195" s="131" t="s">
        <v>795</v>
      </c>
      <c r="AA195" s="131" t="s">
        <v>304</v>
      </c>
      <c r="AB195" s="131" t="s">
        <v>304</v>
      </c>
      <c r="AD195" s="327" t="str">
        <f t="shared" si="2"/>
        <v>IF EXISTS (SELECT *FROM BookMaster WHERE Code='000190' OR Name='Writer Small Ragister Mrp 32 [Single line]-132 page') Print 'Exist' ELSE Insert Into BookMaster VALUES ('000190','Writer Small Ragister Mrp 32 [Single line]-132 page','Writer Small Ragister Mrp 32 [Single line]-132 page','*11099','*06016',0,0,'1190','','*05035','*18005','','Writer Small Ragister Mrp 32 [Single line]-132 page','*25019','','NULL','NULL','NULL','NULL','NULL','NULL','F','000001',GetDate(),'NULL',NULL,'N','N')</v>
      </c>
    </row>
    <row r="198" spans="1:30">
      <c r="A198" t="s">
        <v>6068</v>
      </c>
    </row>
    <row r="199" spans="1:30">
      <c r="A199" s="486" t="s">
        <v>5867</v>
      </c>
      <c r="B199" s="10" t="s">
        <v>5604</v>
      </c>
      <c r="C199" t="s">
        <v>5604</v>
      </c>
      <c r="D199" t="s">
        <v>5417</v>
      </c>
      <c r="E199" t="s">
        <v>2493</v>
      </c>
      <c r="F199" s="479">
        <v>0</v>
      </c>
      <c r="G199">
        <v>0</v>
      </c>
      <c r="H199">
        <v>1191</v>
      </c>
      <c r="J199" s="334" t="s">
        <v>5772</v>
      </c>
      <c r="K199" s="480" t="s">
        <v>5427</v>
      </c>
      <c r="M199" s="113" t="s">
        <v>5604</v>
      </c>
      <c r="N199" s="347" t="s">
        <v>4926</v>
      </c>
      <c r="P199" t="s">
        <v>795</v>
      </c>
      <c r="Q199" t="s">
        <v>795</v>
      </c>
      <c r="R199" t="s">
        <v>795</v>
      </c>
      <c r="S199" t="s">
        <v>795</v>
      </c>
      <c r="T199" t="s">
        <v>795</v>
      </c>
      <c r="U199" t="s">
        <v>795</v>
      </c>
      <c r="V199" t="s">
        <v>5451</v>
      </c>
      <c r="W199" s="331" t="s">
        <v>135</v>
      </c>
      <c r="X199" s="328" t="s">
        <v>2070</v>
      </c>
      <c r="Y199" t="s">
        <v>795</v>
      </c>
      <c r="Z199" t="s">
        <v>795</v>
      </c>
      <c r="AA199" t="s">
        <v>304</v>
      </c>
      <c r="AB199" t="s">
        <v>304</v>
      </c>
      <c r="AD199" s="327" t="str">
        <f t="shared" ref="AD199:AD234" si="3">CONCATENATE(AD$1,AD$3,"'",A199,"' OR Name='",B199,"') Print 'Exist' ELSE ",AD$4,"'",A199,"','",B199,"','",C199,"','",D199,"','",E199,"',",F199,",",G199,",'",H199,"','",I199,"','",J199,"','",K199,"','",L199,"','",M199,"','",N199,"','",O199,"','",P199,"','",Q199,"','",R199,"','",S199,"','",T199,"','",U199,"','",V199,"','",W199,"',",X199,",'",Y199,"',",Z199,",'",AA199,"','",AB199,"')")</f>
        <v>IF EXISTS (SELECT *FROM BookMaster WHERE Code='000191' OR Name='Rulling-Double Line-[180 x 240]') Print 'Exist' ELSE Insert Into BookMaster VALUES ('000191','Rulling-Double Line-[180 x 240]','Rulling-Double Line-[180 x 240]','*11103','*06016',0,0,'1191','','*05040','*18005','','Rulling-Double Line-[180 x 240]','*25019','','NULL','NULL','NULL','NULL','NULL','NULL','R','000001',GetDate(),'NULL',NULL,'N','N')</v>
      </c>
    </row>
    <row r="200" spans="1:30">
      <c r="A200" s="486" t="s">
        <v>3815</v>
      </c>
      <c r="B200" s="10" t="s">
        <v>5612</v>
      </c>
      <c r="C200" t="s">
        <v>5612</v>
      </c>
      <c r="D200" t="s">
        <v>5417</v>
      </c>
      <c r="E200" t="s">
        <v>2493</v>
      </c>
      <c r="F200" s="479">
        <v>0</v>
      </c>
      <c r="G200">
        <v>0</v>
      </c>
      <c r="H200">
        <v>1192</v>
      </c>
      <c r="J200" s="334" t="s">
        <v>5772</v>
      </c>
      <c r="K200" s="480" t="s">
        <v>5427</v>
      </c>
      <c r="M200" s="113" t="s">
        <v>5612</v>
      </c>
      <c r="N200" s="347" t="s">
        <v>4926</v>
      </c>
      <c r="P200" t="s">
        <v>795</v>
      </c>
      <c r="Q200" t="s">
        <v>795</v>
      </c>
      <c r="R200" t="s">
        <v>795</v>
      </c>
      <c r="S200" t="s">
        <v>795</v>
      </c>
      <c r="T200" t="s">
        <v>795</v>
      </c>
      <c r="U200" t="s">
        <v>795</v>
      </c>
      <c r="V200" t="s">
        <v>5451</v>
      </c>
      <c r="W200" s="331" t="s">
        <v>135</v>
      </c>
      <c r="X200" s="328" t="s">
        <v>2070</v>
      </c>
      <c r="Y200" t="s">
        <v>795</v>
      </c>
      <c r="Z200" t="s">
        <v>795</v>
      </c>
      <c r="AA200" t="s">
        <v>304</v>
      </c>
      <c r="AB200" t="s">
        <v>304</v>
      </c>
      <c r="AD200" s="327" t="str">
        <f t="shared" si="3"/>
        <v>IF EXISTS (SELECT *FROM BookMaster WHERE Code='000192' OR Name='Rulling-English /Geometry-[180 x 240]') Print 'Exist' ELSE Insert Into BookMaster VALUES ('000192','Rulling-English /Geometry-[180 x 240]','Rulling-English /Geometry-[180 x 240]','*11103','*06016',0,0,'1192','','*05040','*18005','','Rulling-English /Geometry-[180 x 240]','*25019','','NULL','NULL','NULL','NULL','NULL','NULL','R','000001',GetDate(),'NULL',NULL,'N','N')</v>
      </c>
    </row>
    <row r="201" spans="1:30">
      <c r="A201" s="486" t="s">
        <v>5868</v>
      </c>
      <c r="B201" s="10" t="s">
        <v>5606</v>
      </c>
      <c r="C201" t="s">
        <v>5606</v>
      </c>
      <c r="D201" t="s">
        <v>5414</v>
      </c>
      <c r="E201" t="s">
        <v>2493</v>
      </c>
      <c r="F201" s="479">
        <v>0</v>
      </c>
      <c r="G201">
        <v>0</v>
      </c>
      <c r="H201">
        <v>1193</v>
      </c>
      <c r="J201" s="334" t="s">
        <v>5772</v>
      </c>
      <c r="K201" s="480" t="s">
        <v>5427</v>
      </c>
      <c r="M201" s="113" t="s">
        <v>5606</v>
      </c>
      <c r="N201" s="347" t="s">
        <v>4926</v>
      </c>
      <c r="P201" t="s">
        <v>795</v>
      </c>
      <c r="Q201" t="s">
        <v>795</v>
      </c>
      <c r="R201" t="s">
        <v>795</v>
      </c>
      <c r="S201" t="s">
        <v>795</v>
      </c>
      <c r="T201" t="s">
        <v>795</v>
      </c>
      <c r="U201" t="s">
        <v>795</v>
      </c>
      <c r="V201" t="s">
        <v>5451</v>
      </c>
      <c r="W201" s="331" t="s">
        <v>135</v>
      </c>
      <c r="X201" s="328" t="s">
        <v>2070</v>
      </c>
      <c r="Y201" t="s">
        <v>795</v>
      </c>
      <c r="Z201" t="s">
        <v>795</v>
      </c>
      <c r="AA201" t="s">
        <v>304</v>
      </c>
      <c r="AB201" t="s">
        <v>304</v>
      </c>
      <c r="AD201" s="327" t="str">
        <f t="shared" si="3"/>
        <v>IF EXISTS (SELECT *FROM BookMaster WHERE Code='000193' OR Name='Rulling-English-[165 x 210]') Print 'Exist' ELSE Insert Into BookMaster VALUES ('000193','Rulling-English-[165 x 210]','Rulling-English-[165 x 210]','*11100','*06016',0,0,'1193','','*05040','*18005','','Rulling-English-[165 x 210]','*25019','','NULL','NULL','NULL','NULL','NULL','NULL','R','000001',GetDate(),'NULL',NULL,'N','N')</v>
      </c>
    </row>
    <row r="202" spans="1:30">
      <c r="A202" s="486" t="s">
        <v>3851</v>
      </c>
      <c r="B202" s="10" t="s">
        <v>5608</v>
      </c>
      <c r="C202" t="s">
        <v>5608</v>
      </c>
      <c r="D202" t="s">
        <v>5416</v>
      </c>
      <c r="E202" t="s">
        <v>2493</v>
      </c>
      <c r="F202" s="479">
        <v>0</v>
      </c>
      <c r="G202">
        <v>0</v>
      </c>
      <c r="H202">
        <v>1194</v>
      </c>
      <c r="J202" s="334" t="s">
        <v>5772</v>
      </c>
      <c r="K202" s="480" t="s">
        <v>5427</v>
      </c>
      <c r="M202" s="113" t="s">
        <v>5608</v>
      </c>
      <c r="N202" s="347" t="s">
        <v>4926</v>
      </c>
      <c r="P202" t="s">
        <v>795</v>
      </c>
      <c r="Q202" t="s">
        <v>795</v>
      </c>
      <c r="R202" t="s">
        <v>795</v>
      </c>
      <c r="S202" t="s">
        <v>795</v>
      </c>
      <c r="T202" t="s">
        <v>795</v>
      </c>
      <c r="U202" t="s">
        <v>795</v>
      </c>
      <c r="V202" t="s">
        <v>5451</v>
      </c>
      <c r="W202" s="331" t="s">
        <v>135</v>
      </c>
      <c r="X202" s="328" t="s">
        <v>2070</v>
      </c>
      <c r="Y202" t="s">
        <v>795</v>
      </c>
      <c r="Z202" t="s">
        <v>795</v>
      </c>
      <c r="AA202" t="s">
        <v>304</v>
      </c>
      <c r="AB202" t="s">
        <v>304</v>
      </c>
      <c r="AD202" s="327" t="str">
        <f t="shared" si="3"/>
        <v>IF EXISTS (SELECT *FROM BookMaster WHERE Code='000194' OR Name='Rulling-English-[170 x 220]') Print 'Exist' ELSE Insert Into BookMaster VALUES ('000194','Rulling-English-[170 x 220]','Rulling-English-[170 x 220]','*11102','*06016',0,0,'1194','','*05040','*18005','','Rulling-English-[170 x 220]','*25019','','NULL','NULL','NULL','NULL','NULL','NULL','R','000001',GetDate(),'NULL',NULL,'N','N')</v>
      </c>
    </row>
    <row r="203" spans="1:30">
      <c r="A203" s="486" t="s">
        <v>3829</v>
      </c>
      <c r="B203" s="10" t="s">
        <v>5610</v>
      </c>
      <c r="C203" t="s">
        <v>5610</v>
      </c>
      <c r="D203" t="s">
        <v>5417</v>
      </c>
      <c r="E203" t="s">
        <v>2493</v>
      </c>
      <c r="F203" s="479">
        <v>0</v>
      </c>
      <c r="G203">
        <v>0</v>
      </c>
      <c r="H203">
        <v>1195</v>
      </c>
      <c r="J203" s="334" t="s">
        <v>5772</v>
      </c>
      <c r="K203" s="480" t="s">
        <v>5427</v>
      </c>
      <c r="M203" s="113" t="s">
        <v>5610</v>
      </c>
      <c r="N203" s="347" t="s">
        <v>4926</v>
      </c>
      <c r="P203" t="s">
        <v>795</v>
      </c>
      <c r="Q203" t="s">
        <v>795</v>
      </c>
      <c r="R203" t="s">
        <v>795</v>
      </c>
      <c r="S203" t="s">
        <v>795</v>
      </c>
      <c r="T203" t="s">
        <v>795</v>
      </c>
      <c r="U203" t="s">
        <v>795</v>
      </c>
      <c r="V203" t="s">
        <v>5451</v>
      </c>
      <c r="W203" s="331" t="s">
        <v>135</v>
      </c>
      <c r="X203" s="328" t="s">
        <v>2070</v>
      </c>
      <c r="Y203" t="s">
        <v>795</v>
      </c>
      <c r="Z203" t="s">
        <v>795</v>
      </c>
      <c r="AA203" t="s">
        <v>304</v>
      </c>
      <c r="AB203" t="s">
        <v>304</v>
      </c>
      <c r="AD203" s="327" t="str">
        <f t="shared" si="3"/>
        <v>IF EXISTS (SELECT *FROM BookMaster WHERE Code='000195' OR Name='Rulling-English-[180 x 240]') Print 'Exist' ELSE Insert Into BookMaster VALUES ('000195','Rulling-English-[180 x 240]','Rulling-English-[180 x 240]','*11103','*06016',0,0,'1195','','*05040','*18005','','Rulling-English-[180 x 240]','*25019','','NULL','NULL','NULL','NULL','NULL','NULL','R','000001',GetDate(),'NULL',NULL,'N','N')</v>
      </c>
    </row>
    <row r="204" spans="1:30">
      <c r="A204" s="486" t="s">
        <v>3789</v>
      </c>
      <c r="B204" s="10" t="s">
        <v>5615</v>
      </c>
      <c r="C204" t="s">
        <v>5615</v>
      </c>
      <c r="D204" t="s">
        <v>5422</v>
      </c>
      <c r="E204" t="s">
        <v>2493</v>
      </c>
      <c r="F204" s="479">
        <v>0</v>
      </c>
      <c r="G204">
        <v>0</v>
      </c>
      <c r="H204">
        <v>1196</v>
      </c>
      <c r="J204" s="334" t="s">
        <v>5772</v>
      </c>
      <c r="K204" s="480" t="s">
        <v>5427</v>
      </c>
      <c r="M204" s="113" t="s">
        <v>5615</v>
      </c>
      <c r="N204" s="347" t="s">
        <v>4926</v>
      </c>
      <c r="P204" t="s">
        <v>795</v>
      </c>
      <c r="Q204" t="s">
        <v>795</v>
      </c>
      <c r="R204" t="s">
        <v>795</v>
      </c>
      <c r="S204" t="s">
        <v>795</v>
      </c>
      <c r="T204" t="s">
        <v>795</v>
      </c>
      <c r="U204" t="s">
        <v>795</v>
      </c>
      <c r="V204" t="s">
        <v>5451</v>
      </c>
      <c r="W204" s="331" t="s">
        <v>135</v>
      </c>
      <c r="X204" s="328" t="s">
        <v>2070</v>
      </c>
      <c r="Y204" t="s">
        <v>795</v>
      </c>
      <c r="Z204" t="s">
        <v>795</v>
      </c>
      <c r="AA204" t="s">
        <v>304</v>
      </c>
      <c r="AB204" t="s">
        <v>304</v>
      </c>
      <c r="AD204" s="327" t="str">
        <f t="shared" si="3"/>
        <v>IF EXISTS (SELECT *FROM BookMaster WHERE Code='000196' OR Name='Rulling-Graph-[220 x 270]') Print 'Exist' ELSE Insert Into BookMaster VALUES ('000196','Rulling-Graph-[220 x 270]','Rulling-Graph-[220 x 270]','*11108','*06016',0,0,'1196','','*05040','*18005','','Rulling-Graph-[220 x 270]','*25019','','NULL','NULL','NULL','NULL','NULL','NULL','R','000001',GetDate(),'NULL',NULL,'N','N')</v>
      </c>
    </row>
    <row r="205" spans="1:30">
      <c r="A205" s="486" t="s">
        <v>3831</v>
      </c>
      <c r="B205" s="10" t="s">
        <v>5617</v>
      </c>
      <c r="C205" t="s">
        <v>5617</v>
      </c>
      <c r="D205" t="s">
        <v>5416</v>
      </c>
      <c r="E205" t="s">
        <v>2493</v>
      </c>
      <c r="F205" s="479">
        <v>0</v>
      </c>
      <c r="G205">
        <v>0</v>
      </c>
      <c r="H205">
        <v>1197</v>
      </c>
      <c r="J205" s="334" t="s">
        <v>5772</v>
      </c>
      <c r="K205" s="480" t="s">
        <v>5427</v>
      </c>
      <c r="M205" s="113" t="s">
        <v>5617</v>
      </c>
      <c r="N205" s="347" t="s">
        <v>4926</v>
      </c>
      <c r="P205" t="s">
        <v>795</v>
      </c>
      <c r="Q205" t="s">
        <v>795</v>
      </c>
      <c r="R205" t="s">
        <v>795</v>
      </c>
      <c r="S205" t="s">
        <v>795</v>
      </c>
      <c r="T205" t="s">
        <v>795</v>
      </c>
      <c r="U205" t="s">
        <v>795</v>
      </c>
      <c r="V205" t="s">
        <v>5451</v>
      </c>
      <c r="W205" s="331" t="s">
        <v>135</v>
      </c>
      <c r="X205" s="328" t="s">
        <v>2070</v>
      </c>
      <c r="Y205" t="s">
        <v>795</v>
      </c>
      <c r="Z205" t="s">
        <v>795</v>
      </c>
      <c r="AA205" t="s">
        <v>304</v>
      </c>
      <c r="AB205" t="s">
        <v>304</v>
      </c>
      <c r="AD205" s="327" t="str">
        <f t="shared" si="3"/>
        <v>IF EXISTS (SELECT *FROM BookMaster WHERE Code='000197' OR Name='Rulling-Hindi /Geometry-[170 x 220]') Print 'Exist' ELSE Insert Into BookMaster VALUES ('000197','Rulling-Hindi /Geometry-[170 x 220]','Rulling-Hindi /Geometry-[170 x 220]','*11102','*06016',0,0,'1197','','*05040','*18005','','Rulling-Hindi /Geometry-[170 x 220]','*25019','','NULL','NULL','NULL','NULL','NULL','NULL','R','000001',GetDate(),'NULL',NULL,'N','N')</v>
      </c>
    </row>
    <row r="206" spans="1:30">
      <c r="A206" s="486" t="s">
        <v>3853</v>
      </c>
      <c r="B206" s="10" t="s">
        <v>5618</v>
      </c>
      <c r="C206" t="s">
        <v>5618</v>
      </c>
      <c r="D206" t="s">
        <v>5417</v>
      </c>
      <c r="E206" t="s">
        <v>2493</v>
      </c>
      <c r="F206" s="479">
        <v>0</v>
      </c>
      <c r="G206">
        <v>0</v>
      </c>
      <c r="H206">
        <v>1198</v>
      </c>
      <c r="J206" s="334" t="s">
        <v>5772</v>
      </c>
      <c r="K206" s="480" t="s">
        <v>5427</v>
      </c>
      <c r="M206" s="113" t="s">
        <v>5618</v>
      </c>
      <c r="N206" s="347" t="s">
        <v>4926</v>
      </c>
      <c r="P206" t="s">
        <v>795</v>
      </c>
      <c r="Q206" t="s">
        <v>795</v>
      </c>
      <c r="R206" t="s">
        <v>795</v>
      </c>
      <c r="S206" t="s">
        <v>795</v>
      </c>
      <c r="T206" t="s">
        <v>795</v>
      </c>
      <c r="U206" t="s">
        <v>795</v>
      </c>
      <c r="V206" t="s">
        <v>5451</v>
      </c>
      <c r="W206" s="331" t="s">
        <v>135</v>
      </c>
      <c r="X206" s="328" t="s">
        <v>2070</v>
      </c>
      <c r="Y206" t="s">
        <v>795</v>
      </c>
      <c r="Z206" t="s">
        <v>795</v>
      </c>
      <c r="AA206" t="s">
        <v>304</v>
      </c>
      <c r="AB206" t="s">
        <v>304</v>
      </c>
      <c r="AD206" s="327" t="str">
        <f t="shared" si="3"/>
        <v>IF EXISTS (SELECT *FROM BookMaster WHERE Code='000198' OR Name='Rulling-Hindi /Geometry-[180 x 240]') Print 'Exist' ELSE Insert Into BookMaster VALUES ('000198','Rulling-Hindi /Geometry-[180 x 240]','Rulling-Hindi /Geometry-[180 x 240]','*11103','*06016',0,0,'1198','','*05040','*18005','','Rulling-Hindi /Geometry-[180 x 240]','*25019','','NULL','NULL','NULL','NULL','NULL','NULL','R','000001',GetDate(),'NULL',NULL,'N','N')</v>
      </c>
    </row>
    <row r="207" spans="1:30">
      <c r="A207" s="486" t="s">
        <v>3859</v>
      </c>
      <c r="B207" s="10" t="s">
        <v>5620</v>
      </c>
      <c r="C207" t="s">
        <v>5620</v>
      </c>
      <c r="D207" t="s">
        <v>5421</v>
      </c>
      <c r="E207" t="s">
        <v>2493</v>
      </c>
      <c r="F207" s="479">
        <v>0</v>
      </c>
      <c r="G207">
        <v>0</v>
      </c>
      <c r="H207">
        <v>1199</v>
      </c>
      <c r="J207" s="334" t="s">
        <v>5772</v>
      </c>
      <c r="K207" s="480" t="s">
        <v>5427</v>
      </c>
      <c r="M207" s="113" t="s">
        <v>5620</v>
      </c>
      <c r="N207" s="347" t="s">
        <v>4926</v>
      </c>
      <c r="P207" t="s">
        <v>795</v>
      </c>
      <c r="Q207" t="s">
        <v>795</v>
      </c>
      <c r="R207" t="s">
        <v>795</v>
      </c>
      <c r="S207" t="s">
        <v>795</v>
      </c>
      <c r="T207" t="s">
        <v>795</v>
      </c>
      <c r="U207" t="s">
        <v>795</v>
      </c>
      <c r="V207" t="s">
        <v>5451</v>
      </c>
      <c r="W207" s="331" t="s">
        <v>135</v>
      </c>
      <c r="X207" s="328" t="s">
        <v>2070</v>
      </c>
      <c r="Y207" t="s">
        <v>795</v>
      </c>
      <c r="Z207" t="s">
        <v>795</v>
      </c>
      <c r="AA207" t="s">
        <v>304</v>
      </c>
      <c r="AB207" t="s">
        <v>304</v>
      </c>
      <c r="AD207" s="327" t="str">
        <f t="shared" si="3"/>
        <v>IF EXISTS (SELECT *FROM BookMaster WHERE Code='000199' OR Name='Rulling-Hindi /Geometry-[210 x 290]') Print 'Exist' ELSE Insert Into BookMaster VALUES ('000199','Rulling-Hindi /Geometry-[210 x 290]','Rulling-Hindi /Geometry-[210 x 290]','*11107','*06016',0,0,'1199','','*05040','*18005','','Rulling-Hindi /Geometry-[210 x 290]','*25019','','NULL','NULL','NULL','NULL','NULL','NULL','R','000001',GetDate(),'NULL',NULL,'N','N')</v>
      </c>
    </row>
    <row r="208" spans="1:30">
      <c r="A208" s="486" t="s">
        <v>3855</v>
      </c>
      <c r="B208" s="10" t="s">
        <v>5622</v>
      </c>
      <c r="C208" t="s">
        <v>5622</v>
      </c>
      <c r="D208" t="s">
        <v>5423</v>
      </c>
      <c r="E208" t="s">
        <v>3972</v>
      </c>
      <c r="F208" s="479">
        <v>0</v>
      </c>
      <c r="G208">
        <v>0</v>
      </c>
      <c r="H208">
        <v>1200</v>
      </c>
      <c r="J208" s="334" t="s">
        <v>5772</v>
      </c>
      <c r="K208" s="480" t="s">
        <v>5427</v>
      </c>
      <c r="M208" s="113" t="s">
        <v>5622</v>
      </c>
      <c r="N208" s="347" t="s">
        <v>4926</v>
      </c>
      <c r="P208" t="s">
        <v>795</v>
      </c>
      <c r="Q208" t="s">
        <v>795</v>
      </c>
      <c r="R208" t="s">
        <v>795</v>
      </c>
      <c r="S208" t="s">
        <v>795</v>
      </c>
      <c r="T208" t="s">
        <v>795</v>
      </c>
      <c r="U208" t="s">
        <v>795</v>
      </c>
      <c r="V208" t="s">
        <v>5451</v>
      </c>
      <c r="W208" s="331" t="s">
        <v>135</v>
      </c>
      <c r="X208" s="328" t="s">
        <v>2070</v>
      </c>
      <c r="Y208" t="s">
        <v>795</v>
      </c>
      <c r="Z208" t="s">
        <v>795</v>
      </c>
      <c r="AA208" t="s">
        <v>304</v>
      </c>
      <c r="AB208" t="s">
        <v>304</v>
      </c>
      <c r="AD208" s="327" t="str">
        <f t="shared" si="3"/>
        <v>IF EXISTS (SELECT *FROM BookMaster WHERE Code='000200' OR Name='Rulling-Hindi /Geometry-[220 x 280]') Print 'Exist' ELSE Insert Into BookMaster VALUES ('000200','Rulling-Hindi /Geometry-[220 x 280]','Rulling-Hindi /Geometry-[220 x 280]','*11109','*06025',0,0,'1200','','*05040','*18005','','Rulling-Hindi /Geometry-[220 x 280]','*25019','','NULL','NULL','NULL','NULL','NULL','NULL','R','000001',GetDate(),'NULL',NULL,'N','N')</v>
      </c>
    </row>
    <row r="209" spans="1:30">
      <c r="A209" s="486" t="s">
        <v>3861</v>
      </c>
      <c r="B209" s="10" t="s">
        <v>5623</v>
      </c>
      <c r="C209" t="s">
        <v>5623</v>
      </c>
      <c r="D209" t="s">
        <v>5424</v>
      </c>
      <c r="E209" t="s">
        <v>2493</v>
      </c>
      <c r="F209" s="479">
        <v>0</v>
      </c>
      <c r="G209">
        <v>0</v>
      </c>
      <c r="H209">
        <v>1201</v>
      </c>
      <c r="J209" s="334" t="s">
        <v>5772</v>
      </c>
      <c r="K209" s="480" t="s">
        <v>5427</v>
      </c>
      <c r="M209" s="113" t="s">
        <v>5623</v>
      </c>
      <c r="N209" s="347" t="s">
        <v>4926</v>
      </c>
      <c r="P209" t="s">
        <v>795</v>
      </c>
      <c r="Q209" t="s">
        <v>795</v>
      </c>
      <c r="R209" t="s">
        <v>795</v>
      </c>
      <c r="S209" t="s">
        <v>795</v>
      </c>
      <c r="T209" t="s">
        <v>795</v>
      </c>
      <c r="U209" t="s">
        <v>795</v>
      </c>
      <c r="V209" t="s">
        <v>5451</v>
      </c>
      <c r="W209" s="331" t="s">
        <v>135</v>
      </c>
      <c r="X209" s="328" t="s">
        <v>2070</v>
      </c>
      <c r="Y209" t="s">
        <v>795</v>
      </c>
      <c r="Z209" t="s">
        <v>795</v>
      </c>
      <c r="AA209" t="s">
        <v>304</v>
      </c>
      <c r="AB209" t="s">
        <v>304</v>
      </c>
      <c r="AD209" s="327" t="str">
        <f t="shared" si="3"/>
        <v>IF EXISTS (SELECT *FROM BookMaster WHERE Code='000201' OR Name='Rulling-Hindi /Geometry-[235 x 185]') Print 'Exist' ELSE Insert Into BookMaster VALUES ('000201','Rulling-Hindi /Geometry-[235 x 185]','Rulling-Hindi /Geometry-[235 x 185]','*11110','*06016',0,0,'1201','','*05040','*18005','','Rulling-Hindi /Geometry-[235 x 185]','*25019','','NULL','NULL','NULL','NULL','NULL','NULL','R','000001',GetDate(),'NULL',NULL,'N','N')</v>
      </c>
    </row>
    <row r="210" spans="1:30">
      <c r="A210" s="486" t="s">
        <v>3857</v>
      </c>
      <c r="B210" s="10" t="s">
        <v>5624</v>
      </c>
      <c r="C210" t="s">
        <v>5624</v>
      </c>
      <c r="D210" t="s">
        <v>5425</v>
      </c>
      <c r="E210" t="s">
        <v>2493</v>
      </c>
      <c r="F210" s="479">
        <v>0</v>
      </c>
      <c r="G210">
        <v>0</v>
      </c>
      <c r="H210">
        <v>1202</v>
      </c>
      <c r="J210" s="334" t="s">
        <v>5772</v>
      </c>
      <c r="K210" s="480" t="s">
        <v>5427</v>
      </c>
      <c r="M210" s="113" t="s">
        <v>5624</v>
      </c>
      <c r="N210" s="347" t="s">
        <v>4926</v>
      </c>
      <c r="P210" t="s">
        <v>795</v>
      </c>
      <c r="Q210" t="s">
        <v>795</v>
      </c>
      <c r="R210" t="s">
        <v>795</v>
      </c>
      <c r="S210" t="s">
        <v>795</v>
      </c>
      <c r="T210" t="s">
        <v>795</v>
      </c>
      <c r="U210" t="s">
        <v>795</v>
      </c>
      <c r="V210" t="s">
        <v>5451</v>
      </c>
      <c r="W210" s="331" t="s">
        <v>135</v>
      </c>
      <c r="X210" s="328" t="s">
        <v>2070</v>
      </c>
      <c r="Y210" t="s">
        <v>795</v>
      </c>
      <c r="Z210" t="s">
        <v>795</v>
      </c>
      <c r="AA210" t="s">
        <v>304</v>
      </c>
      <c r="AB210" t="s">
        <v>304</v>
      </c>
      <c r="AD210" s="327" t="str">
        <f t="shared" si="3"/>
        <v>IF EXISTS (SELECT *FROM BookMaster WHERE Code='000202' OR Name='Rulling-Hindi /Geometry-[265 X 215]') Print 'Exist' ELSE Insert Into BookMaster VALUES ('000202','Rulling-Hindi /Geometry-[265 X 215]','Rulling-Hindi /Geometry-[265 X 215]','*11111','*06016',0,0,'1202','','*05040','*18005','','Rulling-Hindi /Geometry-[265 X 215]','*25019','','NULL','NULL','NULL','NULL','NULL','NULL','R','000001',GetDate(),'NULL',NULL,'N','N')</v>
      </c>
    </row>
    <row r="211" spans="1:30">
      <c r="A211" s="486" t="s">
        <v>5869</v>
      </c>
      <c r="B211" s="10" t="s">
        <v>5625</v>
      </c>
      <c r="C211" t="s">
        <v>5625</v>
      </c>
      <c r="D211" t="s">
        <v>5418</v>
      </c>
      <c r="E211" t="s">
        <v>2493</v>
      </c>
      <c r="F211" s="479">
        <v>0</v>
      </c>
      <c r="G211">
        <v>0</v>
      </c>
      <c r="H211">
        <v>1203</v>
      </c>
      <c r="J211" s="334" t="s">
        <v>5772</v>
      </c>
      <c r="K211" s="480" t="s">
        <v>5427</v>
      </c>
      <c r="M211" s="113" t="s">
        <v>5625</v>
      </c>
      <c r="N211" s="347" t="s">
        <v>4926</v>
      </c>
      <c r="P211" t="s">
        <v>795</v>
      </c>
      <c r="Q211" t="s">
        <v>795</v>
      </c>
      <c r="R211" t="s">
        <v>795</v>
      </c>
      <c r="S211" t="s">
        <v>795</v>
      </c>
      <c r="T211" t="s">
        <v>795</v>
      </c>
      <c r="U211" t="s">
        <v>795</v>
      </c>
      <c r="V211" t="s">
        <v>5451</v>
      </c>
      <c r="W211" s="331" t="s">
        <v>135</v>
      </c>
      <c r="X211" s="328" t="s">
        <v>2070</v>
      </c>
      <c r="Y211" t="s">
        <v>795</v>
      </c>
      <c r="Z211" t="s">
        <v>795</v>
      </c>
      <c r="AA211" t="s">
        <v>304</v>
      </c>
      <c r="AB211" t="s">
        <v>304</v>
      </c>
      <c r="AD211" s="327" t="str">
        <f t="shared" si="3"/>
        <v>IF EXISTS (SELECT *FROM BookMaster WHERE Code='000203' OR Name='Rulling-India + World-[185 x 235]') Print 'Exist' ELSE Insert Into BookMaster VALUES ('000203','Rulling-India + World-[185 x 235]','Rulling-India + World-[185 x 235]','*11104','*06016',0,0,'1203','','*05040','*18005','','Rulling-India + World-[185 x 235]','*25019','','NULL','NULL','NULL','NULL','NULL','NULL','R','000001',GetDate(),'NULL',NULL,'N','N')</v>
      </c>
    </row>
    <row r="212" spans="1:30">
      <c r="A212" s="486" t="s">
        <v>3875</v>
      </c>
      <c r="B212" s="10" t="s">
        <v>5626</v>
      </c>
      <c r="C212" t="s">
        <v>5626</v>
      </c>
      <c r="D212" t="s">
        <v>5424</v>
      </c>
      <c r="E212" t="s">
        <v>2493</v>
      </c>
      <c r="F212" s="479">
        <v>0</v>
      </c>
      <c r="G212">
        <v>0</v>
      </c>
      <c r="H212">
        <v>1204</v>
      </c>
      <c r="J212" s="334" t="s">
        <v>5772</v>
      </c>
      <c r="K212" s="480" t="s">
        <v>5427</v>
      </c>
      <c r="M212" s="113" t="s">
        <v>5626</v>
      </c>
      <c r="N212" s="347" t="s">
        <v>4926</v>
      </c>
      <c r="P212" t="s">
        <v>795</v>
      </c>
      <c r="Q212" t="s">
        <v>795</v>
      </c>
      <c r="R212" t="s">
        <v>795</v>
      </c>
      <c r="S212" t="s">
        <v>795</v>
      </c>
      <c r="T212" t="s">
        <v>795</v>
      </c>
      <c r="U212" t="s">
        <v>795</v>
      </c>
      <c r="V212" t="s">
        <v>5451</v>
      </c>
      <c r="W212" s="331" t="s">
        <v>135</v>
      </c>
      <c r="X212" s="328" t="s">
        <v>2070</v>
      </c>
      <c r="Y212" t="s">
        <v>795</v>
      </c>
      <c r="Z212" t="s">
        <v>795</v>
      </c>
      <c r="AA212" t="s">
        <v>304</v>
      </c>
      <c r="AB212" t="s">
        <v>304</v>
      </c>
      <c r="AD212" s="327" t="str">
        <f t="shared" si="3"/>
        <v>IF EXISTS (SELECT *FROM BookMaster WHERE Code='000204' OR Name='Rulling-India + World-[235 x 185]') Print 'Exist' ELSE Insert Into BookMaster VALUES ('000204','Rulling-India + World-[235 x 185]','Rulling-India + World-[235 x 185]','*11110','*06016',0,0,'1204','','*05040','*18005','','Rulling-India + World-[235 x 185]','*25019','','NULL','NULL','NULL','NULL','NULL','NULL','R','000001',GetDate(),'NULL',NULL,'N','N')</v>
      </c>
    </row>
    <row r="213" spans="1:30">
      <c r="A213" s="486" t="s">
        <v>3785</v>
      </c>
      <c r="B213" s="10" t="s">
        <v>5628</v>
      </c>
      <c r="C213" t="s">
        <v>5628</v>
      </c>
      <c r="D213" t="s">
        <v>5403</v>
      </c>
      <c r="E213" t="s">
        <v>2493</v>
      </c>
      <c r="F213" s="479">
        <v>0</v>
      </c>
      <c r="G213">
        <v>0</v>
      </c>
      <c r="H213">
        <v>1205</v>
      </c>
      <c r="J213" s="334" t="s">
        <v>5772</v>
      </c>
      <c r="K213" s="480" t="s">
        <v>5427</v>
      </c>
      <c r="M213" s="113" t="s">
        <v>5628</v>
      </c>
      <c r="N213" s="347" t="s">
        <v>4926</v>
      </c>
      <c r="P213" t="s">
        <v>795</v>
      </c>
      <c r="Q213" t="s">
        <v>795</v>
      </c>
      <c r="R213" t="s">
        <v>795</v>
      </c>
      <c r="S213" t="s">
        <v>795</v>
      </c>
      <c r="T213" t="s">
        <v>795</v>
      </c>
      <c r="U213" t="s">
        <v>795</v>
      </c>
      <c r="V213" t="s">
        <v>5451</v>
      </c>
      <c r="W213" s="331" t="s">
        <v>135</v>
      </c>
      <c r="X213" s="328" t="s">
        <v>2070</v>
      </c>
      <c r="Y213" t="s">
        <v>795</v>
      </c>
      <c r="Z213" t="s">
        <v>795</v>
      </c>
      <c r="AA213" t="s">
        <v>304</v>
      </c>
      <c r="AB213" t="s">
        <v>304</v>
      </c>
      <c r="AD213" s="327" t="str">
        <f t="shared" si="3"/>
        <v>IF EXISTS (SELECT *FROM BookMaster WHERE Code='000205' OR Name='Rulling-Single line-[155x 245]') Print 'Exist' ELSE Insert Into BookMaster VALUES ('000205','Rulling-Single line-[155x 245]','Rulling-Single line-[155x 245]','*11099','*06016',0,0,'1205','','*05040','*18005','','Rulling-Single line-[155x 245]','*25019','','NULL','NULL','NULL','NULL','NULL','NULL','R','000001',GetDate(),'NULL',NULL,'N','N')</v>
      </c>
    </row>
    <row r="214" spans="1:30">
      <c r="A214" s="486" t="s">
        <v>5870</v>
      </c>
      <c r="B214" s="10" t="s">
        <v>5630</v>
      </c>
      <c r="C214" t="s">
        <v>5630</v>
      </c>
      <c r="D214" t="s">
        <v>5414</v>
      </c>
      <c r="E214" t="s">
        <v>2493</v>
      </c>
      <c r="F214" s="479">
        <v>0</v>
      </c>
      <c r="G214">
        <v>0</v>
      </c>
      <c r="H214">
        <v>1206</v>
      </c>
      <c r="J214" s="334" t="s">
        <v>5772</v>
      </c>
      <c r="K214" s="480" t="s">
        <v>5427</v>
      </c>
      <c r="M214" s="113" t="s">
        <v>5630</v>
      </c>
      <c r="N214" s="347" t="s">
        <v>4926</v>
      </c>
      <c r="P214" t="s">
        <v>795</v>
      </c>
      <c r="Q214" t="s">
        <v>795</v>
      </c>
      <c r="R214" t="s">
        <v>795</v>
      </c>
      <c r="S214" t="s">
        <v>795</v>
      </c>
      <c r="T214" t="s">
        <v>795</v>
      </c>
      <c r="U214" t="s">
        <v>795</v>
      </c>
      <c r="V214" t="s">
        <v>5451</v>
      </c>
      <c r="W214" s="331" t="s">
        <v>135</v>
      </c>
      <c r="X214" s="328" t="s">
        <v>2070</v>
      </c>
      <c r="Y214" t="s">
        <v>795</v>
      </c>
      <c r="Z214" t="s">
        <v>795</v>
      </c>
      <c r="AA214" t="s">
        <v>304</v>
      </c>
      <c r="AB214" t="s">
        <v>304</v>
      </c>
      <c r="AD214" s="327" t="str">
        <f t="shared" si="3"/>
        <v>IF EXISTS (SELECT *FROM BookMaster WHERE Code='000206' OR Name='Rulling-Single line-[165 x 210]') Print 'Exist' ELSE Insert Into BookMaster VALUES ('000206','Rulling-Single line-[165 x 210]','Rulling-Single line-[165 x 210]','*11100','*06016',0,0,'1206','','*05040','*18005','','Rulling-Single line-[165 x 210]','*25019','','NULL','NULL','NULL','NULL','NULL','NULL','R','000001',GetDate(),'NULL',NULL,'N','N')</v>
      </c>
    </row>
    <row r="215" spans="1:30">
      <c r="A215" s="486" t="s">
        <v>3845</v>
      </c>
      <c r="B215" s="10" t="s">
        <v>5632</v>
      </c>
      <c r="C215" t="s">
        <v>5632</v>
      </c>
      <c r="D215" t="s">
        <v>5415</v>
      </c>
      <c r="E215" t="s">
        <v>2493</v>
      </c>
      <c r="F215" s="479">
        <v>0</v>
      </c>
      <c r="G215">
        <v>0</v>
      </c>
      <c r="H215">
        <v>1207</v>
      </c>
      <c r="J215" s="334" t="s">
        <v>5772</v>
      </c>
      <c r="K215" s="480" t="s">
        <v>5427</v>
      </c>
      <c r="M215" s="113" t="s">
        <v>5632</v>
      </c>
      <c r="N215" s="347" t="s">
        <v>4926</v>
      </c>
      <c r="P215" t="s">
        <v>795</v>
      </c>
      <c r="Q215" t="s">
        <v>795</v>
      </c>
      <c r="R215" t="s">
        <v>795</v>
      </c>
      <c r="S215" t="s">
        <v>795</v>
      </c>
      <c r="T215" t="s">
        <v>795</v>
      </c>
      <c r="U215" t="s">
        <v>795</v>
      </c>
      <c r="V215" t="s">
        <v>5451</v>
      </c>
      <c r="W215" s="331" t="s">
        <v>135</v>
      </c>
      <c r="X215" s="328" t="s">
        <v>2070</v>
      </c>
      <c r="Y215" t="s">
        <v>795</v>
      </c>
      <c r="Z215" t="s">
        <v>795</v>
      </c>
      <c r="AA215" t="s">
        <v>304</v>
      </c>
      <c r="AB215" t="s">
        <v>304</v>
      </c>
      <c r="AD215" s="327" t="str">
        <f t="shared" si="3"/>
        <v>IF EXISTS (SELECT *FROM BookMaster WHERE Code='000207' OR Name='Rulling-Single line-[168 x 265]') Print 'Exist' ELSE Insert Into BookMaster VALUES ('000207','Rulling-Single line-[168 x 265]','Rulling-Single line-[168 x 265]','*11101','*06016',0,0,'1207','','*05040','*18005','','Rulling-Single line-[168 x 265]','*25019','','NULL','NULL','NULL','NULL','NULL','NULL','R','000001',GetDate(),'NULL',NULL,'N','N')</v>
      </c>
    </row>
    <row r="216" spans="1:30">
      <c r="A216" s="486" t="s">
        <v>3843</v>
      </c>
      <c r="B216" s="10" t="s">
        <v>5634</v>
      </c>
      <c r="C216" t="s">
        <v>5634</v>
      </c>
      <c r="D216" t="s">
        <v>5416</v>
      </c>
      <c r="E216" t="s">
        <v>2493</v>
      </c>
      <c r="F216" s="479">
        <v>0</v>
      </c>
      <c r="G216">
        <v>0</v>
      </c>
      <c r="H216">
        <v>1208</v>
      </c>
      <c r="J216" s="334" t="s">
        <v>5772</v>
      </c>
      <c r="K216" s="480" t="s">
        <v>5427</v>
      </c>
      <c r="M216" s="113" t="s">
        <v>5634</v>
      </c>
      <c r="N216" s="347" t="s">
        <v>4926</v>
      </c>
      <c r="P216" t="s">
        <v>795</v>
      </c>
      <c r="Q216" t="s">
        <v>795</v>
      </c>
      <c r="R216" t="s">
        <v>795</v>
      </c>
      <c r="S216" t="s">
        <v>795</v>
      </c>
      <c r="T216" t="s">
        <v>795</v>
      </c>
      <c r="U216" t="s">
        <v>795</v>
      </c>
      <c r="V216" t="s">
        <v>5451</v>
      </c>
      <c r="W216" s="331" t="s">
        <v>135</v>
      </c>
      <c r="X216" s="328" t="s">
        <v>2070</v>
      </c>
      <c r="Y216" t="s">
        <v>795</v>
      </c>
      <c r="Z216" t="s">
        <v>795</v>
      </c>
      <c r="AA216" t="s">
        <v>304</v>
      </c>
      <c r="AB216" t="s">
        <v>304</v>
      </c>
      <c r="AD216" s="327" t="str">
        <f t="shared" si="3"/>
        <v>IF EXISTS (SELECT *FROM BookMaster WHERE Code='000208' OR Name='Rulling-Single line-[170 x 220]') Print 'Exist' ELSE Insert Into BookMaster VALUES ('000208','Rulling-Single line-[170 x 220]','Rulling-Single line-[170 x 220]','*11102','*06016',0,0,'1208','','*05040','*18005','','Rulling-Single line-[170 x 220]','*25019','','NULL','NULL','NULL','NULL','NULL','NULL','R','000001',GetDate(),'NULL',NULL,'N','N')</v>
      </c>
    </row>
    <row r="217" spans="1:30">
      <c r="A217" s="486" t="s">
        <v>3867</v>
      </c>
      <c r="B217" s="10" t="s">
        <v>5636</v>
      </c>
      <c r="C217" t="s">
        <v>5636</v>
      </c>
      <c r="D217" t="s">
        <v>5417</v>
      </c>
      <c r="E217" t="s">
        <v>2493</v>
      </c>
      <c r="F217" s="479">
        <v>0</v>
      </c>
      <c r="G217">
        <v>0</v>
      </c>
      <c r="H217">
        <v>1209</v>
      </c>
      <c r="J217" s="334" t="s">
        <v>5772</v>
      </c>
      <c r="K217" s="480" t="s">
        <v>5427</v>
      </c>
      <c r="M217" s="113" t="s">
        <v>5636</v>
      </c>
      <c r="N217" s="347" t="s">
        <v>4926</v>
      </c>
      <c r="P217" t="s">
        <v>795</v>
      </c>
      <c r="Q217" t="s">
        <v>795</v>
      </c>
      <c r="R217" t="s">
        <v>795</v>
      </c>
      <c r="S217" t="s">
        <v>795</v>
      </c>
      <c r="T217" t="s">
        <v>795</v>
      </c>
      <c r="U217" t="s">
        <v>795</v>
      </c>
      <c r="V217" t="s">
        <v>5451</v>
      </c>
      <c r="W217" s="331" t="s">
        <v>135</v>
      </c>
      <c r="X217" s="328" t="s">
        <v>2070</v>
      </c>
      <c r="Y217" t="s">
        <v>795</v>
      </c>
      <c r="Z217" t="s">
        <v>795</v>
      </c>
      <c r="AA217" t="s">
        <v>304</v>
      </c>
      <c r="AB217" t="s">
        <v>304</v>
      </c>
      <c r="AD217" s="327" t="str">
        <f t="shared" si="3"/>
        <v>IF EXISTS (SELECT *FROM BookMaster WHERE Code='000209' OR Name='Rulling-Single line-[180 x 240]') Print 'Exist' ELSE Insert Into BookMaster VALUES ('000209','Rulling-Single line-[180 x 240]','Rulling-Single line-[180 x 240]','*11103','*06016',0,0,'1209','','*05040','*18005','','Rulling-Single line-[180 x 240]','*25019','','NULL','NULL','NULL','NULL','NULL','NULL','R','000001',GetDate(),'NULL',NULL,'N','N')</v>
      </c>
    </row>
    <row r="218" spans="1:30">
      <c r="A218" s="486" t="s">
        <v>5871</v>
      </c>
      <c r="B218" s="10" t="s">
        <v>5638</v>
      </c>
      <c r="C218" t="s">
        <v>5638</v>
      </c>
      <c r="D218" t="s">
        <v>5420</v>
      </c>
      <c r="E218" t="s">
        <v>2493</v>
      </c>
      <c r="F218" s="479">
        <v>0</v>
      </c>
      <c r="G218">
        <v>0</v>
      </c>
      <c r="H218">
        <v>1210</v>
      </c>
      <c r="J218" s="334" t="s">
        <v>5772</v>
      </c>
      <c r="K218" s="480" t="s">
        <v>5427</v>
      </c>
      <c r="M218" s="113" t="s">
        <v>5638</v>
      </c>
      <c r="N218" s="347" t="s">
        <v>4926</v>
      </c>
      <c r="P218" t="s">
        <v>795</v>
      </c>
      <c r="Q218" t="s">
        <v>795</v>
      </c>
      <c r="R218" t="s">
        <v>795</v>
      </c>
      <c r="S218" t="s">
        <v>795</v>
      </c>
      <c r="T218" t="s">
        <v>795</v>
      </c>
      <c r="U218" t="s">
        <v>795</v>
      </c>
      <c r="V218" t="s">
        <v>5451</v>
      </c>
      <c r="W218" s="331" t="s">
        <v>135</v>
      </c>
      <c r="X218" s="328" t="s">
        <v>2070</v>
      </c>
      <c r="Y218" t="s">
        <v>795</v>
      </c>
      <c r="Z218" t="s">
        <v>795</v>
      </c>
      <c r="AA218" t="s">
        <v>304</v>
      </c>
      <c r="AB218" t="s">
        <v>304</v>
      </c>
      <c r="AD218" s="327" t="str">
        <f t="shared" si="3"/>
        <v>IF EXISTS (SELECT *FROM BookMaster WHERE Code='000210' OR Name='Rulling-Single line-[210 x 285]') Print 'Exist' ELSE Insert Into BookMaster VALUES ('000210','Rulling-Single line-[210 x 285]','Rulling-Single line-[210 x 285]','*11106','*06016',0,0,'1210','','*05040','*18005','','Rulling-Single line-[210 x 285]','*25019','','NULL','NULL','NULL','NULL','NULL','NULL','R','000001',GetDate(),'NULL',NULL,'N','N')</v>
      </c>
    </row>
    <row r="219" spans="1:30">
      <c r="A219" s="486" t="s">
        <v>5872</v>
      </c>
      <c r="B219" s="10" t="s">
        <v>5640</v>
      </c>
      <c r="C219" t="s">
        <v>5640</v>
      </c>
      <c r="D219" t="s">
        <v>5421</v>
      </c>
      <c r="E219" t="s">
        <v>2493</v>
      </c>
      <c r="F219" s="479">
        <v>0</v>
      </c>
      <c r="G219">
        <v>0</v>
      </c>
      <c r="H219">
        <v>1211</v>
      </c>
      <c r="J219" s="334" t="s">
        <v>5772</v>
      </c>
      <c r="K219" s="480" t="s">
        <v>5427</v>
      </c>
      <c r="M219" s="113" t="s">
        <v>5640</v>
      </c>
      <c r="N219" s="347" t="s">
        <v>4926</v>
      </c>
      <c r="P219" t="s">
        <v>795</v>
      </c>
      <c r="Q219" t="s">
        <v>795</v>
      </c>
      <c r="R219" t="s">
        <v>795</v>
      </c>
      <c r="S219" t="s">
        <v>795</v>
      </c>
      <c r="T219" t="s">
        <v>795</v>
      </c>
      <c r="U219" t="s">
        <v>795</v>
      </c>
      <c r="V219" t="s">
        <v>5451</v>
      </c>
      <c r="W219" s="331" t="s">
        <v>135</v>
      </c>
      <c r="X219" s="328" t="s">
        <v>2070</v>
      </c>
      <c r="Y219" t="s">
        <v>795</v>
      </c>
      <c r="Z219" t="s">
        <v>795</v>
      </c>
      <c r="AA219" t="s">
        <v>304</v>
      </c>
      <c r="AB219" t="s">
        <v>304</v>
      </c>
      <c r="AD219" s="327" t="str">
        <f t="shared" si="3"/>
        <v>IF EXISTS (SELECT *FROM BookMaster WHERE Code='000211' OR Name='Rulling-Single line-[210 x 290]') Print 'Exist' ELSE Insert Into BookMaster VALUES ('000211','Rulling-Single line-[210 x 290]','Rulling-Single line-[210 x 290]','*11107','*06016',0,0,'1211','','*05040','*18005','','Rulling-Single line-[210 x 290]','*25019','','NULL','NULL','NULL','NULL','NULL','NULL','R','000001',GetDate(),'NULL',NULL,'N','N')</v>
      </c>
    </row>
    <row r="220" spans="1:30">
      <c r="A220" s="486" t="s">
        <v>3847</v>
      </c>
      <c r="B220" s="10" t="s">
        <v>5642</v>
      </c>
      <c r="C220" t="s">
        <v>5642</v>
      </c>
      <c r="D220" t="s">
        <v>5419</v>
      </c>
      <c r="E220" t="s">
        <v>2493</v>
      </c>
      <c r="F220" s="479">
        <v>0</v>
      </c>
      <c r="G220">
        <v>0</v>
      </c>
      <c r="H220">
        <v>1212</v>
      </c>
      <c r="J220" s="334" t="s">
        <v>5772</v>
      </c>
      <c r="K220" s="480" t="s">
        <v>5427</v>
      </c>
      <c r="M220" s="113" t="s">
        <v>5642</v>
      </c>
      <c r="N220" s="347" t="s">
        <v>4926</v>
      </c>
      <c r="P220" t="s">
        <v>795</v>
      </c>
      <c r="Q220" t="s">
        <v>795</v>
      </c>
      <c r="R220" t="s">
        <v>795</v>
      </c>
      <c r="S220" t="s">
        <v>795</v>
      </c>
      <c r="T220" t="s">
        <v>795</v>
      </c>
      <c r="U220" t="s">
        <v>795</v>
      </c>
      <c r="V220" t="s">
        <v>5451</v>
      </c>
      <c r="W220" s="331" t="s">
        <v>135</v>
      </c>
      <c r="X220" s="328" t="s">
        <v>2070</v>
      </c>
      <c r="Y220" t="s">
        <v>795</v>
      </c>
      <c r="Z220" t="s">
        <v>795</v>
      </c>
      <c r="AA220" t="s">
        <v>304</v>
      </c>
      <c r="AB220" t="s">
        <v>304</v>
      </c>
      <c r="AD220" s="327" t="str">
        <f t="shared" si="3"/>
        <v>IF EXISTS (SELECT *FROM BookMaster WHERE Code='000212' OR Name='Rulling-Unrulled-[210 x 265]') Print 'Exist' ELSE Insert Into BookMaster VALUES ('000212','Rulling-Unrulled-[210 x 265]','Rulling-Unrulled-[210 x 265]','*11105','*06016',0,0,'1212','','*05040','*18005','','Rulling-Unrulled-[210 x 265]','*25019','','NULL','NULL','NULL','NULL','NULL','NULL','R','000001',GetDate(),'NULL',NULL,'N','N')</v>
      </c>
    </row>
    <row r="221" spans="1:30">
      <c r="A221" s="486" t="s">
        <v>3839</v>
      </c>
      <c r="B221" s="10" t="s">
        <v>5644</v>
      </c>
      <c r="C221" t="s">
        <v>5644</v>
      </c>
      <c r="D221" t="s">
        <v>5420</v>
      </c>
      <c r="E221" t="s">
        <v>2493</v>
      </c>
      <c r="F221" s="479">
        <v>0</v>
      </c>
      <c r="G221">
        <v>0</v>
      </c>
      <c r="H221">
        <v>1213</v>
      </c>
      <c r="J221" s="334" t="s">
        <v>5772</v>
      </c>
      <c r="K221" s="480" t="s">
        <v>5427</v>
      </c>
      <c r="M221" s="113" t="s">
        <v>5644</v>
      </c>
      <c r="N221" s="347" t="s">
        <v>4926</v>
      </c>
      <c r="P221" t="s">
        <v>795</v>
      </c>
      <c r="Q221" t="s">
        <v>795</v>
      </c>
      <c r="R221" t="s">
        <v>795</v>
      </c>
      <c r="S221" t="s">
        <v>795</v>
      </c>
      <c r="T221" t="s">
        <v>795</v>
      </c>
      <c r="U221" t="s">
        <v>795</v>
      </c>
      <c r="V221" t="s">
        <v>5451</v>
      </c>
      <c r="W221" s="331" t="s">
        <v>135</v>
      </c>
      <c r="X221" s="328" t="s">
        <v>2070</v>
      </c>
      <c r="Y221" t="s">
        <v>795</v>
      </c>
      <c r="Z221" t="s">
        <v>795</v>
      </c>
      <c r="AA221" t="s">
        <v>304</v>
      </c>
      <c r="AB221" t="s">
        <v>304</v>
      </c>
      <c r="AD221" s="327" t="str">
        <f t="shared" si="3"/>
        <v>IF EXISTS (SELECT *FROM BookMaster WHERE Code='000213' OR Name='Rulling-Unrulled-[210 x 285]') Print 'Exist' ELSE Insert Into BookMaster VALUES ('000213','Rulling-Unrulled-[210 x 285]','Rulling-Unrulled-[210 x 285]','*11106','*06016',0,0,'1213','','*05040','*18005','','Rulling-Unrulled-[210 x 285]','*25019','','NULL','NULL','NULL','NULL','NULL','NULL','R','000001',GetDate(),'NULL',NULL,'N','N')</v>
      </c>
    </row>
    <row r="222" spans="1:30">
      <c r="A222" s="486" t="s">
        <v>3837</v>
      </c>
      <c r="B222" s="10" t="s">
        <v>5646</v>
      </c>
      <c r="C222" t="s">
        <v>5646</v>
      </c>
      <c r="D222" t="s">
        <v>5421</v>
      </c>
      <c r="E222" t="s">
        <v>2493</v>
      </c>
      <c r="F222" s="479">
        <v>0</v>
      </c>
      <c r="G222">
        <v>0</v>
      </c>
      <c r="H222">
        <v>1214</v>
      </c>
      <c r="J222" s="334" t="s">
        <v>5772</v>
      </c>
      <c r="K222" s="480" t="s">
        <v>5427</v>
      </c>
      <c r="M222" s="113" t="s">
        <v>5646</v>
      </c>
      <c r="N222" s="347" t="s">
        <v>4926</v>
      </c>
      <c r="P222" t="s">
        <v>795</v>
      </c>
      <c r="Q222" t="s">
        <v>795</v>
      </c>
      <c r="R222" t="s">
        <v>795</v>
      </c>
      <c r="S222" t="s">
        <v>795</v>
      </c>
      <c r="T222" t="s">
        <v>795</v>
      </c>
      <c r="U222" t="s">
        <v>795</v>
      </c>
      <c r="V222" t="s">
        <v>5451</v>
      </c>
      <c r="W222" s="331" t="s">
        <v>135</v>
      </c>
      <c r="X222" s="328" t="s">
        <v>2070</v>
      </c>
      <c r="Y222" t="s">
        <v>795</v>
      </c>
      <c r="Z222" t="s">
        <v>795</v>
      </c>
      <c r="AA222" t="s">
        <v>304</v>
      </c>
      <c r="AB222" t="s">
        <v>304</v>
      </c>
      <c r="AD222" s="327" t="str">
        <f t="shared" si="3"/>
        <v>IF EXISTS (SELECT *FROM BookMaster WHERE Code='000214' OR Name='Rulling-Unrulled-[210 x 290]') Print 'Exist' ELSE Insert Into BookMaster VALUES ('000214','Rulling-Unrulled-[210 x 290]','Rulling-Unrulled-[210 x 290]','*11107','*06016',0,0,'1214','','*05040','*18005','','Rulling-Unrulled-[210 x 290]','*25019','','NULL','NULL','NULL','NULL','NULL','NULL','R','000001',GetDate(),'NULL',NULL,'N','N')</v>
      </c>
    </row>
    <row r="223" spans="1:30">
      <c r="A223" s="486" t="s">
        <v>3863</v>
      </c>
      <c r="B223" s="10" t="s">
        <v>6069</v>
      </c>
      <c r="C223" t="s">
        <v>6069</v>
      </c>
      <c r="D223" t="s">
        <v>5415</v>
      </c>
      <c r="E223" t="s">
        <v>2493</v>
      </c>
      <c r="F223" s="479">
        <v>0</v>
      </c>
      <c r="G223">
        <v>0</v>
      </c>
      <c r="H223">
        <v>1215</v>
      </c>
      <c r="J223" s="334" t="s">
        <v>5772</v>
      </c>
      <c r="K223" s="480" t="s">
        <v>5427</v>
      </c>
      <c r="M223" s="113" t="s">
        <v>6069</v>
      </c>
      <c r="N223" s="347" t="s">
        <v>4926</v>
      </c>
      <c r="P223" t="s">
        <v>795</v>
      </c>
      <c r="Q223" t="s">
        <v>795</v>
      </c>
      <c r="R223" t="s">
        <v>795</v>
      </c>
      <c r="S223" t="s">
        <v>795</v>
      </c>
      <c r="T223" t="s">
        <v>795</v>
      </c>
      <c r="U223" t="s">
        <v>795</v>
      </c>
      <c r="V223" t="s">
        <v>5451</v>
      </c>
      <c r="W223" s="331" t="s">
        <v>135</v>
      </c>
      <c r="X223" s="328" t="s">
        <v>2070</v>
      </c>
      <c r="Y223" t="s">
        <v>795</v>
      </c>
      <c r="Z223" t="s">
        <v>795</v>
      </c>
      <c r="AA223" t="s">
        <v>304</v>
      </c>
      <c r="AB223" t="s">
        <v>304</v>
      </c>
      <c r="AD223" s="327" t="str">
        <f t="shared" si="3"/>
        <v>IF EXISTS (SELECT *FROM BookMaster WHERE Code='000215' OR Name='Rulling-Unrulled-[168 x 265]') Print 'Exist' ELSE Insert Into BookMaster VALUES ('000215','Rulling-Unrulled-[168 x 265]','Rulling-Unrulled-[168 x 265]','*11101','*06016',0,0,'1215','','*05040','*18005','','Rulling-Unrulled-[168 x 265]','*25019','','NULL','NULL','NULL','NULL','NULL','NULL','R','000001',GetDate(),'NULL',NULL,'N','N')</v>
      </c>
    </row>
    <row r="224" spans="1:30">
      <c r="A224" s="486" t="s">
        <v>3729</v>
      </c>
      <c r="B224" s="10" t="s">
        <v>6070</v>
      </c>
      <c r="C224" t="s">
        <v>6070</v>
      </c>
      <c r="D224" t="s">
        <v>5415</v>
      </c>
      <c r="E224" t="s">
        <v>2493</v>
      </c>
      <c r="F224" s="479">
        <v>0</v>
      </c>
      <c r="G224">
        <v>0</v>
      </c>
      <c r="H224">
        <v>1216</v>
      </c>
      <c r="J224" s="334" t="s">
        <v>5772</v>
      </c>
      <c r="K224" s="480" t="s">
        <v>5427</v>
      </c>
      <c r="M224" s="113" t="s">
        <v>6070</v>
      </c>
      <c r="N224" s="347" t="s">
        <v>4926</v>
      </c>
      <c r="P224" t="s">
        <v>795</v>
      </c>
      <c r="Q224" t="s">
        <v>795</v>
      </c>
      <c r="R224" t="s">
        <v>795</v>
      </c>
      <c r="S224" t="s">
        <v>795</v>
      </c>
      <c r="T224" t="s">
        <v>795</v>
      </c>
      <c r="U224" t="s">
        <v>795</v>
      </c>
      <c r="V224" t="s">
        <v>5451</v>
      </c>
      <c r="W224" s="331" t="s">
        <v>135</v>
      </c>
      <c r="X224" s="328" t="s">
        <v>2070</v>
      </c>
      <c r="Y224" t="s">
        <v>795</v>
      </c>
      <c r="Z224" t="s">
        <v>795</v>
      </c>
      <c r="AA224" t="s">
        <v>304</v>
      </c>
      <c r="AB224" t="s">
        <v>304</v>
      </c>
      <c r="AD224" s="327" t="str">
        <f t="shared" si="3"/>
        <v>IF EXISTS (SELECT *FROM BookMaster WHERE Code='000216' OR Name='Rulling-Hindi /Geometry-[168 x 265]') Print 'Exist' ELSE Insert Into BookMaster VALUES ('000216','Rulling-Hindi /Geometry-[168 x 265]','Rulling-Hindi /Geometry-[168 x 265]','*11101','*06016',0,0,'1216','','*05040','*18005','','Rulling-Hindi /Geometry-[168 x 265]','*25019','','NULL','NULL','NULL','NULL','NULL','NULL','R','000001',GetDate(),'NULL',NULL,'N','N')</v>
      </c>
    </row>
    <row r="225" spans="1:30">
      <c r="A225" s="486" t="s">
        <v>3731</v>
      </c>
      <c r="B225" s="10" t="s">
        <v>6071</v>
      </c>
      <c r="C225" t="s">
        <v>6071</v>
      </c>
      <c r="D225" t="s">
        <v>5417</v>
      </c>
      <c r="E225" t="s">
        <v>2493</v>
      </c>
      <c r="F225" s="479">
        <v>0</v>
      </c>
      <c r="G225">
        <v>0</v>
      </c>
      <c r="H225">
        <v>1217</v>
      </c>
      <c r="J225" s="334" t="s">
        <v>5772</v>
      </c>
      <c r="K225" s="480" t="s">
        <v>5427</v>
      </c>
      <c r="M225" s="113" t="s">
        <v>6071</v>
      </c>
      <c r="N225" s="347" t="s">
        <v>4926</v>
      </c>
      <c r="P225" t="s">
        <v>795</v>
      </c>
      <c r="Q225" t="s">
        <v>795</v>
      </c>
      <c r="R225" t="s">
        <v>795</v>
      </c>
      <c r="S225" t="s">
        <v>795</v>
      </c>
      <c r="T225" t="s">
        <v>795</v>
      </c>
      <c r="U225" t="s">
        <v>795</v>
      </c>
      <c r="V225" t="s">
        <v>5451</v>
      </c>
      <c r="W225" s="331" t="s">
        <v>135</v>
      </c>
      <c r="X225" s="328" t="s">
        <v>2070</v>
      </c>
      <c r="Y225" t="s">
        <v>795</v>
      </c>
      <c r="Z225" t="s">
        <v>795</v>
      </c>
      <c r="AA225" t="s">
        <v>304</v>
      </c>
      <c r="AB225" t="s">
        <v>304</v>
      </c>
      <c r="AD225" s="327" t="str">
        <f t="shared" si="3"/>
        <v>IF EXISTS (SELECT *FROM BookMaster WHERE Code='000217' OR Name='Rulling-10 mm Squire (small)-[180 x 240]') Print 'Exist' ELSE Insert Into BookMaster VALUES ('000217','Rulling-10 mm Squire (small)-[180 x 240]','Rulling-10 mm Squire (small)-[180 x 240]','*11103','*06016',0,0,'1217','','*05040','*18005','','Rulling-10 mm Squire (small)-[180 x 240]','*25019','','NULL','NULL','NULL','NULL','NULL','NULL','R','000001',GetDate(),'NULL',NULL,'N','N')</v>
      </c>
    </row>
    <row r="226" spans="1:30">
      <c r="A226" s="486" t="s">
        <v>3733</v>
      </c>
      <c r="B226" s="10" t="s">
        <v>6072</v>
      </c>
      <c r="C226" t="s">
        <v>6072</v>
      </c>
      <c r="D226" t="s">
        <v>5417</v>
      </c>
      <c r="E226" t="s">
        <v>2493</v>
      </c>
      <c r="F226" s="479">
        <v>0</v>
      </c>
      <c r="G226">
        <v>0</v>
      </c>
      <c r="H226">
        <v>1218</v>
      </c>
      <c r="J226" s="334" t="s">
        <v>5772</v>
      </c>
      <c r="K226" s="480" t="s">
        <v>5427</v>
      </c>
      <c r="M226" s="113" t="s">
        <v>6072</v>
      </c>
      <c r="N226" s="347" t="s">
        <v>4926</v>
      </c>
      <c r="P226" t="s">
        <v>795</v>
      </c>
      <c r="Q226" t="s">
        <v>795</v>
      </c>
      <c r="R226" t="s">
        <v>795</v>
      </c>
      <c r="S226" t="s">
        <v>795</v>
      </c>
      <c r="T226" t="s">
        <v>795</v>
      </c>
      <c r="U226" t="s">
        <v>795</v>
      </c>
      <c r="V226" t="s">
        <v>5451</v>
      </c>
      <c r="W226" s="331" t="s">
        <v>135</v>
      </c>
      <c r="X226" s="328" t="s">
        <v>2070</v>
      </c>
      <c r="Y226" t="s">
        <v>795</v>
      </c>
      <c r="Z226" t="s">
        <v>795</v>
      </c>
      <c r="AA226" t="s">
        <v>304</v>
      </c>
      <c r="AB226" t="s">
        <v>304</v>
      </c>
      <c r="AD226" s="327" t="str">
        <f t="shared" si="3"/>
        <v>IF EXISTS (SELECT *FROM BookMaster WHERE Code='000218' OR Name='Rulling-12 mm Squire ( Medium)-[180 x 240]') Print 'Exist' ELSE Insert Into BookMaster VALUES ('000218','Rulling-12 mm Squire ( Medium)-[180 x 240]','Rulling-12 mm Squire ( Medium)-[180 x 240]','*11103','*06016',0,0,'1218','','*05040','*18005','','Rulling-12 mm Squire ( Medium)-[180 x 240]','*25019','','NULL','NULL','NULL','NULL','NULL','NULL','R','000001',GetDate(),'NULL',NULL,'N','N')</v>
      </c>
    </row>
    <row r="227" spans="1:30">
      <c r="A227" s="486" t="s">
        <v>3735</v>
      </c>
      <c r="B227" s="10" t="s">
        <v>6073</v>
      </c>
      <c r="C227" t="s">
        <v>6073</v>
      </c>
      <c r="D227" t="s">
        <v>5417</v>
      </c>
      <c r="E227" t="s">
        <v>2493</v>
      </c>
      <c r="F227" s="479">
        <v>0</v>
      </c>
      <c r="G227">
        <v>0</v>
      </c>
      <c r="H227">
        <v>1219</v>
      </c>
      <c r="J227" s="334" t="s">
        <v>5772</v>
      </c>
      <c r="K227" s="480" t="s">
        <v>5427</v>
      </c>
      <c r="M227" s="113" t="s">
        <v>6073</v>
      </c>
      <c r="N227" s="347" t="s">
        <v>4926</v>
      </c>
      <c r="P227" t="s">
        <v>795</v>
      </c>
      <c r="Q227" t="s">
        <v>795</v>
      </c>
      <c r="R227" t="s">
        <v>795</v>
      </c>
      <c r="S227" t="s">
        <v>795</v>
      </c>
      <c r="T227" t="s">
        <v>795</v>
      </c>
      <c r="U227" t="s">
        <v>795</v>
      </c>
      <c r="V227" t="s">
        <v>5451</v>
      </c>
      <c r="W227" s="331" t="s">
        <v>135</v>
      </c>
      <c r="X227" s="328" t="s">
        <v>2070</v>
      </c>
      <c r="Y227" t="s">
        <v>795</v>
      </c>
      <c r="Z227" t="s">
        <v>795</v>
      </c>
      <c r="AA227" t="s">
        <v>304</v>
      </c>
      <c r="AB227" t="s">
        <v>304</v>
      </c>
      <c r="AD227" s="327" t="str">
        <f t="shared" si="3"/>
        <v>IF EXISTS (SELECT *FROM BookMaster WHERE Code='000219' OR Name='Rulling-18 mm Squire (Big)-[180 x 240]') Print 'Exist' ELSE Insert Into BookMaster VALUES ('000219','Rulling-18 mm Squire (Big)-[180 x 240]','Rulling-18 mm Squire (Big)-[180 x 240]','*11103','*06016',0,0,'1219','','*05040','*18005','','Rulling-18 mm Squire (Big)-[180 x 240]','*25019','','NULL','NULL','NULL','NULL','NULL','NULL','R','000001',GetDate(),'NULL',NULL,'N','N')</v>
      </c>
    </row>
    <row r="228" spans="1:30">
      <c r="A228" s="486" t="s">
        <v>3737</v>
      </c>
      <c r="B228" s="10" t="s">
        <v>6074</v>
      </c>
      <c r="C228" t="s">
        <v>6074</v>
      </c>
      <c r="D228" t="s">
        <v>5417</v>
      </c>
      <c r="E228" t="s">
        <v>2493</v>
      </c>
      <c r="F228" s="479">
        <v>0</v>
      </c>
      <c r="G228">
        <v>0</v>
      </c>
      <c r="H228">
        <v>1220</v>
      </c>
      <c r="J228" s="334" t="s">
        <v>5772</v>
      </c>
      <c r="K228" s="480" t="s">
        <v>5427</v>
      </c>
      <c r="M228" s="113" t="s">
        <v>6074</v>
      </c>
      <c r="N228" s="347" t="s">
        <v>4926</v>
      </c>
      <c r="P228" t="s">
        <v>795</v>
      </c>
      <c r="Q228" t="s">
        <v>795</v>
      </c>
      <c r="R228" t="s">
        <v>795</v>
      </c>
      <c r="S228" t="s">
        <v>795</v>
      </c>
      <c r="T228" t="s">
        <v>795</v>
      </c>
      <c r="U228" t="s">
        <v>795</v>
      </c>
      <c r="V228" t="s">
        <v>5451</v>
      </c>
      <c r="W228" s="331" t="s">
        <v>135</v>
      </c>
      <c r="X228" s="328" t="s">
        <v>2070</v>
      </c>
      <c r="Y228" t="s">
        <v>795</v>
      </c>
      <c r="Z228" t="s">
        <v>795</v>
      </c>
      <c r="AA228" t="s">
        <v>304</v>
      </c>
      <c r="AB228" t="s">
        <v>304</v>
      </c>
      <c r="AD228" s="327" t="str">
        <f t="shared" si="3"/>
        <v>IF EXISTS (SELECT *FROM BookMaster WHERE Code='000220' OR Name='Rulling-3 In 1-[180 x 240]') Print 'Exist' ELSE Insert Into BookMaster VALUES ('000220','Rulling-3 In 1-[180 x 240]','Rulling-3 In 1-[180 x 240]','*11103','*06016',0,0,'1220','','*05040','*18005','','Rulling-3 In 1-[180 x 240]','*25019','','NULL','NULL','NULL','NULL','NULL','NULL','R','000001',GetDate(),'NULL',NULL,'N','N')</v>
      </c>
    </row>
    <row r="229" spans="1:30">
      <c r="A229" s="486" t="s">
        <v>3880</v>
      </c>
      <c r="B229" s="10" t="s">
        <v>6075</v>
      </c>
      <c r="C229" t="s">
        <v>6075</v>
      </c>
      <c r="D229" t="s">
        <v>5417</v>
      </c>
      <c r="E229" t="s">
        <v>2493</v>
      </c>
      <c r="F229" s="479">
        <v>0</v>
      </c>
      <c r="G229">
        <v>0</v>
      </c>
      <c r="H229">
        <v>1221</v>
      </c>
      <c r="J229" s="334" t="s">
        <v>5772</v>
      </c>
      <c r="K229" s="480" t="s">
        <v>5427</v>
      </c>
      <c r="M229" s="113" t="s">
        <v>6075</v>
      </c>
      <c r="N229" s="347" t="s">
        <v>4926</v>
      </c>
      <c r="P229" t="s">
        <v>795</v>
      </c>
      <c r="Q229" t="s">
        <v>795</v>
      </c>
      <c r="R229" t="s">
        <v>795</v>
      </c>
      <c r="S229" t="s">
        <v>795</v>
      </c>
      <c r="T229" t="s">
        <v>795</v>
      </c>
      <c r="U229" t="s">
        <v>795</v>
      </c>
      <c r="V229" t="s">
        <v>5451</v>
      </c>
      <c r="W229" s="331" t="s">
        <v>135</v>
      </c>
      <c r="X229" s="328" t="s">
        <v>2070</v>
      </c>
      <c r="Y229" t="s">
        <v>795</v>
      </c>
      <c r="Z229" t="s">
        <v>795</v>
      </c>
      <c r="AA229" t="s">
        <v>304</v>
      </c>
      <c r="AB229" t="s">
        <v>304</v>
      </c>
      <c r="AD229" s="327" t="str">
        <f t="shared" si="3"/>
        <v>IF EXISTS (SELECT *FROM BookMaster WHERE Code='000221' OR Name='Rulling-Five Line English-[180 x 240]') Print 'Exist' ELSE Insert Into BookMaster VALUES ('000221','Rulling-Five Line English-[180 x 240]','Rulling-Five Line English-[180 x 240]','*11103','*06016',0,0,'1221','','*05040','*18005','','Rulling-Five Line English-[180 x 240]','*25019','','NULL','NULL','NULL','NULL','NULL','NULL','R','000001',GetDate(),'NULL',NULL,'N','N')</v>
      </c>
    </row>
    <row r="230" spans="1:30">
      <c r="A230" s="486" t="s">
        <v>3727</v>
      </c>
      <c r="B230" s="10" t="s">
        <v>6076</v>
      </c>
      <c r="C230" t="s">
        <v>6076</v>
      </c>
      <c r="D230" t="s">
        <v>5423</v>
      </c>
      <c r="E230" t="s">
        <v>3972</v>
      </c>
      <c r="F230" s="479">
        <v>0</v>
      </c>
      <c r="G230">
        <v>0</v>
      </c>
      <c r="H230">
        <v>1222</v>
      </c>
      <c r="J230" s="334" t="s">
        <v>5772</v>
      </c>
      <c r="K230" s="480" t="s">
        <v>5427</v>
      </c>
      <c r="M230" s="113" t="s">
        <v>6076</v>
      </c>
      <c r="N230" s="347" t="s">
        <v>4926</v>
      </c>
      <c r="P230" t="s">
        <v>795</v>
      </c>
      <c r="Q230" t="s">
        <v>795</v>
      </c>
      <c r="R230" t="s">
        <v>795</v>
      </c>
      <c r="S230" t="s">
        <v>795</v>
      </c>
      <c r="T230" t="s">
        <v>795</v>
      </c>
      <c r="U230" t="s">
        <v>795</v>
      </c>
      <c r="V230" t="s">
        <v>5451</v>
      </c>
      <c r="W230" s="331" t="s">
        <v>135</v>
      </c>
      <c r="X230" s="328" t="s">
        <v>2070</v>
      </c>
      <c r="Y230" t="s">
        <v>795</v>
      </c>
      <c r="Z230" t="s">
        <v>795</v>
      </c>
      <c r="AA230" t="s">
        <v>304</v>
      </c>
      <c r="AB230" t="s">
        <v>304</v>
      </c>
      <c r="AD230" s="327" t="str">
        <f t="shared" si="3"/>
        <v>IF EXISTS (SELECT *FROM BookMaster WHERE Code='000222' OR Name='Rulling-Single line-[220 x 280]') Print 'Exist' ELSE Insert Into BookMaster VALUES ('000222','Rulling-Single line-[220 x 280]','Rulling-Single line-[220 x 280]','*11109','*06025',0,0,'1222','','*05040','*18005','','Rulling-Single line-[220 x 280]','*25019','','NULL','NULL','NULL','NULL','NULL','NULL','R','000001',GetDate(),'NULL',NULL,'N','N')</v>
      </c>
    </row>
    <row r="231" spans="1:30">
      <c r="A231" s="486" t="s">
        <v>3806</v>
      </c>
      <c r="B231" s="10" t="s">
        <v>6077</v>
      </c>
      <c r="C231" t="s">
        <v>6077</v>
      </c>
      <c r="D231" t="s">
        <v>5420</v>
      </c>
      <c r="E231" t="s">
        <v>2493</v>
      </c>
      <c r="F231" s="479">
        <v>0</v>
      </c>
      <c r="G231">
        <v>0</v>
      </c>
      <c r="H231">
        <v>1223</v>
      </c>
      <c r="J231" s="334" t="s">
        <v>5772</v>
      </c>
      <c r="K231" s="480" t="s">
        <v>5427</v>
      </c>
      <c r="M231" s="113" t="s">
        <v>6077</v>
      </c>
      <c r="N231" s="347" t="s">
        <v>4926</v>
      </c>
      <c r="P231" t="s">
        <v>795</v>
      </c>
      <c r="Q231" t="s">
        <v>795</v>
      </c>
      <c r="R231" t="s">
        <v>795</v>
      </c>
      <c r="S231" t="s">
        <v>795</v>
      </c>
      <c r="T231" t="s">
        <v>795</v>
      </c>
      <c r="U231" t="s">
        <v>795</v>
      </c>
      <c r="V231" t="s">
        <v>5451</v>
      </c>
      <c r="W231" s="331" t="s">
        <v>135</v>
      </c>
      <c r="X231" s="328" t="s">
        <v>2070</v>
      </c>
      <c r="Y231" t="s">
        <v>795</v>
      </c>
      <c r="Z231" t="s">
        <v>795</v>
      </c>
      <c r="AA231" t="s">
        <v>304</v>
      </c>
      <c r="AB231" t="s">
        <v>304</v>
      </c>
      <c r="AD231" s="327" t="str">
        <f t="shared" si="3"/>
        <v>IF EXISTS (SELECT *FROM BookMaster WHERE Code='000223' OR Name='Rulling-Hindi /Geometry-[210 x 285]') Print 'Exist' ELSE Insert Into BookMaster VALUES ('000223','Rulling-Hindi /Geometry-[210 x 285]','Rulling-Hindi /Geometry-[210 x 285]','*11106','*06016',0,0,'1223','','*05040','*18005','','Rulling-Hindi /Geometry-[210 x 285]','*25019','','NULL','NULL','NULL','NULL','NULL','NULL','R','000001',GetDate(),'NULL',NULL,'N','N')</v>
      </c>
    </row>
    <row r="232" spans="1:30">
      <c r="A232" s="486" t="s">
        <v>3841</v>
      </c>
      <c r="B232" s="10" t="s">
        <v>6078</v>
      </c>
      <c r="C232" t="s">
        <v>6078</v>
      </c>
      <c r="D232" t="s">
        <v>5414</v>
      </c>
      <c r="E232" t="s">
        <v>2493</v>
      </c>
      <c r="F232" s="479">
        <v>0</v>
      </c>
      <c r="G232">
        <v>0</v>
      </c>
      <c r="H232">
        <v>1224</v>
      </c>
      <c r="J232" s="334" t="s">
        <v>5772</v>
      </c>
      <c r="K232" s="480" t="s">
        <v>5427</v>
      </c>
      <c r="M232" s="113" t="s">
        <v>6078</v>
      </c>
      <c r="N232" s="347" t="s">
        <v>4926</v>
      </c>
      <c r="P232" t="s">
        <v>795</v>
      </c>
      <c r="Q232" t="s">
        <v>795</v>
      </c>
      <c r="R232" t="s">
        <v>795</v>
      </c>
      <c r="S232" t="s">
        <v>795</v>
      </c>
      <c r="T232" t="s">
        <v>795</v>
      </c>
      <c r="U232" t="s">
        <v>795</v>
      </c>
      <c r="V232" t="s">
        <v>5451</v>
      </c>
      <c r="W232" s="331" t="s">
        <v>135</v>
      </c>
      <c r="X232" s="328" t="s">
        <v>2070</v>
      </c>
      <c r="Y232" t="s">
        <v>795</v>
      </c>
      <c r="Z232" t="s">
        <v>795</v>
      </c>
      <c r="AA232" t="s">
        <v>304</v>
      </c>
      <c r="AB232" t="s">
        <v>304</v>
      </c>
      <c r="AD232" s="327" t="str">
        <f t="shared" si="3"/>
        <v>IF EXISTS (SELECT *FROM BookMaster WHERE Code='000224' OR Name='Rulling-12 mm Squire ( Medium)-[165 x 210]') Print 'Exist' ELSE Insert Into BookMaster VALUES ('000224','Rulling-12 mm Squire ( Medium)-[165 x 210]','Rulling-12 mm Squire ( Medium)-[165 x 210]','*11100','*06016',0,0,'1224','','*05040','*18005','','Rulling-12 mm Squire ( Medium)-[165 x 210]','*25019','','NULL','NULL','NULL','NULL','NULL','NULL','R','000001',GetDate(),'NULL',NULL,'N','N')</v>
      </c>
    </row>
    <row r="233" spans="1:30">
      <c r="A233" s="486" t="s">
        <v>3865</v>
      </c>
      <c r="B233" s="10" t="s">
        <v>6079</v>
      </c>
      <c r="C233" t="s">
        <v>6079</v>
      </c>
      <c r="D233" t="s">
        <v>5416</v>
      </c>
      <c r="E233" t="s">
        <v>2493</v>
      </c>
      <c r="F233" s="479">
        <v>0</v>
      </c>
      <c r="G233">
        <v>0</v>
      </c>
      <c r="H233">
        <v>1225</v>
      </c>
      <c r="J233" s="334" t="s">
        <v>5772</v>
      </c>
      <c r="K233" s="480" t="s">
        <v>5427</v>
      </c>
      <c r="M233" s="113" t="s">
        <v>6079</v>
      </c>
      <c r="N233" s="347" t="s">
        <v>4926</v>
      </c>
      <c r="P233" t="s">
        <v>795</v>
      </c>
      <c r="Q233" t="s">
        <v>795</v>
      </c>
      <c r="R233" t="s">
        <v>795</v>
      </c>
      <c r="S233" t="s">
        <v>795</v>
      </c>
      <c r="T233" t="s">
        <v>795</v>
      </c>
      <c r="U233" t="s">
        <v>795</v>
      </c>
      <c r="V233" t="s">
        <v>5451</v>
      </c>
      <c r="W233" s="331" t="s">
        <v>135</v>
      </c>
      <c r="X233" s="328" t="s">
        <v>2070</v>
      </c>
      <c r="Y233" t="s">
        <v>795</v>
      </c>
      <c r="Z233" t="s">
        <v>795</v>
      </c>
      <c r="AA233" t="s">
        <v>304</v>
      </c>
      <c r="AB233" t="s">
        <v>304</v>
      </c>
      <c r="AD233" s="327" t="str">
        <f t="shared" si="3"/>
        <v>IF EXISTS (SELECT *FROM BookMaster WHERE Code='000225' OR Name='Rulling-12 mm Squire ( Medium)-[170 x 220]') Print 'Exist' ELSE Insert Into BookMaster VALUES ('000225','Rulling-12 mm Squire ( Medium)-[170 x 220]','Rulling-12 mm Squire ( Medium)-[170 x 220]','*11102','*06016',0,0,'1225','','*05040','*18005','','Rulling-12 mm Squire ( Medium)-[170 x 220]','*25019','','NULL','NULL','NULL','NULL','NULL','NULL','R','000001',GetDate(),'NULL',NULL,'N','N')</v>
      </c>
    </row>
    <row r="234" spans="1:30">
      <c r="A234" s="486" t="s">
        <v>3869</v>
      </c>
      <c r="B234" s="10" t="s">
        <v>6080</v>
      </c>
      <c r="C234" t="s">
        <v>6080</v>
      </c>
      <c r="D234" t="s">
        <v>5416</v>
      </c>
      <c r="E234" t="s">
        <v>2493</v>
      </c>
      <c r="F234" s="479">
        <v>0</v>
      </c>
      <c r="G234">
        <v>0</v>
      </c>
      <c r="H234">
        <v>1226</v>
      </c>
      <c r="J234" s="334" t="s">
        <v>5772</v>
      </c>
      <c r="K234" s="480" t="s">
        <v>5427</v>
      </c>
      <c r="M234" s="113" t="s">
        <v>6080</v>
      </c>
      <c r="N234" s="347" t="s">
        <v>4926</v>
      </c>
      <c r="P234" t="s">
        <v>795</v>
      </c>
      <c r="Q234" t="s">
        <v>795</v>
      </c>
      <c r="R234" t="s">
        <v>795</v>
      </c>
      <c r="S234" t="s">
        <v>795</v>
      </c>
      <c r="T234" t="s">
        <v>795</v>
      </c>
      <c r="U234" t="s">
        <v>795</v>
      </c>
      <c r="V234" t="s">
        <v>5451</v>
      </c>
      <c r="W234" s="331" t="s">
        <v>135</v>
      </c>
      <c r="X234" s="328" t="s">
        <v>2070</v>
      </c>
      <c r="Y234" t="s">
        <v>795</v>
      </c>
      <c r="Z234" t="s">
        <v>795</v>
      </c>
      <c r="AA234" t="s">
        <v>304</v>
      </c>
      <c r="AB234" t="s">
        <v>304</v>
      </c>
      <c r="AD234" s="327" t="str">
        <f t="shared" si="3"/>
        <v>IF EXISTS (SELECT *FROM BookMaster WHERE Code='000226' OR Name='Rulling-3 In 1-[170 x 220]') Print 'Exist' ELSE Insert Into BookMaster VALUES ('000226','Rulling-3 In 1-[170 x 220]','Rulling-3 In 1-[170 x 220]','*11102','*06016',0,0,'1226','','*05040','*18005','','Rulling-3 In 1-[170 x 220]','*25019','','NULL','NULL','NULL','NULL','NULL','NULL','R','000001',GetDate(),'NULL',NULL,'N','N')</v>
      </c>
    </row>
    <row r="235" spans="1:30">
      <c r="A235" s="486" t="s">
        <v>3871</v>
      </c>
      <c r="B235" s="10"/>
      <c r="F235" s="479"/>
      <c r="J235" s="334"/>
      <c r="K235" s="493"/>
      <c r="M235" s="113"/>
      <c r="N235" s="347"/>
      <c r="W235" s="331"/>
      <c r="X235" s="328"/>
      <c r="AD235" s="327"/>
    </row>
    <row r="236" spans="1:30">
      <c r="A236" s="486" t="s">
        <v>3833</v>
      </c>
      <c r="B236" s="10"/>
      <c r="F236" s="479"/>
      <c r="J236" s="334"/>
      <c r="K236" s="493"/>
      <c r="M236" s="113"/>
      <c r="N236" s="347"/>
      <c r="W236" s="331"/>
      <c r="X236" s="328"/>
      <c r="AD236" s="327"/>
    </row>
    <row r="237" spans="1:30">
      <c r="A237" s="494" t="s">
        <v>6081</v>
      </c>
      <c r="B237" s="495"/>
      <c r="F237" s="479"/>
      <c r="J237" s="334"/>
      <c r="K237" s="493"/>
      <c r="M237" s="113"/>
      <c r="N237" s="347"/>
      <c r="W237" s="331"/>
      <c r="X237" s="328"/>
      <c r="AD237" s="494" t="s">
        <v>6081</v>
      </c>
    </row>
    <row r="238" spans="1:30">
      <c r="A238" s="486" t="s">
        <v>3871</v>
      </c>
      <c r="B238" t="s">
        <v>6082</v>
      </c>
      <c r="C238" t="s">
        <v>6082</v>
      </c>
      <c r="D238" t="s">
        <v>5425</v>
      </c>
      <c r="E238" t="s">
        <v>2493</v>
      </c>
      <c r="F238" s="479">
        <v>0</v>
      </c>
      <c r="G238">
        <v>0</v>
      </c>
      <c r="H238">
        <v>1227</v>
      </c>
      <c r="J238" s="484" t="s">
        <v>5490</v>
      </c>
      <c r="K238" s="480" t="s">
        <v>5427</v>
      </c>
      <c r="M238" s="113" t="s">
        <v>6082</v>
      </c>
      <c r="N238" s="347" t="s">
        <v>4926</v>
      </c>
      <c r="P238" t="s">
        <v>795</v>
      </c>
      <c r="Q238" t="s">
        <v>795</v>
      </c>
      <c r="R238" t="s">
        <v>795</v>
      </c>
      <c r="S238" t="s">
        <v>795</v>
      </c>
      <c r="T238" t="s">
        <v>795</v>
      </c>
      <c r="U238" t="s">
        <v>795</v>
      </c>
      <c r="V238" t="s">
        <v>5451</v>
      </c>
      <c r="W238" s="331" t="s">
        <v>135</v>
      </c>
      <c r="X238" s="328" t="s">
        <v>2070</v>
      </c>
      <c r="Y238" t="s">
        <v>795</v>
      </c>
      <c r="Z238" t="s">
        <v>795</v>
      </c>
      <c r="AA238" t="s">
        <v>304</v>
      </c>
      <c r="AB238" t="s">
        <v>304</v>
      </c>
      <c r="AD238" s="327" t="str">
        <f t="shared" ref="AD238:AD250" si="4">CONCATENATE(AD$1,AD$3,"'",A238,"' OR Name='",B238,"') Print 'Exist' ELSE ",AD$4,"'",A238,"','",B238,"','",C238,"','",D238,"','",E238,"',",F238,",",G238,",'",H238,"','",I238,"','",J238,"','",K238,"','",L238,"','",M238,"','",N238,"','",O238,"','",P238,"','",Q238,"','",R238,"','",S238,"','",T238,"','",U238,"','",V238,"','",W238,"',",X238,",'",Y238,"',",Z238,",'",AA238,"','",AB238,"')")</f>
        <v>IF EXISTS (SELECT *FROM BookMaster WHERE Code='000227' OR Name='Practical -[265 X 215]') Print 'Exist' ELSE Insert Into BookMaster VALUES ('000227','Practical -[265 X 215]','Practical -[265 X 215]','*11111','*06016',0,0,'1227','','*05037','*18005','','Practical -[265 X 215]','*25019','','NULL','NULL','NULL','NULL','NULL','NULL','R','000001',GetDate(),'NULL',NULL,'N','N')</v>
      </c>
    </row>
    <row r="239" spans="1:30">
      <c r="A239" s="486" t="s">
        <v>3833</v>
      </c>
      <c r="B239" t="s">
        <v>5783</v>
      </c>
      <c r="C239" t="s">
        <v>5783</v>
      </c>
      <c r="D239" t="s">
        <v>5424</v>
      </c>
      <c r="E239" t="s">
        <v>2493</v>
      </c>
      <c r="F239" s="479">
        <v>0</v>
      </c>
      <c r="G239">
        <v>0</v>
      </c>
      <c r="H239">
        <v>1228</v>
      </c>
      <c r="J239" s="484" t="s">
        <v>5490</v>
      </c>
      <c r="K239" s="480" t="s">
        <v>5427</v>
      </c>
      <c r="M239" s="113" t="s">
        <v>5783</v>
      </c>
      <c r="N239" s="347" t="s">
        <v>4926</v>
      </c>
      <c r="P239" t="s">
        <v>795</v>
      </c>
      <c r="Q239" t="s">
        <v>795</v>
      </c>
      <c r="R239" t="s">
        <v>795</v>
      </c>
      <c r="S239" t="s">
        <v>795</v>
      </c>
      <c r="T239" t="s">
        <v>795</v>
      </c>
      <c r="U239" t="s">
        <v>795</v>
      </c>
      <c r="V239" t="s">
        <v>5451</v>
      </c>
      <c r="W239" s="331" t="s">
        <v>135</v>
      </c>
      <c r="X239" s="328" t="s">
        <v>2070</v>
      </c>
      <c r="Y239" t="s">
        <v>795</v>
      </c>
      <c r="Z239" t="s">
        <v>795</v>
      </c>
      <c r="AA239" t="s">
        <v>304</v>
      </c>
      <c r="AB239" t="s">
        <v>304</v>
      </c>
      <c r="AD239" s="327" t="str">
        <f t="shared" si="4"/>
        <v>IF EXISTS (SELECT *FROM BookMaster WHERE Code='000228' OR Name='Index-[235 x 185]') Print 'Exist' ELSE Insert Into BookMaster VALUES ('000228','Index-[235 x 185]','Index-[235 x 185]','*11110','*06016',0,0,'1228','','*05037','*18005','','Index-[235 x 185]','*25019','','NULL','NULL','NULL','NULL','NULL','NULL','R','000001',GetDate(),'NULL',NULL,'N','N')</v>
      </c>
    </row>
    <row r="240" spans="1:30">
      <c r="A240" s="486" t="s">
        <v>3835</v>
      </c>
      <c r="B240" t="s">
        <v>5800</v>
      </c>
      <c r="C240" t="s">
        <v>5800</v>
      </c>
      <c r="D240" t="s">
        <v>5423</v>
      </c>
      <c r="E240" t="s">
        <v>3972</v>
      </c>
      <c r="F240" s="479">
        <v>0</v>
      </c>
      <c r="G240">
        <v>0</v>
      </c>
      <c r="H240">
        <v>1229</v>
      </c>
      <c r="J240" s="484" t="s">
        <v>5490</v>
      </c>
      <c r="K240" s="480" t="s">
        <v>5427</v>
      </c>
      <c r="M240" s="113" t="s">
        <v>5800</v>
      </c>
      <c r="N240" s="347" t="s">
        <v>4926</v>
      </c>
      <c r="P240" t="s">
        <v>795</v>
      </c>
      <c r="Q240" t="s">
        <v>795</v>
      </c>
      <c r="R240" t="s">
        <v>795</v>
      </c>
      <c r="S240" t="s">
        <v>795</v>
      </c>
      <c r="T240" t="s">
        <v>795</v>
      </c>
      <c r="U240" t="s">
        <v>795</v>
      </c>
      <c r="V240" t="s">
        <v>5451</v>
      </c>
      <c r="W240" s="331" t="s">
        <v>135</v>
      </c>
      <c r="X240" s="328" t="s">
        <v>2070</v>
      </c>
      <c r="Y240" t="s">
        <v>795</v>
      </c>
      <c r="Z240" t="s">
        <v>795</v>
      </c>
      <c r="AA240" t="s">
        <v>304</v>
      </c>
      <c r="AB240" t="s">
        <v>304</v>
      </c>
      <c r="AD240" s="327" t="str">
        <f t="shared" si="4"/>
        <v>IF EXISTS (SELECT *FROM BookMaster WHERE Code='000229' OR Name='Index-[220 x 280]') Print 'Exist' ELSE Insert Into BookMaster VALUES ('000229','Index-[220 x 280]','Index-[220 x 280]','*11109','*06025',0,0,'1229','','*05037','*18005','','Index-[220 x 280]','*25019','','NULL','NULL','NULL','NULL','NULL','NULL','R','000001',GetDate(),'NULL',NULL,'N','N')</v>
      </c>
    </row>
    <row r="241" spans="1:30">
      <c r="A241" s="486" t="s">
        <v>3877</v>
      </c>
      <c r="B241" t="s">
        <v>5787</v>
      </c>
      <c r="C241" t="s">
        <v>5787</v>
      </c>
      <c r="D241" t="s">
        <v>5422</v>
      </c>
      <c r="E241" t="s">
        <v>2493</v>
      </c>
      <c r="F241" s="479">
        <v>0</v>
      </c>
      <c r="G241">
        <v>0</v>
      </c>
      <c r="H241">
        <v>1230</v>
      </c>
      <c r="J241" s="484" t="s">
        <v>5490</v>
      </c>
      <c r="K241" s="480" t="s">
        <v>5427</v>
      </c>
      <c r="M241" s="113" t="s">
        <v>5787</v>
      </c>
      <c r="N241" s="347" t="s">
        <v>4926</v>
      </c>
      <c r="P241" t="s">
        <v>795</v>
      </c>
      <c r="Q241" t="s">
        <v>795</v>
      </c>
      <c r="R241" t="s">
        <v>795</v>
      </c>
      <c r="S241" t="s">
        <v>795</v>
      </c>
      <c r="T241" t="s">
        <v>795</v>
      </c>
      <c r="U241" t="s">
        <v>795</v>
      </c>
      <c r="V241" t="s">
        <v>5451</v>
      </c>
      <c r="W241" s="331" t="s">
        <v>135</v>
      </c>
      <c r="X241" s="328" t="s">
        <v>2070</v>
      </c>
      <c r="Y241" t="s">
        <v>795</v>
      </c>
      <c r="Z241" t="s">
        <v>795</v>
      </c>
      <c r="AA241" t="s">
        <v>304</v>
      </c>
      <c r="AB241" t="s">
        <v>304</v>
      </c>
      <c r="AD241" s="327" t="str">
        <f t="shared" si="4"/>
        <v>IF EXISTS (SELECT *FROM BookMaster WHERE Code='000230' OR Name='Index-[220 x 270]') Print 'Exist' ELSE Insert Into BookMaster VALUES ('000230','Index-[220 x 270]','Index-[220 x 270]','*11108','*06016',0,0,'1230','','*05037','*18005','','Index-[220 x 270]','*25019','','NULL','NULL','NULL','NULL','NULL','NULL','R','000001',GetDate(),'NULL',NULL,'N','N')</v>
      </c>
    </row>
    <row r="242" spans="1:30">
      <c r="A242" s="486" t="s">
        <v>3849</v>
      </c>
      <c r="B242" t="s">
        <v>5773</v>
      </c>
      <c r="C242" t="s">
        <v>5773</v>
      </c>
      <c r="D242" t="s">
        <v>5421</v>
      </c>
      <c r="E242" t="s">
        <v>2493</v>
      </c>
      <c r="F242" s="479">
        <v>0</v>
      </c>
      <c r="G242">
        <v>0</v>
      </c>
      <c r="H242">
        <v>1231</v>
      </c>
      <c r="J242" s="484" t="s">
        <v>5490</v>
      </c>
      <c r="K242" s="480" t="s">
        <v>5427</v>
      </c>
      <c r="M242" s="113" t="s">
        <v>5773</v>
      </c>
      <c r="N242" s="347" t="s">
        <v>4926</v>
      </c>
      <c r="P242" t="s">
        <v>795</v>
      </c>
      <c r="Q242" t="s">
        <v>795</v>
      </c>
      <c r="R242" t="s">
        <v>795</v>
      </c>
      <c r="S242" t="s">
        <v>795</v>
      </c>
      <c r="T242" t="s">
        <v>795</v>
      </c>
      <c r="U242" t="s">
        <v>795</v>
      </c>
      <c r="V242" t="s">
        <v>5451</v>
      </c>
      <c r="W242" s="331" t="s">
        <v>135</v>
      </c>
      <c r="X242" s="328" t="s">
        <v>2070</v>
      </c>
      <c r="Y242" t="s">
        <v>795</v>
      </c>
      <c r="Z242" t="s">
        <v>795</v>
      </c>
      <c r="AA242" t="s">
        <v>304</v>
      </c>
      <c r="AB242" t="s">
        <v>304</v>
      </c>
      <c r="AD242" s="327" t="str">
        <f t="shared" si="4"/>
        <v>IF EXISTS (SELECT *FROM BookMaster WHERE Code='000231' OR Name='Index-[210 x 290]') Print 'Exist' ELSE Insert Into BookMaster VALUES ('000231','Index-[210 x 290]','Index-[210 x 290]','*11107','*06016',0,0,'1231','','*05037','*18005','','Index-[210 x 290]','*25019','','NULL','NULL','NULL','NULL','NULL','NULL','R','000001',GetDate(),'NULL',NULL,'N','N')</v>
      </c>
    </row>
    <row r="243" spans="1:30">
      <c r="A243" s="486" t="s">
        <v>3797</v>
      </c>
      <c r="B243" t="s">
        <v>5775</v>
      </c>
      <c r="C243" t="s">
        <v>5775</v>
      </c>
      <c r="D243" t="s">
        <v>5420</v>
      </c>
      <c r="E243" t="s">
        <v>2493</v>
      </c>
      <c r="F243" s="479">
        <v>0</v>
      </c>
      <c r="G243">
        <v>0</v>
      </c>
      <c r="H243">
        <v>1232</v>
      </c>
      <c r="J243" s="484" t="s">
        <v>5490</v>
      </c>
      <c r="K243" s="480" t="s">
        <v>5427</v>
      </c>
      <c r="M243" s="113" t="s">
        <v>5775</v>
      </c>
      <c r="N243" s="347" t="s">
        <v>4926</v>
      </c>
      <c r="P243" t="s">
        <v>795</v>
      </c>
      <c r="Q243" t="s">
        <v>795</v>
      </c>
      <c r="R243" t="s">
        <v>795</v>
      </c>
      <c r="S243" t="s">
        <v>795</v>
      </c>
      <c r="T243" t="s">
        <v>795</v>
      </c>
      <c r="U243" t="s">
        <v>795</v>
      </c>
      <c r="V243" t="s">
        <v>5451</v>
      </c>
      <c r="W243" s="331" t="s">
        <v>135</v>
      </c>
      <c r="X243" s="328" t="s">
        <v>2070</v>
      </c>
      <c r="Y243" t="s">
        <v>795</v>
      </c>
      <c r="Z243" t="s">
        <v>795</v>
      </c>
      <c r="AA243" t="s">
        <v>304</v>
      </c>
      <c r="AB243" t="s">
        <v>304</v>
      </c>
      <c r="AD243" s="327" t="str">
        <f t="shared" si="4"/>
        <v>IF EXISTS (SELECT *FROM BookMaster WHERE Code='000232' OR Name='Index-[210 x 285]') Print 'Exist' ELSE Insert Into BookMaster VALUES ('000232','Index-[210 x 285]','Index-[210 x 285]','*11106','*06016',0,0,'1232','','*05037','*18005','','Index-[210 x 285]','*25019','','NULL','NULL','NULL','NULL','NULL','NULL','R','000001',GetDate(),'NULL',NULL,'N','N')</v>
      </c>
    </row>
    <row r="244" spans="1:30">
      <c r="A244" s="486" t="s">
        <v>3781</v>
      </c>
      <c r="B244" t="s">
        <v>5785</v>
      </c>
      <c r="C244" t="s">
        <v>5785</v>
      </c>
      <c r="D244" t="s">
        <v>5418</v>
      </c>
      <c r="E244" t="s">
        <v>2493</v>
      </c>
      <c r="F244" s="479">
        <v>0</v>
      </c>
      <c r="G244">
        <v>0</v>
      </c>
      <c r="H244">
        <v>1233</v>
      </c>
      <c r="J244" s="484" t="s">
        <v>5490</v>
      </c>
      <c r="K244" s="480" t="s">
        <v>5427</v>
      </c>
      <c r="M244" s="113" t="s">
        <v>5785</v>
      </c>
      <c r="N244" s="347" t="s">
        <v>4926</v>
      </c>
      <c r="P244" t="s">
        <v>795</v>
      </c>
      <c r="Q244" t="s">
        <v>795</v>
      </c>
      <c r="R244" t="s">
        <v>795</v>
      </c>
      <c r="S244" t="s">
        <v>795</v>
      </c>
      <c r="T244" t="s">
        <v>795</v>
      </c>
      <c r="U244" t="s">
        <v>795</v>
      </c>
      <c r="V244" t="s">
        <v>5451</v>
      </c>
      <c r="W244" s="331" t="s">
        <v>135</v>
      </c>
      <c r="X244" s="328" t="s">
        <v>2070</v>
      </c>
      <c r="Y244" t="s">
        <v>795</v>
      </c>
      <c r="Z244" t="s">
        <v>795</v>
      </c>
      <c r="AA244" t="s">
        <v>304</v>
      </c>
      <c r="AB244" t="s">
        <v>304</v>
      </c>
      <c r="AD244" s="327" t="str">
        <f t="shared" si="4"/>
        <v>IF EXISTS (SELECT *FROM BookMaster WHERE Code='000233' OR Name='Index-[185 x 235]') Print 'Exist' ELSE Insert Into BookMaster VALUES ('000233','Index-[185 x 235]','Index-[185 x 235]','*11104','*06016',0,0,'1233','','*05037','*18005','','Index-[185 x 235]','*25019','','NULL','NULL','NULL','NULL','NULL','NULL','R','000001',GetDate(),'NULL',NULL,'N','N')</v>
      </c>
    </row>
    <row r="245" spans="1:30">
      <c r="A245" s="486" t="s">
        <v>3783</v>
      </c>
      <c r="B245" t="s">
        <v>5790</v>
      </c>
      <c r="C245" t="s">
        <v>5790</v>
      </c>
      <c r="D245" t="s">
        <v>5417</v>
      </c>
      <c r="E245" t="s">
        <v>2493</v>
      </c>
      <c r="F245" s="479">
        <v>0</v>
      </c>
      <c r="G245">
        <v>0</v>
      </c>
      <c r="H245">
        <v>1234</v>
      </c>
      <c r="J245" s="484" t="s">
        <v>5490</v>
      </c>
      <c r="K245" s="480" t="s">
        <v>5427</v>
      </c>
      <c r="M245" s="113" t="s">
        <v>5790</v>
      </c>
      <c r="N245" s="347" t="s">
        <v>4926</v>
      </c>
      <c r="P245" t="s">
        <v>795</v>
      </c>
      <c r="Q245" t="s">
        <v>795</v>
      </c>
      <c r="R245" t="s">
        <v>795</v>
      </c>
      <c r="S245" t="s">
        <v>795</v>
      </c>
      <c r="T245" t="s">
        <v>795</v>
      </c>
      <c r="U245" t="s">
        <v>795</v>
      </c>
      <c r="V245" t="s">
        <v>5451</v>
      </c>
      <c r="W245" s="331" t="s">
        <v>135</v>
      </c>
      <c r="X245" s="328" t="s">
        <v>2070</v>
      </c>
      <c r="Y245" t="s">
        <v>795</v>
      </c>
      <c r="Z245" t="s">
        <v>795</v>
      </c>
      <c r="AA245" t="s">
        <v>304</v>
      </c>
      <c r="AB245" t="s">
        <v>304</v>
      </c>
      <c r="AD245" s="327" t="str">
        <f t="shared" si="4"/>
        <v>IF EXISTS (SELECT *FROM BookMaster WHERE Code='000234' OR Name='Index-[180 x 240]') Print 'Exist' ELSE Insert Into BookMaster VALUES ('000234','Index-[180 x 240]','Index-[180 x 240]','*11103','*06016',0,0,'1234','','*05037','*18005','','Index-[180 x 240]','*25019','','NULL','NULL','NULL','NULL','NULL','NULL','R','000001',GetDate(),'NULL',NULL,'N','N')</v>
      </c>
    </row>
    <row r="246" spans="1:30">
      <c r="A246" s="486" t="s">
        <v>3787</v>
      </c>
      <c r="B246" t="s">
        <v>5796</v>
      </c>
      <c r="C246" t="s">
        <v>5796</v>
      </c>
      <c r="D246" t="s">
        <v>5416</v>
      </c>
      <c r="E246" t="s">
        <v>2493</v>
      </c>
      <c r="F246" s="479">
        <v>0</v>
      </c>
      <c r="G246">
        <v>0</v>
      </c>
      <c r="H246">
        <v>1235</v>
      </c>
      <c r="J246" s="484" t="s">
        <v>5490</v>
      </c>
      <c r="K246" s="480" t="s">
        <v>5427</v>
      </c>
      <c r="M246" s="113" t="s">
        <v>5796</v>
      </c>
      <c r="N246" s="347" t="s">
        <v>4926</v>
      </c>
      <c r="P246" t="s">
        <v>795</v>
      </c>
      <c r="Q246" t="s">
        <v>795</v>
      </c>
      <c r="R246" t="s">
        <v>795</v>
      </c>
      <c r="S246" t="s">
        <v>795</v>
      </c>
      <c r="T246" t="s">
        <v>795</v>
      </c>
      <c r="U246" t="s">
        <v>795</v>
      </c>
      <c r="V246" t="s">
        <v>5451</v>
      </c>
      <c r="W246" s="331" t="s">
        <v>135</v>
      </c>
      <c r="X246" s="328" t="s">
        <v>2070</v>
      </c>
      <c r="Y246" t="s">
        <v>795</v>
      </c>
      <c r="Z246" t="s">
        <v>795</v>
      </c>
      <c r="AA246" t="s">
        <v>304</v>
      </c>
      <c r="AB246" t="s">
        <v>304</v>
      </c>
      <c r="AD246" s="327" t="str">
        <f t="shared" si="4"/>
        <v>IF EXISTS (SELECT *FROM BookMaster WHERE Code='000235' OR Name='Index-[170 x 220]') Print 'Exist' ELSE Insert Into BookMaster VALUES ('000235','Index-[170 x 220]','Index-[170 x 220]','*11102','*06016',0,0,'1235','','*05037','*18005','','Index-[170 x 220]','*25019','','NULL','NULL','NULL','NULL','NULL','NULL','R','000001',GetDate(),'NULL',NULL,'N','N')</v>
      </c>
    </row>
    <row r="247" spans="1:30">
      <c r="A247" s="486" t="s">
        <v>3804</v>
      </c>
      <c r="B247" t="s">
        <v>5777</v>
      </c>
      <c r="C247" t="s">
        <v>5777</v>
      </c>
      <c r="D247" t="s">
        <v>5415</v>
      </c>
      <c r="E247" t="s">
        <v>2493</v>
      </c>
      <c r="F247" s="479">
        <v>0</v>
      </c>
      <c r="G247">
        <v>0</v>
      </c>
      <c r="H247">
        <v>1236</v>
      </c>
      <c r="J247" s="484" t="s">
        <v>5490</v>
      </c>
      <c r="K247" s="480" t="s">
        <v>5427</v>
      </c>
      <c r="M247" s="113" t="s">
        <v>5777</v>
      </c>
      <c r="N247" s="347" t="s">
        <v>4926</v>
      </c>
      <c r="P247" t="s">
        <v>795</v>
      </c>
      <c r="Q247" t="s">
        <v>795</v>
      </c>
      <c r="R247" t="s">
        <v>795</v>
      </c>
      <c r="S247" t="s">
        <v>795</v>
      </c>
      <c r="T247" t="s">
        <v>795</v>
      </c>
      <c r="U247" t="s">
        <v>795</v>
      </c>
      <c r="V247" t="s">
        <v>5451</v>
      </c>
      <c r="W247" s="331" t="s">
        <v>135</v>
      </c>
      <c r="X247" s="328" t="s">
        <v>2070</v>
      </c>
      <c r="Y247" t="s">
        <v>795</v>
      </c>
      <c r="Z247" t="s">
        <v>795</v>
      </c>
      <c r="AA247" t="s">
        <v>304</v>
      </c>
      <c r="AB247" t="s">
        <v>304</v>
      </c>
      <c r="AD247" s="327" t="str">
        <f t="shared" si="4"/>
        <v>IF EXISTS (SELECT *FROM BookMaster WHERE Code='000236' OR Name='Index-[168 x 265]') Print 'Exist' ELSE Insert Into BookMaster VALUES ('000236','Index-[168 x 265]','Index-[168 x 265]','*11101','*06016',0,0,'1236','','*05037','*18005','','Index-[168 x 265]','*25019','','NULL','NULL','NULL','NULL','NULL','NULL','R','000001',GetDate(),'NULL',NULL,'N','N')</v>
      </c>
    </row>
    <row r="248" spans="1:30">
      <c r="A248" s="486" t="s">
        <v>3827</v>
      </c>
      <c r="B248" t="s">
        <v>5794</v>
      </c>
      <c r="C248" t="s">
        <v>5794</v>
      </c>
      <c r="D248" t="s">
        <v>5414</v>
      </c>
      <c r="E248" t="s">
        <v>2493</v>
      </c>
      <c r="F248" s="479">
        <v>0</v>
      </c>
      <c r="G248">
        <v>0</v>
      </c>
      <c r="H248">
        <v>1237</v>
      </c>
      <c r="J248" s="484" t="s">
        <v>5490</v>
      </c>
      <c r="K248" s="480" t="s">
        <v>5427</v>
      </c>
      <c r="M248" s="113" t="s">
        <v>5794</v>
      </c>
      <c r="N248" s="347" t="s">
        <v>4926</v>
      </c>
      <c r="P248" t="s">
        <v>795</v>
      </c>
      <c r="Q248" t="s">
        <v>795</v>
      </c>
      <c r="R248" t="s">
        <v>795</v>
      </c>
      <c r="S248" t="s">
        <v>795</v>
      </c>
      <c r="T248" t="s">
        <v>795</v>
      </c>
      <c r="U248" t="s">
        <v>795</v>
      </c>
      <c r="V248" t="s">
        <v>5451</v>
      </c>
      <c r="W248" s="331" t="s">
        <v>135</v>
      </c>
      <c r="X248" s="328" t="s">
        <v>2070</v>
      </c>
      <c r="Y248" t="s">
        <v>795</v>
      </c>
      <c r="Z248" t="s">
        <v>795</v>
      </c>
      <c r="AA248" t="s">
        <v>304</v>
      </c>
      <c r="AB248" t="s">
        <v>304</v>
      </c>
      <c r="AD248" s="327" t="str">
        <f t="shared" si="4"/>
        <v>IF EXISTS (SELECT *FROM BookMaster WHERE Code='000237' OR Name='Index-[165 x 210]') Print 'Exist' ELSE Insert Into BookMaster VALUES ('000237','Index-[165 x 210]','Index-[165 x 210]','*11100','*06016',0,0,'1237','','*05037','*18005','','Index-[165 x 210]','*25019','','NULL','NULL','NULL','NULL','NULL','NULL','R','000001',GetDate(),'NULL',NULL,'N','N')</v>
      </c>
    </row>
    <row r="249" spans="1:30">
      <c r="A249" s="486" t="s">
        <v>6096</v>
      </c>
      <c r="B249" t="s">
        <v>6083</v>
      </c>
      <c r="C249" t="s">
        <v>6083</v>
      </c>
      <c r="D249" t="s">
        <v>5417</v>
      </c>
      <c r="E249" t="s">
        <v>2493</v>
      </c>
      <c r="F249" s="479">
        <v>0</v>
      </c>
      <c r="G249">
        <v>0</v>
      </c>
      <c r="H249">
        <v>1238</v>
      </c>
      <c r="J249" s="484" t="s">
        <v>5490</v>
      </c>
      <c r="K249" s="480" t="s">
        <v>5427</v>
      </c>
      <c r="M249" s="113" t="s">
        <v>6083</v>
      </c>
      <c r="N249" s="347" t="s">
        <v>4926</v>
      </c>
      <c r="P249" t="s">
        <v>795</v>
      </c>
      <c r="Q249" t="s">
        <v>795</v>
      </c>
      <c r="R249" t="s">
        <v>795</v>
      </c>
      <c r="S249" t="s">
        <v>795</v>
      </c>
      <c r="T249" t="s">
        <v>795</v>
      </c>
      <c r="U249" t="s">
        <v>795</v>
      </c>
      <c r="V249" t="s">
        <v>5451</v>
      </c>
      <c r="W249" s="331" t="s">
        <v>135</v>
      </c>
      <c r="X249" s="328" t="s">
        <v>2070</v>
      </c>
      <c r="Y249" t="s">
        <v>795</v>
      </c>
      <c r="Z249" t="s">
        <v>795</v>
      </c>
      <c r="AA249" t="s">
        <v>304</v>
      </c>
      <c r="AB249" t="s">
        <v>304</v>
      </c>
      <c r="AD249" s="327" t="str">
        <f t="shared" si="4"/>
        <v>IF EXISTS (SELECT *FROM BookMaster WHERE Code='000238' OR Name=' 3 In 1-[180 x 240]') Print 'Exist' ELSE Insert Into BookMaster VALUES ('000238',' 3 In 1-[180 x 240]',' 3 In 1-[180 x 240]','*11103','*06016',0,0,'1238','','*05037','*18005','',' 3 In 1-[180 x 240]','*25019','','NULL','NULL','NULL','NULL','NULL','NULL','R','000001',GetDate(),'NULL',NULL,'N','N')</v>
      </c>
    </row>
    <row r="250" spans="1:30">
      <c r="A250" s="486" t="s">
        <v>6097</v>
      </c>
      <c r="B250" t="s">
        <v>6084</v>
      </c>
      <c r="C250" t="s">
        <v>6084</v>
      </c>
      <c r="D250" t="s">
        <v>5416</v>
      </c>
      <c r="E250" t="s">
        <v>2493</v>
      </c>
      <c r="F250" s="479">
        <v>0</v>
      </c>
      <c r="G250">
        <v>0</v>
      </c>
      <c r="H250">
        <v>1239</v>
      </c>
      <c r="J250" s="484" t="s">
        <v>5490</v>
      </c>
      <c r="K250" s="480" t="s">
        <v>5427</v>
      </c>
      <c r="M250" s="113" t="s">
        <v>6084</v>
      </c>
      <c r="N250" s="347" t="s">
        <v>4926</v>
      </c>
      <c r="P250" t="s">
        <v>795</v>
      </c>
      <c r="Q250" t="s">
        <v>795</v>
      </c>
      <c r="R250" t="s">
        <v>795</v>
      </c>
      <c r="S250" t="s">
        <v>795</v>
      </c>
      <c r="T250" t="s">
        <v>795</v>
      </c>
      <c r="U250" t="s">
        <v>795</v>
      </c>
      <c r="V250" t="s">
        <v>5451</v>
      </c>
      <c r="W250" s="331" t="s">
        <v>135</v>
      </c>
      <c r="X250" s="328" t="s">
        <v>2070</v>
      </c>
      <c r="Y250" t="s">
        <v>795</v>
      </c>
      <c r="Z250" t="s">
        <v>795</v>
      </c>
      <c r="AA250" t="s">
        <v>304</v>
      </c>
      <c r="AB250" t="s">
        <v>304</v>
      </c>
      <c r="AD250" s="327" t="str">
        <f t="shared" si="4"/>
        <v>IF EXISTS (SELECT *FROM BookMaster WHERE Code='000239' OR Name=' 3 In 1-[170 x 220]') Print 'Exist' ELSE Insert Into BookMaster VALUES ('000239',' 3 In 1-[170 x 220]',' 3 In 1-[170 x 220]','*11102','*06016',0,0,'1239','','*05037','*18005','',' 3 In 1-[170 x 220]','*25019','','NULL','NULL','NULL','NULL','NULL','NULL','R','000001',GetDate(),'NULL',NULL,'N','N')</v>
      </c>
    </row>
    <row r="251" spans="1:30">
      <c r="A251" s="486"/>
      <c r="F251" s="479"/>
      <c r="J251" s="408"/>
      <c r="K251" s="408"/>
      <c r="M251" s="113"/>
      <c r="N251" s="347"/>
      <c r="W251" s="331"/>
      <c r="X251" s="328"/>
      <c r="AD251" s="327"/>
    </row>
    <row r="252" spans="1:30">
      <c r="A252" s="486"/>
    </row>
    <row r="253" spans="1:30">
      <c r="A253" s="321" t="s">
        <v>354</v>
      </c>
      <c r="AD253" s="321" t="s">
        <v>5926</v>
      </c>
    </row>
    <row r="254" spans="1:30">
      <c r="A254" s="486" t="s">
        <v>6098</v>
      </c>
      <c r="B254" s="10" t="s">
        <v>5812</v>
      </c>
      <c r="C254" t="s">
        <v>5812</v>
      </c>
      <c r="D254" t="s">
        <v>5417</v>
      </c>
      <c r="E254" t="s">
        <v>2493</v>
      </c>
      <c r="F254" s="479">
        <v>0</v>
      </c>
      <c r="G254">
        <v>0</v>
      </c>
      <c r="H254">
        <v>1124</v>
      </c>
      <c r="J254" s="334" t="s">
        <v>5810</v>
      </c>
      <c r="K254" s="480" t="s">
        <v>5427</v>
      </c>
      <c r="M254" s="113" t="s">
        <v>5812</v>
      </c>
      <c r="N254" s="347" t="s">
        <v>4926</v>
      </c>
      <c r="P254" t="s">
        <v>795</v>
      </c>
      <c r="Q254" t="s">
        <v>795</v>
      </c>
      <c r="R254" t="s">
        <v>795</v>
      </c>
      <c r="S254" t="s">
        <v>795</v>
      </c>
      <c r="T254" t="s">
        <v>795</v>
      </c>
      <c r="U254" t="s">
        <v>795</v>
      </c>
      <c r="V254" t="s">
        <v>5451</v>
      </c>
      <c r="W254" s="331" t="s">
        <v>135</v>
      </c>
      <c r="X254" s="328" t="s">
        <v>2070</v>
      </c>
      <c r="Y254" t="s">
        <v>795</v>
      </c>
      <c r="Z254" t="s">
        <v>795</v>
      </c>
      <c r="AA254" t="s">
        <v>304</v>
      </c>
      <c r="AB254" t="s">
        <v>304</v>
      </c>
      <c r="AD254" s="327" t="str">
        <f t="shared" ref="AD254:AD299" si="5">CONCATENATE(AD$1,AD$3,"'",A254,"' OR Name='",B254,"') Print 'Exist' ELSE ",AD$4,"'",A254,"','",B254,"','",C254,"','",D254,"','",E254,"',",F254,",",G254,",'",H254,"','",I254,"','",J254,"','",K254,"','",L254,"','",M254,"','",N254,"','",O254,"','",P254,"','",Q254,"','",R254,"','",S254,"','",T254,"','",U254,"','",V254,"','",W254,"',",X254,",'",Y254,"',",Z254,",'",AA254,"','",AB254,"')")</f>
        <v>IF EXISTS (SELECT *FROM BookMaster WHERE Code='000240' OR Name='Writer  Convent Classic  Mrp 16/24/32 [Title]') Print 'Exist' ELSE Insert Into BookMaster VALUES ('000240','Writer  Convent Classic  Mrp 16/24/32 [Title]','Writer  Convent Classic  Mrp 16/24/32 [Title]','*11103','*06016',0,0,'1124','','*05041','*18005','','Writer  Convent Classic  Mrp 16/24/32 [Title]','*25019','','NULL','NULL','NULL','NULL','NULL','NULL','R','000001',GetDate(),'NULL',NULL,'N','N')</v>
      </c>
    </row>
    <row r="255" spans="1:30">
      <c r="A255" s="486" t="s">
        <v>3742</v>
      </c>
      <c r="B255" s="10" t="s">
        <v>5813</v>
      </c>
      <c r="C255" t="s">
        <v>5813</v>
      </c>
      <c r="D255" t="s">
        <v>5417</v>
      </c>
      <c r="E255" t="s">
        <v>2493</v>
      </c>
      <c r="F255" s="479">
        <v>0</v>
      </c>
      <c r="G255">
        <v>0</v>
      </c>
      <c r="H255">
        <v>1125</v>
      </c>
      <c r="J255" s="334" t="s">
        <v>5810</v>
      </c>
      <c r="K255" s="480" t="s">
        <v>5427</v>
      </c>
      <c r="M255" s="113" t="s">
        <v>5813</v>
      </c>
      <c r="N255" s="347" t="s">
        <v>4926</v>
      </c>
      <c r="P255" t="s">
        <v>795</v>
      </c>
      <c r="Q255" t="s">
        <v>795</v>
      </c>
      <c r="R255" t="s">
        <v>795</v>
      </c>
      <c r="S255" t="s">
        <v>795</v>
      </c>
      <c r="T255" t="s">
        <v>795</v>
      </c>
      <c r="U255" t="s">
        <v>795</v>
      </c>
      <c r="V255" t="s">
        <v>5451</v>
      </c>
      <c r="W255" s="331" t="s">
        <v>135</v>
      </c>
      <c r="X255" s="328" t="s">
        <v>2070</v>
      </c>
      <c r="Y255" t="s">
        <v>795</v>
      </c>
      <c r="Z255" t="s">
        <v>795</v>
      </c>
      <c r="AA255" t="s">
        <v>304</v>
      </c>
      <c r="AB255" t="s">
        <v>304</v>
      </c>
      <c r="AD255" s="327" t="str">
        <f t="shared" si="5"/>
        <v>IF EXISTS (SELECT *FROM BookMaster WHERE Code='000241' OR Name='Writer  Convent Classic  Mrp 48/65 [Title]') Print 'Exist' ELSE Insert Into BookMaster VALUES ('000241','Writer  Convent Classic  Mrp 48/65 [Title]','Writer  Convent Classic  Mrp 48/65 [Title]','*11103','*06016',0,0,'1125','','*05041','*18005','','Writer  Convent Classic  Mrp 48/65 [Title]','*25019','','NULL','NULL','NULL','NULL','NULL','NULL','R','000001',GetDate(),'NULL',NULL,'N','N')</v>
      </c>
    </row>
    <row r="256" spans="1:30">
      <c r="A256" s="486" t="s">
        <v>6099</v>
      </c>
      <c r="B256" s="10" t="s">
        <v>5814</v>
      </c>
      <c r="C256" t="s">
        <v>5814</v>
      </c>
      <c r="D256" t="s">
        <v>5420</v>
      </c>
      <c r="E256" t="s">
        <v>2495</v>
      </c>
      <c r="F256" s="479">
        <v>0</v>
      </c>
      <c r="G256">
        <v>0</v>
      </c>
      <c r="H256">
        <v>1126</v>
      </c>
      <c r="J256" s="334" t="s">
        <v>5810</v>
      </c>
      <c r="K256" s="480" t="s">
        <v>5427</v>
      </c>
      <c r="M256" s="113" t="s">
        <v>5814</v>
      </c>
      <c r="N256" s="347" t="s">
        <v>4926</v>
      </c>
      <c r="P256" t="s">
        <v>795</v>
      </c>
      <c r="Q256" t="s">
        <v>795</v>
      </c>
      <c r="R256" t="s">
        <v>795</v>
      </c>
      <c r="S256" t="s">
        <v>795</v>
      </c>
      <c r="T256" t="s">
        <v>795</v>
      </c>
      <c r="U256" t="s">
        <v>795</v>
      </c>
      <c r="V256" t="s">
        <v>5451</v>
      </c>
      <c r="W256" s="331" t="s">
        <v>135</v>
      </c>
      <c r="X256" s="328" t="s">
        <v>2070</v>
      </c>
      <c r="Y256" t="s">
        <v>795</v>
      </c>
      <c r="Z256" t="s">
        <v>795</v>
      </c>
      <c r="AA256" t="s">
        <v>304</v>
      </c>
      <c r="AB256" t="s">
        <v>304</v>
      </c>
      <c r="AD256" s="327" t="str">
        <f t="shared" si="5"/>
        <v>IF EXISTS (SELECT *FROM BookMaster WHERE Code='000242' OR Name='Writer A4 Classic  Mrp 104 [Title]') Print 'Exist' ELSE Insert Into BookMaster VALUES ('000242','Writer A4 Classic  Mrp 104 [Title]','Writer A4 Classic  Mrp 104 [Title]','*11106','*06018',0,0,'1126','','*05041','*18005','','Writer A4 Classic  Mrp 104 [Title]','*25019','','NULL','NULL','NULL','NULL','NULL','NULL','R','000001',GetDate(),'NULL',NULL,'N','N')</v>
      </c>
    </row>
    <row r="257" spans="1:30">
      <c r="A257" s="486" t="s">
        <v>3884</v>
      </c>
      <c r="B257" s="10" t="s">
        <v>5815</v>
      </c>
      <c r="C257" t="s">
        <v>5815</v>
      </c>
      <c r="D257" t="s">
        <v>5420</v>
      </c>
      <c r="E257" t="s">
        <v>2495</v>
      </c>
      <c r="F257" s="479">
        <v>0</v>
      </c>
      <c r="G257">
        <v>0</v>
      </c>
      <c r="H257">
        <v>1127</v>
      </c>
      <c r="J257" s="334" t="s">
        <v>5810</v>
      </c>
      <c r="K257" s="480" t="s">
        <v>5427</v>
      </c>
      <c r="M257" s="113" t="s">
        <v>5815</v>
      </c>
      <c r="N257" s="347" t="s">
        <v>4926</v>
      </c>
      <c r="P257" t="s">
        <v>795</v>
      </c>
      <c r="Q257" t="s">
        <v>795</v>
      </c>
      <c r="R257" t="s">
        <v>795</v>
      </c>
      <c r="S257" t="s">
        <v>795</v>
      </c>
      <c r="T257" t="s">
        <v>795</v>
      </c>
      <c r="U257" t="s">
        <v>795</v>
      </c>
      <c r="V257" t="s">
        <v>5451</v>
      </c>
      <c r="W257" s="331" t="s">
        <v>135</v>
      </c>
      <c r="X257" s="328" t="s">
        <v>2070</v>
      </c>
      <c r="Y257" t="s">
        <v>795</v>
      </c>
      <c r="Z257" t="s">
        <v>795</v>
      </c>
      <c r="AA257" t="s">
        <v>304</v>
      </c>
      <c r="AB257" t="s">
        <v>304</v>
      </c>
      <c r="AD257" s="327" t="str">
        <f t="shared" si="5"/>
        <v>IF EXISTS (SELECT *FROM BookMaster WHERE Code='000243' OR Name='Writer A4 Classic  Mrp 124 [Title]') Print 'Exist' ELSE Insert Into BookMaster VALUES ('000243','Writer A4 Classic  Mrp 124 [Title]','Writer A4 Classic  Mrp 124 [Title]','*11106','*06018',0,0,'1127','','*05041','*18005','','Writer A4 Classic  Mrp 124 [Title]','*25019','','NULL','NULL','NULL','NULL','NULL','NULL','R','000001',GetDate(),'NULL',NULL,'N','N')</v>
      </c>
    </row>
    <row r="258" spans="1:30">
      <c r="A258" s="486" t="s">
        <v>6100</v>
      </c>
      <c r="B258" s="10" t="s">
        <v>5816</v>
      </c>
      <c r="C258" t="s">
        <v>5816</v>
      </c>
      <c r="D258" t="s">
        <v>5420</v>
      </c>
      <c r="E258" t="s">
        <v>2493</v>
      </c>
      <c r="F258" s="479">
        <v>0</v>
      </c>
      <c r="G258">
        <v>0</v>
      </c>
      <c r="H258">
        <v>1128</v>
      </c>
      <c r="J258" s="334" t="s">
        <v>5810</v>
      </c>
      <c r="K258" s="480" t="s">
        <v>5427</v>
      </c>
      <c r="M258" s="113" t="s">
        <v>5816</v>
      </c>
      <c r="N258" s="347" t="s">
        <v>4926</v>
      </c>
      <c r="P258" t="s">
        <v>795</v>
      </c>
      <c r="Q258" t="s">
        <v>795</v>
      </c>
      <c r="R258" t="s">
        <v>795</v>
      </c>
      <c r="S258" t="s">
        <v>795</v>
      </c>
      <c r="T258" t="s">
        <v>795</v>
      </c>
      <c r="U258" t="s">
        <v>795</v>
      </c>
      <c r="V258" t="s">
        <v>5451</v>
      </c>
      <c r="W258" s="331" t="s">
        <v>135</v>
      </c>
      <c r="X258" s="328" t="s">
        <v>2070</v>
      </c>
      <c r="Y258" t="s">
        <v>795</v>
      </c>
      <c r="Z258" t="s">
        <v>795</v>
      </c>
      <c r="AA258" t="s">
        <v>304</v>
      </c>
      <c r="AB258" t="s">
        <v>304</v>
      </c>
      <c r="AD258" s="327" t="str">
        <f t="shared" si="5"/>
        <v>IF EXISTS (SELECT *FROM BookMaster WHERE Code='000244' OR Name='Writer A4 Classic  Mrp 32 [Title]') Print 'Exist' ELSE Insert Into BookMaster VALUES ('000244','Writer A4 Classic  Mrp 32 [Title]','Writer A4 Classic  Mrp 32 [Title]','*11106','*06016',0,0,'1128','','*05041','*18005','','Writer A4 Classic  Mrp 32 [Title]','*25019','','NULL','NULL','NULL','NULL','NULL','NULL','R','000001',GetDate(),'NULL',NULL,'N','N')</v>
      </c>
    </row>
    <row r="259" spans="1:30">
      <c r="A259" s="486" t="s">
        <v>3819</v>
      </c>
      <c r="B259" s="10" t="s">
        <v>5817</v>
      </c>
      <c r="C259" t="s">
        <v>5817</v>
      </c>
      <c r="D259" t="s">
        <v>5420</v>
      </c>
      <c r="E259" t="s">
        <v>2493</v>
      </c>
      <c r="F259" s="479">
        <v>0</v>
      </c>
      <c r="G259">
        <v>0</v>
      </c>
      <c r="H259">
        <v>1129</v>
      </c>
      <c r="J259" s="334" t="s">
        <v>5810</v>
      </c>
      <c r="K259" s="480" t="s">
        <v>5427</v>
      </c>
      <c r="M259" s="113" t="s">
        <v>5817</v>
      </c>
      <c r="N259" s="347" t="s">
        <v>4926</v>
      </c>
      <c r="P259" t="s">
        <v>795</v>
      </c>
      <c r="Q259" t="s">
        <v>795</v>
      </c>
      <c r="R259" t="s">
        <v>795</v>
      </c>
      <c r="S259" t="s">
        <v>795</v>
      </c>
      <c r="T259" t="s">
        <v>795</v>
      </c>
      <c r="U259" t="s">
        <v>795</v>
      </c>
      <c r="V259" t="s">
        <v>5451</v>
      </c>
      <c r="W259" s="331" t="s">
        <v>135</v>
      </c>
      <c r="X259" s="328" t="s">
        <v>2070</v>
      </c>
      <c r="Y259" t="s">
        <v>795</v>
      </c>
      <c r="Z259" t="s">
        <v>795</v>
      </c>
      <c r="AA259" t="s">
        <v>304</v>
      </c>
      <c r="AB259" t="s">
        <v>304</v>
      </c>
      <c r="AD259" s="327" t="str">
        <f t="shared" si="5"/>
        <v>IF EXISTS (SELECT *FROM BookMaster WHERE Code='000245' OR Name='Writer A4 Classic  Mrp 50 [Title]') Print 'Exist' ELSE Insert Into BookMaster VALUES ('000245','Writer A4 Classic  Mrp 50 [Title]','Writer A4 Classic  Mrp 50 [Title]','*11106','*06016',0,0,'1129','','*05041','*18005','','Writer A4 Classic  Mrp 50 [Title]','*25019','','NULL','NULL','NULL','NULL','NULL','NULL','R','000001',GetDate(),'NULL',NULL,'N','N')</v>
      </c>
    </row>
    <row r="260" spans="1:30">
      <c r="A260" s="486" t="s">
        <v>3957</v>
      </c>
      <c r="B260" s="10" t="s">
        <v>5818</v>
      </c>
      <c r="C260" t="s">
        <v>5818</v>
      </c>
      <c r="D260" t="s">
        <v>5420</v>
      </c>
      <c r="E260" t="s">
        <v>2493</v>
      </c>
      <c r="F260" s="479">
        <v>0</v>
      </c>
      <c r="G260">
        <v>0</v>
      </c>
      <c r="H260">
        <v>1130</v>
      </c>
      <c r="J260" s="334" t="s">
        <v>5810</v>
      </c>
      <c r="K260" s="480" t="s">
        <v>5427</v>
      </c>
      <c r="M260" s="113" t="s">
        <v>5818</v>
      </c>
      <c r="N260" s="347" t="s">
        <v>4926</v>
      </c>
      <c r="P260" t="s">
        <v>795</v>
      </c>
      <c r="Q260" t="s">
        <v>795</v>
      </c>
      <c r="R260" t="s">
        <v>795</v>
      </c>
      <c r="S260" t="s">
        <v>795</v>
      </c>
      <c r="T260" t="s">
        <v>795</v>
      </c>
      <c r="U260" t="s">
        <v>795</v>
      </c>
      <c r="V260" t="s">
        <v>5451</v>
      </c>
      <c r="W260" s="331" t="s">
        <v>135</v>
      </c>
      <c r="X260" s="328" t="s">
        <v>2070</v>
      </c>
      <c r="Y260" t="s">
        <v>795</v>
      </c>
      <c r="Z260" t="s">
        <v>795</v>
      </c>
      <c r="AA260" t="s">
        <v>304</v>
      </c>
      <c r="AB260" t="s">
        <v>304</v>
      </c>
      <c r="AD260" s="327" t="str">
        <f t="shared" si="5"/>
        <v>IF EXISTS (SELECT *FROM BookMaster WHERE Code='000246' OR Name='Writer A4 Classic  Mrp 66 [Title]') Print 'Exist' ELSE Insert Into BookMaster VALUES ('000246','Writer A4 Classic  Mrp 66 [Title]','Writer A4 Classic  Mrp 66 [Title]','*11106','*06016',0,0,'1130','','*05041','*18005','','Writer A4 Classic  Mrp 66 [Title]','*25019','','NULL','NULL','NULL','NULL','NULL','NULL','R','000001',GetDate(),'NULL',NULL,'N','N')</v>
      </c>
    </row>
    <row r="261" spans="1:30">
      <c r="A261" s="486" t="s">
        <v>6101</v>
      </c>
      <c r="B261" s="10" t="s">
        <v>5819</v>
      </c>
      <c r="C261" t="s">
        <v>5819</v>
      </c>
      <c r="D261" t="s">
        <v>5420</v>
      </c>
      <c r="E261" t="s">
        <v>2493</v>
      </c>
      <c r="F261" s="479">
        <v>0</v>
      </c>
      <c r="G261">
        <v>0</v>
      </c>
      <c r="H261">
        <v>1131</v>
      </c>
      <c r="J261" s="334" t="s">
        <v>5810</v>
      </c>
      <c r="K261" s="480" t="s">
        <v>5427</v>
      </c>
      <c r="M261" s="113" t="s">
        <v>5819</v>
      </c>
      <c r="N261" s="347" t="s">
        <v>4926</v>
      </c>
      <c r="P261" t="s">
        <v>795</v>
      </c>
      <c r="Q261" t="s">
        <v>795</v>
      </c>
      <c r="R261" t="s">
        <v>795</v>
      </c>
      <c r="S261" t="s">
        <v>795</v>
      </c>
      <c r="T261" t="s">
        <v>795</v>
      </c>
      <c r="U261" t="s">
        <v>795</v>
      </c>
      <c r="V261" t="s">
        <v>5451</v>
      </c>
      <c r="W261" s="331" t="s">
        <v>135</v>
      </c>
      <c r="X261" s="328" t="s">
        <v>2070</v>
      </c>
      <c r="Y261" t="s">
        <v>795</v>
      </c>
      <c r="Z261" t="s">
        <v>795</v>
      </c>
      <c r="AA261" t="s">
        <v>304</v>
      </c>
      <c r="AB261" t="s">
        <v>304</v>
      </c>
      <c r="AD261" s="327" t="str">
        <f t="shared" si="5"/>
        <v>IF EXISTS (SELECT *FROM BookMaster WHERE Code='000247' OR Name='Writer A4 Classic  Mrp 84 [Title]') Print 'Exist' ELSE Insert Into BookMaster VALUES ('000247','Writer A4 Classic  Mrp 84 [Title]','Writer A4 Classic  Mrp 84 [Title]','*11106','*06016',0,0,'1131','','*05041','*18005','','Writer A4 Classic  Mrp 84 [Title]','*25019','','NULL','NULL','NULL','NULL','NULL','NULL','R','000001',GetDate(),'NULL',NULL,'N','N')</v>
      </c>
    </row>
    <row r="262" spans="1:30">
      <c r="A262" s="486" t="s">
        <v>6102</v>
      </c>
      <c r="B262" s="10" t="s">
        <v>5820</v>
      </c>
      <c r="C262" t="s">
        <v>5820</v>
      </c>
      <c r="D262" t="s">
        <v>5421</v>
      </c>
      <c r="E262" t="s">
        <v>3968</v>
      </c>
      <c r="F262" s="479">
        <v>0</v>
      </c>
      <c r="G262">
        <v>0</v>
      </c>
      <c r="H262">
        <v>1132</v>
      </c>
      <c r="J262" s="334" t="s">
        <v>5810</v>
      </c>
      <c r="K262" s="480" t="s">
        <v>5427</v>
      </c>
      <c r="M262" s="113" t="s">
        <v>5820</v>
      </c>
      <c r="N262" s="347" t="s">
        <v>4926</v>
      </c>
      <c r="P262" t="s">
        <v>795</v>
      </c>
      <c r="Q262" t="s">
        <v>795</v>
      </c>
      <c r="R262" t="s">
        <v>795</v>
      </c>
      <c r="S262" t="s">
        <v>795</v>
      </c>
      <c r="T262" t="s">
        <v>795</v>
      </c>
      <c r="U262" t="s">
        <v>795</v>
      </c>
      <c r="V262" t="s">
        <v>5451</v>
      </c>
      <c r="W262" s="331" t="s">
        <v>135</v>
      </c>
      <c r="X262" s="328" t="s">
        <v>2070</v>
      </c>
      <c r="Y262" t="s">
        <v>795</v>
      </c>
      <c r="Z262" t="s">
        <v>795</v>
      </c>
      <c r="AA262" t="s">
        <v>304</v>
      </c>
      <c r="AB262" t="s">
        <v>304</v>
      </c>
      <c r="AD262" s="327" t="str">
        <f t="shared" si="5"/>
        <v>IF EXISTS (SELECT *FROM BookMaster WHERE Code='000248' OR Name='Writer A4 Classic Spiral  Mrp 104 [Title]') Print 'Exist' ELSE Insert Into BookMaster VALUES ('000248','Writer A4 Classic Spiral  Mrp 104 [Title]','Writer A4 Classic Spiral  Mrp 104 [Title]','*11107','*06021',0,0,'1132','','*05041','*18005','','Writer A4 Classic Spiral  Mrp 104 [Title]','*25019','','NULL','NULL','NULL','NULL','NULL','NULL','R','000001',GetDate(),'NULL',NULL,'N','N')</v>
      </c>
    </row>
    <row r="263" spans="1:30">
      <c r="A263" s="486" t="s">
        <v>6103</v>
      </c>
      <c r="B263" s="10" t="s">
        <v>5821</v>
      </c>
      <c r="C263" t="s">
        <v>5821</v>
      </c>
      <c r="D263" t="s">
        <v>5421</v>
      </c>
      <c r="E263" t="s">
        <v>3968</v>
      </c>
      <c r="F263" s="479">
        <v>0</v>
      </c>
      <c r="G263">
        <v>0</v>
      </c>
      <c r="H263">
        <v>1133</v>
      </c>
      <c r="J263" s="334" t="s">
        <v>5810</v>
      </c>
      <c r="K263" s="480" t="s">
        <v>5427</v>
      </c>
      <c r="M263" s="113" t="s">
        <v>5821</v>
      </c>
      <c r="N263" s="347" t="s">
        <v>4926</v>
      </c>
      <c r="P263" t="s">
        <v>795</v>
      </c>
      <c r="Q263" t="s">
        <v>795</v>
      </c>
      <c r="R263" t="s">
        <v>795</v>
      </c>
      <c r="S263" t="s">
        <v>795</v>
      </c>
      <c r="T263" t="s">
        <v>795</v>
      </c>
      <c r="U263" t="s">
        <v>795</v>
      </c>
      <c r="V263" t="s">
        <v>5451</v>
      </c>
      <c r="W263" s="331" t="s">
        <v>135</v>
      </c>
      <c r="X263" s="328" t="s">
        <v>2070</v>
      </c>
      <c r="Y263" t="s">
        <v>795</v>
      </c>
      <c r="Z263" t="s">
        <v>795</v>
      </c>
      <c r="AA263" t="s">
        <v>304</v>
      </c>
      <c r="AB263" t="s">
        <v>304</v>
      </c>
      <c r="AD263" s="327" t="str">
        <f t="shared" si="5"/>
        <v>IF EXISTS (SELECT *FROM BookMaster WHERE Code='000249' OR Name='Writer A4 Classic Spiral  Mrp 124 [Title]') Print 'Exist' ELSE Insert Into BookMaster VALUES ('000249','Writer A4 Classic Spiral  Mrp 124 [Title]','Writer A4 Classic Spiral  Mrp 124 [Title]','*11107','*06021',0,0,'1133','','*05041','*18005','','Writer A4 Classic Spiral  Mrp 124 [Title]','*25019','','NULL','NULL','NULL','NULL','NULL','NULL','R','000001',GetDate(),'NULL',NULL,'N','N')</v>
      </c>
    </row>
    <row r="264" spans="1:30">
      <c r="A264" s="486" t="s">
        <v>6104</v>
      </c>
      <c r="B264" s="10" t="s">
        <v>5822</v>
      </c>
      <c r="C264" t="s">
        <v>5822</v>
      </c>
      <c r="D264" t="s">
        <v>5421</v>
      </c>
      <c r="E264" t="s">
        <v>3966</v>
      </c>
      <c r="F264" s="479">
        <v>0</v>
      </c>
      <c r="G264">
        <v>0</v>
      </c>
      <c r="H264">
        <v>1134</v>
      </c>
      <c r="J264" s="334" t="s">
        <v>5810</v>
      </c>
      <c r="K264" s="480" t="s">
        <v>5427</v>
      </c>
      <c r="M264" s="113" t="s">
        <v>5822</v>
      </c>
      <c r="N264" s="347" t="s">
        <v>4926</v>
      </c>
      <c r="P264" t="s">
        <v>795</v>
      </c>
      <c r="Q264" t="s">
        <v>795</v>
      </c>
      <c r="R264" t="s">
        <v>795</v>
      </c>
      <c r="S264" t="s">
        <v>795</v>
      </c>
      <c r="T264" t="s">
        <v>795</v>
      </c>
      <c r="U264" t="s">
        <v>795</v>
      </c>
      <c r="V264" t="s">
        <v>5451</v>
      </c>
      <c r="W264" s="331" t="s">
        <v>135</v>
      </c>
      <c r="X264" s="328" t="s">
        <v>2070</v>
      </c>
      <c r="Y264" t="s">
        <v>795</v>
      </c>
      <c r="Z264" t="s">
        <v>795</v>
      </c>
      <c r="AA264" t="s">
        <v>304</v>
      </c>
      <c r="AB264" t="s">
        <v>304</v>
      </c>
      <c r="AD264" s="327" t="str">
        <f t="shared" si="5"/>
        <v>IF EXISTS (SELECT *FROM BookMaster WHERE Code='000250' OR Name='Writer A4 Classic Spiral  Mrp 84 [Title]') Print 'Exist' ELSE Insert Into BookMaster VALUES ('000250','Writer A4 Classic Spiral  Mrp 84 [Title]','Writer A4 Classic Spiral  Mrp 84 [Title]','*11107','*06019',0,0,'1134','','*05041','*18005','','Writer A4 Classic Spiral  Mrp 84 [Title]','*25019','','NULL','NULL','NULL','NULL','NULL','NULL','R','000001',GetDate(),'NULL',NULL,'N','N')</v>
      </c>
    </row>
    <row r="265" spans="1:30">
      <c r="A265" s="486" t="s">
        <v>6105</v>
      </c>
      <c r="B265" s="10" t="s">
        <v>5823</v>
      </c>
      <c r="C265" t="s">
        <v>5823</v>
      </c>
      <c r="D265" t="s">
        <v>5421</v>
      </c>
      <c r="E265" t="s">
        <v>2493</v>
      </c>
      <c r="F265" s="479">
        <v>0</v>
      </c>
      <c r="G265">
        <v>0</v>
      </c>
      <c r="H265">
        <v>1135</v>
      </c>
      <c r="J265" s="334" t="s">
        <v>5810</v>
      </c>
      <c r="K265" s="480" t="s">
        <v>5427</v>
      </c>
      <c r="M265" s="113" t="s">
        <v>5823</v>
      </c>
      <c r="N265" s="347" t="s">
        <v>4926</v>
      </c>
      <c r="P265" t="s">
        <v>795</v>
      </c>
      <c r="Q265" t="s">
        <v>795</v>
      </c>
      <c r="R265" t="s">
        <v>795</v>
      </c>
      <c r="S265" t="s">
        <v>795</v>
      </c>
      <c r="T265" t="s">
        <v>795</v>
      </c>
      <c r="U265" t="s">
        <v>795</v>
      </c>
      <c r="V265" t="s">
        <v>5451</v>
      </c>
      <c r="W265" s="331" t="s">
        <v>135</v>
      </c>
      <c r="X265" s="328" t="s">
        <v>2070</v>
      </c>
      <c r="Y265" t="s">
        <v>795</v>
      </c>
      <c r="Z265" t="s">
        <v>795</v>
      </c>
      <c r="AA265" t="s">
        <v>304</v>
      </c>
      <c r="AB265" t="s">
        <v>304</v>
      </c>
      <c r="AD265" s="327" t="str">
        <f t="shared" si="5"/>
        <v>IF EXISTS (SELECT *FROM BookMaster WHERE Code='000251' OR Name='Writer A4 Premium Mrp 104 [Title]') Print 'Exist' ELSE Insert Into BookMaster VALUES ('000251','Writer A4 Premium Mrp 104 [Title]','Writer A4 Premium Mrp 104 [Title]','*11107','*06016',0,0,'1135','','*05041','*18005','','Writer A4 Premium Mrp 104 [Title]','*25019','','NULL','NULL','NULL','NULL','NULL','NULL','R','000001',GetDate(),'NULL',NULL,'N','N')</v>
      </c>
    </row>
    <row r="266" spans="1:30">
      <c r="A266" s="486" t="s">
        <v>6106</v>
      </c>
      <c r="B266" s="10" t="s">
        <v>5824</v>
      </c>
      <c r="C266" t="s">
        <v>5824</v>
      </c>
      <c r="D266" t="s">
        <v>5421</v>
      </c>
      <c r="E266" t="s">
        <v>2495</v>
      </c>
      <c r="F266" s="479">
        <v>0</v>
      </c>
      <c r="G266">
        <v>0</v>
      </c>
      <c r="H266">
        <v>1136</v>
      </c>
      <c r="J266" s="334" t="s">
        <v>5810</v>
      </c>
      <c r="K266" s="480" t="s">
        <v>5427</v>
      </c>
      <c r="M266" s="113" t="s">
        <v>5824</v>
      </c>
      <c r="N266" s="347" t="s">
        <v>4926</v>
      </c>
      <c r="P266" t="s">
        <v>795</v>
      </c>
      <c r="Q266" t="s">
        <v>795</v>
      </c>
      <c r="R266" t="s">
        <v>795</v>
      </c>
      <c r="S266" t="s">
        <v>795</v>
      </c>
      <c r="T266" t="s">
        <v>795</v>
      </c>
      <c r="U266" t="s">
        <v>795</v>
      </c>
      <c r="V266" t="s">
        <v>5451</v>
      </c>
      <c r="W266" s="331" t="s">
        <v>135</v>
      </c>
      <c r="X266" s="328" t="s">
        <v>2070</v>
      </c>
      <c r="Y266" t="s">
        <v>795</v>
      </c>
      <c r="Z266" t="s">
        <v>795</v>
      </c>
      <c r="AA266" t="s">
        <v>304</v>
      </c>
      <c r="AB266" t="s">
        <v>304</v>
      </c>
      <c r="AD266" s="327" t="str">
        <f t="shared" si="5"/>
        <v>IF EXISTS (SELECT *FROM BookMaster WHERE Code='000252' OR Name='Writer A4 Premium Mrp 124 [Title]') Print 'Exist' ELSE Insert Into BookMaster VALUES ('000252','Writer A4 Premium Mrp 124 [Title]','Writer A4 Premium Mrp 124 [Title]','*11107','*06018',0,0,'1136','','*05041','*18005','','Writer A4 Premium Mrp 124 [Title]','*25019','','NULL','NULL','NULL','NULL','NULL','NULL','R','000001',GetDate(),'NULL',NULL,'N','N')</v>
      </c>
    </row>
    <row r="267" spans="1:30">
      <c r="A267" s="486" t="s">
        <v>6107</v>
      </c>
      <c r="B267" s="10" t="s">
        <v>5825</v>
      </c>
      <c r="C267" t="s">
        <v>5825</v>
      </c>
      <c r="D267" t="s">
        <v>5421</v>
      </c>
      <c r="E267" t="s">
        <v>2495</v>
      </c>
      <c r="F267" s="479">
        <v>0</v>
      </c>
      <c r="G267">
        <v>0</v>
      </c>
      <c r="H267">
        <v>1137</v>
      </c>
      <c r="J267" s="334" t="s">
        <v>5810</v>
      </c>
      <c r="K267" s="480" t="s">
        <v>5427</v>
      </c>
      <c r="M267" s="113" t="s">
        <v>5825</v>
      </c>
      <c r="N267" s="347" t="s">
        <v>4926</v>
      </c>
      <c r="P267" t="s">
        <v>795</v>
      </c>
      <c r="Q267" t="s">
        <v>795</v>
      </c>
      <c r="R267" t="s">
        <v>795</v>
      </c>
      <c r="S267" t="s">
        <v>795</v>
      </c>
      <c r="T267" t="s">
        <v>795</v>
      </c>
      <c r="U267" t="s">
        <v>795</v>
      </c>
      <c r="V267" t="s">
        <v>5451</v>
      </c>
      <c r="W267" s="331" t="s">
        <v>135</v>
      </c>
      <c r="X267" s="328" t="s">
        <v>2070</v>
      </c>
      <c r="Y267" t="s">
        <v>795</v>
      </c>
      <c r="Z267" t="s">
        <v>795</v>
      </c>
      <c r="AA267" t="s">
        <v>304</v>
      </c>
      <c r="AB267" t="s">
        <v>304</v>
      </c>
      <c r="AD267" s="327" t="str">
        <f t="shared" si="5"/>
        <v>IF EXISTS (SELECT *FROM BookMaster WHERE Code='000253' OR Name='Writer A4 Premium Mrp 160 [Title]') Print 'Exist' ELSE Insert Into BookMaster VALUES ('000253','Writer A4 Premium Mrp 160 [Title]','Writer A4 Premium Mrp 160 [Title]','*11107','*06018',0,0,'1137','','*05041','*18005','','Writer A4 Premium Mrp 160 [Title]','*25019','','NULL','NULL','NULL','NULL','NULL','NULL','R','000001',GetDate(),'NULL',NULL,'N','N')</v>
      </c>
    </row>
    <row r="268" spans="1:30">
      <c r="A268" s="486" t="s">
        <v>6108</v>
      </c>
      <c r="B268" s="10" t="s">
        <v>5826</v>
      </c>
      <c r="C268" t="s">
        <v>5826</v>
      </c>
      <c r="D268" t="s">
        <v>5421</v>
      </c>
      <c r="E268" t="s">
        <v>2495</v>
      </c>
      <c r="F268" s="479">
        <v>0</v>
      </c>
      <c r="G268">
        <v>0</v>
      </c>
      <c r="H268">
        <v>1138</v>
      </c>
      <c r="J268" s="334" t="s">
        <v>5810</v>
      </c>
      <c r="K268" s="480" t="s">
        <v>5427</v>
      </c>
      <c r="M268" s="113" t="s">
        <v>5826</v>
      </c>
      <c r="N268" s="347" t="s">
        <v>4926</v>
      </c>
      <c r="P268" t="s">
        <v>795</v>
      </c>
      <c r="Q268" t="s">
        <v>795</v>
      </c>
      <c r="R268" t="s">
        <v>795</v>
      </c>
      <c r="S268" t="s">
        <v>795</v>
      </c>
      <c r="T268" t="s">
        <v>795</v>
      </c>
      <c r="U268" t="s">
        <v>795</v>
      </c>
      <c r="V268" t="s">
        <v>5451</v>
      </c>
      <c r="W268" s="331" t="s">
        <v>135</v>
      </c>
      <c r="X268" s="328" t="s">
        <v>2070</v>
      </c>
      <c r="Y268" t="s">
        <v>795</v>
      </c>
      <c r="Z268" t="s">
        <v>795</v>
      </c>
      <c r="AA268" t="s">
        <v>304</v>
      </c>
      <c r="AB268" t="s">
        <v>304</v>
      </c>
      <c r="AD268" s="327" t="str">
        <f t="shared" si="5"/>
        <v>IF EXISTS (SELECT *FROM BookMaster WHERE Code='000254' OR Name='Writer A4 Premium Mrp 200 [Title]') Print 'Exist' ELSE Insert Into BookMaster VALUES ('000254','Writer A4 Premium Mrp 200 [Title]','Writer A4 Premium Mrp 200 [Title]','*11107','*06018',0,0,'1138','','*05041','*18005','','Writer A4 Premium Mrp 200 [Title]','*25019','','NULL','NULL','NULL','NULL','NULL','NULL','R','000001',GetDate(),'NULL',NULL,'N','N')</v>
      </c>
    </row>
    <row r="269" spans="1:30">
      <c r="A269" s="486" t="s">
        <v>3873</v>
      </c>
      <c r="B269" s="10" t="s">
        <v>5827</v>
      </c>
      <c r="C269" t="s">
        <v>5827</v>
      </c>
      <c r="D269" t="s">
        <v>5421</v>
      </c>
      <c r="E269" t="s">
        <v>2493</v>
      </c>
      <c r="F269" s="479">
        <v>0</v>
      </c>
      <c r="G269">
        <v>0</v>
      </c>
      <c r="H269">
        <v>1139</v>
      </c>
      <c r="J269" s="334" t="s">
        <v>5810</v>
      </c>
      <c r="K269" s="480" t="s">
        <v>5427</v>
      </c>
      <c r="M269" s="113" t="s">
        <v>5827</v>
      </c>
      <c r="N269" s="347" t="s">
        <v>4926</v>
      </c>
      <c r="P269" t="s">
        <v>795</v>
      </c>
      <c r="Q269" t="s">
        <v>795</v>
      </c>
      <c r="R269" t="s">
        <v>795</v>
      </c>
      <c r="S269" t="s">
        <v>795</v>
      </c>
      <c r="T269" t="s">
        <v>795</v>
      </c>
      <c r="U269" t="s">
        <v>795</v>
      </c>
      <c r="V269" t="s">
        <v>5451</v>
      </c>
      <c r="W269" s="331" t="s">
        <v>135</v>
      </c>
      <c r="X269" s="328" t="s">
        <v>2070</v>
      </c>
      <c r="Y269" t="s">
        <v>795</v>
      </c>
      <c r="Z269" t="s">
        <v>795</v>
      </c>
      <c r="AA269" t="s">
        <v>304</v>
      </c>
      <c r="AB269" t="s">
        <v>304</v>
      </c>
      <c r="AD269" s="327" t="str">
        <f t="shared" si="5"/>
        <v>IF EXISTS (SELECT *FROM BookMaster WHERE Code='000255' OR Name='Writer A4 Premium Mrp 50 [Title]') Print 'Exist' ELSE Insert Into BookMaster VALUES ('000255','Writer A4 Premium Mrp 50 [Title]','Writer A4 Premium Mrp 50 [Title]','*11107','*06016',0,0,'1139','','*05041','*18005','','Writer A4 Premium Mrp 50 [Title]','*25019','','NULL','NULL','NULL','NULL','NULL','NULL','R','000001',GetDate(),'NULL',NULL,'N','N')</v>
      </c>
    </row>
    <row r="270" spans="1:30">
      <c r="A270" s="486" t="s">
        <v>6109</v>
      </c>
      <c r="B270" s="10" t="s">
        <v>5828</v>
      </c>
      <c r="C270" t="s">
        <v>5828</v>
      </c>
      <c r="D270" t="s">
        <v>5421</v>
      </c>
      <c r="E270" t="s">
        <v>2493</v>
      </c>
      <c r="F270" s="479">
        <v>0</v>
      </c>
      <c r="G270">
        <v>0</v>
      </c>
      <c r="H270">
        <v>1140</v>
      </c>
      <c r="J270" s="334" t="s">
        <v>5810</v>
      </c>
      <c r="K270" s="480" t="s">
        <v>5427</v>
      </c>
      <c r="M270" s="113" t="s">
        <v>5828</v>
      </c>
      <c r="N270" s="347" t="s">
        <v>4926</v>
      </c>
      <c r="P270" t="s">
        <v>795</v>
      </c>
      <c r="Q270" t="s">
        <v>795</v>
      </c>
      <c r="R270" t="s">
        <v>795</v>
      </c>
      <c r="S270" t="s">
        <v>795</v>
      </c>
      <c r="T270" t="s">
        <v>795</v>
      </c>
      <c r="U270" t="s">
        <v>795</v>
      </c>
      <c r="V270" t="s">
        <v>5451</v>
      </c>
      <c r="W270" s="331" t="s">
        <v>135</v>
      </c>
      <c r="X270" s="328" t="s">
        <v>2070</v>
      </c>
      <c r="Y270" t="s">
        <v>795</v>
      </c>
      <c r="Z270" t="s">
        <v>795</v>
      </c>
      <c r="AA270" t="s">
        <v>304</v>
      </c>
      <c r="AB270" t="s">
        <v>304</v>
      </c>
      <c r="AD270" s="327" t="str">
        <f t="shared" si="5"/>
        <v>IF EXISTS (SELECT *FROM BookMaster WHERE Code='000256' OR Name='Writer A4 Premium Mrp 66 [Title]') Print 'Exist' ELSE Insert Into BookMaster VALUES ('000256','Writer A4 Premium Mrp 66 [Title]','Writer A4 Premium Mrp 66 [Title]','*11107','*06016',0,0,'1140','','*05041','*18005','','Writer A4 Premium Mrp 66 [Title]','*25019','','NULL','NULL','NULL','NULL','NULL','NULL','R','000001',GetDate(),'NULL',NULL,'N','N')</v>
      </c>
    </row>
    <row r="271" spans="1:30">
      <c r="A271" s="486" t="s">
        <v>3962</v>
      </c>
      <c r="B271" s="10" t="s">
        <v>5829</v>
      </c>
      <c r="C271" t="s">
        <v>5829</v>
      </c>
      <c r="D271" t="s">
        <v>5421</v>
      </c>
      <c r="E271" t="s">
        <v>2493</v>
      </c>
      <c r="F271" s="479">
        <v>0</v>
      </c>
      <c r="G271">
        <v>0</v>
      </c>
      <c r="H271">
        <v>1141</v>
      </c>
      <c r="J271" s="334" t="s">
        <v>5810</v>
      </c>
      <c r="K271" s="480" t="s">
        <v>5427</v>
      </c>
      <c r="M271" s="113" t="s">
        <v>5829</v>
      </c>
      <c r="N271" s="347" t="s">
        <v>4926</v>
      </c>
      <c r="P271" t="s">
        <v>795</v>
      </c>
      <c r="Q271" t="s">
        <v>795</v>
      </c>
      <c r="R271" t="s">
        <v>795</v>
      </c>
      <c r="S271" t="s">
        <v>795</v>
      </c>
      <c r="T271" t="s">
        <v>795</v>
      </c>
      <c r="U271" t="s">
        <v>795</v>
      </c>
      <c r="V271" t="s">
        <v>5451</v>
      </c>
      <c r="W271" s="331" t="s">
        <v>135</v>
      </c>
      <c r="X271" s="328" t="s">
        <v>2070</v>
      </c>
      <c r="Y271" t="s">
        <v>795</v>
      </c>
      <c r="Z271" t="s">
        <v>795</v>
      </c>
      <c r="AA271" t="s">
        <v>304</v>
      </c>
      <c r="AB271" t="s">
        <v>304</v>
      </c>
      <c r="AD271" s="327" t="str">
        <f t="shared" si="5"/>
        <v>IF EXISTS (SELECT *FROM BookMaster WHERE Code='000257' OR Name='Writer A4 Premium Mrp 84 [Title]') Print 'Exist' ELSE Insert Into BookMaster VALUES ('000257','Writer A4 Premium Mrp 84 [Title]','Writer A4 Premium Mrp 84 [Title]','*11107','*06016',0,0,'1141','','*05041','*18005','','Writer A4 Premium Mrp 84 [Title]','*25019','','NULL','NULL','NULL','NULL','NULL','NULL','R','000001',GetDate(),'NULL',NULL,'N','N')</v>
      </c>
    </row>
    <row r="272" spans="1:30">
      <c r="A272" s="486" t="s">
        <v>3725</v>
      </c>
      <c r="B272" s="10" t="s">
        <v>5830</v>
      </c>
      <c r="C272" t="s">
        <v>5830</v>
      </c>
      <c r="D272" t="s">
        <v>5421</v>
      </c>
      <c r="E272" t="s">
        <v>3967</v>
      </c>
      <c r="F272" s="479">
        <v>0</v>
      </c>
      <c r="G272">
        <v>0</v>
      </c>
      <c r="H272">
        <v>1142</v>
      </c>
      <c r="J272" s="334" t="s">
        <v>5810</v>
      </c>
      <c r="K272" s="480" t="s">
        <v>5427</v>
      </c>
      <c r="M272" s="113" t="s">
        <v>5830</v>
      </c>
      <c r="N272" s="347" t="s">
        <v>4926</v>
      </c>
      <c r="P272" t="s">
        <v>795</v>
      </c>
      <c r="Q272" t="s">
        <v>795</v>
      </c>
      <c r="R272" t="s">
        <v>795</v>
      </c>
      <c r="S272" t="s">
        <v>795</v>
      </c>
      <c r="T272" t="s">
        <v>795</v>
      </c>
      <c r="U272" t="s">
        <v>795</v>
      </c>
      <c r="V272" t="s">
        <v>5451</v>
      </c>
      <c r="W272" s="331" t="s">
        <v>135</v>
      </c>
      <c r="X272" s="328" t="s">
        <v>2070</v>
      </c>
      <c r="Y272" t="s">
        <v>795</v>
      </c>
      <c r="Z272" t="s">
        <v>795</v>
      </c>
      <c r="AA272" t="s">
        <v>304</v>
      </c>
      <c r="AB272" t="s">
        <v>304</v>
      </c>
      <c r="AD272" s="327" t="str">
        <f t="shared" si="5"/>
        <v>IF EXISTS (SELECT *FROM BookMaster WHERE Code='000258' OR Name='Writer A4 Premium Spiral  Mrp 104 [Title]') Print 'Exist' ELSE Insert Into BookMaster VALUES ('000258','Writer A4 Premium Spiral  Mrp 104 [Title]','Writer A4 Premium Spiral  Mrp 104 [Title]','*11107','*06020',0,0,'1142','','*05041','*18005','','Writer A4 Premium Spiral  Mrp 104 [Title]','*25019','','NULL','NULL','NULL','NULL','NULL','NULL','R','000001',GetDate(),'NULL',NULL,'N','N')</v>
      </c>
    </row>
    <row r="273" spans="1:30">
      <c r="A273" s="486" t="s">
        <v>3808</v>
      </c>
      <c r="B273" s="10" t="s">
        <v>5831</v>
      </c>
      <c r="C273" t="s">
        <v>5831</v>
      </c>
      <c r="D273" t="s">
        <v>5421</v>
      </c>
      <c r="E273" t="s">
        <v>3969</v>
      </c>
      <c r="F273" s="479">
        <v>0</v>
      </c>
      <c r="G273">
        <v>0</v>
      </c>
      <c r="H273">
        <v>1143</v>
      </c>
      <c r="J273" s="334" t="s">
        <v>5810</v>
      </c>
      <c r="K273" s="480" t="s">
        <v>5427</v>
      </c>
      <c r="M273" s="113" t="s">
        <v>5831</v>
      </c>
      <c r="N273" s="347" t="s">
        <v>4926</v>
      </c>
      <c r="P273" t="s">
        <v>795</v>
      </c>
      <c r="Q273" t="s">
        <v>795</v>
      </c>
      <c r="R273" t="s">
        <v>795</v>
      </c>
      <c r="S273" t="s">
        <v>795</v>
      </c>
      <c r="T273" t="s">
        <v>795</v>
      </c>
      <c r="U273" t="s">
        <v>795</v>
      </c>
      <c r="V273" t="s">
        <v>5451</v>
      </c>
      <c r="W273" s="331" t="s">
        <v>135</v>
      </c>
      <c r="X273" s="328" t="s">
        <v>2070</v>
      </c>
      <c r="Y273" t="s">
        <v>795</v>
      </c>
      <c r="Z273" t="s">
        <v>795</v>
      </c>
      <c r="AA273" t="s">
        <v>304</v>
      </c>
      <c r="AB273" t="s">
        <v>304</v>
      </c>
      <c r="AD273" s="327" t="str">
        <f t="shared" si="5"/>
        <v>IF EXISTS (SELECT *FROM BookMaster WHERE Code='000259' OR Name='Writer A4 Premium Spiral  Mrp 124 [Title]') Print 'Exist' ELSE Insert Into BookMaster VALUES ('000259','Writer A4 Premium Spiral  Mrp 124 [Title]','Writer A4 Premium Spiral  Mrp 124 [Title]','*11107','*06022',0,0,'1143','','*05041','*18005','','Writer A4 Premium Spiral  Mrp 124 [Title]','*25019','','NULL','NULL','NULL','NULL','NULL','NULL','R','000001',GetDate(),'NULL',NULL,'N','N')</v>
      </c>
    </row>
    <row r="274" spans="1:30">
      <c r="A274" s="486" t="s">
        <v>6110</v>
      </c>
      <c r="B274" s="10" t="s">
        <v>5832</v>
      </c>
      <c r="C274" t="s">
        <v>5832</v>
      </c>
      <c r="D274" t="s">
        <v>5421</v>
      </c>
      <c r="E274" t="s">
        <v>3970</v>
      </c>
      <c r="F274" s="479">
        <v>0</v>
      </c>
      <c r="G274">
        <v>0</v>
      </c>
      <c r="H274">
        <v>1144</v>
      </c>
      <c r="J274" s="334" t="s">
        <v>5810</v>
      </c>
      <c r="K274" s="480" t="s">
        <v>5427</v>
      </c>
      <c r="M274" s="113" t="s">
        <v>5832</v>
      </c>
      <c r="N274" s="347" t="s">
        <v>4926</v>
      </c>
      <c r="P274" t="s">
        <v>795</v>
      </c>
      <c r="Q274" t="s">
        <v>795</v>
      </c>
      <c r="R274" t="s">
        <v>795</v>
      </c>
      <c r="S274" t="s">
        <v>795</v>
      </c>
      <c r="T274" t="s">
        <v>795</v>
      </c>
      <c r="U274" t="s">
        <v>795</v>
      </c>
      <c r="V274" t="s">
        <v>5451</v>
      </c>
      <c r="W274" s="331" t="s">
        <v>135</v>
      </c>
      <c r="X274" s="328" t="s">
        <v>2070</v>
      </c>
      <c r="Y274" t="s">
        <v>795</v>
      </c>
      <c r="Z274" t="s">
        <v>795</v>
      </c>
      <c r="AA274" t="s">
        <v>304</v>
      </c>
      <c r="AB274" t="s">
        <v>304</v>
      </c>
      <c r="AD274" s="327" t="str">
        <f t="shared" si="5"/>
        <v>IF EXISTS (SELECT *FROM BookMaster WHERE Code='000260' OR Name='Writer A4 Premium Spiral  Mrp 160 [Title]') Print 'Exist' ELSE Insert Into BookMaster VALUES ('000260','Writer A4 Premium Spiral  Mrp 160 [Title]','Writer A4 Premium Spiral  Mrp 160 [Title]','*11107','*06023',0,0,'1144','','*05041','*18005','','Writer A4 Premium Spiral  Mrp 160 [Title]','*25019','','NULL','NULL','NULL','NULL','NULL','NULL','R','000001',GetDate(),'NULL',NULL,'N','N')</v>
      </c>
    </row>
    <row r="275" spans="1:30">
      <c r="A275" s="486" t="s">
        <v>6111</v>
      </c>
      <c r="B275" s="10" t="s">
        <v>5833</v>
      </c>
      <c r="C275" t="s">
        <v>5833</v>
      </c>
      <c r="D275" t="s">
        <v>5421</v>
      </c>
      <c r="E275" t="s">
        <v>3971</v>
      </c>
      <c r="F275" s="479">
        <v>0</v>
      </c>
      <c r="G275">
        <v>0</v>
      </c>
      <c r="H275">
        <v>1145</v>
      </c>
      <c r="J275" s="334" t="s">
        <v>5810</v>
      </c>
      <c r="K275" s="480" t="s">
        <v>5427</v>
      </c>
      <c r="M275" s="113" t="s">
        <v>5833</v>
      </c>
      <c r="N275" s="347" t="s">
        <v>4926</v>
      </c>
      <c r="P275" t="s">
        <v>795</v>
      </c>
      <c r="Q275" t="s">
        <v>795</v>
      </c>
      <c r="R275" t="s">
        <v>795</v>
      </c>
      <c r="S275" t="s">
        <v>795</v>
      </c>
      <c r="T275" t="s">
        <v>795</v>
      </c>
      <c r="U275" t="s">
        <v>795</v>
      </c>
      <c r="V275" t="s">
        <v>5451</v>
      </c>
      <c r="W275" s="331" t="s">
        <v>135</v>
      </c>
      <c r="X275" s="328" t="s">
        <v>2070</v>
      </c>
      <c r="Y275" t="s">
        <v>795</v>
      </c>
      <c r="Z275" t="s">
        <v>795</v>
      </c>
      <c r="AA275" t="s">
        <v>304</v>
      </c>
      <c r="AB275" t="s">
        <v>304</v>
      </c>
      <c r="AD275" s="327" t="str">
        <f t="shared" si="5"/>
        <v>IF EXISTS (SELECT *FROM BookMaster WHERE Code='000261' OR Name='Writer A4 Premium Spiral  Mrp 200 [Title]') Print 'Exist' ELSE Insert Into BookMaster VALUES ('000261','Writer A4 Premium Spiral  Mrp 200 [Title]','Writer A4 Premium Spiral  Mrp 200 [Title]','*11107','*06024',0,0,'1145','','*05041','*18005','','Writer A4 Premium Spiral  Mrp 200 [Title]','*25019','','NULL','NULL','NULL','NULL','NULL','NULL','R','000001',GetDate(),'NULL',NULL,'N','N')</v>
      </c>
    </row>
    <row r="276" spans="1:30">
      <c r="A276" s="486" t="s">
        <v>6112</v>
      </c>
      <c r="B276" s="10" t="s">
        <v>5834</v>
      </c>
      <c r="C276" t="s">
        <v>5834</v>
      </c>
      <c r="D276" t="s">
        <v>5425</v>
      </c>
      <c r="E276" t="s">
        <v>2493</v>
      </c>
      <c r="F276" s="479">
        <v>0</v>
      </c>
      <c r="G276">
        <v>0</v>
      </c>
      <c r="H276">
        <v>1146</v>
      </c>
      <c r="J276" s="334" t="s">
        <v>5810</v>
      </c>
      <c r="K276" s="480" t="s">
        <v>5427</v>
      </c>
      <c r="M276" s="113" t="s">
        <v>5834</v>
      </c>
      <c r="N276" s="347" t="s">
        <v>4926</v>
      </c>
      <c r="P276" t="s">
        <v>795</v>
      </c>
      <c r="Q276" t="s">
        <v>795</v>
      </c>
      <c r="R276" t="s">
        <v>795</v>
      </c>
      <c r="S276" t="s">
        <v>795</v>
      </c>
      <c r="T276" t="s">
        <v>795</v>
      </c>
      <c r="U276" t="s">
        <v>795</v>
      </c>
      <c r="V276" t="s">
        <v>5451</v>
      </c>
      <c r="W276" s="331" t="s">
        <v>135</v>
      </c>
      <c r="X276" s="328" t="s">
        <v>2070</v>
      </c>
      <c r="Y276" t="s">
        <v>795</v>
      </c>
      <c r="Z276" t="s">
        <v>795</v>
      </c>
      <c r="AA276" t="s">
        <v>304</v>
      </c>
      <c r="AB276" t="s">
        <v>304</v>
      </c>
      <c r="AD276" s="327" t="str">
        <f t="shared" si="5"/>
        <v>IF EXISTS (SELECT *FROM BookMaster WHERE Code='000262' OR Name='Writer Computer  Mrp 50,66,84 [Title]') Print 'Exist' ELSE Insert Into BookMaster VALUES ('000262','Writer Computer  Mrp 50,66,84 [Title]','Writer Computer  Mrp 50,66,84 [Title]','*11111','*06016',0,0,'1146','','*05041','*18005','','Writer Computer  Mrp 50,66,84 [Title]','*25019','','NULL','NULL','NULL','NULL','NULL','NULL','R','000001',GetDate(),'NULL',NULL,'N','N')</v>
      </c>
    </row>
    <row r="277" spans="1:30">
      <c r="A277" s="486" t="s">
        <v>6113</v>
      </c>
      <c r="B277" s="10" t="s">
        <v>5835</v>
      </c>
      <c r="C277" t="s">
        <v>5835</v>
      </c>
      <c r="D277" t="s">
        <v>5416</v>
      </c>
      <c r="E277" t="s">
        <v>2493</v>
      </c>
      <c r="F277" s="479">
        <v>0</v>
      </c>
      <c r="G277">
        <v>0</v>
      </c>
      <c r="H277">
        <v>1147</v>
      </c>
      <c r="J277" s="334" t="s">
        <v>5810</v>
      </c>
      <c r="K277" s="480" t="s">
        <v>5427</v>
      </c>
      <c r="M277" s="113" t="s">
        <v>5835</v>
      </c>
      <c r="N277" s="347" t="s">
        <v>4926</v>
      </c>
      <c r="P277" t="s">
        <v>795</v>
      </c>
      <c r="Q277" t="s">
        <v>795</v>
      </c>
      <c r="R277" t="s">
        <v>795</v>
      </c>
      <c r="S277" t="s">
        <v>795</v>
      </c>
      <c r="T277" t="s">
        <v>795</v>
      </c>
      <c r="U277" t="s">
        <v>795</v>
      </c>
      <c r="V277" t="s">
        <v>5451</v>
      </c>
      <c r="W277" s="331" t="s">
        <v>135</v>
      </c>
      <c r="X277" s="328" t="s">
        <v>2070</v>
      </c>
      <c r="Y277" t="s">
        <v>795</v>
      </c>
      <c r="Z277" t="s">
        <v>795</v>
      </c>
      <c r="AA277" t="s">
        <v>304</v>
      </c>
      <c r="AB277" t="s">
        <v>304</v>
      </c>
      <c r="AD277" s="327" t="str">
        <f t="shared" si="5"/>
        <v>IF EXISTS (SELECT *FROM BookMaster WHERE Code='000263' OR Name='Writer Convent Big Classic Mrp 12/24/32 [Title]') Print 'Exist' ELSE Insert Into BookMaster VALUES ('000263','Writer Convent Big Classic Mrp 12/24/32 [Title]','Writer Convent Big Classic Mrp 12/24/32 [Title]','*11102','*06016',0,0,'1147','','*05041','*18005','','Writer Convent Big Classic Mrp 12/24/32 [Title]','*25019','','NULL','NULL','NULL','NULL','NULL','NULL','R','000001',GetDate(),'NULL',NULL,'N','N')</v>
      </c>
    </row>
    <row r="278" spans="1:30">
      <c r="A278" s="486" t="s">
        <v>6114</v>
      </c>
      <c r="B278" s="10" t="s">
        <v>5836</v>
      </c>
      <c r="C278" t="s">
        <v>5836</v>
      </c>
      <c r="D278" t="s">
        <v>5417</v>
      </c>
      <c r="E278" t="s">
        <v>2493</v>
      </c>
      <c r="F278" s="479">
        <v>0</v>
      </c>
      <c r="G278">
        <v>0</v>
      </c>
      <c r="H278">
        <v>1148</v>
      </c>
      <c r="J278" s="334" t="s">
        <v>5810</v>
      </c>
      <c r="K278" s="480" t="s">
        <v>5427</v>
      </c>
      <c r="M278" s="113" t="s">
        <v>5836</v>
      </c>
      <c r="N278" s="347" t="s">
        <v>4926</v>
      </c>
      <c r="P278" t="s">
        <v>795</v>
      </c>
      <c r="Q278" t="s">
        <v>795</v>
      </c>
      <c r="R278" t="s">
        <v>795</v>
      </c>
      <c r="S278" t="s">
        <v>795</v>
      </c>
      <c r="T278" t="s">
        <v>795</v>
      </c>
      <c r="U278" t="s">
        <v>795</v>
      </c>
      <c r="V278" t="s">
        <v>5451</v>
      </c>
      <c r="W278" s="331" t="s">
        <v>135</v>
      </c>
      <c r="X278" s="328" t="s">
        <v>2070</v>
      </c>
      <c r="Y278" t="s">
        <v>795</v>
      </c>
      <c r="Z278" t="s">
        <v>795</v>
      </c>
      <c r="AA278" t="s">
        <v>304</v>
      </c>
      <c r="AB278" t="s">
        <v>304</v>
      </c>
      <c r="AD278" s="327" t="str">
        <f t="shared" si="5"/>
        <v>IF EXISTS (SELECT *FROM BookMaster WHERE Code='000264' OR Name='Writer Convent Premium  Mrp 32 [Title]') Print 'Exist' ELSE Insert Into BookMaster VALUES ('000264','Writer Convent Premium  Mrp 32 [Title]','Writer Convent Premium  Mrp 32 [Title]','*11103','*06016',0,0,'1148','','*05041','*18005','','Writer Convent Premium  Mrp 32 [Title]','*25019','','NULL','NULL','NULL','NULL','NULL','NULL','R','000001',GetDate(),'NULL',NULL,'N','N')</v>
      </c>
    </row>
    <row r="279" spans="1:30">
      <c r="A279" s="486" t="s">
        <v>3960</v>
      </c>
      <c r="B279" s="10" t="s">
        <v>5837</v>
      </c>
      <c r="C279" t="s">
        <v>5837</v>
      </c>
      <c r="D279" t="s">
        <v>5417</v>
      </c>
      <c r="E279" t="s">
        <v>2493</v>
      </c>
      <c r="F279" s="479">
        <v>0</v>
      </c>
      <c r="G279">
        <v>0</v>
      </c>
      <c r="H279">
        <v>1149</v>
      </c>
      <c r="J279" s="334" t="s">
        <v>5810</v>
      </c>
      <c r="K279" s="480" t="s">
        <v>5427</v>
      </c>
      <c r="M279" s="113" t="s">
        <v>5837</v>
      </c>
      <c r="N279" s="347" t="s">
        <v>4926</v>
      </c>
      <c r="P279" t="s">
        <v>795</v>
      </c>
      <c r="Q279" t="s">
        <v>795</v>
      </c>
      <c r="R279" t="s">
        <v>795</v>
      </c>
      <c r="S279" t="s">
        <v>795</v>
      </c>
      <c r="T279" t="s">
        <v>795</v>
      </c>
      <c r="U279" t="s">
        <v>795</v>
      </c>
      <c r="V279" t="s">
        <v>5451</v>
      </c>
      <c r="W279" s="331" t="s">
        <v>135</v>
      </c>
      <c r="X279" s="328" t="s">
        <v>2070</v>
      </c>
      <c r="Y279" t="s">
        <v>795</v>
      </c>
      <c r="Z279" t="s">
        <v>795</v>
      </c>
      <c r="AA279" t="s">
        <v>304</v>
      </c>
      <c r="AB279" t="s">
        <v>304</v>
      </c>
      <c r="AD279" s="327" t="str">
        <f t="shared" si="5"/>
        <v>IF EXISTS (SELECT *FROM BookMaster WHERE Code='000265' OR Name='Writer Convent Premium  Mrp 44 [Title]') Print 'Exist' ELSE Insert Into BookMaster VALUES ('000265','Writer Convent Premium  Mrp 44 [Title]','Writer Convent Premium  Mrp 44 [Title]','*11103','*06016',0,0,'1149','','*05041','*18005','','Writer Convent Premium  Mrp 44 [Title]','*25019','','NULL','NULL','NULL','NULL','NULL','NULL','R','000001',GetDate(),'NULL',NULL,'N','N')</v>
      </c>
    </row>
    <row r="280" spans="1:30">
      <c r="A280" s="486" t="s">
        <v>6115</v>
      </c>
      <c r="B280" s="10" t="s">
        <v>5838</v>
      </c>
      <c r="C280" t="s">
        <v>5838</v>
      </c>
      <c r="D280" t="s">
        <v>5417</v>
      </c>
      <c r="E280" t="s">
        <v>2493</v>
      </c>
      <c r="F280" s="479">
        <v>0</v>
      </c>
      <c r="G280">
        <v>0</v>
      </c>
      <c r="H280">
        <v>1150</v>
      </c>
      <c r="J280" s="334" t="s">
        <v>5810</v>
      </c>
      <c r="K280" s="480" t="s">
        <v>5427</v>
      </c>
      <c r="M280" s="113" t="s">
        <v>5838</v>
      </c>
      <c r="N280" s="347" t="s">
        <v>4926</v>
      </c>
      <c r="P280" t="s">
        <v>795</v>
      </c>
      <c r="Q280" t="s">
        <v>795</v>
      </c>
      <c r="R280" t="s">
        <v>795</v>
      </c>
      <c r="S280" t="s">
        <v>795</v>
      </c>
      <c r="T280" t="s">
        <v>795</v>
      </c>
      <c r="U280" t="s">
        <v>795</v>
      </c>
      <c r="V280" t="s">
        <v>5451</v>
      </c>
      <c r="W280" s="331" t="s">
        <v>135</v>
      </c>
      <c r="X280" s="328" t="s">
        <v>2070</v>
      </c>
      <c r="Y280" t="s">
        <v>795</v>
      </c>
      <c r="Z280" t="s">
        <v>795</v>
      </c>
      <c r="AA280" t="s">
        <v>304</v>
      </c>
      <c r="AB280" t="s">
        <v>304</v>
      </c>
      <c r="AD280" s="327" t="str">
        <f t="shared" si="5"/>
        <v>IF EXISTS (SELECT *FROM BookMaster WHERE Code='000266' OR Name='Writer Convent Premium  Mrp 48 [Title]') Print 'Exist' ELSE Insert Into BookMaster VALUES ('000266','Writer Convent Premium  Mrp 48 [Title]','Writer Convent Premium  Mrp 48 [Title]','*11103','*06016',0,0,'1150','','*05041','*18005','','Writer Convent Premium  Mrp 48 [Title]','*25019','','NULL','NULL','NULL','NULL','NULL','NULL','R','000001',GetDate(),'NULL',NULL,'N','N')</v>
      </c>
    </row>
    <row r="281" spans="1:30">
      <c r="A281" s="486" t="s">
        <v>6116</v>
      </c>
      <c r="B281" s="10" t="s">
        <v>5839</v>
      </c>
      <c r="C281" t="s">
        <v>5839</v>
      </c>
      <c r="D281" t="s">
        <v>5417</v>
      </c>
      <c r="E281" t="s">
        <v>2493</v>
      </c>
      <c r="F281" s="479">
        <v>0</v>
      </c>
      <c r="G281">
        <v>0</v>
      </c>
      <c r="H281">
        <v>1151</v>
      </c>
      <c r="J281" s="334" t="s">
        <v>5810</v>
      </c>
      <c r="K281" s="480" t="s">
        <v>5427</v>
      </c>
      <c r="M281" s="113" t="s">
        <v>5839</v>
      </c>
      <c r="N281" s="347" t="s">
        <v>4926</v>
      </c>
      <c r="P281" t="s">
        <v>795</v>
      </c>
      <c r="Q281" t="s">
        <v>795</v>
      </c>
      <c r="R281" t="s">
        <v>795</v>
      </c>
      <c r="S281" t="s">
        <v>795</v>
      </c>
      <c r="T281" t="s">
        <v>795</v>
      </c>
      <c r="U281" t="s">
        <v>795</v>
      </c>
      <c r="V281" t="s">
        <v>5451</v>
      </c>
      <c r="W281" s="331" t="s">
        <v>135</v>
      </c>
      <c r="X281" s="328" t="s">
        <v>2070</v>
      </c>
      <c r="Y281" t="s">
        <v>795</v>
      </c>
      <c r="Z281" t="s">
        <v>795</v>
      </c>
      <c r="AA281" t="s">
        <v>304</v>
      </c>
      <c r="AB281" t="s">
        <v>304</v>
      </c>
      <c r="AD281" s="327" t="str">
        <f t="shared" si="5"/>
        <v>IF EXISTS (SELECT *FROM BookMaster WHERE Code='000267' OR Name='Writer Convent Premium  Mrp 65 [Title]') Print 'Exist' ELSE Insert Into BookMaster VALUES ('000267','Writer Convent Premium  Mrp 65 [Title]','Writer Convent Premium  Mrp 65 [Title]','*11103','*06016',0,0,'1151','','*05041','*18005','','Writer Convent Premium  Mrp 65 [Title]','*25019','','NULL','NULL','NULL','NULL','NULL','NULL','R','000001',GetDate(),'NULL',NULL,'N','N')</v>
      </c>
    </row>
    <row r="282" spans="1:30">
      <c r="A282" s="486" t="s">
        <v>6117</v>
      </c>
      <c r="B282" s="10" t="s">
        <v>5840</v>
      </c>
      <c r="C282" t="s">
        <v>5840</v>
      </c>
      <c r="D282" t="s">
        <v>5414</v>
      </c>
      <c r="E282" t="s">
        <v>2493</v>
      </c>
      <c r="F282" s="479">
        <v>0</v>
      </c>
      <c r="G282">
        <v>0</v>
      </c>
      <c r="H282">
        <v>1152</v>
      </c>
      <c r="J282" s="334" t="s">
        <v>5810</v>
      </c>
      <c r="K282" s="480" t="s">
        <v>5427</v>
      </c>
      <c r="M282" s="113" t="s">
        <v>5840</v>
      </c>
      <c r="N282" s="347" t="s">
        <v>4926</v>
      </c>
      <c r="P282" t="s">
        <v>795</v>
      </c>
      <c r="Q282" t="s">
        <v>795</v>
      </c>
      <c r="R282" t="s">
        <v>795</v>
      </c>
      <c r="S282" t="s">
        <v>795</v>
      </c>
      <c r="T282" t="s">
        <v>795</v>
      </c>
      <c r="U282" t="s">
        <v>795</v>
      </c>
      <c r="V282" t="s">
        <v>5451</v>
      </c>
      <c r="W282" s="331" t="s">
        <v>135</v>
      </c>
      <c r="X282" s="328" t="s">
        <v>2070</v>
      </c>
      <c r="Y282" t="s">
        <v>795</v>
      </c>
      <c r="Z282" t="s">
        <v>795</v>
      </c>
      <c r="AA282" t="s">
        <v>304</v>
      </c>
      <c r="AB282" t="s">
        <v>304</v>
      </c>
      <c r="AD282" s="327" t="str">
        <f t="shared" si="5"/>
        <v>IF EXISTS (SELECT *FROM BookMaster WHERE Code='000268' OR Name='Writer Convent Small Classic Mrp 10/15/20 [Title]') Print 'Exist' ELSE Insert Into BookMaster VALUES ('000268','Writer Convent Small Classic Mrp 10/15/20 [Title]','Writer Convent Small Classic Mrp 10/15/20 [Title]','*11100','*06016',0,0,'1152','','*05041','*18005','','Writer Convent Small Classic Mrp 10/15/20 [Title]','*25019','','NULL','NULL','NULL','NULL','NULL','NULL','R','000001',GetDate(),'NULL',NULL,'N','N')</v>
      </c>
    </row>
    <row r="283" spans="1:30">
      <c r="A283" s="486" t="s">
        <v>6118</v>
      </c>
      <c r="B283" s="10" t="s">
        <v>5841</v>
      </c>
      <c r="C283" t="s">
        <v>5841</v>
      </c>
      <c r="D283" t="s">
        <v>5421</v>
      </c>
      <c r="E283" t="s">
        <v>2493</v>
      </c>
      <c r="F283" s="479">
        <v>0</v>
      </c>
      <c r="G283">
        <v>0</v>
      </c>
      <c r="H283">
        <v>1153</v>
      </c>
      <c r="J283" s="334" t="s">
        <v>5810</v>
      </c>
      <c r="K283" s="480" t="s">
        <v>5427</v>
      </c>
      <c r="M283" s="113" t="s">
        <v>5841</v>
      </c>
      <c r="N283" s="347" t="s">
        <v>4926</v>
      </c>
      <c r="P283" t="s">
        <v>795</v>
      </c>
      <c r="Q283" t="s">
        <v>795</v>
      </c>
      <c r="R283" t="s">
        <v>795</v>
      </c>
      <c r="S283" t="s">
        <v>795</v>
      </c>
      <c r="T283" t="s">
        <v>795</v>
      </c>
      <c r="U283" t="s">
        <v>795</v>
      </c>
      <c r="V283" t="s">
        <v>5451</v>
      </c>
      <c r="W283" s="331" t="s">
        <v>135</v>
      </c>
      <c r="X283" s="328" t="s">
        <v>2070</v>
      </c>
      <c r="Y283" t="s">
        <v>795</v>
      </c>
      <c r="Z283" t="s">
        <v>795</v>
      </c>
      <c r="AA283" t="s">
        <v>304</v>
      </c>
      <c r="AB283" t="s">
        <v>304</v>
      </c>
      <c r="AD283" s="327" t="str">
        <f t="shared" si="5"/>
        <v>IF EXISTS (SELECT *FROM BookMaster WHERE Code='000269' OR Name='Writer Drowing book A4  Mrp 32,50 [Title]') Print 'Exist' ELSE Insert Into BookMaster VALUES ('000269','Writer Drowing book A4  Mrp 32,50 [Title]','Writer Drowing book A4  Mrp 32,50 [Title]','*11107','*06016',0,0,'1153','','*05041','*18005','','Writer Drowing book A4  Mrp 32,50 [Title]','*25019','','NULL','NULL','NULL','NULL','NULL','NULL','R','000001',GetDate(),'NULL',NULL,'N','N')</v>
      </c>
    </row>
    <row r="284" spans="1:30">
      <c r="A284" s="486" t="s">
        <v>6119</v>
      </c>
      <c r="B284" s="10" t="s">
        <v>5842</v>
      </c>
      <c r="C284" t="s">
        <v>5842</v>
      </c>
      <c r="D284" t="s">
        <v>5419</v>
      </c>
      <c r="E284" t="s">
        <v>2493</v>
      </c>
      <c r="F284" s="479">
        <v>0</v>
      </c>
      <c r="G284">
        <v>0</v>
      </c>
      <c r="H284">
        <v>1154</v>
      </c>
      <c r="J284" s="334" t="s">
        <v>5810</v>
      </c>
      <c r="K284" s="480" t="s">
        <v>5427</v>
      </c>
      <c r="M284" s="113" t="s">
        <v>5842</v>
      </c>
      <c r="N284" s="347" t="s">
        <v>4926</v>
      </c>
      <c r="P284" t="s">
        <v>795</v>
      </c>
      <c r="Q284" t="s">
        <v>795</v>
      </c>
      <c r="R284" t="s">
        <v>795</v>
      </c>
      <c r="S284" t="s">
        <v>795</v>
      </c>
      <c r="T284" t="s">
        <v>795</v>
      </c>
      <c r="U284" t="s">
        <v>795</v>
      </c>
      <c r="V284" t="s">
        <v>5451</v>
      </c>
      <c r="W284" s="331" t="s">
        <v>135</v>
      </c>
      <c r="X284" s="328" t="s">
        <v>2070</v>
      </c>
      <c r="Y284" t="s">
        <v>795</v>
      </c>
      <c r="Z284" t="s">
        <v>795</v>
      </c>
      <c r="AA284" t="s">
        <v>304</v>
      </c>
      <c r="AB284" t="s">
        <v>304</v>
      </c>
      <c r="AD284" s="327" t="str">
        <f t="shared" si="5"/>
        <v>IF EXISTS (SELECT *FROM BookMaster WHERE Code='000270' OR Name='Writer Drowing book Small [Title]') Print 'Exist' ELSE Insert Into BookMaster VALUES ('000270','Writer Drowing book Small [Title]','Writer Drowing book Small [Title]','*11105','*06016',0,0,'1154','','*05041','*18005','','Writer Drowing book Small [Title]','*25019','','NULL','NULL','NULL','NULL','NULL','NULL','R','000001',GetDate(),'NULL',NULL,'N','N')</v>
      </c>
    </row>
    <row r="285" spans="1:30">
      <c r="A285" s="486" t="s">
        <v>6120</v>
      </c>
      <c r="B285" s="10" t="s">
        <v>5843</v>
      </c>
      <c r="C285" t="s">
        <v>5843</v>
      </c>
      <c r="D285" t="s">
        <v>5424</v>
      </c>
      <c r="E285" t="s">
        <v>2493</v>
      </c>
      <c r="F285" s="479">
        <v>0</v>
      </c>
      <c r="G285">
        <v>0</v>
      </c>
      <c r="H285">
        <v>1155</v>
      </c>
      <c r="J285" s="334" t="s">
        <v>5810</v>
      </c>
      <c r="K285" s="480" t="s">
        <v>5427</v>
      </c>
      <c r="M285" s="113" t="s">
        <v>5843</v>
      </c>
      <c r="N285" s="347" t="s">
        <v>4926</v>
      </c>
      <c r="P285" t="s">
        <v>795</v>
      </c>
      <c r="Q285" t="s">
        <v>795</v>
      </c>
      <c r="R285" t="s">
        <v>795</v>
      </c>
      <c r="S285" t="s">
        <v>795</v>
      </c>
      <c r="T285" t="s">
        <v>795</v>
      </c>
      <c r="U285" t="s">
        <v>795</v>
      </c>
      <c r="V285" t="s">
        <v>5451</v>
      </c>
      <c r="W285" s="331" t="s">
        <v>135</v>
      </c>
      <c r="X285" s="328" t="s">
        <v>2070</v>
      </c>
      <c r="Y285" t="s">
        <v>795</v>
      </c>
      <c r="Z285" t="s">
        <v>795</v>
      </c>
      <c r="AA285" t="s">
        <v>304</v>
      </c>
      <c r="AB285" t="s">
        <v>304</v>
      </c>
      <c r="AD285" s="327" t="str">
        <f t="shared" si="5"/>
        <v>IF EXISTS (SELECT *FROM BookMaster WHERE Code='000271' OR Name='Writer Geogrphy book   Mrp 32 [Title]') Print 'Exist' ELSE Insert Into BookMaster VALUES ('000271','Writer Geogrphy book   Mrp 32 [Title]','Writer Geogrphy book   Mrp 32 [Title]','*11110','*06016',0,0,'1155','','*05041','*18005','','Writer Geogrphy book   Mrp 32 [Title]','*25019','','NULL','NULL','NULL','NULL','NULL','NULL','R','000001',GetDate(),'NULL',NULL,'N','N')</v>
      </c>
    </row>
    <row r="286" spans="1:30">
      <c r="A286" s="486" t="s">
        <v>6121</v>
      </c>
      <c r="B286" s="10" t="s">
        <v>5844</v>
      </c>
      <c r="C286" t="s">
        <v>5844</v>
      </c>
      <c r="D286" t="s">
        <v>5418</v>
      </c>
      <c r="E286" t="s">
        <v>2493</v>
      </c>
      <c r="F286" s="479">
        <v>0</v>
      </c>
      <c r="G286">
        <v>0</v>
      </c>
      <c r="H286">
        <v>1156</v>
      </c>
      <c r="J286" s="334" t="s">
        <v>5810</v>
      </c>
      <c r="K286" s="480" t="s">
        <v>5427</v>
      </c>
      <c r="M286" s="113" t="s">
        <v>5844</v>
      </c>
      <c r="N286" s="347" t="s">
        <v>4926</v>
      </c>
      <c r="P286" t="s">
        <v>795</v>
      </c>
      <c r="Q286" t="s">
        <v>795</v>
      </c>
      <c r="R286" t="s">
        <v>795</v>
      </c>
      <c r="S286" t="s">
        <v>795</v>
      </c>
      <c r="T286" t="s">
        <v>795</v>
      </c>
      <c r="U286" t="s">
        <v>795</v>
      </c>
      <c r="V286" t="s">
        <v>5451</v>
      </c>
      <c r="W286" s="331" t="s">
        <v>135</v>
      </c>
      <c r="X286" s="328" t="s">
        <v>2070</v>
      </c>
      <c r="Y286" t="s">
        <v>795</v>
      </c>
      <c r="Z286" t="s">
        <v>795</v>
      </c>
      <c r="AA286" t="s">
        <v>304</v>
      </c>
      <c r="AB286" t="s">
        <v>304</v>
      </c>
      <c r="AD286" s="327" t="str">
        <f t="shared" si="5"/>
        <v>IF EXISTS (SELECT *FROM BookMaster WHERE Code='000272' OR Name='Writer Geogrphy book   Mrp 50 [Title]') Print 'Exist' ELSE Insert Into BookMaster VALUES ('000272','Writer Geogrphy book   Mrp 50 [Title]','Writer Geogrphy book   Mrp 50 [Title]','*11104','*06016',0,0,'1156','','*05041','*18005','','Writer Geogrphy book   Mrp 50 [Title]','*25019','','NULL','NULL','NULL','NULL','NULL','NULL','R','000001',GetDate(),'NULL',NULL,'N','N')</v>
      </c>
    </row>
    <row r="287" spans="1:30">
      <c r="A287" s="486" t="s">
        <v>6122</v>
      </c>
      <c r="B287" s="10" t="s">
        <v>5845</v>
      </c>
      <c r="C287" t="s">
        <v>5845</v>
      </c>
      <c r="D287" t="s">
        <v>5423</v>
      </c>
      <c r="E287" t="s">
        <v>3972</v>
      </c>
      <c r="F287" s="479">
        <v>0</v>
      </c>
      <c r="G287">
        <v>0</v>
      </c>
      <c r="H287">
        <v>1157</v>
      </c>
      <c r="J287" s="334" t="s">
        <v>5810</v>
      </c>
      <c r="K287" s="480" t="s">
        <v>5427</v>
      </c>
      <c r="M287" s="113" t="s">
        <v>5845</v>
      </c>
      <c r="N287" s="347" t="s">
        <v>4926</v>
      </c>
      <c r="P287" t="s">
        <v>795</v>
      </c>
      <c r="Q287" t="s">
        <v>795</v>
      </c>
      <c r="R287" t="s">
        <v>795</v>
      </c>
      <c r="S287" t="s">
        <v>795</v>
      </c>
      <c r="T287" t="s">
        <v>795</v>
      </c>
      <c r="U287" t="s">
        <v>795</v>
      </c>
      <c r="V287" t="s">
        <v>5451</v>
      </c>
      <c r="W287" s="331" t="s">
        <v>135</v>
      </c>
      <c r="X287" s="328" t="s">
        <v>2070</v>
      </c>
      <c r="Y287" t="s">
        <v>795</v>
      </c>
      <c r="Z287" t="s">
        <v>795</v>
      </c>
      <c r="AA287" t="s">
        <v>304</v>
      </c>
      <c r="AB287" t="s">
        <v>304</v>
      </c>
      <c r="AD287" s="327" t="str">
        <f t="shared" si="5"/>
        <v>IF EXISTS (SELECT *FROM BookMaster WHERE Code='000273' OR Name='Writer Lesson Plan [Title]') Print 'Exist' ELSE Insert Into BookMaster VALUES ('000273','Writer Lesson Plan [Title]','Writer Lesson Plan [Title]','*11109','*06025',0,0,'1157','','*05041','*18005','','Writer Lesson Plan [Title]','*25019','','NULL','NULL','NULL','NULL','NULL','NULL','R','000001',GetDate(),'NULL',NULL,'N','N')</v>
      </c>
    </row>
    <row r="288" spans="1:30">
      <c r="A288" s="486" t="s">
        <v>6123</v>
      </c>
      <c r="B288" s="10" t="s">
        <v>5846</v>
      </c>
      <c r="C288" t="s">
        <v>5846</v>
      </c>
      <c r="D288" t="s">
        <v>5415</v>
      </c>
      <c r="E288" t="s">
        <v>2493</v>
      </c>
      <c r="F288" s="479">
        <v>0</v>
      </c>
      <c r="G288">
        <v>0</v>
      </c>
      <c r="H288">
        <v>1158</v>
      </c>
      <c r="J288" s="334" t="s">
        <v>5810</v>
      </c>
      <c r="K288" s="480" t="s">
        <v>5427</v>
      </c>
      <c r="M288" s="113" t="s">
        <v>5846</v>
      </c>
      <c r="N288" s="347" t="s">
        <v>4926</v>
      </c>
      <c r="P288" t="s">
        <v>795</v>
      </c>
      <c r="Q288" t="s">
        <v>795</v>
      </c>
      <c r="R288" t="s">
        <v>795</v>
      </c>
      <c r="S288" t="s">
        <v>795</v>
      </c>
      <c r="T288" t="s">
        <v>795</v>
      </c>
      <c r="U288" t="s">
        <v>795</v>
      </c>
      <c r="V288" t="s">
        <v>5451</v>
      </c>
      <c r="W288" s="331" t="s">
        <v>135</v>
      </c>
      <c r="X288" s="328" t="s">
        <v>2070</v>
      </c>
      <c r="Y288" t="s">
        <v>795</v>
      </c>
      <c r="Z288" t="s">
        <v>795</v>
      </c>
      <c r="AA288" t="s">
        <v>304</v>
      </c>
      <c r="AB288" t="s">
        <v>304</v>
      </c>
      <c r="AD288" s="327" t="str">
        <f t="shared" si="5"/>
        <v>IF EXISTS (SELECT *FROM BookMaster WHERE Code='000274' OR Name='Writer Long Book Classic  Mrp 24, 50 [Title]') Print 'Exist' ELSE Insert Into BookMaster VALUES ('000274','Writer Long Book Classic  Mrp 24, 50 [Title]','Writer Long Book Classic  Mrp 24, 50 [Title]','*11101','*06016',0,0,'1158','','*05041','*18005','','Writer Long Book Classic  Mrp 24, 50 [Title]','*25019','','NULL','NULL','NULL','NULL','NULL','NULL','R','000001',GetDate(),'NULL',NULL,'N','N')</v>
      </c>
    </row>
    <row r="289" spans="1:30">
      <c r="A289" s="486" t="s">
        <v>6124</v>
      </c>
      <c r="B289" s="10" t="s">
        <v>5847</v>
      </c>
      <c r="C289" t="s">
        <v>5847</v>
      </c>
      <c r="D289" t="s">
        <v>5415</v>
      </c>
      <c r="E289" t="s">
        <v>2493</v>
      </c>
      <c r="F289" s="479">
        <v>0</v>
      </c>
      <c r="G289">
        <v>0</v>
      </c>
      <c r="H289">
        <v>1159</v>
      </c>
      <c r="J289" s="334" t="s">
        <v>5810</v>
      </c>
      <c r="K289" s="480" t="s">
        <v>5427</v>
      </c>
      <c r="M289" s="113" t="s">
        <v>5847</v>
      </c>
      <c r="N289" s="347" t="s">
        <v>4926</v>
      </c>
      <c r="P289" t="s">
        <v>795</v>
      </c>
      <c r="Q289" t="s">
        <v>795</v>
      </c>
      <c r="R289" t="s">
        <v>795</v>
      </c>
      <c r="S289" t="s">
        <v>795</v>
      </c>
      <c r="T289" t="s">
        <v>795</v>
      </c>
      <c r="U289" t="s">
        <v>795</v>
      </c>
      <c r="V289" t="s">
        <v>5451</v>
      </c>
      <c r="W289" s="331" t="s">
        <v>135</v>
      </c>
      <c r="X289" s="328" t="s">
        <v>2070</v>
      </c>
      <c r="Y289" t="s">
        <v>795</v>
      </c>
      <c r="Z289" t="s">
        <v>795</v>
      </c>
      <c r="AA289" t="s">
        <v>304</v>
      </c>
      <c r="AB289" t="s">
        <v>304</v>
      </c>
      <c r="AD289" s="327" t="str">
        <f t="shared" si="5"/>
        <v>IF EXISTS (SELECT *FROM BookMaster WHERE Code='000275' OR Name='Writer Long Book Classic  Mrp 32 [Title]') Print 'Exist' ELSE Insert Into BookMaster VALUES ('000275','Writer Long Book Classic  Mrp 32 [Title]','Writer Long Book Classic  Mrp 32 [Title]','*11101','*06016',0,0,'1159','','*05041','*18005','','Writer Long Book Classic  Mrp 32 [Title]','*25019','','NULL','NULL','NULL','NULL','NULL','NULL','R','000001',GetDate(),'NULL',NULL,'N','N')</v>
      </c>
    </row>
    <row r="290" spans="1:30">
      <c r="A290" s="486" t="s">
        <v>6125</v>
      </c>
      <c r="B290" s="10" t="s">
        <v>5848</v>
      </c>
      <c r="C290" t="s">
        <v>5848</v>
      </c>
      <c r="D290" t="s">
        <v>5415</v>
      </c>
      <c r="E290" t="s">
        <v>2493</v>
      </c>
      <c r="F290" s="479">
        <v>0</v>
      </c>
      <c r="G290">
        <v>0</v>
      </c>
      <c r="H290">
        <v>1160</v>
      </c>
      <c r="J290" s="334" t="s">
        <v>5810</v>
      </c>
      <c r="K290" s="480" t="s">
        <v>5427</v>
      </c>
      <c r="M290" s="113" t="s">
        <v>5848</v>
      </c>
      <c r="N290" s="347" t="s">
        <v>4926</v>
      </c>
      <c r="P290" t="s">
        <v>795</v>
      </c>
      <c r="Q290" t="s">
        <v>795</v>
      </c>
      <c r="R290" t="s">
        <v>795</v>
      </c>
      <c r="S290" t="s">
        <v>795</v>
      </c>
      <c r="T290" t="s">
        <v>795</v>
      </c>
      <c r="U290" t="s">
        <v>795</v>
      </c>
      <c r="V290" t="s">
        <v>5451</v>
      </c>
      <c r="W290" s="331" t="s">
        <v>135</v>
      </c>
      <c r="X290" s="328" t="s">
        <v>2070</v>
      </c>
      <c r="Y290" t="s">
        <v>795</v>
      </c>
      <c r="Z290" t="s">
        <v>795</v>
      </c>
      <c r="AA290" t="s">
        <v>304</v>
      </c>
      <c r="AB290" t="s">
        <v>304</v>
      </c>
      <c r="AD290" s="327" t="str">
        <f t="shared" si="5"/>
        <v>IF EXISTS (SELECT *FROM BookMaster WHERE Code='000276' OR Name='Writer Long Book Classic  Mrp 66,84 [Title]') Print 'Exist' ELSE Insert Into BookMaster VALUES ('000276','Writer Long Book Classic  Mrp 66,84 [Title]','Writer Long Book Classic  Mrp 66,84 [Title]','*11101','*06016',0,0,'1160','','*05041','*18005','','Writer Long Book Classic  Mrp 66,84 [Title]','*25019','','NULL','NULL','NULL','NULL','NULL','NULL','R','000001',GetDate(),'NULL',NULL,'N','N')</v>
      </c>
    </row>
    <row r="291" spans="1:30">
      <c r="A291" s="486" t="s">
        <v>6126</v>
      </c>
      <c r="B291" s="10" t="s">
        <v>5849</v>
      </c>
      <c r="C291" t="s">
        <v>5849</v>
      </c>
      <c r="D291" t="s">
        <v>5415</v>
      </c>
      <c r="E291" t="s">
        <v>2493</v>
      </c>
      <c r="F291" s="479">
        <v>0</v>
      </c>
      <c r="G291">
        <v>0</v>
      </c>
      <c r="H291">
        <v>1161</v>
      </c>
      <c r="J291" s="334" t="s">
        <v>5810</v>
      </c>
      <c r="K291" s="480" t="s">
        <v>5427</v>
      </c>
      <c r="M291" s="113" t="s">
        <v>5849</v>
      </c>
      <c r="N291" s="347" t="s">
        <v>4926</v>
      </c>
      <c r="P291" t="s">
        <v>795</v>
      </c>
      <c r="Q291" t="s">
        <v>795</v>
      </c>
      <c r="R291" t="s">
        <v>795</v>
      </c>
      <c r="S291" t="s">
        <v>795</v>
      </c>
      <c r="T291" t="s">
        <v>795</v>
      </c>
      <c r="U291" t="s">
        <v>795</v>
      </c>
      <c r="V291" t="s">
        <v>5451</v>
      </c>
      <c r="W291" s="331" t="s">
        <v>135</v>
      </c>
      <c r="X291" s="328" t="s">
        <v>2070</v>
      </c>
      <c r="Y291" t="s">
        <v>795</v>
      </c>
      <c r="Z291" t="s">
        <v>795</v>
      </c>
      <c r="AA291" t="s">
        <v>304</v>
      </c>
      <c r="AB291" t="s">
        <v>304</v>
      </c>
      <c r="AD291" s="327" t="str">
        <f t="shared" si="5"/>
        <v>IF EXISTS (SELECT *FROM BookMaster WHERE Code='000277' OR Name='Writer Long Book Premium  Mrp 50 [Title]') Print 'Exist' ELSE Insert Into BookMaster VALUES ('000277','Writer Long Book Premium  Mrp 50 [Title]','Writer Long Book Premium  Mrp 50 [Title]','*11101','*06016',0,0,'1161','','*05041','*18005','','Writer Long Book Premium  Mrp 50 [Title]','*25019','','NULL','NULL','NULL','NULL','NULL','NULL','R','000001',GetDate(),'NULL',NULL,'N','N')</v>
      </c>
    </row>
    <row r="292" spans="1:30">
      <c r="A292" s="486" t="s">
        <v>6127</v>
      </c>
      <c r="B292" s="10" t="s">
        <v>5850</v>
      </c>
      <c r="C292" t="s">
        <v>5850</v>
      </c>
      <c r="D292" t="s">
        <v>5415</v>
      </c>
      <c r="E292" t="s">
        <v>2493</v>
      </c>
      <c r="F292" s="479">
        <v>0</v>
      </c>
      <c r="G292">
        <v>0</v>
      </c>
      <c r="H292">
        <v>1162</v>
      </c>
      <c r="J292" s="334" t="s">
        <v>5810</v>
      </c>
      <c r="K292" s="480" t="s">
        <v>5427</v>
      </c>
      <c r="M292" s="113" t="s">
        <v>5850</v>
      </c>
      <c r="N292" s="347" t="s">
        <v>4926</v>
      </c>
      <c r="P292" t="s">
        <v>795</v>
      </c>
      <c r="Q292" t="s">
        <v>795</v>
      </c>
      <c r="R292" t="s">
        <v>795</v>
      </c>
      <c r="S292" t="s">
        <v>795</v>
      </c>
      <c r="T292" t="s">
        <v>795</v>
      </c>
      <c r="U292" t="s">
        <v>795</v>
      </c>
      <c r="V292" t="s">
        <v>5451</v>
      </c>
      <c r="W292" s="331" t="s">
        <v>135</v>
      </c>
      <c r="X292" s="328" t="s">
        <v>2070</v>
      </c>
      <c r="Y292" t="s">
        <v>795</v>
      </c>
      <c r="Z292" t="s">
        <v>795</v>
      </c>
      <c r="AA292" t="s">
        <v>304</v>
      </c>
      <c r="AB292" t="s">
        <v>304</v>
      </c>
      <c r="AD292" s="327" t="str">
        <f t="shared" si="5"/>
        <v>IF EXISTS (SELECT *FROM BookMaster WHERE Code='000278' OR Name='Writer Long Book Premium Mrp 33 [Title]') Print 'Exist' ELSE Insert Into BookMaster VALUES ('000278','Writer Long Book Premium Mrp 33 [Title]','Writer Long Book Premium Mrp 33 [Title]','*11101','*06016',0,0,'1162','','*05041','*18005','','Writer Long Book Premium Mrp 33 [Title]','*25019','','NULL','NULL','NULL','NULL','NULL','NULL','R','000001',GetDate(),'NULL',NULL,'N','N')</v>
      </c>
    </row>
    <row r="293" spans="1:30">
      <c r="A293" s="486" t="s">
        <v>3936</v>
      </c>
      <c r="B293" s="10" t="s">
        <v>5851</v>
      </c>
      <c r="C293" t="s">
        <v>5851</v>
      </c>
      <c r="D293" t="s">
        <v>5415</v>
      </c>
      <c r="E293" t="s">
        <v>2493</v>
      </c>
      <c r="F293" s="479">
        <v>0</v>
      </c>
      <c r="G293">
        <v>0</v>
      </c>
      <c r="H293">
        <v>1163</v>
      </c>
      <c r="J293" s="334" t="s">
        <v>5810</v>
      </c>
      <c r="K293" s="480" t="s">
        <v>5427</v>
      </c>
      <c r="M293" s="113" t="s">
        <v>5851</v>
      </c>
      <c r="N293" s="347" t="s">
        <v>4926</v>
      </c>
      <c r="P293" t="s">
        <v>795</v>
      </c>
      <c r="Q293" t="s">
        <v>795</v>
      </c>
      <c r="R293" t="s">
        <v>795</v>
      </c>
      <c r="S293" t="s">
        <v>795</v>
      </c>
      <c r="T293" t="s">
        <v>795</v>
      </c>
      <c r="U293" t="s">
        <v>795</v>
      </c>
      <c r="V293" t="s">
        <v>5451</v>
      </c>
      <c r="W293" s="331" t="s">
        <v>135</v>
      </c>
      <c r="X293" s="328" t="s">
        <v>2070</v>
      </c>
      <c r="Y293" t="s">
        <v>795</v>
      </c>
      <c r="Z293" t="s">
        <v>795</v>
      </c>
      <c r="AA293" t="s">
        <v>304</v>
      </c>
      <c r="AB293" t="s">
        <v>304</v>
      </c>
      <c r="AD293" s="327" t="str">
        <f t="shared" si="5"/>
        <v>IF EXISTS (SELECT *FROM BookMaster WHERE Code='000279' OR Name='Writer Long Book Premum  Mrp 66 [Title]') Print 'Exist' ELSE Insert Into BookMaster VALUES ('000279','Writer Long Book Premum  Mrp 66 [Title]','Writer Long Book Premum  Mrp 66 [Title]','*11101','*06016',0,0,'1163','','*05041','*18005','','Writer Long Book Premum  Mrp 66 [Title]','*25019','','NULL','NULL','NULL','NULL','NULL','NULL','R','000001',GetDate(),'NULL',NULL,'N','N')</v>
      </c>
    </row>
    <row r="294" spans="1:30">
      <c r="A294" s="486" t="s">
        <v>3940</v>
      </c>
      <c r="B294" s="10" t="s">
        <v>5852</v>
      </c>
      <c r="C294" t="s">
        <v>5852</v>
      </c>
      <c r="D294" t="s">
        <v>5424</v>
      </c>
      <c r="E294" t="s">
        <v>2493</v>
      </c>
      <c r="F294" s="479">
        <v>0</v>
      </c>
      <c r="G294">
        <v>0</v>
      </c>
      <c r="H294">
        <v>1164</v>
      </c>
      <c r="J294" s="334" t="s">
        <v>5810</v>
      </c>
      <c r="K294" s="480" t="s">
        <v>5427</v>
      </c>
      <c r="M294" s="113" t="s">
        <v>5852</v>
      </c>
      <c r="N294" s="347" t="s">
        <v>4926</v>
      </c>
      <c r="P294" t="s">
        <v>795</v>
      </c>
      <c r="Q294" t="s">
        <v>795</v>
      </c>
      <c r="R294" t="s">
        <v>795</v>
      </c>
      <c r="S294" t="s">
        <v>795</v>
      </c>
      <c r="T294" t="s">
        <v>795</v>
      </c>
      <c r="U294" t="s">
        <v>795</v>
      </c>
      <c r="V294" t="s">
        <v>5451</v>
      </c>
      <c r="W294" s="331" t="s">
        <v>135</v>
      </c>
      <c r="X294" s="328" t="s">
        <v>2070</v>
      </c>
      <c r="Y294" t="s">
        <v>795</v>
      </c>
      <c r="Z294" t="s">
        <v>795</v>
      </c>
      <c r="AA294" t="s">
        <v>304</v>
      </c>
      <c r="AB294" t="s">
        <v>304</v>
      </c>
      <c r="AD294" s="327" t="str">
        <f t="shared" si="5"/>
        <v>IF EXISTS (SELECT *FROM BookMaster WHERE Code='000280' OR Name='Writer Science Notebook  Mrp 32 [Title]') Print 'Exist' ELSE Insert Into BookMaster VALUES ('000280','Writer Science Notebook  Mrp 32 [Title]','Writer Science Notebook  Mrp 32 [Title]','*11110','*06016',0,0,'1164','','*05041','*18005','','Writer Science Notebook  Mrp 32 [Title]','*25019','','NULL','NULL','NULL','NULL','NULL','NULL','R','000001',GetDate(),'NULL',NULL,'N','N')</v>
      </c>
    </row>
    <row r="295" spans="1:30">
      <c r="A295" s="486" t="s">
        <v>3938</v>
      </c>
      <c r="B295" s="10" t="s">
        <v>5853</v>
      </c>
      <c r="C295" t="s">
        <v>5853</v>
      </c>
      <c r="D295" t="s">
        <v>5424</v>
      </c>
      <c r="E295" t="s">
        <v>2493</v>
      </c>
      <c r="F295" s="479">
        <v>0</v>
      </c>
      <c r="G295">
        <v>0</v>
      </c>
      <c r="H295">
        <v>1165</v>
      </c>
      <c r="J295" s="334" t="s">
        <v>5810</v>
      </c>
      <c r="K295" s="480" t="s">
        <v>5427</v>
      </c>
      <c r="M295" s="113" t="s">
        <v>5853</v>
      </c>
      <c r="N295" s="347" t="s">
        <v>4926</v>
      </c>
      <c r="P295" t="s">
        <v>795</v>
      </c>
      <c r="Q295" t="s">
        <v>795</v>
      </c>
      <c r="R295" t="s">
        <v>795</v>
      </c>
      <c r="S295" t="s">
        <v>795</v>
      </c>
      <c r="T295" t="s">
        <v>795</v>
      </c>
      <c r="U295" t="s">
        <v>795</v>
      </c>
      <c r="V295" t="s">
        <v>5451</v>
      </c>
      <c r="W295" s="331" t="s">
        <v>135</v>
      </c>
      <c r="X295" s="328" t="s">
        <v>2070</v>
      </c>
      <c r="Y295" t="s">
        <v>795</v>
      </c>
      <c r="Z295" t="s">
        <v>795</v>
      </c>
      <c r="AA295" t="s">
        <v>304</v>
      </c>
      <c r="AB295" t="s">
        <v>304</v>
      </c>
      <c r="AD295" s="327" t="str">
        <f t="shared" si="5"/>
        <v>IF EXISTS (SELECT *FROM BookMaster WHERE Code='000281' OR Name='Writer Science Notebook  Mrp 50 [Title]') Print 'Exist' ELSE Insert Into BookMaster VALUES ('000281','Writer Science Notebook  Mrp 50 [Title]','Writer Science Notebook  Mrp 50 [Title]','*11110','*06016',0,0,'1165','','*05041','*18005','','Writer Science Notebook  Mrp 50 [Title]','*25019','','NULL','NULL','NULL','NULL','NULL','NULL','R','000001',GetDate(),'NULL',NULL,'N','N')</v>
      </c>
    </row>
    <row r="296" spans="1:30">
      <c r="A296" s="486" t="s">
        <v>3942</v>
      </c>
      <c r="B296" s="10" t="s">
        <v>5855</v>
      </c>
      <c r="C296" t="s">
        <v>5855</v>
      </c>
      <c r="D296" t="s">
        <v>5403</v>
      </c>
      <c r="E296" t="s">
        <v>2493</v>
      </c>
      <c r="F296" s="479">
        <v>0</v>
      </c>
      <c r="G296">
        <v>0</v>
      </c>
      <c r="H296">
        <v>1166</v>
      </c>
      <c r="J296" s="334" t="s">
        <v>5810</v>
      </c>
      <c r="K296" s="480" t="s">
        <v>5427</v>
      </c>
      <c r="M296" s="113" t="s">
        <v>5855</v>
      </c>
      <c r="N296" s="347" t="s">
        <v>4926</v>
      </c>
      <c r="P296" t="s">
        <v>795</v>
      </c>
      <c r="Q296" t="s">
        <v>795</v>
      </c>
      <c r="R296" t="s">
        <v>795</v>
      </c>
      <c r="S296" t="s">
        <v>795</v>
      </c>
      <c r="T296" t="s">
        <v>795</v>
      </c>
      <c r="U296" t="s">
        <v>795</v>
      </c>
      <c r="V296" t="s">
        <v>5451</v>
      </c>
      <c r="W296" s="331" t="s">
        <v>135</v>
      </c>
      <c r="X296" s="328" t="s">
        <v>2070</v>
      </c>
      <c r="Y296" t="s">
        <v>795</v>
      </c>
      <c r="Z296" t="s">
        <v>795</v>
      </c>
      <c r="AA296" t="s">
        <v>304</v>
      </c>
      <c r="AB296" t="s">
        <v>304</v>
      </c>
      <c r="AD296" s="327" t="str">
        <f t="shared" si="5"/>
        <v>IF EXISTS (SELECT *FROM BookMaster WHERE Code='000282' OR Name='Writer Small Ragister Mrp 12,24,32 [Title]') Print 'Exist' ELSE Insert Into BookMaster VALUES ('000282','Writer Small Ragister Mrp 12,24,32 [Title]','Writer Small Ragister Mrp 12,24,32 [Title]','*11099','*06016',0,0,'1166','','*05041','*18005','','Writer Small Ragister Mrp 12,24,32 [Title]','*25019','','NULL','NULL','NULL','NULL','NULL','NULL','R','000001',GetDate(),'NULL',NULL,'N','N')</v>
      </c>
    </row>
    <row r="297" spans="1:30">
      <c r="A297" s="486" t="s">
        <v>6128</v>
      </c>
      <c r="B297" s="10" t="s">
        <v>6085</v>
      </c>
      <c r="C297" t="s">
        <v>6085</v>
      </c>
      <c r="D297" t="s">
        <v>5422</v>
      </c>
      <c r="E297" t="s">
        <v>2493</v>
      </c>
      <c r="F297" s="479">
        <v>0</v>
      </c>
      <c r="G297">
        <v>0</v>
      </c>
      <c r="H297">
        <v>1167</v>
      </c>
      <c r="J297" s="334" t="s">
        <v>5810</v>
      </c>
      <c r="K297" s="480" t="s">
        <v>5427</v>
      </c>
      <c r="M297" s="113" t="s">
        <v>6085</v>
      </c>
      <c r="N297" s="347" t="s">
        <v>4926</v>
      </c>
      <c r="P297" t="s">
        <v>795</v>
      </c>
      <c r="Q297" t="s">
        <v>795</v>
      </c>
      <c r="R297" t="s">
        <v>795</v>
      </c>
      <c r="S297" t="s">
        <v>795</v>
      </c>
      <c r="T297" t="s">
        <v>795</v>
      </c>
      <c r="U297" t="s">
        <v>795</v>
      </c>
      <c r="V297" t="s">
        <v>5451</v>
      </c>
      <c r="W297" s="331" t="s">
        <v>135</v>
      </c>
      <c r="X297" s="328" t="s">
        <v>2070</v>
      </c>
      <c r="Y297" t="s">
        <v>795</v>
      </c>
      <c r="Z297" t="s">
        <v>795</v>
      </c>
      <c r="AA297" t="s">
        <v>304</v>
      </c>
      <c r="AB297" t="s">
        <v>304</v>
      </c>
      <c r="AD297" s="327" t="str">
        <f t="shared" si="5"/>
        <v>IF EXISTS (SELECT *FROM BookMaster WHERE Code='000283' OR Name='Writer Graph Book  Mrp [Title]') Print 'Exist' ELSE Insert Into BookMaster VALUES ('000283','Writer Graph Book  Mrp [Title]','Writer Graph Book  Mrp [Title]','*11108','*06016',0,0,'1167','','*05041','*18005','','Writer Graph Book  Mrp [Title]','*25019','','NULL','NULL','NULL','NULL','NULL','NULL','R','000001',GetDate(),'NULL',NULL,'N','N')</v>
      </c>
    </row>
    <row r="298" spans="1:30">
      <c r="A298" s="486" t="s">
        <v>6129</v>
      </c>
      <c r="B298" s="10" t="s">
        <v>6086</v>
      </c>
      <c r="C298" t="s">
        <v>6086</v>
      </c>
      <c r="D298" t="s">
        <v>5425</v>
      </c>
      <c r="E298" t="s">
        <v>2493</v>
      </c>
      <c r="F298" s="479">
        <v>0</v>
      </c>
      <c r="G298">
        <v>0</v>
      </c>
      <c r="H298">
        <v>1168</v>
      </c>
      <c r="J298" s="334" t="s">
        <v>5810</v>
      </c>
      <c r="K298" s="480" t="s">
        <v>5427</v>
      </c>
      <c r="M298" s="113" t="s">
        <v>6086</v>
      </c>
      <c r="N298" s="347" t="s">
        <v>4926</v>
      </c>
      <c r="P298" t="s">
        <v>795</v>
      </c>
      <c r="Q298" t="s">
        <v>795</v>
      </c>
      <c r="R298" t="s">
        <v>795</v>
      </c>
      <c r="S298" t="s">
        <v>795</v>
      </c>
      <c r="T298" t="s">
        <v>795</v>
      </c>
      <c r="U298" t="s">
        <v>795</v>
      </c>
      <c r="V298" t="s">
        <v>5451</v>
      </c>
      <c r="W298" s="331" t="s">
        <v>135</v>
      </c>
      <c r="X298" s="328" t="s">
        <v>2070</v>
      </c>
      <c r="Y298" t="s">
        <v>795</v>
      </c>
      <c r="Z298" t="s">
        <v>795</v>
      </c>
      <c r="AA298" t="s">
        <v>304</v>
      </c>
      <c r="AB298" t="s">
        <v>304</v>
      </c>
      <c r="AD298" s="327" t="str">
        <f t="shared" si="5"/>
        <v>IF EXISTS (SELECT *FROM BookMaster WHERE Code='000284' OR Name='Writer Sci Manual  Mrp44,58,76  [Title]') Print 'Exist' ELSE Insert Into BookMaster VALUES ('000284','Writer Sci Manual  Mrp44,58,76  [Title]','Writer Sci Manual  Mrp44,58,76  [Title]','*11111','*06016',0,0,'1168','','*05041','*18005','','Writer Sci Manual  Mrp44,58,76  [Title]','*25019','','NULL','NULL','NULL','NULL','NULL','NULL','R','000001',GetDate(),'NULL',NULL,'N','N')</v>
      </c>
    </row>
    <row r="299" spans="1:30">
      <c r="A299" s="486" t="s">
        <v>6130</v>
      </c>
      <c r="B299" s="10" t="s">
        <v>6087</v>
      </c>
      <c r="C299" t="s">
        <v>6087</v>
      </c>
      <c r="D299" t="s">
        <v>5415</v>
      </c>
      <c r="E299" t="s">
        <v>2493</v>
      </c>
      <c r="F299" s="479">
        <v>0</v>
      </c>
      <c r="G299">
        <v>0</v>
      </c>
      <c r="H299">
        <v>1169</v>
      </c>
      <c r="J299" s="334" t="s">
        <v>5810</v>
      </c>
      <c r="K299" s="480" t="s">
        <v>5427</v>
      </c>
      <c r="M299" s="113" t="s">
        <v>6087</v>
      </c>
      <c r="N299" s="347" t="s">
        <v>4926</v>
      </c>
      <c r="P299" t="s">
        <v>795</v>
      </c>
      <c r="Q299" t="s">
        <v>795</v>
      </c>
      <c r="R299" t="s">
        <v>795</v>
      </c>
      <c r="S299" t="s">
        <v>795</v>
      </c>
      <c r="T299" t="s">
        <v>795</v>
      </c>
      <c r="U299" t="s">
        <v>795</v>
      </c>
      <c r="V299" t="s">
        <v>5451</v>
      </c>
      <c r="W299" s="331" t="s">
        <v>135</v>
      </c>
      <c r="X299" s="328" t="s">
        <v>2070</v>
      </c>
      <c r="Y299" t="s">
        <v>795</v>
      </c>
      <c r="Z299" t="s">
        <v>795</v>
      </c>
      <c r="AA299" t="s">
        <v>304</v>
      </c>
      <c r="AB299" t="s">
        <v>304</v>
      </c>
      <c r="AD299" s="327" t="str">
        <f t="shared" si="5"/>
        <v>IF EXISTS (SELECT *FROM BookMaster WHERE Code='000285' OR Name='Writer Long Book Classic  Mrp 16 [Title]') Print 'Exist' ELSE Insert Into BookMaster VALUES ('000285','Writer Long Book Classic  Mrp 16 [Title]','Writer Long Book Classic  Mrp 16 [Title]','*11101','*06016',0,0,'1169','','*05041','*18005','','Writer Long Book Classic  Mrp 16 [Title]','*25019','','NULL','NULL','NULL','NULL','NULL','NULL','R','000001',GetDate(),'NULL',NULL,'N','N')</v>
      </c>
    </row>
  </sheetData>
  <phoneticPr fontId="20" type="noConversion"/>
  <conditionalFormatting sqref="A1:A4">
    <cfRule type="duplicateValues" dxfId="55" priority="260"/>
  </conditionalFormatting>
  <conditionalFormatting sqref="A6 A8 A10 A12 A14 A16 A18 A20 A22 A24 A26 A28 A30 A32 A34 A36 A38 A40 A42 A44 A46 A48 A50 A52 A54 A56 A58 A60 A62 A64 A66 A68 A70 A72 A74 A76 A78 A80 A82 A84 A86 A88 A90 A92 A94 A96 A98 A100 A102 A104 A106 A108 A110 A112 A114 A116 A118 A120 A122 A124 A126 A128 A130 A132 A134 A136 A138 A140 A142 A144 A146 A148 A150 A152 A154 A156 A158 A160 A162 A164 A166 A168 A170 A172 A174 A176 A178 A180 A182 A184 A186 A188 A190 A192 A194">
    <cfRule type="duplicateValues" dxfId="54" priority="13"/>
  </conditionalFormatting>
  <conditionalFormatting sqref="A7 A9 A11 A13 A15 A17 A19 A21 A23 A25 A27 A29 A31 A33 A35 A37 A39 A41 A43 A45 A47 A49 A51 A53 A55 A57 A59 A61 A63 A65 A67 A69 A71 A73 A75 A77 A79 A81 A83 A85 A87 A89 A91 A93 A95 A97 A99 A101 A103 A105 A107 A109 A111 A113 A115 A117 A119 A121 A123 A125 A127 A129 A131 A133 A135 A137 A139 A141 A143 A145 A147 A149 A151 A153 A155 A157 A159 A161 A163 A165 A167 A169 A171 A173 A175 A177 A179 A181 A183 A185 A187 A189 A191 A193 A195">
    <cfRule type="duplicateValues" dxfId="53" priority="11"/>
  </conditionalFormatting>
  <conditionalFormatting sqref="A199:A236">
    <cfRule type="duplicateValues" dxfId="52" priority="9"/>
  </conditionalFormatting>
  <conditionalFormatting sqref="A238:A252">
    <cfRule type="duplicateValues" dxfId="51" priority="7"/>
  </conditionalFormatting>
  <conditionalFormatting sqref="A253">
    <cfRule type="duplicateValues" dxfId="50" priority="33"/>
  </conditionalFormatting>
  <conditionalFormatting sqref="A254:A299">
    <cfRule type="duplicateValues" dxfId="49" priority="2"/>
  </conditionalFormatting>
  <conditionalFormatting sqref="J254:J299">
    <cfRule type="duplicateValues" dxfId="48" priority="4"/>
  </conditionalFormatting>
  <conditionalFormatting sqref="J255 J257 J259 J261 J263 J265 J267 J269 J271 J273 J275 J277 J279 J281 J283">
    <cfRule type="duplicateValues" dxfId="47" priority="3"/>
  </conditionalFormatting>
  <conditionalFormatting sqref="M6:M195">
    <cfRule type="duplicateValues" dxfId="46" priority="12"/>
  </conditionalFormatting>
  <conditionalFormatting sqref="N1:N3">
    <cfRule type="duplicateValues" dxfId="45" priority="262"/>
  </conditionalFormatting>
  <conditionalFormatting sqref="O1:O3">
    <cfRule type="duplicateValues" dxfId="44" priority="263"/>
  </conditionalFormatting>
  <conditionalFormatting sqref="W254:W299">
    <cfRule type="duplicateValues" dxfId="43" priority="5"/>
  </conditionalFormatting>
  <conditionalFormatting sqref="AD253">
    <cfRule type="duplicateValues" dxfId="42" priority="1"/>
  </conditionalFormatting>
  <dataValidations count="3">
    <dataValidation type="list" allowBlank="1" showInputMessage="1" showErrorMessage="1" sqref="V199:V251 V5:V195 V254:V299" xr:uid="{A2F5B6F8-8F0F-4D89-88A1-5991E7414D14}">
      <formula1>"F,R"</formula1>
    </dataValidation>
    <dataValidation type="textLength" allowBlank="1" showInputMessage="1" showErrorMessage="1" sqref="J5:N5 P5:U195 B5:C195 J6:L195 K239:K251 K200:K237 K238:N238 M239:N251 N6:N195 K199:N199 P199:U251 M200:N237 K255:K299 M255:N299 K254:N254 P254:U299" xr:uid="{AC9E9AC5-6A11-4B19-94B5-FD0810B5B5ED}">
      <formula1>1</formula1>
      <formula2>40</formula2>
    </dataValidation>
    <dataValidation type="list" allowBlank="1" showInputMessage="1" showErrorMessage="1" sqref="AE1:AE3" xr:uid="{263E9CDB-31F4-43E3-B48F-083977FE4C21}">
      <formula1>"Yes,NO"</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EDA1C-AAB6-4C13-8205-8BF934979941}">
  <dimension ref="A1:CV674"/>
  <sheetViews>
    <sheetView zoomScaleNormal="100" workbookViewId="0">
      <pane xSplit="4" ySplit="5" topLeftCell="E209" activePane="bottomRight" state="frozen"/>
      <selection pane="topRight" activeCell="E1" sqref="E1"/>
      <selection pane="bottomLeft" activeCell="A6" sqref="A6"/>
      <selection pane="bottomRight" activeCell="C219" sqref="C219"/>
    </sheetView>
  </sheetViews>
  <sheetFormatPr defaultRowHeight="15"/>
  <cols>
    <col min="1" max="1" width="25.140625" bestFit="1" customWidth="1"/>
    <col min="2" max="3" width="10.7109375" bestFit="1" customWidth="1"/>
    <col min="4" max="4" width="9.140625" style="491" customWidth="1"/>
    <col min="5" max="5" width="12.140625" bestFit="1" customWidth="1"/>
    <col min="6" max="6" width="7" bestFit="1" customWidth="1"/>
    <col min="7" max="7" width="16.7109375" bestFit="1" customWidth="1"/>
    <col min="8" max="8" width="21.140625" bestFit="1" customWidth="1"/>
    <col min="9" max="9" width="13.85546875" bestFit="1" customWidth="1"/>
    <col min="10" max="10" width="8" bestFit="1" customWidth="1"/>
    <col min="11" max="11" width="8.42578125" bestFit="1" customWidth="1"/>
    <col min="12" max="12" width="8.7109375" bestFit="1" customWidth="1"/>
    <col min="13" max="14" width="10.85546875" bestFit="1" customWidth="1"/>
    <col min="15" max="15" width="14.7109375" bestFit="1" customWidth="1"/>
    <col min="16" max="16" width="15.5703125" bestFit="1" customWidth="1"/>
    <col min="17" max="17" width="12.140625" bestFit="1" customWidth="1"/>
    <col min="18" max="18" width="6.5703125" bestFit="1" customWidth="1"/>
    <col min="19" max="19" width="15.5703125" bestFit="1" customWidth="1"/>
    <col min="20" max="20" width="7.5703125" bestFit="1" customWidth="1"/>
    <col min="21" max="21" width="12.5703125" hidden="1" customWidth="1"/>
    <col min="22" max="22" width="5.28515625" hidden="1" customWidth="1"/>
    <col min="23" max="23" width="10.140625" hidden="1" customWidth="1"/>
    <col min="24" max="24" width="10.5703125" hidden="1" customWidth="1"/>
    <col min="25" max="25" width="11.28515625" hidden="1" customWidth="1"/>
    <col min="26" max="26" width="11.7109375" hidden="1" customWidth="1"/>
    <col min="27" max="27" width="12.42578125" hidden="1" customWidth="1"/>
    <col min="28" max="28" width="10.5703125" hidden="1" customWidth="1"/>
    <col min="29" max="29" width="11.140625" bestFit="1" customWidth="1"/>
  </cols>
  <sheetData>
    <row r="1" spans="1:100">
      <c r="A1" s="228"/>
      <c r="B1" s="228"/>
      <c r="C1" s="228"/>
      <c r="D1" s="489"/>
      <c r="F1" s="228"/>
      <c r="H1" s="228"/>
      <c r="L1" s="228"/>
      <c r="M1" s="228"/>
      <c r="N1" s="228"/>
      <c r="O1" s="228"/>
      <c r="AC1" t="s">
        <v>3641</v>
      </c>
      <c r="AD1" t="str">
        <f>IF(AE1="Yes",AC1,"")</f>
        <v/>
      </c>
      <c r="AE1" t="s">
        <v>5429</v>
      </c>
      <c r="AR1" t="s">
        <v>3039</v>
      </c>
      <c r="AV1" t="s">
        <v>3028</v>
      </c>
      <c r="BR1" t="s">
        <v>3641</v>
      </c>
      <c r="CV1" t="s">
        <v>3028</v>
      </c>
    </row>
    <row r="2" spans="1:100">
      <c r="A2" s="228"/>
      <c r="B2" s="228"/>
      <c r="C2" s="228"/>
      <c r="D2" s="489"/>
      <c r="F2" s="228"/>
      <c r="H2" s="228"/>
      <c r="L2" s="228"/>
      <c r="M2" s="228"/>
      <c r="N2" s="228"/>
      <c r="O2" s="228"/>
      <c r="AC2" t="s">
        <v>5761</v>
      </c>
      <c r="AD2" t="str">
        <f>IF(AE2="Yes",AC2,"")</f>
        <v>IF EXISTS (SELECT *FROM BookChild01 WHERE (Code=</v>
      </c>
      <c r="AE2" t="s">
        <v>5428</v>
      </c>
      <c r="AF2" s="475" t="s">
        <v>41</v>
      </c>
    </row>
    <row r="3" spans="1:100">
      <c r="A3" s="228"/>
      <c r="B3" s="228"/>
      <c r="C3" s="228"/>
      <c r="D3" s="489"/>
      <c r="F3" s="228"/>
      <c r="H3" s="228"/>
      <c r="L3" s="228"/>
      <c r="M3" s="228"/>
      <c r="N3" s="228"/>
      <c r="O3" s="228"/>
      <c r="AC3" t="s">
        <v>5762</v>
      </c>
      <c r="AD3" t="str">
        <f>IF(AE3="Yes",AC3,"")</f>
        <v>IF EXISTS (SELECT *FROM BookChild01 WHERE Code+</v>
      </c>
      <c r="AE3" t="s">
        <v>5428</v>
      </c>
      <c r="AV3" t="s">
        <v>3680</v>
      </c>
      <c r="BR3" t="s">
        <v>3643</v>
      </c>
      <c r="CV3" t="s">
        <v>3682</v>
      </c>
    </row>
    <row r="4" spans="1:100">
      <c r="A4" s="228" t="s">
        <v>6137</v>
      </c>
      <c r="B4" s="228"/>
      <c r="C4" s="228"/>
      <c r="D4" s="489"/>
      <c r="W4" s="228"/>
      <c r="Y4" s="228"/>
      <c r="AD4" s="10" t="s">
        <v>5760</v>
      </c>
      <c r="AV4" s="10" t="s">
        <v>3681</v>
      </c>
      <c r="BR4" t="s">
        <v>1801</v>
      </c>
      <c r="CV4" s="10"/>
    </row>
    <row r="5" spans="1:100">
      <c r="A5" s="481" t="s">
        <v>19</v>
      </c>
      <c r="B5" s="482" t="s">
        <v>5744</v>
      </c>
      <c r="C5" s="482" t="s">
        <v>123</v>
      </c>
      <c r="D5" s="490" t="s">
        <v>125</v>
      </c>
      <c r="E5" s="482"/>
      <c r="F5" s="483"/>
      <c r="G5" s="482"/>
      <c r="H5" s="482"/>
      <c r="I5" s="482"/>
      <c r="J5" s="482"/>
      <c r="K5" s="482"/>
      <c r="L5" s="482"/>
      <c r="M5" s="484"/>
      <c r="N5" s="484"/>
      <c r="O5" s="482"/>
      <c r="P5" s="485"/>
      <c r="Q5" s="485"/>
      <c r="R5" s="485"/>
      <c r="S5" s="485"/>
      <c r="T5" s="485"/>
      <c r="AD5" t="s">
        <v>19</v>
      </c>
    </row>
    <row r="6" spans="1:100">
      <c r="A6" s="486" t="s">
        <v>135</v>
      </c>
      <c r="B6" s="486" t="s">
        <v>4312</v>
      </c>
      <c r="C6" s="131" t="s">
        <v>5872</v>
      </c>
      <c r="D6" s="496" t="s">
        <v>5895</v>
      </c>
      <c r="E6" s="131"/>
      <c r="F6" s="487"/>
      <c r="G6" s="131"/>
      <c r="H6" s="131"/>
      <c r="I6" s="131"/>
      <c r="J6" s="131"/>
      <c r="K6" s="484"/>
      <c r="L6" s="131"/>
      <c r="M6" s="488"/>
      <c r="N6" s="488"/>
      <c r="O6" s="131"/>
      <c r="P6" s="131"/>
      <c r="Q6" s="131"/>
      <c r="R6" s="131"/>
      <c r="S6" s="131"/>
      <c r="T6" s="131"/>
      <c r="W6" s="228"/>
      <c r="X6" s="203"/>
      <c r="AD6" s="327" t="str">
        <f>CONCATENATE(AD$1,AD$3,"Category+Item='",A6&amp;B6&amp;C6,"') Print 'Exist' ELSE ",AD$4,"'",A6,"',",B6,",'",C6,"',",D6,")")</f>
        <v>IF EXISTS (SELECT *FROM BookChild01 WHERE Code+Category+Item='0000013000211') Print 'Exist' ELSE Insert Into BookChild01 VALUES ('000001',3,'000211',6.333)</v>
      </c>
    </row>
    <row r="7" spans="1:100">
      <c r="A7" s="486" t="s">
        <v>141</v>
      </c>
      <c r="B7" s="486" t="s">
        <v>4312</v>
      </c>
      <c r="C7" s="131" t="s">
        <v>3837</v>
      </c>
      <c r="D7" s="496" t="s">
        <v>5895</v>
      </c>
      <c r="E7" s="131"/>
      <c r="F7" s="487"/>
      <c r="G7" s="131"/>
      <c r="H7" s="131"/>
      <c r="I7" s="131"/>
      <c r="J7" s="131"/>
      <c r="K7" s="484"/>
      <c r="L7" s="131"/>
      <c r="M7" s="488"/>
      <c r="N7" s="488"/>
      <c r="O7" s="131"/>
      <c r="P7" s="131"/>
      <c r="Q7" s="131"/>
      <c r="R7" s="131"/>
      <c r="S7" s="131"/>
      <c r="T7" s="131"/>
      <c r="W7" s="228"/>
      <c r="X7" s="203"/>
      <c r="AD7" s="327" t="str">
        <f t="shared" ref="AD7:AD70" si="0">CONCATENATE(AD$1,AD$3,"Category+Item='",A7&amp;B7&amp;C7,"') Print 'Exist' ELSE ",AD$4,"'",A7,"',",B7,",'",C7,"',",D7,")")</f>
        <v>IF EXISTS (SELECT *FROM BookChild01 WHERE Code+Category+Item='0000023000214') Print 'Exist' ELSE Insert Into BookChild01 VALUES ('000002',3,'000214',6.333)</v>
      </c>
    </row>
    <row r="8" spans="1:100">
      <c r="A8" s="486" t="s">
        <v>137</v>
      </c>
      <c r="B8" s="486" t="s">
        <v>4312</v>
      </c>
      <c r="C8" s="131" t="s">
        <v>3859</v>
      </c>
      <c r="D8" s="496" t="s">
        <v>5895</v>
      </c>
      <c r="E8" s="131"/>
      <c r="F8" s="487"/>
      <c r="G8" s="131"/>
      <c r="H8" s="131"/>
      <c r="I8" s="131"/>
      <c r="J8" s="131"/>
      <c r="K8" s="484"/>
      <c r="L8" s="131"/>
      <c r="M8" s="488"/>
      <c r="N8" s="488"/>
      <c r="O8" s="131"/>
      <c r="P8" s="131"/>
      <c r="Q8" s="131"/>
      <c r="R8" s="131"/>
      <c r="S8" s="131"/>
      <c r="T8" s="131"/>
      <c r="W8" s="228"/>
      <c r="X8" s="203"/>
      <c r="AD8" s="327" t="str">
        <f t="shared" si="0"/>
        <v>IF EXISTS (SELECT *FROM BookChild01 WHERE Code+Category+Item='0000033000199') Print 'Exist' ELSE Insert Into BookChild01 VALUES ('000003',3,'000199',6.333)</v>
      </c>
    </row>
    <row r="9" spans="1:100">
      <c r="A9" s="486" t="s">
        <v>144</v>
      </c>
      <c r="B9" s="486" t="s">
        <v>4312</v>
      </c>
      <c r="C9" s="131" t="s">
        <v>5872</v>
      </c>
      <c r="D9" s="496" t="s">
        <v>5896</v>
      </c>
      <c r="E9" s="131"/>
      <c r="F9" s="487"/>
      <c r="G9" s="131"/>
      <c r="H9" s="131"/>
      <c r="I9" s="131"/>
      <c r="J9" s="131"/>
      <c r="K9" s="484"/>
      <c r="L9" s="131"/>
      <c r="M9" s="488"/>
      <c r="N9" s="488"/>
      <c r="O9" s="131"/>
      <c r="P9" s="131"/>
      <c r="Q9" s="131"/>
      <c r="R9" s="131"/>
      <c r="S9" s="131"/>
      <c r="T9" s="131"/>
      <c r="W9" s="228"/>
      <c r="X9" s="203"/>
      <c r="AD9" s="327" t="str">
        <f t="shared" si="0"/>
        <v>IF EXISTS (SELECT *FROM BookChild01 WHERE Code+Category+Item='0000043000211') Print 'Exist' ELSE Insert Into BookChild01 VALUES ('000004',3,'000211',9.00)</v>
      </c>
    </row>
    <row r="10" spans="1:100">
      <c r="A10" s="486" t="s">
        <v>147</v>
      </c>
      <c r="B10" s="486" t="s">
        <v>4312</v>
      </c>
      <c r="C10" s="131" t="s">
        <v>3837</v>
      </c>
      <c r="D10" s="496" t="s">
        <v>5896</v>
      </c>
      <c r="E10" s="131"/>
      <c r="F10" s="487"/>
      <c r="G10" s="131"/>
      <c r="H10" s="131"/>
      <c r="I10" s="131"/>
      <c r="J10" s="131"/>
      <c r="K10" s="484"/>
      <c r="L10" s="131"/>
      <c r="M10" s="488"/>
      <c r="N10" s="488"/>
      <c r="O10" s="131"/>
      <c r="P10" s="131"/>
      <c r="Q10" s="131"/>
      <c r="R10" s="131"/>
      <c r="S10" s="131"/>
      <c r="T10" s="131"/>
      <c r="W10" s="228"/>
      <c r="X10" s="203"/>
      <c r="AD10" s="327" t="str">
        <f t="shared" si="0"/>
        <v>IF EXISTS (SELECT *FROM BookChild01 WHERE Code+Category+Item='0000053000214') Print 'Exist' ELSE Insert Into BookChild01 VALUES ('000005',3,'000214',9.00)</v>
      </c>
    </row>
    <row r="11" spans="1:100">
      <c r="A11" s="486" t="s">
        <v>149</v>
      </c>
      <c r="B11" s="486" t="s">
        <v>4312</v>
      </c>
      <c r="C11" s="131" t="s">
        <v>3859</v>
      </c>
      <c r="D11" s="496" t="s">
        <v>5896</v>
      </c>
      <c r="E11" s="131"/>
      <c r="F11" s="487"/>
      <c r="G11" s="131"/>
      <c r="H11" s="131"/>
      <c r="I11" s="131"/>
      <c r="J11" s="131"/>
      <c r="K11" s="484"/>
      <c r="L11" s="131"/>
      <c r="M11" s="488"/>
      <c r="N11" s="488"/>
      <c r="O11" s="131"/>
      <c r="P11" s="131"/>
      <c r="Q11" s="131"/>
      <c r="R11" s="131"/>
      <c r="S11" s="131"/>
      <c r="T11" s="131"/>
      <c r="W11" s="228"/>
      <c r="X11" s="203"/>
      <c r="AD11" s="327" t="str">
        <f t="shared" si="0"/>
        <v>IF EXISTS (SELECT *FROM BookChild01 WHERE Code+Category+Item='0000063000199') Print 'Exist' ELSE Insert Into BookChild01 VALUES ('000006',3,'000199',9.00)</v>
      </c>
    </row>
    <row r="12" spans="1:100">
      <c r="A12" s="486" t="s">
        <v>151</v>
      </c>
      <c r="B12" s="486" t="s">
        <v>4312</v>
      </c>
      <c r="C12" s="131" t="s">
        <v>5872</v>
      </c>
      <c r="D12" s="496" t="s">
        <v>5745</v>
      </c>
      <c r="E12" s="131"/>
      <c r="F12" s="487"/>
      <c r="G12" s="131"/>
      <c r="H12" s="131"/>
      <c r="I12" s="131"/>
      <c r="J12" s="131"/>
      <c r="K12" s="484"/>
      <c r="L12" s="131"/>
      <c r="M12" s="488"/>
      <c r="N12" s="488"/>
      <c r="O12" s="131"/>
      <c r="P12" s="131"/>
      <c r="Q12" s="131"/>
      <c r="R12" s="131"/>
      <c r="S12" s="131"/>
      <c r="T12" s="131"/>
      <c r="W12" s="228"/>
      <c r="X12" s="203"/>
      <c r="AD12" s="327" t="str">
        <f t="shared" si="0"/>
        <v>IF EXISTS (SELECT *FROM BookChild01 WHERE Code+Category+Item='0000073000211') Print 'Exist' ELSE Insert Into BookChild01 VALUES ('000007',3,'000211',12.333)</v>
      </c>
    </row>
    <row r="13" spans="1:100">
      <c r="A13" s="486" t="s">
        <v>153</v>
      </c>
      <c r="B13" s="486" t="s">
        <v>4312</v>
      </c>
      <c r="C13" s="131" t="s">
        <v>3837</v>
      </c>
      <c r="D13" s="496" t="s">
        <v>5745</v>
      </c>
      <c r="E13" s="131"/>
      <c r="F13" s="487"/>
      <c r="G13" s="131"/>
      <c r="H13" s="131"/>
      <c r="I13" s="131"/>
      <c r="J13" s="131"/>
      <c r="K13" s="484"/>
      <c r="L13" s="131"/>
      <c r="M13" s="488"/>
      <c r="N13" s="488"/>
      <c r="O13" s="131"/>
      <c r="P13" s="131"/>
      <c r="Q13" s="131"/>
      <c r="R13" s="131"/>
      <c r="S13" s="131"/>
      <c r="T13" s="131"/>
      <c r="W13" s="228"/>
      <c r="X13" s="203"/>
      <c r="AD13" s="327" t="str">
        <f t="shared" si="0"/>
        <v>IF EXISTS (SELECT *FROM BookChild01 WHERE Code+Category+Item='0000083000214') Print 'Exist' ELSE Insert Into BookChild01 VALUES ('000008',3,'000214',12.333)</v>
      </c>
    </row>
    <row r="14" spans="1:100">
      <c r="A14" s="486" t="s">
        <v>155</v>
      </c>
      <c r="B14" s="486" t="s">
        <v>4312</v>
      </c>
      <c r="C14" s="131" t="s">
        <v>3859</v>
      </c>
      <c r="D14" s="496" t="s">
        <v>5745</v>
      </c>
      <c r="E14" s="131"/>
      <c r="F14" s="487"/>
      <c r="G14" s="131"/>
      <c r="H14" s="131"/>
      <c r="I14" s="131"/>
      <c r="J14" s="131"/>
      <c r="K14" s="484"/>
      <c r="L14" s="131"/>
      <c r="M14" s="488"/>
      <c r="N14" s="488"/>
      <c r="O14" s="131"/>
      <c r="P14" s="131"/>
      <c r="Q14" s="131"/>
      <c r="R14" s="131"/>
      <c r="S14" s="131"/>
      <c r="T14" s="131"/>
      <c r="W14" s="228"/>
      <c r="X14" s="203"/>
      <c r="AD14" s="327" t="str">
        <f t="shared" si="0"/>
        <v>IF EXISTS (SELECT *FROM BookChild01 WHERE Code+Category+Item='0000093000199') Print 'Exist' ELSE Insert Into BookChild01 VALUES ('000009',3,'000199',12.333)</v>
      </c>
    </row>
    <row r="15" spans="1:100">
      <c r="A15" s="486" t="s">
        <v>158</v>
      </c>
      <c r="B15" s="486" t="s">
        <v>4312</v>
      </c>
      <c r="C15" s="131" t="s">
        <v>5872</v>
      </c>
      <c r="D15" s="496" t="s">
        <v>5746</v>
      </c>
      <c r="E15" s="131"/>
      <c r="F15" s="487"/>
      <c r="G15" s="131"/>
      <c r="H15" s="131"/>
      <c r="I15" s="131"/>
      <c r="J15" s="131"/>
      <c r="K15" s="484"/>
      <c r="L15" s="131"/>
      <c r="M15" s="488"/>
      <c r="N15" s="488"/>
      <c r="O15" s="131"/>
      <c r="P15" s="131"/>
      <c r="Q15" s="131"/>
      <c r="R15" s="131"/>
      <c r="S15" s="131"/>
      <c r="T15" s="131"/>
      <c r="W15" s="228"/>
      <c r="X15" s="203"/>
      <c r="AD15" s="327" t="str">
        <f t="shared" si="0"/>
        <v>IF EXISTS (SELECT *FROM BookChild01 WHERE Code+Category+Item='0000103000211') Print 'Exist' ELSE Insert Into BookChild01 VALUES ('000010',3,'000211',15.333)</v>
      </c>
    </row>
    <row r="16" spans="1:100">
      <c r="A16" s="486" t="s">
        <v>160</v>
      </c>
      <c r="B16" s="486" t="s">
        <v>4312</v>
      </c>
      <c r="C16" s="131" t="s">
        <v>3837</v>
      </c>
      <c r="D16" s="496" t="s">
        <v>5746</v>
      </c>
      <c r="E16" s="131"/>
      <c r="F16" s="487"/>
      <c r="G16" s="131"/>
      <c r="H16" s="131"/>
      <c r="I16" s="131"/>
      <c r="J16" s="131"/>
      <c r="K16" s="484"/>
      <c r="L16" s="131"/>
      <c r="M16" s="488"/>
      <c r="N16" s="488"/>
      <c r="O16" s="131"/>
      <c r="P16" s="131"/>
      <c r="Q16" s="131"/>
      <c r="R16" s="131"/>
      <c r="S16" s="131"/>
      <c r="T16" s="131"/>
      <c r="W16" s="228"/>
      <c r="X16" s="203"/>
      <c r="AD16" s="327" t="str">
        <f t="shared" si="0"/>
        <v>IF EXISTS (SELECT *FROM BookChild01 WHERE Code+Category+Item='0000113000214') Print 'Exist' ELSE Insert Into BookChild01 VALUES ('000011',3,'000214',15.333)</v>
      </c>
    </row>
    <row r="17" spans="1:30">
      <c r="A17" s="486" t="s">
        <v>162</v>
      </c>
      <c r="B17" s="486" t="s">
        <v>4312</v>
      </c>
      <c r="C17" s="131" t="s">
        <v>3859</v>
      </c>
      <c r="D17" s="496" t="s">
        <v>5746</v>
      </c>
      <c r="E17" s="131"/>
      <c r="F17" s="487"/>
      <c r="G17" s="131"/>
      <c r="H17" s="131"/>
      <c r="I17" s="131"/>
      <c r="J17" s="131"/>
      <c r="K17" s="484"/>
      <c r="L17" s="131"/>
      <c r="M17" s="488"/>
      <c r="N17" s="488"/>
      <c r="O17" s="131"/>
      <c r="P17" s="131"/>
      <c r="Q17" s="131"/>
      <c r="R17" s="131"/>
      <c r="S17" s="131"/>
      <c r="T17" s="131"/>
      <c r="W17" s="228"/>
      <c r="X17" s="203"/>
      <c r="AD17" s="327" t="str">
        <f t="shared" si="0"/>
        <v>IF EXISTS (SELECT *FROM BookChild01 WHERE Code+Category+Item='0000123000199') Print 'Exist' ELSE Insert Into BookChild01 VALUES ('000012',3,'000199',15.333)</v>
      </c>
    </row>
    <row r="18" spans="1:30">
      <c r="A18" s="486" t="s">
        <v>164</v>
      </c>
      <c r="B18" s="486" t="s">
        <v>4312</v>
      </c>
      <c r="C18" s="131" t="s">
        <v>5872</v>
      </c>
      <c r="D18" s="496" t="s">
        <v>5747</v>
      </c>
      <c r="E18" s="131"/>
      <c r="F18" s="487"/>
      <c r="G18" s="131"/>
      <c r="H18" s="131"/>
      <c r="I18" s="131"/>
      <c r="J18" s="131"/>
      <c r="K18" s="484"/>
      <c r="L18" s="131"/>
      <c r="M18" s="488"/>
      <c r="N18" s="488"/>
      <c r="O18" s="131"/>
      <c r="P18" s="131"/>
      <c r="Q18" s="131"/>
      <c r="R18" s="131"/>
      <c r="S18" s="131"/>
      <c r="T18" s="131"/>
      <c r="W18" s="228"/>
      <c r="X18" s="203"/>
      <c r="AD18" s="327" t="str">
        <f t="shared" si="0"/>
        <v>IF EXISTS (SELECT *FROM BookChild01 WHERE Code+Category+Item='0000133000211') Print 'Exist' ELSE Insert Into BookChild01 VALUES ('000013',3,'000211',17.667)</v>
      </c>
    </row>
    <row r="19" spans="1:30">
      <c r="A19" s="486" t="s">
        <v>136</v>
      </c>
      <c r="B19" s="486" t="s">
        <v>4312</v>
      </c>
      <c r="C19" s="131" t="s">
        <v>3837</v>
      </c>
      <c r="D19" s="496" t="s">
        <v>5747</v>
      </c>
      <c r="E19" s="131"/>
      <c r="F19" s="487"/>
      <c r="G19" s="131"/>
      <c r="H19" s="131"/>
      <c r="I19" s="131"/>
      <c r="J19" s="131"/>
      <c r="K19" s="484"/>
      <c r="L19" s="131"/>
      <c r="M19" s="488"/>
      <c r="N19" s="488"/>
      <c r="O19" s="131"/>
      <c r="P19" s="131"/>
      <c r="Q19" s="131"/>
      <c r="R19" s="131"/>
      <c r="S19" s="131"/>
      <c r="T19" s="131"/>
      <c r="W19" s="228"/>
      <c r="X19" s="203"/>
      <c r="AD19" s="327" t="str">
        <f t="shared" si="0"/>
        <v>IF EXISTS (SELECT *FROM BookChild01 WHERE Code+Category+Item='0000143000214') Print 'Exist' ELSE Insert Into BookChild01 VALUES ('000014',3,'000214',17.667)</v>
      </c>
    </row>
    <row r="20" spans="1:30">
      <c r="A20" s="486" t="s">
        <v>167</v>
      </c>
      <c r="B20" s="486" t="s">
        <v>4312</v>
      </c>
      <c r="C20" s="131" t="s">
        <v>3859</v>
      </c>
      <c r="D20" s="496" t="s">
        <v>5747</v>
      </c>
      <c r="E20" s="131"/>
      <c r="F20" s="487"/>
      <c r="G20" s="131"/>
      <c r="H20" s="131"/>
      <c r="I20" s="131"/>
      <c r="J20" s="131"/>
      <c r="K20" s="484"/>
      <c r="L20" s="131"/>
      <c r="M20" s="488"/>
      <c r="N20" s="488"/>
      <c r="O20" s="131"/>
      <c r="P20" s="131"/>
      <c r="Q20" s="131"/>
      <c r="R20" s="131"/>
      <c r="S20" s="131"/>
      <c r="T20" s="131"/>
      <c r="W20" s="228"/>
      <c r="X20" s="203"/>
      <c r="AD20" s="327" t="str">
        <f t="shared" si="0"/>
        <v>IF EXISTS (SELECT *FROM BookChild01 WHERE Code+Category+Item='0000153000199') Print 'Exist' ELSE Insert Into BookChild01 VALUES ('000015',3,'000199',17.667)</v>
      </c>
    </row>
    <row r="21" spans="1:30">
      <c r="A21" s="486" t="s">
        <v>170</v>
      </c>
      <c r="B21" s="486" t="s">
        <v>4312</v>
      </c>
      <c r="C21" s="131" t="s">
        <v>5872</v>
      </c>
      <c r="D21" s="496" t="s">
        <v>5897</v>
      </c>
      <c r="E21" s="131"/>
      <c r="F21" s="487"/>
      <c r="G21" s="131"/>
      <c r="H21" s="131"/>
      <c r="I21" s="131"/>
      <c r="J21" s="131"/>
      <c r="K21" s="484"/>
      <c r="L21" s="131"/>
      <c r="M21" s="488"/>
      <c r="N21" s="488"/>
      <c r="O21" s="131"/>
      <c r="P21" s="131"/>
      <c r="Q21" s="131"/>
      <c r="R21" s="131"/>
      <c r="S21" s="131"/>
      <c r="T21" s="131"/>
      <c r="W21" s="228"/>
      <c r="X21" s="203"/>
      <c r="AD21" s="327" t="str">
        <f t="shared" si="0"/>
        <v>IF EXISTS (SELECT *FROM BookChild01 WHERE Code+Category+Item='0000163000211') Print 'Exist' ELSE Insert Into BookChild01 VALUES ('000016',3,'000211',23.00)</v>
      </c>
    </row>
    <row r="22" spans="1:30">
      <c r="A22" s="486" t="s">
        <v>172</v>
      </c>
      <c r="B22" s="486" t="s">
        <v>4312</v>
      </c>
      <c r="C22" s="131" t="s">
        <v>3837</v>
      </c>
      <c r="D22" s="496" t="s">
        <v>5897</v>
      </c>
      <c r="E22" s="131"/>
      <c r="F22" s="487"/>
      <c r="G22" s="131"/>
      <c r="H22" s="131"/>
      <c r="I22" s="131"/>
      <c r="J22" s="131"/>
      <c r="K22" s="484"/>
      <c r="L22" s="131"/>
      <c r="M22" s="488"/>
      <c r="N22" s="488"/>
      <c r="O22" s="131"/>
      <c r="P22" s="131"/>
      <c r="Q22" s="131"/>
      <c r="R22" s="131"/>
      <c r="S22" s="131"/>
      <c r="T22" s="131"/>
      <c r="W22" s="228"/>
      <c r="X22" s="203"/>
      <c r="AD22" s="327" t="str">
        <f t="shared" si="0"/>
        <v>IF EXISTS (SELECT *FROM BookChild01 WHERE Code+Category+Item='0000173000214') Print 'Exist' ELSE Insert Into BookChild01 VALUES ('000017',3,'000214',23.00)</v>
      </c>
    </row>
    <row r="23" spans="1:30">
      <c r="A23" s="486" t="s">
        <v>174</v>
      </c>
      <c r="B23" s="486" t="s">
        <v>4312</v>
      </c>
      <c r="C23" s="131" t="s">
        <v>5872</v>
      </c>
      <c r="D23" s="496" t="s">
        <v>5748</v>
      </c>
      <c r="E23" s="131"/>
      <c r="F23" s="487"/>
      <c r="G23" s="131"/>
      <c r="H23" s="131"/>
      <c r="I23" s="131"/>
      <c r="J23" s="131"/>
      <c r="K23" s="484"/>
      <c r="L23" s="131"/>
      <c r="M23" s="488"/>
      <c r="N23" s="488"/>
      <c r="O23" s="131"/>
      <c r="P23" s="131"/>
      <c r="Q23" s="131"/>
      <c r="R23" s="131"/>
      <c r="S23" s="131"/>
      <c r="T23" s="131"/>
      <c r="W23" s="228"/>
      <c r="X23" s="203"/>
      <c r="AD23" s="327" t="str">
        <f t="shared" si="0"/>
        <v>IF EXISTS (SELECT *FROM BookChild01 WHERE Code+Category+Item='0000183000211') Print 'Exist' ELSE Insert Into BookChild01 VALUES ('000018',3,'000211',29.667)</v>
      </c>
    </row>
    <row r="24" spans="1:30">
      <c r="A24" s="486" t="s">
        <v>145</v>
      </c>
      <c r="B24" s="486" t="s">
        <v>4312</v>
      </c>
      <c r="C24" s="131" t="s">
        <v>3837</v>
      </c>
      <c r="D24" s="496" t="s">
        <v>5748</v>
      </c>
      <c r="E24" s="131"/>
      <c r="F24" s="487"/>
      <c r="G24" s="131"/>
      <c r="H24" s="131"/>
      <c r="I24" s="131"/>
      <c r="J24" s="131"/>
      <c r="K24" s="484"/>
      <c r="L24" s="131"/>
      <c r="M24" s="488"/>
      <c r="N24" s="488"/>
      <c r="O24" s="131"/>
      <c r="P24" s="131"/>
      <c r="Q24" s="131"/>
      <c r="R24" s="131"/>
      <c r="S24" s="131"/>
      <c r="T24" s="131"/>
      <c r="W24" s="228"/>
      <c r="X24" s="203"/>
      <c r="AD24" s="327" t="str">
        <f t="shared" si="0"/>
        <v>IF EXISTS (SELECT *FROM BookChild01 WHERE Code+Category+Item='0000193000214') Print 'Exist' ELSE Insert Into BookChild01 VALUES ('000019',3,'000214',29.667)</v>
      </c>
    </row>
    <row r="25" spans="1:30">
      <c r="A25" s="486" t="s">
        <v>156</v>
      </c>
      <c r="B25" s="486" t="s">
        <v>4312</v>
      </c>
      <c r="C25" s="131" t="s">
        <v>3845</v>
      </c>
      <c r="D25" s="496" t="s">
        <v>5895</v>
      </c>
      <c r="E25" s="131"/>
      <c r="F25" s="487"/>
      <c r="G25" s="131"/>
      <c r="H25" s="131"/>
      <c r="I25" s="131"/>
      <c r="J25" s="131"/>
      <c r="K25" s="484"/>
      <c r="L25" s="131"/>
      <c r="M25" s="488"/>
      <c r="N25" s="488"/>
      <c r="O25" s="131"/>
      <c r="P25" s="131"/>
      <c r="Q25" s="131"/>
      <c r="R25" s="131"/>
      <c r="S25" s="131"/>
      <c r="T25" s="131"/>
      <c r="W25" s="228"/>
      <c r="X25" s="203"/>
      <c r="AD25" s="327" t="str">
        <f t="shared" si="0"/>
        <v>IF EXISTS (SELECT *FROM BookChild01 WHERE Code+Category+Item='0000203000207') Print 'Exist' ELSE Insert Into BookChild01 VALUES ('000020',3,'000207',6.333)</v>
      </c>
    </row>
    <row r="26" spans="1:30">
      <c r="A26" s="486" t="s">
        <v>178</v>
      </c>
      <c r="B26" s="486" t="s">
        <v>4312</v>
      </c>
      <c r="C26" s="131" t="s">
        <v>3863</v>
      </c>
      <c r="D26" s="496" t="s">
        <v>5895</v>
      </c>
      <c r="E26" s="131"/>
      <c r="F26" s="487"/>
      <c r="G26" s="131"/>
      <c r="H26" s="131"/>
      <c r="I26" s="131"/>
      <c r="J26" s="131"/>
      <c r="K26" s="484"/>
      <c r="L26" s="131"/>
      <c r="M26" s="488"/>
      <c r="N26" s="488"/>
      <c r="O26" s="131"/>
      <c r="P26" s="131"/>
      <c r="Q26" s="131"/>
      <c r="R26" s="131"/>
      <c r="S26" s="131"/>
      <c r="T26" s="131"/>
      <c r="W26" s="228"/>
      <c r="X26" s="203"/>
      <c r="AD26" s="327" t="str">
        <f t="shared" si="0"/>
        <v>IF EXISTS (SELECT *FROM BookChild01 WHERE Code+Category+Item='0000213000215') Print 'Exist' ELSE Insert Into BookChild01 VALUES ('000021',3,'000215',6.333)</v>
      </c>
    </row>
    <row r="27" spans="1:30">
      <c r="A27" s="486" t="s">
        <v>168</v>
      </c>
      <c r="B27" s="486" t="s">
        <v>4312</v>
      </c>
      <c r="C27" s="131" t="s">
        <v>3729</v>
      </c>
      <c r="D27" s="496" t="s">
        <v>5895</v>
      </c>
      <c r="E27" s="131"/>
      <c r="F27" s="487"/>
      <c r="G27" s="131"/>
      <c r="H27" s="131"/>
      <c r="I27" s="131"/>
      <c r="J27" s="131"/>
      <c r="K27" s="484"/>
      <c r="L27" s="131"/>
      <c r="M27" s="488"/>
      <c r="N27" s="488"/>
      <c r="O27" s="131"/>
      <c r="P27" s="131"/>
      <c r="Q27" s="131"/>
      <c r="R27" s="131"/>
      <c r="S27" s="131"/>
      <c r="T27" s="131"/>
      <c r="W27" s="228"/>
      <c r="X27" s="203"/>
      <c r="AD27" s="327" t="str">
        <f t="shared" si="0"/>
        <v>IF EXISTS (SELECT *FROM BookChild01 WHERE Code+Category+Item='0000223000216') Print 'Exist' ELSE Insert Into BookChild01 VALUES ('000022',3,'000216',6.333)</v>
      </c>
    </row>
    <row r="28" spans="1:30">
      <c r="A28" s="486" t="s">
        <v>181</v>
      </c>
      <c r="B28" s="486" t="s">
        <v>4312</v>
      </c>
      <c r="C28" s="131" t="s">
        <v>3845</v>
      </c>
      <c r="D28" s="496" t="s">
        <v>5751</v>
      </c>
      <c r="E28" s="131"/>
      <c r="F28" s="487"/>
      <c r="G28" s="131"/>
      <c r="H28" s="131"/>
      <c r="I28" s="131"/>
      <c r="J28" s="131"/>
      <c r="K28" s="484"/>
      <c r="L28" s="131"/>
      <c r="M28" s="488"/>
      <c r="N28" s="488"/>
      <c r="O28" s="131"/>
      <c r="P28" s="131"/>
      <c r="Q28" s="131"/>
      <c r="R28" s="131"/>
      <c r="S28" s="131"/>
      <c r="T28" s="131"/>
      <c r="W28" s="228"/>
      <c r="X28" s="203"/>
      <c r="AD28" s="327" t="str">
        <f t="shared" si="0"/>
        <v>IF EXISTS (SELECT *FROM BookChild01 WHERE Code+Category+Item='0000233000207') Print 'Exist' ELSE Insert Into BookChild01 VALUES ('000023',3,'000207',10.333)</v>
      </c>
    </row>
    <row r="29" spans="1:30">
      <c r="A29" s="486" t="s">
        <v>182</v>
      </c>
      <c r="B29" s="486" t="s">
        <v>4312</v>
      </c>
      <c r="C29" s="131" t="s">
        <v>3863</v>
      </c>
      <c r="D29" s="496" t="s">
        <v>5751</v>
      </c>
      <c r="E29" s="131"/>
      <c r="F29" s="487"/>
      <c r="G29" s="131"/>
      <c r="H29" s="131"/>
      <c r="I29" s="131"/>
      <c r="J29" s="131"/>
      <c r="K29" s="484"/>
      <c r="L29" s="131"/>
      <c r="M29" s="488"/>
      <c r="N29" s="488"/>
      <c r="O29" s="131"/>
      <c r="P29" s="131"/>
      <c r="Q29" s="131"/>
      <c r="R29" s="131"/>
      <c r="S29" s="131"/>
      <c r="T29" s="131"/>
      <c r="W29" s="228"/>
      <c r="X29" s="203"/>
      <c r="AD29" s="327" t="str">
        <f t="shared" si="0"/>
        <v>IF EXISTS (SELECT *FROM BookChild01 WHERE Code+Category+Item='0000243000215') Print 'Exist' ELSE Insert Into BookChild01 VALUES ('000024',3,'000215',10.333)</v>
      </c>
    </row>
    <row r="30" spans="1:30">
      <c r="A30" s="486" t="s">
        <v>185</v>
      </c>
      <c r="B30" s="486" t="s">
        <v>4312</v>
      </c>
      <c r="C30" s="131" t="s">
        <v>3729</v>
      </c>
      <c r="D30" s="496" t="s">
        <v>5751</v>
      </c>
      <c r="E30" s="131"/>
      <c r="F30" s="487"/>
      <c r="G30" s="131"/>
      <c r="H30" s="131"/>
      <c r="I30" s="131"/>
      <c r="J30" s="131"/>
      <c r="K30" s="484"/>
      <c r="L30" s="131"/>
      <c r="M30" s="488"/>
      <c r="N30" s="488"/>
      <c r="O30" s="131"/>
      <c r="P30" s="131"/>
      <c r="Q30" s="131"/>
      <c r="R30" s="131"/>
      <c r="S30" s="131"/>
      <c r="T30" s="131"/>
      <c r="W30" s="228"/>
      <c r="X30" s="203"/>
      <c r="AD30" s="327" t="str">
        <f t="shared" si="0"/>
        <v>IF EXISTS (SELECT *FROM BookChild01 WHERE Code+Category+Item='0000253000216') Print 'Exist' ELSE Insert Into BookChild01 VALUES ('000025',3,'000216',10.333)</v>
      </c>
    </row>
    <row r="31" spans="1:30">
      <c r="A31" s="486" t="s">
        <v>187</v>
      </c>
      <c r="B31" s="486" t="s">
        <v>4312</v>
      </c>
      <c r="C31" s="131" t="s">
        <v>3845</v>
      </c>
      <c r="D31" s="496" t="s">
        <v>5752</v>
      </c>
      <c r="E31" s="131"/>
      <c r="F31" s="487"/>
      <c r="G31" s="131"/>
      <c r="H31" s="131"/>
      <c r="I31" s="131"/>
      <c r="J31" s="131"/>
      <c r="K31" s="484"/>
      <c r="L31" s="131"/>
      <c r="M31" s="488"/>
      <c r="N31" s="488"/>
      <c r="O31" s="131"/>
      <c r="P31" s="131"/>
      <c r="Q31" s="131"/>
      <c r="R31" s="131"/>
      <c r="S31" s="131"/>
      <c r="T31" s="131"/>
      <c r="W31" s="228"/>
      <c r="X31" s="203"/>
      <c r="AD31" s="327" t="str">
        <f t="shared" si="0"/>
        <v>IF EXISTS (SELECT *FROM BookChild01 WHERE Code+Category+Item='0000263000207') Print 'Exist' ELSE Insert Into BookChild01 VALUES ('000026',3,'000207',14.333)</v>
      </c>
    </row>
    <row r="32" spans="1:30">
      <c r="A32" s="486" t="s">
        <v>189</v>
      </c>
      <c r="B32" s="486" t="s">
        <v>4312</v>
      </c>
      <c r="C32" s="131" t="s">
        <v>3863</v>
      </c>
      <c r="D32" s="496" t="s">
        <v>5752</v>
      </c>
      <c r="E32" s="131"/>
      <c r="F32" s="487"/>
      <c r="G32" s="131"/>
      <c r="H32" s="131"/>
      <c r="I32" s="131"/>
      <c r="J32" s="131"/>
      <c r="K32" s="484"/>
      <c r="L32" s="131"/>
      <c r="M32" s="488"/>
      <c r="N32" s="488"/>
      <c r="O32" s="131"/>
      <c r="P32" s="131"/>
      <c r="Q32" s="131"/>
      <c r="R32" s="131"/>
      <c r="S32" s="131"/>
      <c r="T32" s="131"/>
      <c r="W32" s="228"/>
      <c r="X32" s="203"/>
      <c r="AD32" s="327" t="str">
        <f t="shared" si="0"/>
        <v>IF EXISTS (SELECT *FROM BookChild01 WHERE Code+Category+Item='0000273000215') Print 'Exist' ELSE Insert Into BookChild01 VALUES ('000027',3,'000215',14.333)</v>
      </c>
    </row>
    <row r="33" spans="1:30">
      <c r="A33" s="486" t="s">
        <v>191</v>
      </c>
      <c r="B33" s="486" t="s">
        <v>4312</v>
      </c>
      <c r="C33" s="131" t="s">
        <v>3729</v>
      </c>
      <c r="D33" s="496" t="s">
        <v>5752</v>
      </c>
      <c r="E33" s="131"/>
      <c r="F33" s="487"/>
      <c r="G33" s="131"/>
      <c r="H33" s="131"/>
      <c r="I33" s="131"/>
      <c r="J33" s="131"/>
      <c r="K33" s="484"/>
      <c r="L33" s="131"/>
      <c r="M33" s="488"/>
      <c r="N33" s="488"/>
      <c r="O33" s="131"/>
      <c r="P33" s="131"/>
      <c r="Q33" s="131"/>
      <c r="R33" s="131"/>
      <c r="S33" s="131"/>
      <c r="T33" s="131"/>
      <c r="W33" s="228"/>
      <c r="X33" s="203"/>
      <c r="AD33" s="327" t="str">
        <f t="shared" si="0"/>
        <v>IF EXISTS (SELECT *FROM BookChild01 WHERE Code+Category+Item='0000283000216') Print 'Exist' ELSE Insert Into BookChild01 VALUES ('000028',3,'000216',14.333)</v>
      </c>
    </row>
    <row r="34" spans="1:30">
      <c r="A34" s="486" t="s">
        <v>193</v>
      </c>
      <c r="B34" s="486" t="s">
        <v>4312</v>
      </c>
      <c r="C34" s="131" t="s">
        <v>3867</v>
      </c>
      <c r="D34" s="496" t="s">
        <v>5910</v>
      </c>
      <c r="E34" s="131"/>
      <c r="F34" s="487"/>
      <c r="G34" s="131"/>
      <c r="H34" s="131"/>
      <c r="I34" s="131"/>
      <c r="J34" s="131"/>
      <c r="K34" s="484"/>
      <c r="L34" s="131"/>
      <c r="M34" s="488"/>
      <c r="N34" s="488"/>
      <c r="O34" s="131"/>
      <c r="P34" s="131"/>
      <c r="Q34" s="131"/>
      <c r="R34" s="131"/>
      <c r="S34" s="131"/>
      <c r="T34" s="131"/>
      <c r="W34" s="228"/>
      <c r="X34" s="203"/>
      <c r="AD34" s="327" t="str">
        <f t="shared" si="0"/>
        <v>IF EXISTS (SELECT *FROM BookChild01 WHERE Code+Category+Item='0000293000209') Print 'Exist' ELSE Insert Into BookChild01 VALUES ('000029',3,'000209',5.25)</v>
      </c>
    </row>
    <row r="35" spans="1:30">
      <c r="A35" s="486" t="s">
        <v>195</v>
      </c>
      <c r="B35" s="486" t="s">
        <v>4312</v>
      </c>
      <c r="C35" s="131" t="s">
        <v>3829</v>
      </c>
      <c r="D35" s="496" t="s">
        <v>5910</v>
      </c>
      <c r="E35" s="131"/>
      <c r="F35" s="487"/>
      <c r="G35" s="131"/>
      <c r="H35" s="131"/>
      <c r="I35" s="131"/>
      <c r="J35" s="131"/>
      <c r="K35" s="484"/>
      <c r="L35" s="131"/>
      <c r="M35" s="488"/>
      <c r="N35" s="488"/>
      <c r="O35" s="131"/>
      <c r="P35" s="131"/>
      <c r="Q35" s="131"/>
      <c r="R35" s="131"/>
      <c r="S35" s="131"/>
      <c r="T35" s="131"/>
      <c r="W35" s="228"/>
      <c r="X35" s="203"/>
      <c r="AD35" s="327" t="str">
        <f t="shared" si="0"/>
        <v>IF EXISTS (SELECT *FROM BookChild01 WHERE Code+Category+Item='0000303000195') Print 'Exist' ELSE Insert Into BookChild01 VALUES ('000030',3,'000195',5.25)</v>
      </c>
    </row>
    <row r="36" spans="1:30">
      <c r="A36" s="486" t="s">
        <v>197</v>
      </c>
      <c r="B36" s="486" t="s">
        <v>4312</v>
      </c>
      <c r="C36" s="131" t="s">
        <v>3731</v>
      </c>
      <c r="D36" s="496" t="s">
        <v>5910</v>
      </c>
      <c r="AD36" s="327" t="str">
        <f t="shared" si="0"/>
        <v>IF EXISTS (SELECT *FROM BookChild01 WHERE Code+Category+Item='0000313000217') Print 'Exist' ELSE Insert Into BookChild01 VALUES ('000031',3,'000217',5.25)</v>
      </c>
    </row>
    <row r="37" spans="1:30">
      <c r="A37" s="486" t="s">
        <v>199</v>
      </c>
      <c r="B37" s="486" t="s">
        <v>4312</v>
      </c>
      <c r="C37" s="131" t="s">
        <v>3733</v>
      </c>
      <c r="D37" s="496" t="s">
        <v>5910</v>
      </c>
      <c r="E37" s="131"/>
      <c r="F37" s="131"/>
      <c r="G37" s="131"/>
      <c r="H37" s="131"/>
      <c r="I37" s="131"/>
      <c r="J37" s="131"/>
      <c r="K37" s="131"/>
      <c r="L37" s="131"/>
      <c r="M37" s="131"/>
      <c r="N37" s="131"/>
      <c r="O37" s="131"/>
      <c r="P37" s="131"/>
      <c r="Q37" s="131"/>
      <c r="R37" s="131"/>
      <c r="S37" s="131"/>
      <c r="T37" s="131"/>
      <c r="AD37" s="327" t="str">
        <f t="shared" si="0"/>
        <v>IF EXISTS (SELECT *FROM BookChild01 WHERE Code+Category+Item='0000323000218') Print 'Exist' ELSE Insert Into BookChild01 VALUES ('000032',3,'000218',5.25)</v>
      </c>
    </row>
    <row r="38" spans="1:30">
      <c r="A38" s="486" t="s">
        <v>211</v>
      </c>
      <c r="B38" s="486" t="s">
        <v>4312</v>
      </c>
      <c r="C38" s="131" t="s">
        <v>3735</v>
      </c>
      <c r="D38" s="496" t="s">
        <v>5910</v>
      </c>
      <c r="E38" s="131"/>
      <c r="F38" s="131"/>
      <c r="G38" s="131"/>
      <c r="H38" s="131"/>
      <c r="I38" s="131"/>
      <c r="J38" s="131"/>
      <c r="K38" s="131"/>
      <c r="L38" s="131"/>
      <c r="M38" s="131"/>
      <c r="N38" s="131"/>
      <c r="O38" s="131"/>
      <c r="P38" s="131"/>
      <c r="Q38" s="131"/>
      <c r="R38" s="131"/>
      <c r="S38" s="131"/>
      <c r="T38" s="131"/>
      <c r="AD38" s="327" t="str">
        <f t="shared" si="0"/>
        <v>IF EXISTS (SELECT *FROM BookChild01 WHERE Code+Category+Item='0000333000219') Print 'Exist' ELSE Insert Into BookChild01 VALUES ('000033',3,'000219',5.25)</v>
      </c>
    </row>
    <row r="39" spans="1:30">
      <c r="A39" s="486" t="s">
        <v>212</v>
      </c>
      <c r="B39" s="486" t="s">
        <v>4312</v>
      </c>
      <c r="C39" s="131" t="s">
        <v>3853</v>
      </c>
      <c r="D39" s="496" t="s">
        <v>5910</v>
      </c>
      <c r="E39" s="131"/>
      <c r="F39" s="487"/>
      <c r="G39" s="131"/>
      <c r="H39" s="131"/>
      <c r="I39" s="131"/>
      <c r="J39" s="131"/>
      <c r="K39" s="484"/>
      <c r="L39" s="131"/>
      <c r="M39" s="488"/>
      <c r="N39" s="488"/>
      <c r="O39" s="131"/>
      <c r="P39" s="131"/>
      <c r="Q39" s="131"/>
      <c r="R39" s="131"/>
      <c r="S39" s="131"/>
      <c r="T39" s="131"/>
      <c r="AD39" s="327" t="str">
        <f t="shared" si="0"/>
        <v>IF EXISTS (SELECT *FROM BookChild01 WHERE Code+Category+Item='0000343000198') Print 'Exist' ELSE Insert Into BookChild01 VALUES ('000034',3,'000198',5.25)</v>
      </c>
    </row>
    <row r="40" spans="1:30">
      <c r="A40" s="486" t="s">
        <v>223</v>
      </c>
      <c r="B40" s="486" t="s">
        <v>4312</v>
      </c>
      <c r="C40" s="131" t="s">
        <v>3815</v>
      </c>
      <c r="D40" s="496" t="s">
        <v>5910</v>
      </c>
      <c r="AD40" s="327" t="str">
        <f t="shared" si="0"/>
        <v>IF EXISTS (SELECT *FROM BookChild01 WHERE Code+Category+Item='0000353000192') Print 'Exist' ELSE Insert Into BookChild01 VALUES ('000035',3,'000192',5.25)</v>
      </c>
    </row>
    <row r="41" spans="1:30">
      <c r="A41" s="486" t="s">
        <v>224</v>
      </c>
      <c r="B41" s="486" t="s">
        <v>4312</v>
      </c>
      <c r="C41" s="131" t="s">
        <v>3737</v>
      </c>
      <c r="D41" s="496" t="s">
        <v>5910</v>
      </c>
      <c r="AD41" s="327" t="str">
        <f t="shared" si="0"/>
        <v>IF EXISTS (SELECT *FROM BookChild01 WHERE Code+Category+Item='0000363000220') Print 'Exist' ELSE Insert Into BookChild01 VALUES ('000036',3,'000220',5.25)</v>
      </c>
    </row>
    <row r="42" spans="1:30">
      <c r="A42" s="486" t="s">
        <v>225</v>
      </c>
      <c r="B42" s="486" t="s">
        <v>4312</v>
      </c>
      <c r="C42" s="131" t="s">
        <v>3880</v>
      </c>
      <c r="D42" s="496" t="s">
        <v>5910</v>
      </c>
      <c r="AD42" s="327" t="str">
        <f t="shared" si="0"/>
        <v>IF EXISTS (SELECT *FROM BookChild01 WHERE Code+Category+Item='0000373000221') Print 'Exist' ELSE Insert Into BookChild01 VALUES ('000037',3,'000221',5.25)</v>
      </c>
    </row>
    <row r="43" spans="1:30">
      <c r="A43" s="486" t="s">
        <v>226</v>
      </c>
      <c r="B43" s="486" t="s">
        <v>4312</v>
      </c>
      <c r="C43" s="131" t="s">
        <v>5867</v>
      </c>
      <c r="D43" s="496" t="s">
        <v>5910</v>
      </c>
      <c r="AD43" s="327" t="str">
        <f t="shared" si="0"/>
        <v>IF EXISTS (SELECT *FROM BookChild01 WHERE Code+Category+Item='0000383000191') Print 'Exist' ELSE Insert Into BookChild01 VALUES ('000038',3,'000191',5.25)</v>
      </c>
    </row>
    <row r="44" spans="1:30">
      <c r="A44" s="486" t="s">
        <v>227</v>
      </c>
      <c r="B44" s="486" t="s">
        <v>4312</v>
      </c>
      <c r="C44" s="131" t="s">
        <v>3867</v>
      </c>
      <c r="D44" s="496" t="s">
        <v>5919</v>
      </c>
      <c r="AD44" s="327" t="str">
        <f t="shared" si="0"/>
        <v>IF EXISTS (SELECT *FROM BookChild01 WHERE Code+Category+Item='0000393000209') Print 'Exist' ELSE Insert Into BookChild01 VALUES ('000039',3,'000209',7.00)</v>
      </c>
    </row>
    <row r="45" spans="1:30">
      <c r="A45" s="486" t="s">
        <v>229</v>
      </c>
      <c r="B45" s="486" t="s">
        <v>4312</v>
      </c>
      <c r="C45" s="131" t="s">
        <v>3829</v>
      </c>
      <c r="D45" s="496" t="s">
        <v>5919</v>
      </c>
      <c r="AD45" s="327" t="str">
        <f t="shared" si="0"/>
        <v>IF EXISTS (SELECT *FROM BookChild01 WHERE Code+Category+Item='0000403000195') Print 'Exist' ELSE Insert Into BookChild01 VALUES ('000040',3,'000195',7.00)</v>
      </c>
    </row>
    <row r="46" spans="1:30">
      <c r="A46" s="486" t="s">
        <v>230</v>
      </c>
      <c r="B46" s="486" t="s">
        <v>4312</v>
      </c>
      <c r="C46" s="131" t="s">
        <v>3731</v>
      </c>
      <c r="D46" s="496" t="s">
        <v>5919</v>
      </c>
      <c r="AD46" s="327" t="str">
        <f t="shared" si="0"/>
        <v>IF EXISTS (SELECT *FROM BookChild01 WHERE Code+Category+Item='0000413000217') Print 'Exist' ELSE Insert Into BookChild01 VALUES ('000041',3,'000217',7.00)</v>
      </c>
    </row>
    <row r="47" spans="1:30">
      <c r="A47" s="486" t="s">
        <v>231</v>
      </c>
      <c r="B47" s="486" t="s">
        <v>4312</v>
      </c>
      <c r="C47" s="131" t="s">
        <v>3733</v>
      </c>
      <c r="D47" s="496" t="s">
        <v>5919</v>
      </c>
      <c r="AD47" s="327" t="str">
        <f t="shared" si="0"/>
        <v>IF EXISTS (SELECT *FROM BookChild01 WHERE Code+Category+Item='0000423000218') Print 'Exist' ELSE Insert Into BookChild01 VALUES ('000042',3,'000218',7.00)</v>
      </c>
    </row>
    <row r="48" spans="1:30">
      <c r="A48" s="486" t="s">
        <v>232</v>
      </c>
      <c r="B48" s="486" t="s">
        <v>4312</v>
      </c>
      <c r="C48" s="131" t="s">
        <v>3735</v>
      </c>
      <c r="D48" s="496" t="s">
        <v>5919</v>
      </c>
      <c r="AD48" s="327" t="str">
        <f t="shared" si="0"/>
        <v>IF EXISTS (SELECT *FROM BookChild01 WHERE Code+Category+Item='0000433000219') Print 'Exist' ELSE Insert Into BookChild01 VALUES ('000043',3,'000219',7.00)</v>
      </c>
    </row>
    <row r="49" spans="1:30">
      <c r="A49" s="486" t="s">
        <v>228</v>
      </c>
      <c r="B49" s="486" t="s">
        <v>4312</v>
      </c>
      <c r="C49" s="131" t="s">
        <v>3853</v>
      </c>
      <c r="D49" s="496" t="s">
        <v>5919</v>
      </c>
      <c r="AD49" s="327" t="str">
        <f t="shared" si="0"/>
        <v>IF EXISTS (SELECT *FROM BookChild01 WHERE Code+Category+Item='0000443000198') Print 'Exist' ELSE Insert Into BookChild01 VALUES ('000044',3,'000198',7.00)</v>
      </c>
    </row>
    <row r="50" spans="1:30">
      <c r="A50" s="486" t="s">
        <v>233</v>
      </c>
      <c r="B50" s="486" t="s">
        <v>4312</v>
      </c>
      <c r="C50" s="131" t="s">
        <v>3815</v>
      </c>
      <c r="D50" s="496" t="s">
        <v>5919</v>
      </c>
      <c r="AD50" s="327" t="str">
        <f t="shared" si="0"/>
        <v>IF EXISTS (SELECT *FROM BookChild01 WHERE Code+Category+Item='0000453000192') Print 'Exist' ELSE Insert Into BookChild01 VALUES ('000045',3,'000192',7.00)</v>
      </c>
    </row>
    <row r="51" spans="1:30">
      <c r="A51" s="486" t="s">
        <v>234</v>
      </c>
      <c r="B51" s="486" t="s">
        <v>4312</v>
      </c>
      <c r="C51" s="131" t="s">
        <v>3737</v>
      </c>
      <c r="D51" s="496" t="s">
        <v>5919</v>
      </c>
      <c r="AD51" s="327" t="str">
        <f t="shared" si="0"/>
        <v>IF EXISTS (SELECT *FROM BookChild01 WHERE Code+Category+Item='0000463000220') Print 'Exist' ELSE Insert Into BookChild01 VALUES ('000046',3,'000220',7.00)</v>
      </c>
    </row>
    <row r="52" spans="1:30">
      <c r="A52" s="486" t="s">
        <v>235</v>
      </c>
      <c r="B52" s="486" t="s">
        <v>4312</v>
      </c>
      <c r="C52" s="131" t="s">
        <v>3880</v>
      </c>
      <c r="D52" s="496" t="s">
        <v>5919</v>
      </c>
      <c r="AD52" s="327" t="str">
        <f t="shared" si="0"/>
        <v>IF EXISTS (SELECT *FROM BookChild01 WHERE Code+Category+Item='0000473000221') Print 'Exist' ELSE Insert Into BookChild01 VALUES ('000047',3,'000221',7.00)</v>
      </c>
    </row>
    <row r="53" spans="1:30">
      <c r="A53" s="486" t="s">
        <v>236</v>
      </c>
      <c r="B53" s="486" t="s">
        <v>4312</v>
      </c>
      <c r="C53" s="131" t="s">
        <v>5867</v>
      </c>
      <c r="D53" s="496" t="s">
        <v>5919</v>
      </c>
      <c r="AD53" s="327" t="str">
        <f t="shared" si="0"/>
        <v>IF EXISTS (SELECT *FROM BookChild01 WHERE Code+Category+Item='0000483000191') Print 'Exist' ELSE Insert Into BookChild01 VALUES ('000048',3,'000191',7.00)</v>
      </c>
    </row>
    <row r="54" spans="1:30">
      <c r="A54" s="486" t="s">
        <v>237</v>
      </c>
      <c r="B54" s="486" t="s">
        <v>4312</v>
      </c>
      <c r="C54" s="131" t="s">
        <v>3867</v>
      </c>
      <c r="D54" s="496" t="s">
        <v>5917</v>
      </c>
      <c r="AD54" s="327" t="str">
        <f t="shared" si="0"/>
        <v>IF EXISTS (SELECT *FROM BookChild01 WHERE Code+Category+Item='0000493000209') Print 'Exist' ELSE Insert Into BookChild01 VALUES ('000049',3,'000209',8.25)</v>
      </c>
    </row>
    <row r="55" spans="1:30">
      <c r="A55" s="486" t="s">
        <v>238</v>
      </c>
      <c r="B55" s="486" t="s">
        <v>4312</v>
      </c>
      <c r="C55" s="131" t="s">
        <v>3829</v>
      </c>
      <c r="D55" s="496" t="s">
        <v>5917</v>
      </c>
      <c r="AD55" s="327" t="str">
        <f t="shared" si="0"/>
        <v>IF EXISTS (SELECT *FROM BookChild01 WHERE Code+Category+Item='0000503000195') Print 'Exist' ELSE Insert Into BookChild01 VALUES ('000050',3,'000195',8.25)</v>
      </c>
    </row>
    <row r="56" spans="1:30">
      <c r="A56" s="486" t="s">
        <v>239</v>
      </c>
      <c r="B56" s="486" t="s">
        <v>4312</v>
      </c>
      <c r="C56" s="131" t="s">
        <v>3731</v>
      </c>
      <c r="D56" s="496" t="s">
        <v>5917</v>
      </c>
      <c r="AD56" s="327" t="str">
        <f t="shared" si="0"/>
        <v>IF EXISTS (SELECT *FROM BookChild01 WHERE Code+Category+Item='0000513000217') Print 'Exist' ELSE Insert Into BookChild01 VALUES ('000051',3,'000217',8.25)</v>
      </c>
    </row>
    <row r="57" spans="1:30">
      <c r="A57" s="486" t="s">
        <v>240</v>
      </c>
      <c r="B57" s="486" t="s">
        <v>4312</v>
      </c>
      <c r="C57" s="131" t="s">
        <v>3733</v>
      </c>
      <c r="D57" s="496" t="s">
        <v>5917</v>
      </c>
      <c r="AD57" s="327" t="str">
        <f t="shared" si="0"/>
        <v>IF EXISTS (SELECT *FROM BookChild01 WHERE Code+Category+Item='0000523000218') Print 'Exist' ELSE Insert Into BookChild01 VALUES ('000052',3,'000218',8.25)</v>
      </c>
    </row>
    <row r="58" spans="1:30">
      <c r="A58" s="486" t="s">
        <v>241</v>
      </c>
      <c r="B58" s="486" t="s">
        <v>4312</v>
      </c>
      <c r="C58" s="131" t="s">
        <v>3735</v>
      </c>
      <c r="D58" s="496" t="s">
        <v>5917</v>
      </c>
      <c r="AD58" s="327" t="str">
        <f t="shared" si="0"/>
        <v>IF EXISTS (SELECT *FROM BookChild01 WHERE Code+Category+Item='0000533000219') Print 'Exist' ELSE Insert Into BookChild01 VALUES ('000053',3,'000219',8.25)</v>
      </c>
    </row>
    <row r="59" spans="1:30">
      <c r="A59" s="486" t="s">
        <v>242</v>
      </c>
      <c r="B59" s="486" t="s">
        <v>4312</v>
      </c>
      <c r="C59" s="131" t="s">
        <v>3853</v>
      </c>
      <c r="D59" s="496" t="s">
        <v>5917</v>
      </c>
      <c r="AD59" s="327" t="str">
        <f t="shared" si="0"/>
        <v>IF EXISTS (SELECT *FROM BookChild01 WHERE Code+Category+Item='0000543000198') Print 'Exist' ELSE Insert Into BookChild01 VALUES ('000054',3,'000198',8.25)</v>
      </c>
    </row>
    <row r="60" spans="1:30">
      <c r="A60" s="486" t="s">
        <v>243</v>
      </c>
      <c r="B60" s="486" t="s">
        <v>4312</v>
      </c>
      <c r="C60" s="131" t="s">
        <v>3815</v>
      </c>
      <c r="D60" s="496" t="s">
        <v>5917</v>
      </c>
      <c r="AD60" s="327" t="str">
        <f t="shared" si="0"/>
        <v>IF EXISTS (SELECT *FROM BookChild01 WHERE Code+Category+Item='0000553000192') Print 'Exist' ELSE Insert Into BookChild01 VALUES ('000055',3,'000192',8.25)</v>
      </c>
    </row>
    <row r="61" spans="1:30">
      <c r="A61" s="486" t="s">
        <v>244</v>
      </c>
      <c r="B61" s="486" t="s">
        <v>4312</v>
      </c>
      <c r="C61" s="131" t="s">
        <v>3737</v>
      </c>
      <c r="D61" s="496" t="s">
        <v>5917</v>
      </c>
      <c r="AD61" s="327" t="str">
        <f t="shared" si="0"/>
        <v>IF EXISTS (SELECT *FROM BookChild01 WHERE Code+Category+Item='0000563000220') Print 'Exist' ELSE Insert Into BookChild01 VALUES ('000056',3,'000220',8.25)</v>
      </c>
    </row>
    <row r="62" spans="1:30">
      <c r="A62" s="486" t="s">
        <v>245</v>
      </c>
      <c r="B62" s="486" t="s">
        <v>4312</v>
      </c>
      <c r="C62" s="131" t="s">
        <v>3880</v>
      </c>
      <c r="D62" s="496" t="s">
        <v>5917</v>
      </c>
      <c r="AD62" s="327" t="str">
        <f t="shared" si="0"/>
        <v>IF EXISTS (SELECT *FROM BookChild01 WHERE Code+Category+Item='0000573000221') Print 'Exist' ELSE Insert Into BookChild01 VALUES ('000057',3,'000221',8.25)</v>
      </c>
    </row>
    <row r="63" spans="1:30">
      <c r="A63" s="486" t="s">
        <v>246</v>
      </c>
      <c r="B63" s="486" t="s">
        <v>4312</v>
      </c>
      <c r="C63" s="131" t="s">
        <v>5867</v>
      </c>
      <c r="D63" s="496" t="s">
        <v>5917</v>
      </c>
      <c r="AD63" s="327" t="str">
        <f t="shared" si="0"/>
        <v>IF EXISTS (SELECT *FROM BookChild01 WHERE Code+Category+Item='0000583000191') Print 'Exist' ELSE Insert Into BookChild01 VALUES ('000058',3,'000191',8.25)</v>
      </c>
    </row>
    <row r="64" spans="1:30">
      <c r="A64" s="486" t="s">
        <v>247</v>
      </c>
      <c r="B64" s="486" t="s">
        <v>4312</v>
      </c>
      <c r="C64" s="131" t="s">
        <v>3867</v>
      </c>
      <c r="D64" s="496" t="s">
        <v>6131</v>
      </c>
      <c r="AD64" s="327" t="str">
        <f t="shared" si="0"/>
        <v>IF EXISTS (SELECT *FROM BookChild01 WHERE Code+Category+Item='0000593000209') Print 'Exist' ELSE Insert Into BookChild01 VALUES ('000059',3,'000209',11.25)</v>
      </c>
    </row>
    <row r="65" spans="1:30">
      <c r="A65" s="486" t="s">
        <v>248</v>
      </c>
      <c r="B65" s="486" t="s">
        <v>4312</v>
      </c>
      <c r="C65" s="131" t="s">
        <v>3829</v>
      </c>
      <c r="D65" s="496" t="s">
        <v>6131</v>
      </c>
      <c r="AD65" s="327" t="str">
        <f t="shared" si="0"/>
        <v>IF EXISTS (SELECT *FROM BookChild01 WHERE Code+Category+Item='0000603000195') Print 'Exist' ELSE Insert Into BookChild01 VALUES ('000060',3,'000195',11.25)</v>
      </c>
    </row>
    <row r="66" spans="1:30">
      <c r="A66" s="486" t="s">
        <v>249</v>
      </c>
      <c r="B66" s="486" t="s">
        <v>4312</v>
      </c>
      <c r="C66" s="131" t="s">
        <v>3731</v>
      </c>
      <c r="D66" s="496" t="s">
        <v>6131</v>
      </c>
      <c r="AD66" s="327" t="str">
        <f t="shared" si="0"/>
        <v>IF EXISTS (SELECT *FROM BookChild01 WHERE Code+Category+Item='0000613000217') Print 'Exist' ELSE Insert Into BookChild01 VALUES ('000061',3,'000217',11.25)</v>
      </c>
    </row>
    <row r="67" spans="1:30">
      <c r="A67" s="486" t="s">
        <v>250</v>
      </c>
      <c r="B67" s="486" t="s">
        <v>4312</v>
      </c>
      <c r="C67" s="131" t="s">
        <v>3733</v>
      </c>
      <c r="D67" s="496" t="s">
        <v>6131</v>
      </c>
      <c r="AD67" s="327" t="str">
        <f t="shared" si="0"/>
        <v>IF EXISTS (SELECT *FROM BookChild01 WHERE Code+Category+Item='0000623000218') Print 'Exist' ELSE Insert Into BookChild01 VALUES ('000062',3,'000218',11.25)</v>
      </c>
    </row>
    <row r="68" spans="1:30">
      <c r="A68" s="486" t="s">
        <v>251</v>
      </c>
      <c r="B68" s="486" t="s">
        <v>4312</v>
      </c>
      <c r="C68" s="131" t="s">
        <v>3735</v>
      </c>
      <c r="D68" s="496" t="s">
        <v>6131</v>
      </c>
      <c r="AD68" s="327" t="str">
        <f t="shared" si="0"/>
        <v>IF EXISTS (SELECT *FROM BookChild01 WHERE Code+Category+Item='0000633000219') Print 'Exist' ELSE Insert Into BookChild01 VALUES ('000063',3,'000219',11.25)</v>
      </c>
    </row>
    <row r="69" spans="1:30">
      <c r="A69" s="486" t="s">
        <v>252</v>
      </c>
      <c r="B69" s="486" t="s">
        <v>4312</v>
      </c>
      <c r="C69" s="131" t="s">
        <v>3853</v>
      </c>
      <c r="D69" s="496" t="s">
        <v>6131</v>
      </c>
      <c r="AD69" s="327" t="str">
        <f t="shared" si="0"/>
        <v>IF EXISTS (SELECT *FROM BookChild01 WHERE Code+Category+Item='0000643000198') Print 'Exist' ELSE Insert Into BookChild01 VALUES ('000064',3,'000198',11.25)</v>
      </c>
    </row>
    <row r="70" spans="1:30">
      <c r="A70" s="486" t="s">
        <v>253</v>
      </c>
      <c r="B70" s="486" t="s">
        <v>4312</v>
      </c>
      <c r="C70" s="131" t="s">
        <v>3815</v>
      </c>
      <c r="D70" s="496" t="s">
        <v>6131</v>
      </c>
      <c r="AD70" s="327" t="str">
        <f t="shared" si="0"/>
        <v>IF EXISTS (SELECT *FROM BookChild01 WHERE Code+Category+Item='0000653000192') Print 'Exist' ELSE Insert Into BookChild01 VALUES ('000065',3,'000192',11.25)</v>
      </c>
    </row>
    <row r="71" spans="1:30">
      <c r="A71" s="486" t="s">
        <v>254</v>
      </c>
      <c r="B71" s="486" t="s">
        <v>4312</v>
      </c>
      <c r="C71" s="131" t="s">
        <v>3737</v>
      </c>
      <c r="D71" s="496" t="s">
        <v>6131</v>
      </c>
      <c r="AD71" s="327" t="str">
        <f t="shared" ref="AD71:AD134" si="1">CONCATENATE(AD$1,AD$3,"Category+Item='",A71&amp;B71&amp;C71,"') Print 'Exist' ELSE ",AD$4,"'",A71,"',",B71,",'",C71,"',",D71,")")</f>
        <v>IF EXISTS (SELECT *FROM BookChild01 WHERE Code+Category+Item='0000663000220') Print 'Exist' ELSE Insert Into BookChild01 VALUES ('000066',3,'000220',11.25)</v>
      </c>
    </row>
    <row r="72" spans="1:30">
      <c r="A72" s="486" t="s">
        <v>255</v>
      </c>
      <c r="B72" s="486" t="s">
        <v>4312</v>
      </c>
      <c r="C72" s="131" t="s">
        <v>3880</v>
      </c>
      <c r="D72" s="496" t="s">
        <v>6131</v>
      </c>
      <c r="AD72" s="327" t="str">
        <f t="shared" si="1"/>
        <v>IF EXISTS (SELECT *FROM BookChild01 WHERE Code+Category+Item='0000673000221') Print 'Exist' ELSE Insert Into BookChild01 VALUES ('000067',3,'000221',11.25)</v>
      </c>
    </row>
    <row r="73" spans="1:30">
      <c r="A73" s="486" t="s">
        <v>256</v>
      </c>
      <c r="B73" s="486" t="s">
        <v>4312</v>
      </c>
      <c r="C73" s="131" t="s">
        <v>5867</v>
      </c>
      <c r="D73" s="496" t="s">
        <v>6131</v>
      </c>
      <c r="AD73" s="327" t="str">
        <f t="shared" si="1"/>
        <v>IF EXISTS (SELECT *FROM BookChild01 WHERE Code+Category+Item='0000683000191') Print 'Exist' ELSE Insert Into BookChild01 VALUES ('000068',3,'000191',11.25)</v>
      </c>
    </row>
    <row r="74" spans="1:30">
      <c r="A74" s="486" t="s">
        <v>257</v>
      </c>
      <c r="B74" s="486" t="s">
        <v>4312</v>
      </c>
      <c r="C74" s="131" t="s">
        <v>5872</v>
      </c>
      <c r="D74" s="496" t="s">
        <v>5745</v>
      </c>
      <c r="AD74" s="327" t="str">
        <f t="shared" si="1"/>
        <v>IF EXISTS (SELECT *FROM BookChild01 WHERE Code+Category+Item='0000693000211') Print 'Exist' ELSE Insert Into BookChild01 VALUES ('000069',3,'000211',12.333)</v>
      </c>
    </row>
    <row r="75" spans="1:30">
      <c r="A75" s="486" t="s">
        <v>274</v>
      </c>
      <c r="B75" s="486" t="s">
        <v>4312</v>
      </c>
      <c r="C75" s="131" t="s">
        <v>3837</v>
      </c>
      <c r="D75" s="496" t="s">
        <v>5745</v>
      </c>
      <c r="AD75" s="327" t="str">
        <f t="shared" si="1"/>
        <v>IF EXISTS (SELECT *FROM BookChild01 WHERE Code+Category+Item='0000703000214') Print 'Exist' ELSE Insert Into BookChild01 VALUES ('000070',3,'000214',12.333)</v>
      </c>
    </row>
    <row r="76" spans="1:30">
      <c r="A76" s="486" t="s">
        <v>5504</v>
      </c>
      <c r="B76" s="486" t="s">
        <v>4312</v>
      </c>
      <c r="C76" s="131" t="s">
        <v>5872</v>
      </c>
      <c r="D76" s="496" t="s">
        <v>5916</v>
      </c>
      <c r="AD76" s="327" t="str">
        <f t="shared" si="1"/>
        <v>IF EXISTS (SELECT *FROM BookChild01 WHERE Code+Category+Item='0000713000211') Print 'Exist' ELSE Insert Into BookChild01 VALUES ('000071',3,'000211',16.00)</v>
      </c>
    </row>
    <row r="77" spans="1:30">
      <c r="A77" s="486" t="s">
        <v>5505</v>
      </c>
      <c r="B77" s="486" t="s">
        <v>4312</v>
      </c>
      <c r="C77" s="131" t="s">
        <v>3837</v>
      </c>
      <c r="D77" s="496" t="s">
        <v>5916</v>
      </c>
      <c r="AD77" s="327" t="str">
        <f t="shared" si="1"/>
        <v>IF EXISTS (SELECT *FROM BookChild01 WHERE Code+Category+Item='0000723000214') Print 'Exist' ELSE Insert Into BookChild01 VALUES ('000072',3,'000214',16.00)</v>
      </c>
    </row>
    <row r="78" spans="1:30">
      <c r="A78" s="486" t="s">
        <v>5506</v>
      </c>
      <c r="B78" s="486" t="s">
        <v>4312</v>
      </c>
      <c r="C78" s="131" t="s">
        <v>5872</v>
      </c>
      <c r="D78" s="496" t="s">
        <v>5750</v>
      </c>
      <c r="AD78" s="327" t="str">
        <f t="shared" si="1"/>
        <v>IF EXISTS (SELECT *FROM BookChild01 WHERE Code+Category+Item='0000733000211') Print 'Exist' ELSE Insert Into BookChild01 VALUES ('000073',3,'000211',21.667)</v>
      </c>
    </row>
    <row r="79" spans="1:30">
      <c r="A79" s="486" t="s">
        <v>5507</v>
      </c>
      <c r="B79" s="486" t="s">
        <v>4312</v>
      </c>
      <c r="C79" s="131" t="s">
        <v>3837</v>
      </c>
      <c r="D79" s="496" t="s">
        <v>5750</v>
      </c>
      <c r="AD79" s="327" t="str">
        <f t="shared" si="1"/>
        <v>IF EXISTS (SELECT *FROM BookChild01 WHERE Code+Category+Item='0000743000214') Print 'Exist' ELSE Insert Into BookChild01 VALUES ('000074',3,'000214',21.667)</v>
      </c>
    </row>
    <row r="80" spans="1:30">
      <c r="A80" s="486" t="s">
        <v>5508</v>
      </c>
      <c r="B80" s="486" t="s">
        <v>4312</v>
      </c>
      <c r="C80" s="131" t="s">
        <v>5872</v>
      </c>
      <c r="D80" s="496" t="s">
        <v>5758</v>
      </c>
      <c r="AD80" s="327" t="str">
        <f t="shared" si="1"/>
        <v>IF EXISTS (SELECT *FROM BookChild01 WHERE Code+Category+Item='0000753000211') Print 'Exist' ELSE Insert Into BookChild01 VALUES ('000075',3,'000211',27.667)</v>
      </c>
    </row>
    <row r="81" spans="1:30">
      <c r="A81" s="486" t="s">
        <v>5509</v>
      </c>
      <c r="B81" s="486" t="s">
        <v>4312</v>
      </c>
      <c r="C81" s="131" t="s">
        <v>3837</v>
      </c>
      <c r="D81" s="496" t="s">
        <v>5758</v>
      </c>
      <c r="AD81" s="327" t="str">
        <f t="shared" si="1"/>
        <v>IF EXISTS (SELECT *FROM BookChild01 WHERE Code+Category+Item='0000763000214') Print 'Exist' ELSE Insert Into BookChild01 VALUES ('000076',3,'000214',27.667)</v>
      </c>
    </row>
    <row r="82" spans="1:30">
      <c r="A82" s="486" t="s">
        <v>5510</v>
      </c>
      <c r="B82" s="486" t="s">
        <v>4312</v>
      </c>
      <c r="C82" s="131" t="s">
        <v>3847</v>
      </c>
      <c r="D82" s="496" t="s">
        <v>5903</v>
      </c>
      <c r="AD82" s="327" t="str">
        <f t="shared" si="1"/>
        <v>IF EXISTS (SELECT *FROM BookChild01 WHERE Code+Category+Item='0000773000212') Print 'Exist' ELSE Insert Into BookChild01 VALUES ('000077',3,'000212',2.00)</v>
      </c>
    </row>
    <row r="83" spans="1:30">
      <c r="A83" s="486" t="s">
        <v>5511</v>
      </c>
      <c r="B83" s="486" t="s">
        <v>4312</v>
      </c>
      <c r="C83" s="131" t="s">
        <v>3837</v>
      </c>
      <c r="D83" s="496" t="s">
        <v>5904</v>
      </c>
      <c r="AD83" s="327" t="str">
        <f t="shared" si="1"/>
        <v>IF EXISTS (SELECT *FROM BookChild01 WHERE Code+Category+Item='0000783000214') Print 'Exist' ELSE Insert Into BookChild01 VALUES ('000078',3,'000214',3.00)</v>
      </c>
    </row>
    <row r="84" spans="1:30">
      <c r="A84" s="486" t="s">
        <v>5512</v>
      </c>
      <c r="B84" s="486" t="s">
        <v>4312</v>
      </c>
      <c r="C84" s="131" t="s">
        <v>3837</v>
      </c>
      <c r="D84" s="496" t="s">
        <v>5905</v>
      </c>
      <c r="AD84" s="327" t="str">
        <f t="shared" si="1"/>
        <v>IF EXISTS (SELECT *FROM BookChild01 WHERE Code+Category+Item='0000793000214') Print 'Exist' ELSE Insert Into BookChild01 VALUES ('000079',3,'000214',5.50)</v>
      </c>
    </row>
    <row r="85" spans="1:30">
      <c r="A85" s="486" t="s">
        <v>5513</v>
      </c>
      <c r="B85" s="486" t="s">
        <v>4312</v>
      </c>
      <c r="C85" s="131" t="s">
        <v>3789</v>
      </c>
      <c r="D85" s="496" t="s">
        <v>5908</v>
      </c>
      <c r="AD85" s="327" t="str">
        <f t="shared" si="1"/>
        <v>IF EXISTS (SELECT *FROM BookChild01 WHERE Code+Category+Item='0000803000196') Print 'Exist' ELSE Insert Into BookChild01 VALUES ('000080',3,'000196',1.50)</v>
      </c>
    </row>
    <row r="86" spans="1:30">
      <c r="A86" s="486" t="s">
        <v>5514</v>
      </c>
      <c r="B86" s="486" t="s">
        <v>4312</v>
      </c>
      <c r="C86" s="131" t="s">
        <v>3789</v>
      </c>
      <c r="D86" s="496" t="s">
        <v>5909</v>
      </c>
      <c r="AD86" s="327" t="str">
        <f t="shared" si="1"/>
        <v>IF EXISTS (SELECT *FROM BookChild01 WHERE Code+Category+Item='0000813000196') Print 'Exist' ELSE Insert Into BookChild01 VALUES ('000081',3,'000196',5.00)</v>
      </c>
    </row>
    <row r="87" spans="1:30">
      <c r="A87" s="486" t="s">
        <v>5515</v>
      </c>
      <c r="B87" s="486" t="s">
        <v>4312</v>
      </c>
      <c r="C87" s="131" t="s">
        <v>3727</v>
      </c>
      <c r="D87" s="496" t="s">
        <v>6132</v>
      </c>
      <c r="AD87" s="327" t="str">
        <f t="shared" si="1"/>
        <v>IF EXISTS (SELECT *FROM BookChild01 WHERE Code+Category+Item='0000823000222') Print 'Exist' ELSE Insert Into BookChild01 VALUES ('000082',3,'000222',8.00)</v>
      </c>
    </row>
    <row r="88" spans="1:30">
      <c r="A88" s="486" t="s">
        <v>260</v>
      </c>
      <c r="B88" s="486" t="s">
        <v>4312</v>
      </c>
      <c r="C88" s="131" t="s">
        <v>3855</v>
      </c>
      <c r="D88" s="496" t="s">
        <v>6132</v>
      </c>
      <c r="AD88" s="327" t="str">
        <f t="shared" si="1"/>
        <v>IF EXISTS (SELECT *FROM BookChild01 WHERE Code+Category+Item='0000833000200') Print 'Exist' ELSE Insert Into BookChild01 VALUES ('000083',3,'000200',8.00)</v>
      </c>
    </row>
    <row r="89" spans="1:30">
      <c r="A89" s="486" t="s">
        <v>262</v>
      </c>
      <c r="B89" s="486" t="s">
        <v>4312</v>
      </c>
      <c r="C89" s="131" t="s">
        <v>3727</v>
      </c>
      <c r="D89" s="496" t="s">
        <v>5906</v>
      </c>
      <c r="AD89" s="327" t="str">
        <f t="shared" si="1"/>
        <v>IF EXISTS (SELECT *FROM BookChild01 WHERE Code+Category+Item='0000843000222') Print 'Exist' ELSE Insert Into BookChild01 VALUES ('000084',3,'000222',12.00)</v>
      </c>
    </row>
    <row r="90" spans="1:30">
      <c r="A90" s="486" t="s">
        <v>264</v>
      </c>
      <c r="B90" s="486" t="s">
        <v>4312</v>
      </c>
      <c r="C90" s="131" t="s">
        <v>3855</v>
      </c>
      <c r="D90" s="496" t="s">
        <v>5906</v>
      </c>
      <c r="AD90" s="327" t="str">
        <f t="shared" si="1"/>
        <v>IF EXISTS (SELECT *FROM BookChild01 WHERE Code+Category+Item='0000853000200') Print 'Exist' ELSE Insert Into BookChild01 VALUES ('000085',3,'000200',12.00)</v>
      </c>
    </row>
    <row r="91" spans="1:30">
      <c r="A91" s="486" t="s">
        <v>266</v>
      </c>
      <c r="B91" s="486" t="s">
        <v>4312</v>
      </c>
      <c r="C91" s="131" t="s">
        <v>3727</v>
      </c>
      <c r="D91" s="496" t="s">
        <v>6133</v>
      </c>
      <c r="AD91" s="327" t="str">
        <f t="shared" si="1"/>
        <v>IF EXISTS (SELECT *FROM BookChild01 WHERE Code+Category+Item='0000863000222') Print 'Exist' ELSE Insert Into BookChild01 VALUES ('000086',3,'000222',17.00)</v>
      </c>
    </row>
    <row r="92" spans="1:30">
      <c r="A92" s="486" t="s">
        <v>268</v>
      </c>
      <c r="B92" s="486" t="s">
        <v>4312</v>
      </c>
      <c r="C92" s="131" t="s">
        <v>3855</v>
      </c>
      <c r="D92" s="496" t="s">
        <v>6133</v>
      </c>
      <c r="AD92" s="327" t="str">
        <f t="shared" si="1"/>
        <v>IF EXISTS (SELECT *FROM BookChild01 WHERE Code+Category+Item='0000873000200') Print 'Exist' ELSE Insert Into BookChild01 VALUES ('000087',3,'000200',17.00)</v>
      </c>
    </row>
    <row r="93" spans="1:30">
      <c r="A93" s="486" t="s">
        <v>270</v>
      </c>
      <c r="B93" s="486" t="s">
        <v>4312</v>
      </c>
      <c r="C93" s="131" t="s">
        <v>3857</v>
      </c>
      <c r="D93" s="496" t="s">
        <v>5919</v>
      </c>
      <c r="AD93" s="327" t="str">
        <f t="shared" si="1"/>
        <v>IF EXISTS (SELECT *FROM BookChild01 WHERE Code+Category+Item='0000883000202') Print 'Exist' ELSE Insert Into BookChild01 VALUES ('000088',3,'000202',7.00)</v>
      </c>
    </row>
    <row r="94" spans="1:30">
      <c r="A94" s="486" t="s">
        <v>258</v>
      </c>
      <c r="B94" s="486" t="s">
        <v>4312</v>
      </c>
      <c r="C94" s="131" t="s">
        <v>3857</v>
      </c>
      <c r="D94" s="496" t="s">
        <v>5918</v>
      </c>
      <c r="AD94" s="327" t="str">
        <f t="shared" si="1"/>
        <v>IF EXISTS (SELECT *FROM BookChild01 WHERE Code+Category+Item='0000893000202') Print 'Exist' ELSE Insert Into BookChild01 VALUES ('000089',3,'000202',10.50)</v>
      </c>
    </row>
    <row r="95" spans="1:30">
      <c r="A95" s="486" t="s">
        <v>5516</v>
      </c>
      <c r="B95" s="486" t="s">
        <v>4312</v>
      </c>
      <c r="C95" s="131" t="s">
        <v>3857</v>
      </c>
      <c r="D95" s="496" t="s">
        <v>5920</v>
      </c>
      <c r="AD95" s="327" t="str">
        <f t="shared" si="1"/>
        <v>IF EXISTS (SELECT *FROM BookChild01 WHERE Code+Category+Item='0000903000202') Print 'Exist' ELSE Insert Into BookChild01 VALUES ('000090',3,'000202',15.50)</v>
      </c>
    </row>
    <row r="96" spans="1:30">
      <c r="A96" s="486" t="s">
        <v>5517</v>
      </c>
      <c r="B96" s="486" t="s">
        <v>4312</v>
      </c>
      <c r="C96" s="131" t="s">
        <v>3857</v>
      </c>
      <c r="D96" s="496" t="s">
        <v>5921</v>
      </c>
      <c r="AD96" s="327" t="str">
        <f t="shared" si="1"/>
        <v>IF EXISTS (SELECT *FROM BookChild01 WHERE Code+Category+Item='0000913000202') Print 'Exist' ELSE Insert Into BookChild01 VALUES ('000091',3,'000202',6.50)</v>
      </c>
    </row>
    <row r="97" spans="1:30">
      <c r="A97" s="486" t="s">
        <v>5518</v>
      </c>
      <c r="B97" s="486" t="s">
        <v>4312</v>
      </c>
      <c r="C97" s="131" t="s">
        <v>3857</v>
      </c>
      <c r="D97" s="496" t="s">
        <v>5922</v>
      </c>
      <c r="AD97" s="327" t="str">
        <f t="shared" si="1"/>
        <v>IF EXISTS (SELECT *FROM BookChild01 WHERE Code+Category+Item='0000923000202') Print 'Exist' ELSE Insert Into BookChild01 VALUES ('000092',3,'000202',10.00)</v>
      </c>
    </row>
    <row r="98" spans="1:30">
      <c r="A98" s="486" t="s">
        <v>5519</v>
      </c>
      <c r="B98" s="486" t="s">
        <v>4312</v>
      </c>
      <c r="C98" s="131" t="s">
        <v>3857</v>
      </c>
      <c r="D98" s="496" t="s">
        <v>5923</v>
      </c>
      <c r="AD98" s="327" t="str">
        <f t="shared" si="1"/>
        <v>IF EXISTS (SELECT *FROM BookChild01 WHERE Code+Category+Item='0000933000202') Print 'Exist' ELSE Insert Into BookChild01 VALUES ('000093',3,'000202',15.00)</v>
      </c>
    </row>
    <row r="99" spans="1:30">
      <c r="A99" s="486" t="s">
        <v>5520</v>
      </c>
      <c r="B99" s="486" t="s">
        <v>4312</v>
      </c>
      <c r="C99" s="131" t="s">
        <v>3857</v>
      </c>
      <c r="D99" s="496" t="s">
        <v>5921</v>
      </c>
      <c r="AD99" s="327" t="str">
        <f t="shared" si="1"/>
        <v>IF EXISTS (SELECT *FROM BookChild01 WHERE Code+Category+Item='0000943000202') Print 'Exist' ELSE Insert Into BookChild01 VALUES ('000094',3,'000202',6.50)</v>
      </c>
    </row>
    <row r="100" spans="1:30">
      <c r="A100" s="486" t="s">
        <v>3951</v>
      </c>
      <c r="B100" s="486" t="s">
        <v>4312</v>
      </c>
      <c r="C100" s="131" t="s">
        <v>3857</v>
      </c>
      <c r="D100" s="496" t="s">
        <v>5922</v>
      </c>
      <c r="AD100" s="327" t="str">
        <f t="shared" si="1"/>
        <v>IF EXISTS (SELECT *FROM BookChild01 WHERE Code+Category+Item='0000953000202') Print 'Exist' ELSE Insert Into BookChild01 VALUES ('000095',3,'000202',10.00)</v>
      </c>
    </row>
    <row r="101" spans="1:30">
      <c r="A101" s="486" t="s">
        <v>3943</v>
      </c>
      <c r="B101" s="486" t="s">
        <v>4312</v>
      </c>
      <c r="C101" s="131" t="s">
        <v>3857</v>
      </c>
      <c r="D101" s="496" t="s">
        <v>5923</v>
      </c>
      <c r="AD101" s="327" t="str">
        <f t="shared" si="1"/>
        <v>IF EXISTS (SELECT *FROM BookChild01 WHERE Code+Category+Item='0000963000202') Print 'Exist' ELSE Insert Into BookChild01 VALUES ('000096',3,'000202',15.00)</v>
      </c>
    </row>
    <row r="102" spans="1:30">
      <c r="A102" s="486" t="s">
        <v>3945</v>
      </c>
      <c r="B102" s="486" t="s">
        <v>4312</v>
      </c>
      <c r="C102" s="131" t="s">
        <v>3857</v>
      </c>
      <c r="D102" s="496" t="s">
        <v>5921</v>
      </c>
      <c r="AD102" s="327" t="str">
        <f t="shared" si="1"/>
        <v>IF EXISTS (SELECT *FROM BookChild01 WHERE Code+Category+Item='0000973000202') Print 'Exist' ELSE Insert Into BookChild01 VALUES ('000097',3,'000202',6.50)</v>
      </c>
    </row>
    <row r="103" spans="1:30">
      <c r="A103" s="486" t="s">
        <v>3950</v>
      </c>
      <c r="B103" s="486" t="s">
        <v>4312</v>
      </c>
      <c r="C103" s="131" t="s">
        <v>3857</v>
      </c>
      <c r="D103" s="496" t="s">
        <v>5922</v>
      </c>
      <c r="AD103" s="327" t="str">
        <f t="shared" si="1"/>
        <v>IF EXISTS (SELECT *FROM BookChild01 WHERE Code+Category+Item='0000983000202') Print 'Exist' ELSE Insert Into BookChild01 VALUES ('000098',3,'000202',10.00)</v>
      </c>
    </row>
    <row r="104" spans="1:30">
      <c r="A104" s="486" t="s">
        <v>3954</v>
      </c>
      <c r="B104" s="486" t="s">
        <v>4312</v>
      </c>
      <c r="C104" s="131" t="s">
        <v>3857</v>
      </c>
      <c r="D104" s="496" t="s">
        <v>5923</v>
      </c>
      <c r="AD104" s="327" t="str">
        <f t="shared" si="1"/>
        <v>IF EXISTS (SELECT *FROM BookChild01 WHERE Code+Category+Item='0000993000202') Print 'Exist' ELSE Insert Into BookChild01 VALUES ('000099',3,'000202',15.00)</v>
      </c>
    </row>
    <row r="105" spans="1:30">
      <c r="A105" s="486" t="s">
        <v>3955</v>
      </c>
      <c r="B105" s="486" t="s">
        <v>4312</v>
      </c>
      <c r="C105" s="131" t="s">
        <v>3857</v>
      </c>
      <c r="D105" s="496" t="s">
        <v>5921</v>
      </c>
      <c r="AD105" s="327" t="str">
        <f t="shared" si="1"/>
        <v>IF EXISTS (SELECT *FROM BookChild01 WHERE Code+Category+Item='0001003000202') Print 'Exist' ELSE Insert Into BookChild01 VALUES ('000100',3,'000202',6.50)</v>
      </c>
    </row>
    <row r="106" spans="1:30">
      <c r="A106" s="486" t="s">
        <v>3964</v>
      </c>
      <c r="B106" s="486" t="s">
        <v>4312</v>
      </c>
      <c r="C106" s="131" t="s">
        <v>3857</v>
      </c>
      <c r="D106" s="496" t="s">
        <v>5922</v>
      </c>
      <c r="AD106" s="327" t="str">
        <f t="shared" si="1"/>
        <v>IF EXISTS (SELECT *FROM BookChild01 WHERE Code+Category+Item='0001013000202') Print 'Exist' ELSE Insert Into BookChild01 VALUES ('000101',3,'000202',10.00)</v>
      </c>
    </row>
    <row r="107" spans="1:30">
      <c r="A107" s="486" t="s">
        <v>3958</v>
      </c>
      <c r="B107" s="486" t="s">
        <v>4312</v>
      </c>
      <c r="C107" s="131" t="s">
        <v>3857</v>
      </c>
      <c r="D107" s="496" t="s">
        <v>5923</v>
      </c>
      <c r="AD107" s="327" t="str">
        <f t="shared" si="1"/>
        <v>IF EXISTS (SELECT *FROM BookChild01 WHERE Code+Category+Item='0001023000202') Print 'Exist' ELSE Insert Into BookChild01 VALUES ('000102',3,'000202',15.00)</v>
      </c>
    </row>
    <row r="108" spans="1:30">
      <c r="A108" s="486" t="s">
        <v>5521</v>
      </c>
      <c r="B108" s="486" t="s">
        <v>4312</v>
      </c>
      <c r="C108" s="131" t="s">
        <v>5871</v>
      </c>
      <c r="D108" s="496" t="s">
        <v>5898</v>
      </c>
      <c r="AD108" s="327" t="str">
        <f t="shared" si="1"/>
        <v>IF EXISTS (SELECT *FROM BookChild01 WHERE Code+Category+Item='0001033000210') Print 'Exist' ELSE Insert Into BookChild01 VALUES ('000103',3,'000210',5.667)</v>
      </c>
    </row>
    <row r="109" spans="1:30">
      <c r="A109" s="486" t="s">
        <v>5522</v>
      </c>
      <c r="B109" s="486" t="s">
        <v>4312</v>
      </c>
      <c r="C109" s="131" t="s">
        <v>5871</v>
      </c>
      <c r="D109" s="496" t="s">
        <v>5899</v>
      </c>
      <c r="AD109" s="327" t="str">
        <f t="shared" si="1"/>
        <v>IF EXISTS (SELECT *FROM BookChild01 WHERE Code+Category+Item='0001043000210') Print 'Exist' ELSE Insert Into BookChild01 VALUES ('000104',3,'000210',9.667)</v>
      </c>
    </row>
    <row r="110" spans="1:30">
      <c r="A110" s="486" t="s">
        <v>5523</v>
      </c>
      <c r="B110" s="486" t="s">
        <v>4312</v>
      </c>
      <c r="C110" s="131" t="s">
        <v>3839</v>
      </c>
      <c r="D110" s="496" t="s">
        <v>5899</v>
      </c>
      <c r="AD110" s="327" t="str">
        <f t="shared" si="1"/>
        <v>IF EXISTS (SELECT *FROM BookChild01 WHERE Code+Category+Item='0001053000213') Print 'Exist' ELSE Insert Into BookChild01 VALUES ('000105',3,'000213',9.667)</v>
      </c>
    </row>
    <row r="111" spans="1:30">
      <c r="A111" s="486" t="s">
        <v>5524</v>
      </c>
      <c r="B111" s="486" t="s">
        <v>4312</v>
      </c>
      <c r="C111" s="131" t="s">
        <v>3806</v>
      </c>
      <c r="D111" s="496" t="s">
        <v>5899</v>
      </c>
      <c r="AD111" s="327" t="str">
        <f t="shared" si="1"/>
        <v>IF EXISTS (SELECT *FROM BookChild01 WHERE Code+Category+Item='0001063000223') Print 'Exist' ELSE Insert Into BookChild01 VALUES ('000106',3,'000223',9.667)</v>
      </c>
    </row>
    <row r="112" spans="1:30">
      <c r="A112" s="486" t="s">
        <v>5525</v>
      </c>
      <c r="B112" s="486" t="s">
        <v>4312</v>
      </c>
      <c r="C112" s="131" t="s">
        <v>5871</v>
      </c>
      <c r="D112" s="496" t="s">
        <v>5900</v>
      </c>
      <c r="AD112" s="327" t="str">
        <f t="shared" si="1"/>
        <v>IF EXISTS (SELECT *FROM BookChild01 WHERE Code+Category+Item='0001073000210') Print 'Exist' ELSE Insert Into BookChild01 VALUES ('000107',3,'000210',13.00)</v>
      </c>
    </row>
    <row r="113" spans="1:30">
      <c r="A113" s="486" t="s">
        <v>5526</v>
      </c>
      <c r="B113" s="486" t="s">
        <v>4312</v>
      </c>
      <c r="C113" s="131" t="s">
        <v>3839</v>
      </c>
      <c r="D113" s="496" t="s">
        <v>5900</v>
      </c>
      <c r="AD113" s="327" t="str">
        <f t="shared" si="1"/>
        <v>IF EXISTS (SELECT *FROM BookChild01 WHERE Code+Category+Item='0001083000213') Print 'Exist' ELSE Insert Into BookChild01 VALUES ('000108',3,'000213',13.00)</v>
      </c>
    </row>
    <row r="114" spans="1:30">
      <c r="A114" s="486" t="s">
        <v>5527</v>
      </c>
      <c r="B114" s="486" t="s">
        <v>4312</v>
      </c>
      <c r="C114" s="131" t="s">
        <v>3806</v>
      </c>
      <c r="D114" s="496" t="s">
        <v>5900</v>
      </c>
      <c r="AD114" s="327" t="str">
        <f t="shared" si="1"/>
        <v>IF EXISTS (SELECT *FROM BookChild01 WHERE Code+Category+Item='0001093000223') Print 'Exist' ELSE Insert Into BookChild01 VALUES ('000109',3,'000223',13.00)</v>
      </c>
    </row>
    <row r="115" spans="1:30">
      <c r="A115" s="486" t="s">
        <v>5528</v>
      </c>
      <c r="B115" s="486" t="s">
        <v>4312</v>
      </c>
      <c r="C115" s="131" t="s">
        <v>5871</v>
      </c>
      <c r="D115" s="496" t="s">
        <v>5749</v>
      </c>
      <c r="AD115" s="327" t="str">
        <f t="shared" si="1"/>
        <v>IF EXISTS (SELECT *FROM BookChild01 WHERE Code+Category+Item='0001103000210') Print 'Exist' ELSE Insert Into BookChild01 VALUES ('000110',3,'000210',18.333)</v>
      </c>
    </row>
    <row r="116" spans="1:30">
      <c r="A116" s="486" t="s">
        <v>5529</v>
      </c>
      <c r="B116" s="486" t="s">
        <v>4312</v>
      </c>
      <c r="C116" s="131" t="s">
        <v>3839</v>
      </c>
      <c r="D116" s="496" t="s">
        <v>5749</v>
      </c>
      <c r="AD116" s="327" t="str">
        <f t="shared" si="1"/>
        <v>IF EXISTS (SELECT *FROM BookChild01 WHERE Code+Category+Item='0001113000213') Print 'Exist' ELSE Insert Into BookChild01 VALUES ('000111',3,'000213',18.333)</v>
      </c>
    </row>
    <row r="117" spans="1:30">
      <c r="A117" s="486" t="s">
        <v>5530</v>
      </c>
      <c r="B117" s="486" t="s">
        <v>4312</v>
      </c>
      <c r="C117" s="131" t="s">
        <v>3806</v>
      </c>
      <c r="D117" s="496" t="s">
        <v>5749</v>
      </c>
      <c r="AD117" s="327" t="str">
        <f t="shared" si="1"/>
        <v>IF EXISTS (SELECT *FROM BookChild01 WHERE Code+Category+Item='0001123000223') Print 'Exist' ELSE Insert Into BookChild01 VALUES ('000112',3,'000223',18.333)</v>
      </c>
    </row>
    <row r="118" spans="1:30">
      <c r="A118" s="486" t="s">
        <v>5531</v>
      </c>
      <c r="B118" s="486" t="s">
        <v>4312</v>
      </c>
      <c r="C118" s="131" t="s">
        <v>5871</v>
      </c>
      <c r="D118" s="496" t="s">
        <v>5750</v>
      </c>
      <c r="AD118" s="327" t="str">
        <f t="shared" si="1"/>
        <v>IF EXISTS (SELECT *FROM BookChild01 WHERE Code+Category+Item='0001133000210') Print 'Exist' ELSE Insert Into BookChild01 VALUES ('000113',3,'000210',21.667)</v>
      </c>
    </row>
    <row r="119" spans="1:30">
      <c r="A119" s="486" t="s">
        <v>5532</v>
      </c>
      <c r="B119" s="486" t="s">
        <v>4312</v>
      </c>
      <c r="C119" s="131" t="s">
        <v>3839</v>
      </c>
      <c r="D119" s="496" t="s">
        <v>5750</v>
      </c>
      <c r="AD119" s="327" t="str">
        <f t="shared" si="1"/>
        <v>IF EXISTS (SELECT *FROM BookChild01 WHERE Code+Category+Item='0001143000213') Print 'Exist' ELSE Insert Into BookChild01 VALUES ('000114',3,'000213',21.667)</v>
      </c>
    </row>
    <row r="120" spans="1:30">
      <c r="A120" s="486" t="s">
        <v>5533</v>
      </c>
      <c r="B120" s="486" t="s">
        <v>4312</v>
      </c>
      <c r="C120" s="131" t="s">
        <v>5871</v>
      </c>
      <c r="D120" s="496" t="s">
        <v>5901</v>
      </c>
      <c r="AD120" s="327" t="str">
        <f t="shared" si="1"/>
        <v>IF EXISTS (SELECT *FROM BookChild01 WHERE Code+Category+Item='0001153000210') Print 'Exist' ELSE Insert Into BookChild01 VALUES ('000115',3,'000210',27.00)</v>
      </c>
    </row>
    <row r="121" spans="1:30">
      <c r="A121" s="486" t="s">
        <v>5534</v>
      </c>
      <c r="B121" s="486" t="s">
        <v>4312</v>
      </c>
      <c r="C121" s="131" t="s">
        <v>3839</v>
      </c>
      <c r="D121" s="496" t="s">
        <v>5901</v>
      </c>
      <c r="AD121" s="327" t="str">
        <f t="shared" si="1"/>
        <v>IF EXISTS (SELECT *FROM BookChild01 WHERE Code+Category+Item='0001163000213') Print 'Exist' ELSE Insert Into BookChild01 VALUES ('000116',3,'000213',27.00)</v>
      </c>
    </row>
    <row r="122" spans="1:30">
      <c r="A122" s="486" t="s">
        <v>5535</v>
      </c>
      <c r="B122" s="486" t="s">
        <v>4312</v>
      </c>
      <c r="C122" s="131" t="s">
        <v>3845</v>
      </c>
      <c r="D122" s="496" t="s">
        <v>6134</v>
      </c>
      <c r="AD122" s="327" t="str">
        <f t="shared" si="1"/>
        <v>IF EXISTS (SELECT *FROM BookChild01 WHERE Code+Category+Item='0001173000207') Print 'Exist' ELSE Insert Into BookChild01 VALUES ('000117',3,'000207',2.667)</v>
      </c>
    </row>
    <row r="123" spans="1:30">
      <c r="A123" s="486" t="s">
        <v>5536</v>
      </c>
      <c r="B123" s="486" t="s">
        <v>4312</v>
      </c>
      <c r="C123" s="131" t="s">
        <v>3729</v>
      </c>
      <c r="D123" s="496" t="s">
        <v>6134</v>
      </c>
      <c r="AD123" s="327" t="str">
        <f t="shared" si="1"/>
        <v>IF EXISTS (SELECT *FROM BookChild01 WHERE Code+Category+Item='0001183000216') Print 'Exist' ELSE Insert Into BookChild01 VALUES ('000118',3,'000216',2.667)</v>
      </c>
    </row>
    <row r="124" spans="1:30">
      <c r="A124" s="486" t="s">
        <v>5537</v>
      </c>
      <c r="B124" s="486" t="s">
        <v>4312</v>
      </c>
      <c r="C124" s="131" t="s">
        <v>3845</v>
      </c>
      <c r="D124" s="496" t="s">
        <v>5909</v>
      </c>
      <c r="AD124" s="327" t="str">
        <f t="shared" si="1"/>
        <v>IF EXISTS (SELECT *FROM BookChild01 WHERE Code+Category+Item='0001193000207') Print 'Exist' ELSE Insert Into BookChild01 VALUES ('000119',3,'000207',5.00)</v>
      </c>
    </row>
    <row r="125" spans="1:30">
      <c r="A125" s="486" t="s">
        <v>3953</v>
      </c>
      <c r="B125" s="486" t="s">
        <v>4312</v>
      </c>
      <c r="C125" s="131" t="s">
        <v>3729</v>
      </c>
      <c r="D125" s="496" t="s">
        <v>5909</v>
      </c>
      <c r="AD125" s="327" t="str">
        <f t="shared" si="1"/>
        <v>IF EXISTS (SELECT *FROM BookChild01 WHERE Code+Category+Item='0001203000216') Print 'Exist' ELSE Insert Into BookChild01 VALUES ('000120',3,'000216',5.00)</v>
      </c>
    </row>
    <row r="126" spans="1:30">
      <c r="A126" s="486" t="s">
        <v>5538</v>
      </c>
      <c r="B126" s="486" t="s">
        <v>4312</v>
      </c>
      <c r="C126" s="131" t="s">
        <v>3845</v>
      </c>
      <c r="D126" s="496" t="s">
        <v>5902</v>
      </c>
      <c r="AD126" s="327" t="str">
        <f t="shared" si="1"/>
        <v>IF EXISTS (SELECT *FROM BookChild01 WHERE Code+Category+Item='0001213000207') Print 'Exist' ELSE Insert Into BookChild01 VALUES ('000121',3,'000207',7.667)</v>
      </c>
    </row>
    <row r="127" spans="1:30">
      <c r="A127" s="486" t="s">
        <v>3946</v>
      </c>
      <c r="B127" s="486" t="s">
        <v>4312</v>
      </c>
      <c r="C127" s="131" t="s">
        <v>3729</v>
      </c>
      <c r="D127" s="496" t="s">
        <v>5902</v>
      </c>
      <c r="AD127" s="327" t="str">
        <f t="shared" si="1"/>
        <v>IF EXISTS (SELECT *FROM BookChild01 WHERE Code+Category+Item='0001223000216') Print 'Exist' ELSE Insert Into BookChild01 VALUES ('000122',3,'000216',7.667)</v>
      </c>
    </row>
    <row r="128" spans="1:30">
      <c r="A128" s="486" t="s">
        <v>3948</v>
      </c>
      <c r="B128" s="486" t="s">
        <v>4312</v>
      </c>
      <c r="C128" s="131" t="s">
        <v>3845</v>
      </c>
      <c r="D128" s="496" t="s">
        <v>5759</v>
      </c>
      <c r="AD128" s="327" t="str">
        <f t="shared" si="1"/>
        <v>IF EXISTS (SELECT *FROM BookChild01 WHERE Code+Category+Item='0001233000207') Print 'Exist' ELSE Insert Into BookChild01 VALUES ('000123',3,'000207',13.333)</v>
      </c>
    </row>
    <row r="129" spans="1:30">
      <c r="A129" s="486" t="s">
        <v>5598</v>
      </c>
      <c r="B129" s="486" t="s">
        <v>4312</v>
      </c>
      <c r="C129" s="131" t="s">
        <v>3729</v>
      </c>
      <c r="D129" s="496" t="s">
        <v>5759</v>
      </c>
      <c r="AD129" s="327" t="str">
        <f t="shared" si="1"/>
        <v>IF EXISTS (SELECT *FROM BookChild01 WHERE Code+Category+Item='0001243000216') Print 'Exist' ELSE Insert Into BookChild01 VALUES ('000124',3,'000216',13.333)</v>
      </c>
    </row>
    <row r="130" spans="1:30">
      <c r="A130" s="486" t="s">
        <v>5599</v>
      </c>
      <c r="B130" s="486" t="s">
        <v>4312</v>
      </c>
      <c r="C130" s="131" t="s">
        <v>3845</v>
      </c>
      <c r="D130" s="496" t="s">
        <v>5747</v>
      </c>
      <c r="AD130" s="327" t="str">
        <f t="shared" si="1"/>
        <v>IF EXISTS (SELECT *FROM BookChild01 WHERE Code+Category+Item='0001253000207') Print 'Exist' ELSE Insert Into BookChild01 VALUES ('000125',3,'000207',17.667)</v>
      </c>
    </row>
    <row r="131" spans="1:30">
      <c r="A131" s="486" t="s">
        <v>5600</v>
      </c>
      <c r="B131" s="486" t="s">
        <v>4312</v>
      </c>
      <c r="C131" s="131" t="s">
        <v>3729</v>
      </c>
      <c r="D131" s="496" t="s">
        <v>5747</v>
      </c>
      <c r="AD131" s="327" t="str">
        <f t="shared" si="1"/>
        <v>IF EXISTS (SELECT *FROM BookChild01 WHERE Code+Category+Item='0001263000216') Print 'Exist' ELSE Insert Into BookChild01 VALUES ('000126',3,'000216',17.667)</v>
      </c>
    </row>
    <row r="132" spans="1:30">
      <c r="A132" s="486" t="s">
        <v>5601</v>
      </c>
      <c r="B132" s="486" t="s">
        <v>4312</v>
      </c>
      <c r="C132" s="131" t="s">
        <v>3845</v>
      </c>
      <c r="D132" s="496" t="s">
        <v>5897</v>
      </c>
      <c r="AD132" s="327" t="str">
        <f t="shared" si="1"/>
        <v>IF EXISTS (SELECT *FROM BookChild01 WHERE Code+Category+Item='0001273000207') Print 'Exist' ELSE Insert Into BookChild01 VALUES ('000127',3,'000207',23.00)</v>
      </c>
    </row>
    <row r="133" spans="1:30">
      <c r="A133" s="486" t="s">
        <v>5602</v>
      </c>
      <c r="B133" s="486" t="s">
        <v>4312</v>
      </c>
      <c r="C133" s="131" t="s">
        <v>3729</v>
      </c>
      <c r="D133" s="496" t="s">
        <v>5897</v>
      </c>
      <c r="AD133" s="327" t="str">
        <f t="shared" si="1"/>
        <v>IF EXISTS (SELECT *FROM BookChild01 WHERE Code+Category+Item='0001283000216') Print 'Exist' ELSE Insert Into BookChild01 VALUES ('000128',3,'000216',23.00)</v>
      </c>
    </row>
    <row r="134" spans="1:30">
      <c r="A134" s="486" t="s">
        <v>5603</v>
      </c>
      <c r="B134" s="486" t="s">
        <v>4312</v>
      </c>
      <c r="C134" s="131" t="s">
        <v>5870</v>
      </c>
      <c r="D134" s="496" t="s">
        <v>5915</v>
      </c>
      <c r="AD134" s="327" t="str">
        <f t="shared" si="1"/>
        <v>IF EXISTS (SELECT *FROM BookChild01 WHERE Code+Category+Item='0001293000206') Print 'Exist' ELSE Insert Into BookChild01 VALUES ('000129',3,'000206',3.50)</v>
      </c>
    </row>
    <row r="135" spans="1:30">
      <c r="A135" s="486" t="s">
        <v>5605</v>
      </c>
      <c r="B135" s="486" t="s">
        <v>4312</v>
      </c>
      <c r="C135" s="131" t="s">
        <v>5868</v>
      </c>
      <c r="D135" s="496" t="s">
        <v>5915</v>
      </c>
      <c r="AD135" s="327" t="str">
        <f t="shared" ref="AD135:AD195" si="2">CONCATENATE(AD$1,AD$3,"Category+Item='",A135&amp;B135&amp;C135,"') Print 'Exist' ELSE ",AD$4,"'",A135,"',",B135,",'",C135,"',",D135,")")</f>
        <v>IF EXISTS (SELECT *FROM BookChild01 WHERE Code+Category+Item='0001303000193') Print 'Exist' ELSE Insert Into BookChild01 VALUES ('000130',3,'000193',3.50)</v>
      </c>
    </row>
    <row r="136" spans="1:30">
      <c r="A136" s="486" t="s">
        <v>5607</v>
      </c>
      <c r="B136" s="486" t="s">
        <v>4312</v>
      </c>
      <c r="C136" s="131" t="s">
        <v>3841</v>
      </c>
      <c r="D136" s="496" t="s">
        <v>5915</v>
      </c>
      <c r="AD136" s="327" t="str">
        <f t="shared" si="2"/>
        <v>IF EXISTS (SELECT *FROM BookChild01 WHERE Code+Category+Item='0001313000224') Print 'Exist' ELSE Insert Into BookChild01 VALUES ('000131',3,'000224',3.50)</v>
      </c>
    </row>
    <row r="137" spans="1:30">
      <c r="A137" s="486" t="s">
        <v>5609</v>
      </c>
      <c r="B137" s="486" t="s">
        <v>4312</v>
      </c>
      <c r="C137" s="131" t="s">
        <v>3843</v>
      </c>
      <c r="D137" s="496" t="s">
        <v>5904</v>
      </c>
      <c r="AD137" s="327" t="str">
        <f t="shared" si="2"/>
        <v>IF EXISTS (SELECT *FROM BookChild01 WHERE Code+Category+Item='0001323000208') Print 'Exist' ELSE Insert Into BookChild01 VALUES ('000132',3,'000208',3.00)</v>
      </c>
    </row>
    <row r="138" spans="1:30">
      <c r="A138" s="486" t="s">
        <v>5611</v>
      </c>
      <c r="B138" s="486" t="s">
        <v>4312</v>
      </c>
      <c r="C138" s="131" t="s">
        <v>3851</v>
      </c>
      <c r="D138" s="496" t="s">
        <v>5904</v>
      </c>
      <c r="AD138" s="327" t="str">
        <f t="shared" si="2"/>
        <v>IF EXISTS (SELECT *FROM BookChild01 WHERE Code+Category+Item='0001333000194') Print 'Exist' ELSE Insert Into BookChild01 VALUES ('000133',3,'000194',3.00)</v>
      </c>
    </row>
    <row r="139" spans="1:30">
      <c r="A139" s="486" t="s">
        <v>5613</v>
      </c>
      <c r="B139" s="486" t="s">
        <v>4312</v>
      </c>
      <c r="C139" s="131" t="s">
        <v>3865</v>
      </c>
      <c r="D139" s="496" t="s">
        <v>5904</v>
      </c>
      <c r="AD139" s="327" t="str">
        <f t="shared" si="2"/>
        <v>IF EXISTS (SELECT *FROM BookChild01 WHERE Code+Category+Item='0001343000225') Print 'Exist' ELSE Insert Into BookChild01 VALUES ('000134',3,'000225',3.00)</v>
      </c>
    </row>
    <row r="140" spans="1:30">
      <c r="A140" s="486" t="s">
        <v>5614</v>
      </c>
      <c r="B140" s="486" t="s">
        <v>4312</v>
      </c>
      <c r="C140" s="131" t="s">
        <v>3869</v>
      </c>
      <c r="D140" s="496" t="s">
        <v>5904</v>
      </c>
      <c r="AD140" s="327" t="str">
        <f t="shared" si="2"/>
        <v>IF EXISTS (SELECT *FROM BookChild01 WHERE Code+Category+Item='0001353000226') Print 'Exist' ELSE Insert Into BookChild01 VALUES ('000135',3,'000226',3.00)</v>
      </c>
    </row>
    <row r="141" spans="1:30">
      <c r="A141" s="486" t="s">
        <v>5616</v>
      </c>
      <c r="B141" s="486" t="s">
        <v>4312</v>
      </c>
      <c r="C141" s="131" t="s">
        <v>3831</v>
      </c>
      <c r="D141" s="496" t="s">
        <v>5904</v>
      </c>
      <c r="AD141" s="327" t="str">
        <f t="shared" si="2"/>
        <v>IF EXISTS (SELECT *FROM BookChild01 WHERE Code+Category+Item='0001363000197') Print 'Exist' ELSE Insert Into BookChild01 VALUES ('000136',3,'000197',3.00)</v>
      </c>
    </row>
    <row r="142" spans="1:30">
      <c r="A142" s="486" t="s">
        <v>272</v>
      </c>
      <c r="B142" s="486" t="s">
        <v>4312</v>
      </c>
      <c r="C142" s="131" t="s">
        <v>3843</v>
      </c>
      <c r="D142" s="496" t="s">
        <v>5909</v>
      </c>
      <c r="AD142" s="327" t="str">
        <f t="shared" si="2"/>
        <v>IF EXISTS (SELECT *FROM BookChild01 WHERE Code+Category+Item='0001373000208') Print 'Exist' ELSE Insert Into BookChild01 VALUES ('000137',3,'000208',5.00)</v>
      </c>
    </row>
    <row r="143" spans="1:30">
      <c r="A143" s="486" t="s">
        <v>5619</v>
      </c>
      <c r="B143" s="486" t="s">
        <v>4312</v>
      </c>
      <c r="C143" s="131" t="s">
        <v>3851</v>
      </c>
      <c r="D143" s="496" t="s">
        <v>5909</v>
      </c>
      <c r="AD143" s="327" t="str">
        <f t="shared" si="2"/>
        <v>IF EXISTS (SELECT *FROM BookChild01 WHERE Code+Category+Item='0001383000194') Print 'Exist' ELSE Insert Into BookChild01 VALUES ('000138',3,'000194',5.00)</v>
      </c>
    </row>
    <row r="144" spans="1:30">
      <c r="A144" s="486" t="s">
        <v>5621</v>
      </c>
      <c r="B144" s="486" t="s">
        <v>4312</v>
      </c>
      <c r="C144" s="131" t="s">
        <v>3865</v>
      </c>
      <c r="D144" s="496" t="s">
        <v>5909</v>
      </c>
      <c r="AD144" s="327" t="str">
        <f t="shared" si="2"/>
        <v>IF EXISTS (SELECT *FROM BookChild01 WHERE Code+Category+Item='0001393000225') Print 'Exist' ELSE Insert Into BookChild01 VALUES ('000139',3,'000225',5.00)</v>
      </c>
    </row>
    <row r="145" spans="1:30">
      <c r="A145" s="486" t="s">
        <v>3769</v>
      </c>
      <c r="B145" s="486" t="s">
        <v>4312</v>
      </c>
      <c r="C145" s="131" t="s">
        <v>3869</v>
      </c>
      <c r="D145" s="496" t="s">
        <v>5909</v>
      </c>
      <c r="AD145" s="327" t="str">
        <f t="shared" si="2"/>
        <v>IF EXISTS (SELECT *FROM BookChild01 WHERE Code+Category+Item='0001403000226') Print 'Exist' ELSE Insert Into BookChild01 VALUES ('000140',3,'000226',5.00)</v>
      </c>
    </row>
    <row r="146" spans="1:30">
      <c r="A146" s="486" t="s">
        <v>3932</v>
      </c>
      <c r="B146" s="486" t="s">
        <v>4312</v>
      </c>
      <c r="C146" s="131" t="s">
        <v>3831</v>
      </c>
      <c r="D146" s="496" t="s">
        <v>5909</v>
      </c>
      <c r="AD146" s="327" t="str">
        <f t="shared" si="2"/>
        <v>IF EXISTS (SELECT *FROM BookChild01 WHERE Code+Category+Item='0001413000197') Print 'Exist' ELSE Insert Into BookChild01 VALUES ('000141',3,'000197',5.00)</v>
      </c>
    </row>
    <row r="147" spans="1:30">
      <c r="A147" s="486" t="s">
        <v>3779</v>
      </c>
      <c r="B147" s="486" t="s">
        <v>4312</v>
      </c>
      <c r="C147" s="131" t="s">
        <v>3843</v>
      </c>
      <c r="D147" s="496" t="s">
        <v>5911</v>
      </c>
      <c r="AD147" s="327" t="str">
        <f t="shared" si="2"/>
        <v>IF EXISTS (SELECT *FROM BookChild01 WHERE Code+Category+Item='0001423000208') Print 'Exist' ELSE Insert Into BookChild01 VALUES ('000142',3,'000208',7.25)</v>
      </c>
    </row>
    <row r="148" spans="1:30">
      <c r="A148" s="486" t="s">
        <v>3771</v>
      </c>
      <c r="B148" s="486" t="s">
        <v>4312</v>
      </c>
      <c r="C148" s="131" t="s">
        <v>3851</v>
      </c>
      <c r="D148" s="496" t="s">
        <v>5911</v>
      </c>
      <c r="AD148" s="327" t="str">
        <f t="shared" si="2"/>
        <v>IF EXISTS (SELECT *FROM BookChild01 WHERE Code+Category+Item='0001433000194') Print 'Exist' ELSE Insert Into BookChild01 VALUES ('000143',3,'000194',7.25)</v>
      </c>
    </row>
    <row r="149" spans="1:30">
      <c r="A149" s="486" t="s">
        <v>5627</v>
      </c>
      <c r="B149" s="486" t="s">
        <v>4312</v>
      </c>
      <c r="C149" s="131" t="s">
        <v>3865</v>
      </c>
      <c r="D149" s="496" t="s">
        <v>5911</v>
      </c>
      <c r="AD149" s="327" t="str">
        <f t="shared" si="2"/>
        <v>IF EXISTS (SELECT *FROM BookChild01 WHERE Code+Category+Item='0001443000225') Print 'Exist' ELSE Insert Into BookChild01 VALUES ('000144',3,'000225',7.25)</v>
      </c>
    </row>
    <row r="150" spans="1:30">
      <c r="A150" s="486" t="s">
        <v>5629</v>
      </c>
      <c r="B150" s="486" t="s">
        <v>4312</v>
      </c>
      <c r="C150" s="131" t="s">
        <v>3869</v>
      </c>
      <c r="D150" s="496" t="s">
        <v>5911</v>
      </c>
      <c r="AD150" s="327" t="str">
        <f t="shared" si="2"/>
        <v>IF EXISTS (SELECT *FROM BookChild01 WHERE Code+Category+Item='0001453000226') Print 'Exist' ELSE Insert Into BookChild01 VALUES ('000145',3,'000226',7.25)</v>
      </c>
    </row>
    <row r="151" spans="1:30">
      <c r="A151" s="486" t="s">
        <v>5631</v>
      </c>
      <c r="B151" s="486" t="s">
        <v>4312</v>
      </c>
      <c r="C151" s="131" t="s">
        <v>3831</v>
      </c>
      <c r="D151" s="496" t="s">
        <v>5911</v>
      </c>
      <c r="AD151" s="327" t="str">
        <f t="shared" si="2"/>
        <v>IF EXISTS (SELECT *FROM BookChild01 WHERE Code+Category+Item='0001463000197') Print 'Exist' ELSE Insert Into BookChild01 VALUES ('000146',3,'000197',7.25)</v>
      </c>
    </row>
    <row r="152" spans="1:30">
      <c r="A152" s="486" t="s">
        <v>5633</v>
      </c>
      <c r="B152" s="486" t="s">
        <v>4312</v>
      </c>
      <c r="C152" s="131" t="s">
        <v>3867</v>
      </c>
      <c r="D152" s="496" t="s">
        <v>5913</v>
      </c>
      <c r="AD152" s="327" t="str">
        <f t="shared" si="2"/>
        <v>IF EXISTS (SELECT *FROM BookChild01 WHERE Code+Category+Item='0001473000209') Print 'Exist' ELSE Insert Into BookChild01 VALUES ('000147',3,'000209',2.50)</v>
      </c>
    </row>
    <row r="153" spans="1:30">
      <c r="A153" s="486" t="s">
        <v>5635</v>
      </c>
      <c r="B153" s="486" t="s">
        <v>4312</v>
      </c>
      <c r="C153" s="131" t="s">
        <v>3829</v>
      </c>
      <c r="D153" s="496" t="s">
        <v>5913</v>
      </c>
      <c r="AD153" s="327" t="str">
        <f t="shared" si="2"/>
        <v>IF EXISTS (SELECT *FROM BookChild01 WHERE Code+Category+Item='0001483000195') Print 'Exist' ELSE Insert Into BookChild01 VALUES ('000148',3,'000195',2.50)</v>
      </c>
    </row>
    <row r="154" spans="1:30">
      <c r="A154" s="486" t="s">
        <v>5637</v>
      </c>
      <c r="B154" s="486" t="s">
        <v>4312</v>
      </c>
      <c r="C154" s="131" t="s">
        <v>3733</v>
      </c>
      <c r="D154" s="496" t="s">
        <v>5913</v>
      </c>
      <c r="AD154" s="327" t="str">
        <f t="shared" si="2"/>
        <v>IF EXISTS (SELECT *FROM BookChild01 WHERE Code+Category+Item='0001493000218') Print 'Exist' ELSE Insert Into BookChild01 VALUES ('000149',3,'000218',2.50)</v>
      </c>
    </row>
    <row r="155" spans="1:30">
      <c r="A155" s="486" t="s">
        <v>5639</v>
      </c>
      <c r="B155" s="486" t="s">
        <v>4312</v>
      </c>
      <c r="C155" s="131" t="s">
        <v>3853</v>
      </c>
      <c r="D155" s="496" t="s">
        <v>5913</v>
      </c>
      <c r="AD155" s="327" t="str">
        <f t="shared" si="2"/>
        <v>IF EXISTS (SELECT *FROM BookChild01 WHERE Code+Category+Item='0001503000198') Print 'Exist' ELSE Insert Into BookChild01 VALUES ('000150',3,'000198',2.50)</v>
      </c>
    </row>
    <row r="156" spans="1:30">
      <c r="A156" s="486" t="s">
        <v>5641</v>
      </c>
      <c r="B156" s="486" t="s">
        <v>4312</v>
      </c>
      <c r="C156" s="131" t="s">
        <v>3737</v>
      </c>
      <c r="D156" s="496" t="s">
        <v>5913</v>
      </c>
      <c r="AD156" s="327" t="str">
        <f t="shared" si="2"/>
        <v>IF EXISTS (SELECT *FROM BookChild01 WHERE Code+Category+Item='0001513000220') Print 'Exist' ELSE Insert Into BookChild01 VALUES ('000151',3,'000220',2.50)</v>
      </c>
    </row>
    <row r="157" spans="1:30">
      <c r="A157" s="486" t="s">
        <v>5643</v>
      </c>
      <c r="B157" s="486" t="s">
        <v>4312</v>
      </c>
      <c r="C157" s="131" t="s">
        <v>3867</v>
      </c>
      <c r="D157" s="496" t="s">
        <v>6135</v>
      </c>
      <c r="AD157" s="327" t="str">
        <f t="shared" si="2"/>
        <v>IF EXISTS (SELECT *FROM BookChild01 WHERE Code+Category+Item='0001523000209') Print 'Exist' ELSE Insert Into BookChild01 VALUES ('000152',3,'000209',4.50)</v>
      </c>
    </row>
    <row r="158" spans="1:30">
      <c r="A158" s="486" t="s">
        <v>5645</v>
      </c>
      <c r="B158" s="486" t="s">
        <v>4312</v>
      </c>
      <c r="C158" s="131" t="s">
        <v>3829</v>
      </c>
      <c r="D158" s="496" t="s">
        <v>6135</v>
      </c>
      <c r="AD158" s="327" t="str">
        <f t="shared" si="2"/>
        <v>IF EXISTS (SELECT *FROM BookChild01 WHERE Code+Category+Item='0001533000195') Print 'Exist' ELSE Insert Into BookChild01 VALUES ('000153',3,'000195',4.50)</v>
      </c>
    </row>
    <row r="159" spans="1:30">
      <c r="A159" s="486" t="s">
        <v>5763</v>
      </c>
      <c r="B159" s="486" t="s">
        <v>4312</v>
      </c>
      <c r="C159" s="131" t="s">
        <v>3733</v>
      </c>
      <c r="D159" s="496" t="s">
        <v>6135</v>
      </c>
      <c r="AD159" s="327" t="str">
        <f t="shared" si="2"/>
        <v>IF EXISTS (SELECT *FROM BookChild01 WHERE Code+Category+Item='0001543000218') Print 'Exist' ELSE Insert Into BookChild01 VALUES ('000154',3,'000218',4.50)</v>
      </c>
    </row>
    <row r="160" spans="1:30">
      <c r="A160" s="486" t="s">
        <v>5764</v>
      </c>
      <c r="B160" s="486" t="s">
        <v>4312</v>
      </c>
      <c r="C160" s="131" t="s">
        <v>3853</v>
      </c>
      <c r="D160" s="496" t="s">
        <v>6135</v>
      </c>
      <c r="AD160" s="327" t="str">
        <f t="shared" si="2"/>
        <v>IF EXISTS (SELECT *FROM BookChild01 WHERE Code+Category+Item='0001553000198') Print 'Exist' ELSE Insert Into BookChild01 VALUES ('000155',3,'000198',4.50)</v>
      </c>
    </row>
    <row r="161" spans="1:30">
      <c r="A161" s="486" t="s">
        <v>5765</v>
      </c>
      <c r="B161" s="486" t="s">
        <v>4312</v>
      </c>
      <c r="C161" s="131" t="s">
        <v>3737</v>
      </c>
      <c r="D161" s="496" t="s">
        <v>6135</v>
      </c>
      <c r="AD161" s="327" t="str">
        <f t="shared" si="2"/>
        <v>IF EXISTS (SELECT *FROM BookChild01 WHERE Code+Category+Item='0001563000220') Print 'Exist' ELSE Insert Into BookChild01 VALUES ('000156',3,'000220',4.50)</v>
      </c>
    </row>
    <row r="162" spans="1:30">
      <c r="A162" s="486" t="s">
        <v>5766</v>
      </c>
      <c r="B162" s="486" t="s">
        <v>4312</v>
      </c>
      <c r="C162" s="131" t="s">
        <v>3867</v>
      </c>
      <c r="D162" s="496" t="s">
        <v>5914</v>
      </c>
      <c r="AD162" s="327" t="str">
        <f t="shared" si="2"/>
        <v>IF EXISTS (SELECT *FROM BookChild01 WHERE Code+Category+Item='0001573000209') Print 'Exist' ELSE Insert Into BookChild01 VALUES ('000157',3,'000209',6.00)</v>
      </c>
    </row>
    <row r="163" spans="1:30">
      <c r="A163" s="486" t="s">
        <v>5767</v>
      </c>
      <c r="B163" s="486" t="s">
        <v>4312</v>
      </c>
      <c r="C163" s="131" t="s">
        <v>3829</v>
      </c>
      <c r="D163" s="496" t="s">
        <v>5914</v>
      </c>
      <c r="AD163" s="327" t="str">
        <f t="shared" si="2"/>
        <v>IF EXISTS (SELECT *FROM BookChild01 WHERE Code+Category+Item='0001583000195') Print 'Exist' ELSE Insert Into BookChild01 VALUES ('000158',3,'000195',6.00)</v>
      </c>
    </row>
    <row r="164" spans="1:30">
      <c r="A164" s="486" t="s">
        <v>213</v>
      </c>
      <c r="B164" s="486" t="s">
        <v>4312</v>
      </c>
      <c r="C164" s="131" t="s">
        <v>3733</v>
      </c>
      <c r="D164" s="496" t="s">
        <v>5914</v>
      </c>
      <c r="AD164" s="327" t="str">
        <f t="shared" si="2"/>
        <v>IF EXISTS (SELECT *FROM BookChild01 WHERE Code+Category+Item='0001593000218') Print 'Exist' ELSE Insert Into BookChild01 VALUES ('000159',3,'000218',6.00)</v>
      </c>
    </row>
    <row r="165" spans="1:30">
      <c r="A165" s="486" t="s">
        <v>220</v>
      </c>
      <c r="B165" s="486" t="s">
        <v>4312</v>
      </c>
      <c r="C165" s="131" t="s">
        <v>3853</v>
      </c>
      <c r="D165" s="496" t="s">
        <v>5914</v>
      </c>
      <c r="AD165" s="327" t="str">
        <f t="shared" si="2"/>
        <v>IF EXISTS (SELECT *FROM BookChild01 WHERE Code+Category+Item='0001603000198') Print 'Exist' ELSE Insert Into BookChild01 VALUES ('000160',3,'000198',6.00)</v>
      </c>
    </row>
    <row r="166" spans="1:30">
      <c r="A166" s="486" t="s">
        <v>5803</v>
      </c>
      <c r="B166" s="486" t="s">
        <v>4312</v>
      </c>
      <c r="C166" s="131" t="s">
        <v>3737</v>
      </c>
      <c r="D166" s="496" t="s">
        <v>5914</v>
      </c>
      <c r="AD166" s="327" t="str">
        <f t="shared" si="2"/>
        <v>IF EXISTS (SELECT *FROM BookChild01 WHERE Code+Category+Item='0001613000220') Print 'Exist' ELSE Insert Into BookChild01 VALUES ('000161',3,'000220',6.00)</v>
      </c>
    </row>
    <row r="167" spans="1:30">
      <c r="A167" s="486" t="s">
        <v>5804</v>
      </c>
      <c r="B167" s="486" t="s">
        <v>4312</v>
      </c>
      <c r="C167" s="131" t="s">
        <v>3867</v>
      </c>
      <c r="D167" s="496" t="s">
        <v>5912</v>
      </c>
      <c r="AD167" s="327" t="str">
        <f t="shared" si="2"/>
        <v>IF EXISTS (SELECT *FROM BookChild01 WHERE Code+Category+Item='0001623000209') Print 'Exist' ELSE Insert Into BookChild01 VALUES ('000162',3,'000209',9.75)</v>
      </c>
    </row>
    <row r="168" spans="1:30">
      <c r="A168" s="486" t="s">
        <v>5805</v>
      </c>
      <c r="B168" s="486" t="s">
        <v>4312</v>
      </c>
      <c r="C168" s="131" t="s">
        <v>3829</v>
      </c>
      <c r="D168" s="496" t="s">
        <v>5912</v>
      </c>
      <c r="AD168" s="327" t="str">
        <f t="shared" si="2"/>
        <v>IF EXISTS (SELECT *FROM BookChild01 WHERE Code+Category+Item='0001633000195') Print 'Exist' ELSE Insert Into BookChild01 VALUES ('000163',3,'000195',9.75)</v>
      </c>
    </row>
    <row r="169" spans="1:30">
      <c r="A169" s="486" t="s">
        <v>5806</v>
      </c>
      <c r="B169" s="486" t="s">
        <v>4312</v>
      </c>
      <c r="C169" s="131" t="s">
        <v>3731</v>
      </c>
      <c r="D169" s="496" t="s">
        <v>5912</v>
      </c>
      <c r="AD169" s="327" t="str">
        <f t="shared" si="2"/>
        <v>IF EXISTS (SELECT *FROM BookChild01 WHERE Code+Category+Item='0001643000217') Print 'Exist' ELSE Insert Into BookChild01 VALUES ('000164',3,'000217',9.75)</v>
      </c>
    </row>
    <row r="170" spans="1:30">
      <c r="A170" s="486" t="s">
        <v>5807</v>
      </c>
      <c r="B170" s="486" t="s">
        <v>4312</v>
      </c>
      <c r="C170" s="131" t="s">
        <v>3733</v>
      </c>
      <c r="D170" s="496" t="s">
        <v>5912</v>
      </c>
      <c r="AD170" s="327" t="str">
        <f t="shared" si="2"/>
        <v>IF EXISTS (SELECT *FROM BookChild01 WHERE Code+Category+Item='0001653000218') Print 'Exist' ELSE Insert Into BookChild01 VALUES ('000165',3,'000218',9.75)</v>
      </c>
    </row>
    <row r="171" spans="1:30">
      <c r="A171" s="486" t="s">
        <v>5808</v>
      </c>
      <c r="B171" s="486" t="s">
        <v>4312</v>
      </c>
      <c r="C171" s="131" t="s">
        <v>3735</v>
      </c>
      <c r="D171" s="496" t="s">
        <v>5912</v>
      </c>
      <c r="AD171" s="327" t="str">
        <f t="shared" si="2"/>
        <v>IF EXISTS (SELECT *FROM BookChild01 WHERE Code+Category+Item='0001663000219') Print 'Exist' ELSE Insert Into BookChild01 VALUES ('000166',3,'000219',9.75)</v>
      </c>
    </row>
    <row r="172" spans="1:30">
      <c r="A172" s="486" t="s">
        <v>5809</v>
      </c>
      <c r="B172" s="486" t="s">
        <v>4312</v>
      </c>
      <c r="C172" s="131" t="s">
        <v>3737</v>
      </c>
      <c r="D172" s="496" t="s">
        <v>5912</v>
      </c>
      <c r="AD172" s="327" t="str">
        <f t="shared" si="2"/>
        <v>IF EXISTS (SELECT *FROM BookChild01 WHERE Code+Category+Item='0001673000220') Print 'Exist' ELSE Insert Into BookChild01 VALUES ('000167',3,'000220',9.75)</v>
      </c>
    </row>
    <row r="173" spans="1:30">
      <c r="A173" s="486" t="s">
        <v>3757</v>
      </c>
      <c r="B173" s="486" t="s">
        <v>4312</v>
      </c>
      <c r="C173" s="131" t="s">
        <v>3853</v>
      </c>
      <c r="D173" s="496" t="s">
        <v>5912</v>
      </c>
      <c r="AD173" s="327" t="str">
        <f t="shared" si="2"/>
        <v>IF EXISTS (SELECT *FROM BookChild01 WHERE Code+Category+Item='0001683000198') Print 'Exist' ELSE Insert Into BookChild01 VALUES ('000168',3,'000198',9.75)</v>
      </c>
    </row>
    <row r="174" spans="1:30">
      <c r="A174" s="486" t="s">
        <v>5811</v>
      </c>
      <c r="B174" s="486" t="s">
        <v>4312</v>
      </c>
      <c r="C174" s="131" t="s">
        <v>3815</v>
      </c>
      <c r="D174" s="496" t="s">
        <v>5912</v>
      </c>
      <c r="AD174" s="327" t="str">
        <f t="shared" si="2"/>
        <v>IF EXISTS (SELECT *FROM BookChild01 WHERE Code+Category+Item='0001693000192') Print 'Exist' ELSE Insert Into BookChild01 VALUES ('000169',3,'000192',9.75)</v>
      </c>
    </row>
    <row r="175" spans="1:30">
      <c r="A175" s="486" t="s">
        <v>3763</v>
      </c>
      <c r="B175" s="486" t="s">
        <v>4312</v>
      </c>
      <c r="C175" s="131" t="s">
        <v>3867</v>
      </c>
      <c r="D175" s="496" t="s">
        <v>6136</v>
      </c>
      <c r="AD175" s="327" t="str">
        <f t="shared" si="2"/>
        <v>IF EXISTS (SELECT *FROM BookChild01 WHERE Code+Category+Item='0001703000209') Print 'Exist' ELSE Insert Into BookChild01 VALUES ('000170',3,'000209',12.25)</v>
      </c>
    </row>
    <row r="176" spans="1:30">
      <c r="A176" s="486" t="s">
        <v>5854</v>
      </c>
      <c r="B176" s="486" t="s">
        <v>4312</v>
      </c>
      <c r="C176" s="131" t="s">
        <v>3829</v>
      </c>
      <c r="D176" s="496" t="s">
        <v>6136</v>
      </c>
      <c r="AD176" s="327" t="str">
        <f t="shared" si="2"/>
        <v>IF EXISTS (SELECT *FROM BookChild01 WHERE Code+Category+Item='0001713000195') Print 'Exist' ELSE Insert Into BookChild01 VALUES ('000171',3,'000195',12.25)</v>
      </c>
    </row>
    <row r="177" spans="1:30">
      <c r="A177" s="486" t="s">
        <v>5856</v>
      </c>
      <c r="B177" s="486" t="s">
        <v>4312</v>
      </c>
      <c r="C177" s="131" t="s">
        <v>3731</v>
      </c>
      <c r="D177" s="496" t="s">
        <v>6136</v>
      </c>
      <c r="AD177" s="327" t="str">
        <f t="shared" si="2"/>
        <v>IF EXISTS (SELECT *FROM BookChild01 WHERE Code+Category+Item='0001723000217') Print 'Exist' ELSE Insert Into BookChild01 VALUES ('000172',3,'000217',12.25)</v>
      </c>
    </row>
    <row r="178" spans="1:30">
      <c r="A178" s="486" t="s">
        <v>3802</v>
      </c>
      <c r="B178" s="486" t="s">
        <v>4312</v>
      </c>
      <c r="C178" s="131" t="s">
        <v>3733</v>
      </c>
      <c r="D178" s="496" t="s">
        <v>6136</v>
      </c>
      <c r="AD178" s="327" t="str">
        <f t="shared" si="2"/>
        <v>IF EXISTS (SELECT *FROM BookChild01 WHERE Code+Category+Item='0001733000218') Print 'Exist' ELSE Insert Into BookChild01 VALUES ('000173',3,'000218',12.25)</v>
      </c>
    </row>
    <row r="179" spans="1:30">
      <c r="A179" s="486" t="s">
        <v>3811</v>
      </c>
      <c r="B179" s="486" t="s">
        <v>4312</v>
      </c>
      <c r="C179" s="131" t="s">
        <v>3735</v>
      </c>
      <c r="D179" s="496" t="s">
        <v>6136</v>
      </c>
      <c r="AD179" s="327" t="str">
        <f t="shared" si="2"/>
        <v>IF EXISTS (SELECT *FROM BookChild01 WHERE Code+Category+Item='0001743000219') Print 'Exist' ELSE Insert Into BookChild01 VALUES ('000174',3,'000219',12.25)</v>
      </c>
    </row>
    <row r="180" spans="1:30">
      <c r="A180" s="486" t="s">
        <v>3817</v>
      </c>
      <c r="B180" s="486" t="s">
        <v>4312</v>
      </c>
      <c r="C180" s="131" t="s">
        <v>3737</v>
      </c>
      <c r="D180" s="496" t="s">
        <v>6136</v>
      </c>
      <c r="AD180" s="327" t="str">
        <f t="shared" si="2"/>
        <v>IF EXISTS (SELECT *FROM BookChild01 WHERE Code+Category+Item='0001753000220') Print 'Exist' ELSE Insert Into BookChild01 VALUES ('000175',3,'000220',12.25)</v>
      </c>
    </row>
    <row r="181" spans="1:30">
      <c r="A181" s="486" t="s">
        <v>5857</v>
      </c>
      <c r="B181" s="486" t="s">
        <v>4312</v>
      </c>
      <c r="C181" s="131" t="s">
        <v>3853</v>
      </c>
      <c r="D181" s="496" t="s">
        <v>6136</v>
      </c>
      <c r="AD181" s="327" t="str">
        <f t="shared" si="2"/>
        <v>IF EXISTS (SELECT *FROM BookChild01 WHERE Code+Category+Item='0001763000198') Print 'Exist' ELSE Insert Into BookChild01 VALUES ('000176',3,'000198',12.25)</v>
      </c>
    </row>
    <row r="182" spans="1:30">
      <c r="A182" s="486" t="s">
        <v>3882</v>
      </c>
      <c r="B182" s="486" t="s">
        <v>4312</v>
      </c>
      <c r="C182" s="131" t="s">
        <v>3815</v>
      </c>
      <c r="D182" s="496" t="s">
        <v>6136</v>
      </c>
      <c r="AD182" s="327" t="str">
        <f t="shared" si="2"/>
        <v>IF EXISTS (SELECT *FROM BookChild01 WHERE Code+Category+Item='0001773000192') Print 'Exist' ELSE Insert Into BookChild01 VALUES ('000177',3,'000192',12.25)</v>
      </c>
    </row>
    <row r="183" spans="1:30">
      <c r="A183" s="486" t="s">
        <v>5858</v>
      </c>
      <c r="B183" s="486" t="s">
        <v>4312</v>
      </c>
      <c r="C183" s="131" t="s">
        <v>3875</v>
      </c>
      <c r="D183" s="496" t="s">
        <v>5906</v>
      </c>
      <c r="AD183" s="327" t="str">
        <f t="shared" si="2"/>
        <v>IF EXISTS (SELECT *FROM BookChild01 WHERE Code+Category+Item='0001783000204') Print 'Exist' ELSE Insert Into BookChild01 VALUES ('000178',3,'000204',12.00)</v>
      </c>
    </row>
    <row r="184" spans="1:30">
      <c r="A184" s="486" t="s">
        <v>3902</v>
      </c>
      <c r="B184" s="486" t="s">
        <v>4312</v>
      </c>
      <c r="C184" s="131" t="s">
        <v>5869</v>
      </c>
      <c r="D184" s="496" t="s">
        <v>5907</v>
      </c>
      <c r="AD184" s="327" t="str">
        <f t="shared" si="2"/>
        <v>IF EXISTS (SELECT *FROM BookChild01 WHERE Code+Category+Item='0001793000203') Print 'Exist' ELSE Insert Into BookChild01 VALUES ('000179',3,'000203',21.00)</v>
      </c>
    </row>
    <row r="185" spans="1:30">
      <c r="A185" s="486" t="s">
        <v>3892</v>
      </c>
      <c r="B185" s="486" t="s">
        <v>4312</v>
      </c>
      <c r="C185" s="131" t="s">
        <v>3861</v>
      </c>
      <c r="D185" s="496" t="s">
        <v>5906</v>
      </c>
      <c r="AD185" s="327" t="str">
        <f t="shared" si="2"/>
        <v>IF EXISTS (SELECT *FROM BookChild01 WHERE Code+Category+Item='0001803000201') Print 'Exist' ELSE Insert Into BookChild01 VALUES ('000180',3,'000201',12.00)</v>
      </c>
    </row>
    <row r="186" spans="1:30">
      <c r="A186" s="486" t="s">
        <v>3904</v>
      </c>
      <c r="B186" s="486" t="s">
        <v>4312</v>
      </c>
      <c r="C186" s="131" t="s">
        <v>3861</v>
      </c>
      <c r="D186" s="496" t="s">
        <v>5907</v>
      </c>
      <c r="AD186" s="327" t="str">
        <f t="shared" si="2"/>
        <v>IF EXISTS (SELECT *FROM BookChild01 WHERE Code+Category+Item='0001813000201') Print 'Exist' ELSE Insert Into BookChild01 VALUES ('000181',3,'000201',21.00)</v>
      </c>
    </row>
    <row r="187" spans="1:30">
      <c r="A187" s="486" t="s">
        <v>5859</v>
      </c>
      <c r="B187" s="486" t="s">
        <v>4312</v>
      </c>
      <c r="C187" s="131" t="s">
        <v>5872</v>
      </c>
      <c r="D187" s="496" t="s">
        <v>5755</v>
      </c>
      <c r="AD187" s="327" t="str">
        <f t="shared" si="2"/>
        <v>IF EXISTS (SELECT *FROM BookChild01 WHERE Code+Category+Item='0001823000211') Print 'Exist' ELSE Insert Into BookChild01 VALUES ('000182',3,'000211',13.667)</v>
      </c>
    </row>
    <row r="188" spans="1:30">
      <c r="A188" s="486" t="s">
        <v>5860</v>
      </c>
      <c r="B188" s="486" t="s">
        <v>4312</v>
      </c>
      <c r="C188" s="131" t="s">
        <v>3837</v>
      </c>
      <c r="D188" s="496" t="s">
        <v>5755</v>
      </c>
      <c r="AD188" s="327" t="str">
        <f t="shared" si="2"/>
        <v>IF EXISTS (SELECT *FROM BookChild01 WHERE Code+Category+Item='0001833000214') Print 'Exist' ELSE Insert Into BookChild01 VALUES ('000183',3,'000214',13.667)</v>
      </c>
    </row>
    <row r="189" spans="1:30">
      <c r="A189" s="486" t="s">
        <v>5861</v>
      </c>
      <c r="B189" s="486" t="s">
        <v>4312</v>
      </c>
      <c r="C189" s="131" t="s">
        <v>5872</v>
      </c>
      <c r="D189" s="496" t="s">
        <v>5756</v>
      </c>
      <c r="AD189" s="327" t="str">
        <f t="shared" si="2"/>
        <v>IF EXISTS (SELECT *FROM BookChild01 WHERE Code+Category+Item='0001843000211') Print 'Exist' ELSE Insert Into BookChild01 VALUES ('000184',3,'000211',18.667)</v>
      </c>
    </row>
    <row r="190" spans="1:30">
      <c r="A190" s="486" t="s">
        <v>5862</v>
      </c>
      <c r="B190" s="486" t="s">
        <v>4312</v>
      </c>
      <c r="C190" s="131" t="s">
        <v>3837</v>
      </c>
      <c r="D190" s="496" t="s">
        <v>5756</v>
      </c>
      <c r="AD190" s="327" t="str">
        <f t="shared" si="2"/>
        <v>IF EXISTS (SELECT *FROM BookChild01 WHERE Code+Category+Item='0001853000214') Print 'Exist' ELSE Insert Into BookChild01 VALUES ('000185',3,'000214',18.667)</v>
      </c>
    </row>
    <row r="191" spans="1:30">
      <c r="A191" s="486" t="s">
        <v>5863</v>
      </c>
      <c r="B191" s="486" t="s">
        <v>4312</v>
      </c>
      <c r="C191" s="131" t="s">
        <v>5872</v>
      </c>
      <c r="D191" s="496" t="s">
        <v>5757</v>
      </c>
      <c r="AD191" s="327" t="str">
        <f t="shared" si="2"/>
        <v>IF EXISTS (SELECT *FROM BookChild01 WHERE Code+Category+Item='0001863000211') Print 'Exist' ELSE Insert Into BookChild01 VALUES ('000186',3,'000211',24.333)</v>
      </c>
    </row>
    <row r="192" spans="1:30">
      <c r="A192" s="486" t="s">
        <v>5864</v>
      </c>
      <c r="B192" s="486" t="s">
        <v>4312</v>
      </c>
      <c r="C192" s="131" t="s">
        <v>3837</v>
      </c>
      <c r="D192" s="496" t="s">
        <v>5757</v>
      </c>
      <c r="AD192" s="327" t="str">
        <f t="shared" si="2"/>
        <v>IF EXISTS (SELECT *FROM BookChild01 WHERE Code+Category+Item='0001873000214') Print 'Exist' ELSE Insert Into BookChild01 VALUES ('000187',3,'000214',24.333)</v>
      </c>
    </row>
    <row r="193" spans="1:30">
      <c r="A193" s="486" t="s">
        <v>5865</v>
      </c>
      <c r="B193" s="486" t="s">
        <v>4312</v>
      </c>
      <c r="C193" s="131" t="s">
        <v>3785</v>
      </c>
      <c r="D193" s="496" t="s">
        <v>5904</v>
      </c>
      <c r="AD193" s="327" t="str">
        <f t="shared" si="2"/>
        <v>IF EXISTS (SELECT *FROM BookChild01 WHERE Code+Category+Item='0001883000205') Print 'Exist' ELSE Insert Into BookChild01 VALUES ('000188',3,'000205',3.00)</v>
      </c>
    </row>
    <row r="194" spans="1:30">
      <c r="A194" s="486" t="s">
        <v>3930</v>
      </c>
      <c r="B194" s="486" t="s">
        <v>4312</v>
      </c>
      <c r="C194" s="131" t="s">
        <v>3785</v>
      </c>
      <c r="D194" s="496" t="s">
        <v>5910</v>
      </c>
      <c r="AD194" s="327" t="str">
        <f t="shared" si="2"/>
        <v>IF EXISTS (SELECT *FROM BookChild01 WHERE Code+Category+Item='0001893000205') Print 'Exist' ELSE Insert Into BookChild01 VALUES ('000189',3,'000205',5.25)</v>
      </c>
    </row>
    <row r="195" spans="1:30">
      <c r="A195" s="486" t="s">
        <v>5866</v>
      </c>
      <c r="B195" s="486" t="s">
        <v>4312</v>
      </c>
      <c r="C195" s="131" t="s">
        <v>3785</v>
      </c>
      <c r="D195" s="496" t="s">
        <v>5917</v>
      </c>
      <c r="AD195" s="327" t="str">
        <f t="shared" si="2"/>
        <v>IF EXISTS (SELECT *FROM BookChild01 WHERE Code+Category+Item='0001903000205') Print 'Exist' ELSE Insert Into BookChild01 VALUES ('000190',3,'000205',8.25)</v>
      </c>
    </row>
    <row r="196" spans="1:30">
      <c r="AD196" s="327"/>
    </row>
    <row r="197" spans="1:30">
      <c r="A197" s="228" t="s">
        <v>6138</v>
      </c>
      <c r="AD197" s="327" t="str">
        <f>A197</f>
        <v>--FG_ITEM_Rulling_Paper_Child01</v>
      </c>
    </row>
    <row r="198" spans="1:30">
      <c r="A198" s="497" t="s">
        <v>5867</v>
      </c>
      <c r="B198" s="486" t="s">
        <v>4311</v>
      </c>
      <c r="C198" s="131" t="s">
        <v>374</v>
      </c>
      <c r="D198" s="496">
        <v>1</v>
      </c>
      <c r="E198" s="491"/>
      <c r="AD198" s="327" t="str">
        <f t="shared" ref="AD198:AD261" si="3">CONCATENATE(AD$1,AD$3,"Category+Item='",A198&amp;B198&amp;C198,"') Print 'Exist' ELSE ",AD$4,"'",A198,"',",B198,",'",C198,"',",D198,")")</f>
        <v>IF EXISTS (SELECT *FROM BookChild01 WHERE Code+Category+Item='0001912*00034') Print 'Exist' ELSE Insert Into BookChild01 VALUES ('000191',2,'*00034',1)</v>
      </c>
    </row>
    <row r="199" spans="1:30">
      <c r="A199" s="497" t="s">
        <v>3815</v>
      </c>
      <c r="B199" s="486" t="s">
        <v>4311</v>
      </c>
      <c r="C199" s="131" t="s">
        <v>374</v>
      </c>
      <c r="D199" s="496">
        <v>1</v>
      </c>
      <c r="E199" s="491"/>
      <c r="AD199" s="327" t="str">
        <f t="shared" si="3"/>
        <v>IF EXISTS (SELECT *FROM BookChild01 WHERE Code+Category+Item='0001922*00034') Print 'Exist' ELSE Insert Into BookChild01 VALUES ('000192',2,'*00034',1)</v>
      </c>
    </row>
    <row r="200" spans="1:30">
      <c r="A200" s="497" t="s">
        <v>5868</v>
      </c>
      <c r="B200" s="486" t="s">
        <v>4311</v>
      </c>
      <c r="C200" s="131" t="s">
        <v>2957</v>
      </c>
      <c r="D200" s="496">
        <v>1</v>
      </c>
      <c r="E200" s="491"/>
      <c r="AD200" s="327" t="str">
        <f t="shared" si="3"/>
        <v>IF EXISTS (SELECT *FROM BookChild01 WHERE Code+Category+Item='0001932*00027') Print 'Exist' ELSE Insert Into BookChild01 VALUES ('000193',2,'*00027',1)</v>
      </c>
    </row>
    <row r="201" spans="1:30">
      <c r="A201" s="497" t="s">
        <v>3851</v>
      </c>
      <c r="B201" s="486" t="s">
        <v>4311</v>
      </c>
      <c r="C201" s="131" t="s">
        <v>2958</v>
      </c>
      <c r="D201" s="496">
        <v>1</v>
      </c>
      <c r="E201" s="491"/>
      <c r="AD201" s="327" t="str">
        <f t="shared" si="3"/>
        <v>IF EXISTS (SELECT *FROM BookChild01 WHERE Code+Category+Item='0001942*00028') Print 'Exist' ELSE Insert Into BookChild01 VALUES ('000194',2,'*00028',1)</v>
      </c>
    </row>
    <row r="202" spans="1:30">
      <c r="A202" s="497" t="s">
        <v>3829</v>
      </c>
      <c r="B202" s="486" t="s">
        <v>4311</v>
      </c>
      <c r="C202" s="131" t="s">
        <v>374</v>
      </c>
      <c r="D202" s="496">
        <v>1</v>
      </c>
      <c r="E202" s="491"/>
      <c r="AD202" s="327" t="str">
        <f t="shared" si="3"/>
        <v>IF EXISTS (SELECT *FROM BookChild01 WHERE Code+Category+Item='0001952*00034') Print 'Exist' ELSE Insert Into BookChild01 VALUES ('000195',2,'*00034',1)</v>
      </c>
    </row>
    <row r="203" spans="1:30">
      <c r="A203" s="497" t="s">
        <v>3789</v>
      </c>
      <c r="B203" s="486" t="s">
        <v>4311</v>
      </c>
      <c r="C203" s="131" t="s">
        <v>364</v>
      </c>
      <c r="D203" s="496">
        <v>1</v>
      </c>
      <c r="E203" s="491"/>
      <c r="AD203" s="327" t="str">
        <f t="shared" si="3"/>
        <v>IF EXISTS (SELECT *FROM BookChild01 WHERE Code+Category+Item='0001962*00025') Print 'Exist' ELSE Insert Into BookChild01 VALUES ('000196',2,'*00025',1)</v>
      </c>
    </row>
    <row r="204" spans="1:30">
      <c r="A204" s="497" t="s">
        <v>3831</v>
      </c>
      <c r="B204" s="486" t="s">
        <v>4311</v>
      </c>
      <c r="C204" s="131" t="s">
        <v>2958</v>
      </c>
      <c r="D204" s="496">
        <v>1</v>
      </c>
      <c r="E204" s="491"/>
      <c r="AD204" s="327" t="str">
        <f t="shared" si="3"/>
        <v>IF EXISTS (SELECT *FROM BookChild01 WHERE Code+Category+Item='0001972*00028') Print 'Exist' ELSE Insert Into BookChild01 VALUES ('000197',2,'*00028',1)</v>
      </c>
    </row>
    <row r="205" spans="1:30">
      <c r="A205" s="497" t="s">
        <v>3853</v>
      </c>
      <c r="B205" s="486" t="s">
        <v>4311</v>
      </c>
      <c r="C205" s="131" t="s">
        <v>374</v>
      </c>
      <c r="D205" s="496">
        <v>1</v>
      </c>
      <c r="E205" s="491"/>
      <c r="AD205" s="327" t="str">
        <f t="shared" si="3"/>
        <v>IF EXISTS (SELECT *FROM BookChild01 WHERE Code+Category+Item='0001982*00034') Print 'Exist' ELSE Insert Into BookChild01 VALUES ('000198',2,'*00034',1)</v>
      </c>
    </row>
    <row r="206" spans="1:30">
      <c r="A206" s="497" t="s">
        <v>3859</v>
      </c>
      <c r="B206" s="486" t="s">
        <v>4311</v>
      </c>
      <c r="C206" s="131" t="s">
        <v>376</v>
      </c>
      <c r="D206" s="496">
        <v>1</v>
      </c>
      <c r="E206" s="491"/>
      <c r="AD206" s="327" t="str">
        <f t="shared" si="3"/>
        <v>IF EXISTS (SELECT *FROM BookChild01 WHERE Code+Category+Item='0001992*00036') Print 'Exist' ELSE Insert Into BookChild01 VALUES ('000199',2,'*00036',1)</v>
      </c>
    </row>
    <row r="207" spans="1:30">
      <c r="A207" s="497" t="s">
        <v>3855</v>
      </c>
      <c r="B207" s="486" t="s">
        <v>4311</v>
      </c>
      <c r="C207" s="131" t="s">
        <v>355</v>
      </c>
      <c r="D207" s="496">
        <v>1</v>
      </c>
      <c r="E207" s="491"/>
      <c r="AD207" s="327" t="str">
        <f t="shared" si="3"/>
        <v>IF EXISTS (SELECT *FROM BookChild01 WHERE Code+Category+Item='0002002*00021') Print 'Exist' ELSE Insert Into BookChild01 VALUES ('000200',2,'*00021',1)</v>
      </c>
    </row>
    <row r="208" spans="1:30">
      <c r="A208" s="497" t="s">
        <v>3861</v>
      </c>
      <c r="B208" s="486" t="s">
        <v>4311</v>
      </c>
      <c r="C208" s="131" t="s">
        <v>366</v>
      </c>
      <c r="D208" s="496">
        <v>1</v>
      </c>
      <c r="E208" s="491"/>
      <c r="AD208" s="327" t="str">
        <f t="shared" si="3"/>
        <v>IF EXISTS (SELECT *FROM BookChild01 WHERE Code+Category+Item='0002012*00026') Print 'Exist' ELSE Insert Into BookChild01 VALUES ('000201',2,'*00026',1)</v>
      </c>
    </row>
    <row r="209" spans="1:30">
      <c r="A209" s="497" t="s">
        <v>3857</v>
      </c>
      <c r="B209" s="486" t="s">
        <v>4311</v>
      </c>
      <c r="C209" s="131" t="s">
        <v>375</v>
      </c>
      <c r="D209" s="496">
        <v>1</v>
      </c>
      <c r="E209" s="491"/>
      <c r="AD209" s="327" t="str">
        <f t="shared" si="3"/>
        <v>IF EXISTS (SELECT *FROM BookChild01 WHERE Code+Category+Item='0002022*00035') Print 'Exist' ELSE Insert Into BookChild01 VALUES ('000202',2,'*00035',1)</v>
      </c>
    </row>
    <row r="210" spans="1:30">
      <c r="A210" s="497" t="s">
        <v>5869</v>
      </c>
      <c r="B210" s="486" t="s">
        <v>4311</v>
      </c>
      <c r="C210" s="131" t="s">
        <v>366</v>
      </c>
      <c r="D210" s="496">
        <v>1</v>
      </c>
      <c r="E210" s="491"/>
      <c r="AD210" s="327" t="str">
        <f t="shared" si="3"/>
        <v>IF EXISTS (SELECT *FROM BookChild01 WHERE Code+Category+Item='0002032*00026') Print 'Exist' ELSE Insert Into BookChild01 VALUES ('000203',2,'*00026',1)</v>
      </c>
    </row>
    <row r="211" spans="1:30">
      <c r="A211" s="497" t="s">
        <v>3875</v>
      </c>
      <c r="B211" s="486" t="s">
        <v>4311</v>
      </c>
      <c r="C211" s="131" t="s">
        <v>366</v>
      </c>
      <c r="D211" s="496">
        <v>1</v>
      </c>
      <c r="E211" s="491"/>
      <c r="AD211" s="327" t="str">
        <f t="shared" si="3"/>
        <v>IF EXISTS (SELECT *FROM BookChild01 WHERE Code+Category+Item='0002042*00026') Print 'Exist' ELSE Insert Into BookChild01 VALUES ('000204',2,'*00026',1)</v>
      </c>
    </row>
    <row r="212" spans="1:30">
      <c r="A212" s="497" t="s">
        <v>3785</v>
      </c>
      <c r="B212" s="486" t="s">
        <v>4311</v>
      </c>
      <c r="C212" s="131" t="s">
        <v>362</v>
      </c>
      <c r="D212" s="496">
        <v>1</v>
      </c>
      <c r="E212" s="491"/>
      <c r="AD212" s="327" t="str">
        <f t="shared" si="3"/>
        <v>IF EXISTS (SELECT *FROM BookChild01 WHERE Code+Category+Item='0002052*00024') Print 'Exist' ELSE Insert Into BookChild01 VALUES ('000205',2,'*00024',1)</v>
      </c>
    </row>
    <row r="213" spans="1:30">
      <c r="A213" s="497" t="s">
        <v>5870</v>
      </c>
      <c r="B213" s="486" t="s">
        <v>4311</v>
      </c>
      <c r="C213" s="131" t="s">
        <v>2957</v>
      </c>
      <c r="D213" s="496">
        <v>1</v>
      </c>
      <c r="E213" s="491"/>
      <c r="AD213" s="327" t="str">
        <f t="shared" si="3"/>
        <v>IF EXISTS (SELECT *FROM BookChild01 WHERE Code+Category+Item='0002062*00027') Print 'Exist' ELSE Insert Into BookChild01 VALUES ('000206',2,'*00027',1)</v>
      </c>
    </row>
    <row r="214" spans="1:30">
      <c r="A214" s="497" t="s">
        <v>3845</v>
      </c>
      <c r="B214" s="486" t="s">
        <v>4311</v>
      </c>
      <c r="C214" s="131" t="s">
        <v>373</v>
      </c>
      <c r="D214" s="496">
        <v>1</v>
      </c>
      <c r="E214" s="491"/>
      <c r="AD214" s="327" t="str">
        <f t="shared" si="3"/>
        <v>IF EXISTS (SELECT *FROM BookChild01 WHERE Code+Category+Item='0002072*00033') Print 'Exist' ELSE Insert Into BookChild01 VALUES ('000207',2,'*00033',1)</v>
      </c>
    </row>
    <row r="215" spans="1:30">
      <c r="A215" s="497" t="s">
        <v>3843</v>
      </c>
      <c r="B215" s="486" t="s">
        <v>4311</v>
      </c>
      <c r="C215" s="131" t="s">
        <v>2958</v>
      </c>
      <c r="D215" s="496">
        <v>1</v>
      </c>
      <c r="E215" s="491"/>
      <c r="AD215" s="327" t="str">
        <f t="shared" si="3"/>
        <v>IF EXISTS (SELECT *FROM BookChild01 WHERE Code+Category+Item='0002082*00028') Print 'Exist' ELSE Insert Into BookChild01 VALUES ('000208',2,'*00028',1)</v>
      </c>
    </row>
    <row r="216" spans="1:30">
      <c r="A216" s="497" t="s">
        <v>3867</v>
      </c>
      <c r="B216" s="486" t="s">
        <v>4311</v>
      </c>
      <c r="C216" s="131" t="s">
        <v>374</v>
      </c>
      <c r="D216" s="496">
        <v>1</v>
      </c>
      <c r="E216" s="491"/>
      <c r="AD216" s="327" t="str">
        <f t="shared" si="3"/>
        <v>IF EXISTS (SELECT *FROM BookChild01 WHERE Code+Category+Item='0002092*00034') Print 'Exist' ELSE Insert Into BookChild01 VALUES ('000209',2,'*00034',1)</v>
      </c>
    </row>
    <row r="217" spans="1:30">
      <c r="A217" s="497" t="s">
        <v>5871</v>
      </c>
      <c r="B217" s="486" t="s">
        <v>4311</v>
      </c>
      <c r="C217" s="131" t="s">
        <v>367</v>
      </c>
      <c r="D217" s="496">
        <v>1</v>
      </c>
      <c r="E217" s="491"/>
      <c r="AD217" s="327" t="str">
        <f t="shared" si="3"/>
        <v>IF EXISTS (SELECT *FROM BookChild01 WHERE Code+Category+Item='0002102*00030') Print 'Exist' ELSE Insert Into BookChild01 VALUES ('000210',2,'*00030',1)</v>
      </c>
    </row>
    <row r="218" spans="1:30">
      <c r="A218" s="497" t="s">
        <v>5872</v>
      </c>
      <c r="B218" s="486" t="s">
        <v>4311</v>
      </c>
      <c r="C218" s="131" t="s">
        <v>376</v>
      </c>
      <c r="D218" s="496">
        <v>1</v>
      </c>
      <c r="E218" s="491"/>
      <c r="AD218" s="327" t="str">
        <f t="shared" si="3"/>
        <v>IF EXISTS (SELECT *FROM BookChild01 WHERE Code+Category+Item='0002112*00036') Print 'Exist' ELSE Insert Into BookChild01 VALUES ('000211',2,'*00036',1)</v>
      </c>
    </row>
    <row r="219" spans="1:30">
      <c r="A219" s="497" t="s">
        <v>3847</v>
      </c>
      <c r="B219" s="486" t="s">
        <v>4311</v>
      </c>
      <c r="C219" s="131" t="s">
        <v>360</v>
      </c>
      <c r="D219" s="496">
        <v>1</v>
      </c>
      <c r="E219" s="491"/>
      <c r="AD219" s="327" t="str">
        <f t="shared" si="3"/>
        <v>IF EXISTS (SELECT *FROM BookChild01 WHERE Code+Category+Item='0002122*00023') Print 'Exist' ELSE Insert Into BookChild01 VALUES ('000212',2,'*00023',1)</v>
      </c>
    </row>
    <row r="220" spans="1:30">
      <c r="A220" s="497" t="s">
        <v>3839</v>
      </c>
      <c r="B220" s="486" t="s">
        <v>4311</v>
      </c>
      <c r="C220" s="131" t="s">
        <v>367</v>
      </c>
      <c r="D220" s="496">
        <v>1</v>
      </c>
      <c r="E220" s="491"/>
      <c r="AD220" s="327" t="str">
        <f t="shared" si="3"/>
        <v>IF EXISTS (SELECT *FROM BookChild01 WHERE Code+Category+Item='0002132*00030') Print 'Exist' ELSE Insert Into BookChild01 VALUES ('000213',2,'*00030',1)</v>
      </c>
    </row>
    <row r="221" spans="1:30">
      <c r="A221" s="497" t="s">
        <v>3837</v>
      </c>
      <c r="B221" s="486" t="s">
        <v>4311</v>
      </c>
      <c r="C221" s="131" t="s">
        <v>376</v>
      </c>
      <c r="D221" s="496">
        <v>1</v>
      </c>
      <c r="E221" s="491"/>
      <c r="AD221" s="327" t="str">
        <f t="shared" si="3"/>
        <v>IF EXISTS (SELECT *FROM BookChild01 WHERE Code+Category+Item='0002142*00036') Print 'Exist' ELSE Insert Into BookChild01 VALUES ('000214',2,'*00036',1)</v>
      </c>
    </row>
    <row r="222" spans="1:30">
      <c r="A222" s="497" t="s">
        <v>3863</v>
      </c>
      <c r="B222" s="486" t="s">
        <v>4311</v>
      </c>
      <c r="C222" s="131" t="s">
        <v>373</v>
      </c>
      <c r="D222" s="496">
        <v>1</v>
      </c>
      <c r="E222" s="491"/>
      <c r="AD222" s="327" t="str">
        <f t="shared" si="3"/>
        <v>IF EXISTS (SELECT *FROM BookChild01 WHERE Code+Category+Item='0002152*00033') Print 'Exist' ELSE Insert Into BookChild01 VALUES ('000215',2,'*00033',1)</v>
      </c>
    </row>
    <row r="223" spans="1:30">
      <c r="A223" s="497" t="s">
        <v>3729</v>
      </c>
      <c r="B223" s="486" t="s">
        <v>4311</v>
      </c>
      <c r="C223" s="131" t="s">
        <v>373</v>
      </c>
      <c r="D223" s="496">
        <v>1</v>
      </c>
      <c r="E223" s="491"/>
      <c r="AD223" s="327" t="str">
        <f t="shared" si="3"/>
        <v>IF EXISTS (SELECT *FROM BookChild01 WHERE Code+Category+Item='0002162*00033') Print 'Exist' ELSE Insert Into BookChild01 VALUES ('000216',2,'*00033',1)</v>
      </c>
    </row>
    <row r="224" spans="1:30">
      <c r="A224" s="497" t="s">
        <v>3731</v>
      </c>
      <c r="B224" s="486" t="s">
        <v>4311</v>
      </c>
      <c r="C224" s="131" t="s">
        <v>374</v>
      </c>
      <c r="D224" s="496">
        <v>1</v>
      </c>
      <c r="E224" s="491"/>
      <c r="AD224" s="327" t="str">
        <f t="shared" si="3"/>
        <v>IF EXISTS (SELECT *FROM BookChild01 WHERE Code+Category+Item='0002172*00034') Print 'Exist' ELSE Insert Into BookChild01 VALUES ('000217',2,'*00034',1)</v>
      </c>
    </row>
    <row r="225" spans="1:30">
      <c r="A225" s="497" t="s">
        <v>3733</v>
      </c>
      <c r="B225" s="486" t="s">
        <v>4311</v>
      </c>
      <c r="C225" s="131" t="s">
        <v>374</v>
      </c>
      <c r="D225" s="496">
        <v>1</v>
      </c>
      <c r="E225" s="491"/>
      <c r="AD225" s="327" t="str">
        <f t="shared" si="3"/>
        <v>IF EXISTS (SELECT *FROM BookChild01 WHERE Code+Category+Item='0002182*00034') Print 'Exist' ELSE Insert Into BookChild01 VALUES ('000218',2,'*00034',1)</v>
      </c>
    </row>
    <row r="226" spans="1:30">
      <c r="A226" s="497" t="s">
        <v>3735</v>
      </c>
      <c r="B226" s="486" t="s">
        <v>4311</v>
      </c>
      <c r="C226" s="131" t="s">
        <v>374</v>
      </c>
      <c r="D226" s="496">
        <v>1</v>
      </c>
      <c r="E226" s="491"/>
      <c r="AD226" s="327" t="str">
        <f t="shared" si="3"/>
        <v>IF EXISTS (SELECT *FROM BookChild01 WHERE Code+Category+Item='0002192*00034') Print 'Exist' ELSE Insert Into BookChild01 VALUES ('000219',2,'*00034',1)</v>
      </c>
    </row>
    <row r="227" spans="1:30">
      <c r="A227" s="497" t="s">
        <v>3737</v>
      </c>
      <c r="B227" s="486" t="s">
        <v>4311</v>
      </c>
      <c r="C227" s="131" t="s">
        <v>374</v>
      </c>
      <c r="D227" s="496">
        <v>1</v>
      </c>
      <c r="E227" s="491"/>
      <c r="AD227" s="327" t="str">
        <f t="shared" si="3"/>
        <v>IF EXISTS (SELECT *FROM BookChild01 WHERE Code+Category+Item='0002202*00034') Print 'Exist' ELSE Insert Into BookChild01 VALUES ('000220',2,'*00034',1)</v>
      </c>
    </row>
    <row r="228" spans="1:30">
      <c r="A228" s="497" t="s">
        <v>3880</v>
      </c>
      <c r="B228" s="486" t="s">
        <v>4311</v>
      </c>
      <c r="C228" s="131" t="s">
        <v>374</v>
      </c>
      <c r="D228" s="496">
        <v>1</v>
      </c>
      <c r="E228" s="491"/>
      <c r="AD228" s="327" t="str">
        <f t="shared" si="3"/>
        <v>IF EXISTS (SELECT *FROM BookChild01 WHERE Code+Category+Item='0002212*00034') Print 'Exist' ELSE Insert Into BookChild01 VALUES ('000221',2,'*00034',1)</v>
      </c>
    </row>
    <row r="229" spans="1:30">
      <c r="A229" s="497" t="s">
        <v>3727</v>
      </c>
      <c r="B229" s="486" t="s">
        <v>4311</v>
      </c>
      <c r="C229" s="131" t="s">
        <v>355</v>
      </c>
      <c r="D229" s="496">
        <v>1</v>
      </c>
      <c r="E229" s="491"/>
      <c r="AD229" s="327" t="str">
        <f t="shared" si="3"/>
        <v>IF EXISTS (SELECT *FROM BookChild01 WHERE Code+Category+Item='0002222*00021') Print 'Exist' ELSE Insert Into BookChild01 VALUES ('000222',2,'*00021',1)</v>
      </c>
    </row>
    <row r="230" spans="1:30">
      <c r="A230" s="497" t="s">
        <v>3806</v>
      </c>
      <c r="B230" s="486" t="s">
        <v>4311</v>
      </c>
      <c r="C230" s="131" t="s">
        <v>367</v>
      </c>
      <c r="D230" s="496">
        <v>1</v>
      </c>
      <c r="E230" s="491"/>
      <c r="AD230" s="327" t="str">
        <f t="shared" si="3"/>
        <v>IF EXISTS (SELECT *FROM BookChild01 WHERE Code+Category+Item='0002232*00030') Print 'Exist' ELSE Insert Into BookChild01 VALUES ('000223',2,'*00030',1)</v>
      </c>
    </row>
    <row r="231" spans="1:30">
      <c r="A231" s="497" t="s">
        <v>3841</v>
      </c>
      <c r="B231" s="486" t="s">
        <v>4311</v>
      </c>
      <c r="C231" s="131" t="s">
        <v>2957</v>
      </c>
      <c r="D231" s="496">
        <v>1</v>
      </c>
      <c r="E231" s="491"/>
      <c r="AD231" s="327" t="str">
        <f t="shared" si="3"/>
        <v>IF EXISTS (SELECT *FROM BookChild01 WHERE Code+Category+Item='0002242*00027') Print 'Exist' ELSE Insert Into BookChild01 VALUES ('000224',2,'*00027',1)</v>
      </c>
    </row>
    <row r="232" spans="1:30">
      <c r="A232" s="497" t="s">
        <v>3865</v>
      </c>
      <c r="B232" s="486" t="s">
        <v>4311</v>
      </c>
      <c r="C232" s="131" t="s">
        <v>2958</v>
      </c>
      <c r="D232" s="496">
        <v>1</v>
      </c>
      <c r="E232" s="491"/>
      <c r="AD232" s="327" t="str">
        <f t="shared" si="3"/>
        <v>IF EXISTS (SELECT *FROM BookChild01 WHERE Code+Category+Item='0002252*00028') Print 'Exist' ELSE Insert Into BookChild01 VALUES ('000225',2,'*00028',1)</v>
      </c>
    </row>
    <row r="233" spans="1:30">
      <c r="A233" s="497" t="s">
        <v>3869</v>
      </c>
      <c r="B233" s="486" t="s">
        <v>4311</v>
      </c>
      <c r="C233" s="131" t="s">
        <v>2958</v>
      </c>
      <c r="D233" s="496">
        <v>1</v>
      </c>
      <c r="E233" s="491"/>
      <c r="AD233" s="327" t="str">
        <f t="shared" si="3"/>
        <v>IF EXISTS (SELECT *FROM BookChild01 WHERE Code+Category+Item='0002262*00028') Print 'Exist' ELSE Insert Into BookChild01 VALUES ('000226',2,'*00028',1)</v>
      </c>
    </row>
    <row r="234" spans="1:30">
      <c r="A234" s="331"/>
      <c r="B234" s="331"/>
      <c r="D234" s="383"/>
      <c r="E234" s="491"/>
      <c r="AD234" s="327"/>
    </row>
    <row r="235" spans="1:30">
      <c r="A235" s="228" t="s">
        <v>6139</v>
      </c>
      <c r="B235" s="331"/>
      <c r="D235" s="383"/>
      <c r="E235" s="491"/>
      <c r="AD235" s="325" t="str">
        <f>A235</f>
        <v>--FG_ITEM_Index_Child01</v>
      </c>
    </row>
    <row r="236" spans="1:30">
      <c r="A236" s="486" t="s">
        <v>135</v>
      </c>
      <c r="B236" s="486" t="s">
        <v>4312</v>
      </c>
      <c r="C236" s="131" t="s">
        <v>3849</v>
      </c>
      <c r="D236" s="496" t="s">
        <v>5768</v>
      </c>
      <c r="E236" s="491"/>
      <c r="AD236" s="327" t="str">
        <f t="shared" si="3"/>
        <v>IF EXISTS (SELECT *FROM BookChild01 WHERE Code+Category+Item='0000013000231') Print 'Exist' ELSE Insert Into BookChild01 VALUES ('000001',3,'000231',00.333)</v>
      </c>
    </row>
    <row r="237" spans="1:30">
      <c r="A237" s="486" t="s">
        <v>141</v>
      </c>
      <c r="B237" s="486" t="s">
        <v>4312</v>
      </c>
      <c r="C237" s="131" t="s">
        <v>3849</v>
      </c>
      <c r="D237" s="496" t="s">
        <v>5768</v>
      </c>
      <c r="E237" s="491"/>
      <c r="AD237" s="327" t="str">
        <f t="shared" si="3"/>
        <v>IF EXISTS (SELECT *FROM BookChild01 WHERE Code+Category+Item='0000023000231') Print 'Exist' ELSE Insert Into BookChild01 VALUES ('000002',3,'000231',00.333)</v>
      </c>
    </row>
    <row r="238" spans="1:30">
      <c r="A238" s="486" t="s">
        <v>137</v>
      </c>
      <c r="B238" s="486" t="s">
        <v>4312</v>
      </c>
      <c r="C238" s="131" t="s">
        <v>3849</v>
      </c>
      <c r="D238" s="496" t="s">
        <v>5768</v>
      </c>
      <c r="E238" s="491"/>
      <c r="AD238" s="327" t="str">
        <f t="shared" si="3"/>
        <v>IF EXISTS (SELECT *FROM BookChild01 WHERE Code+Category+Item='0000033000231') Print 'Exist' ELSE Insert Into BookChild01 VALUES ('000003',3,'000231',00.333)</v>
      </c>
    </row>
    <row r="239" spans="1:30">
      <c r="A239" s="486" t="s">
        <v>144</v>
      </c>
      <c r="B239" s="486" t="s">
        <v>4312</v>
      </c>
      <c r="C239" s="131" t="s">
        <v>3849</v>
      </c>
      <c r="D239" s="496" t="s">
        <v>5768</v>
      </c>
      <c r="E239" s="491"/>
      <c r="AD239" s="327" t="str">
        <f t="shared" si="3"/>
        <v>IF EXISTS (SELECT *FROM BookChild01 WHERE Code+Category+Item='0000043000231') Print 'Exist' ELSE Insert Into BookChild01 VALUES ('000004',3,'000231',00.333)</v>
      </c>
    </row>
    <row r="240" spans="1:30">
      <c r="A240" s="486" t="s">
        <v>147</v>
      </c>
      <c r="B240" s="486" t="s">
        <v>4312</v>
      </c>
      <c r="C240" s="131" t="s">
        <v>3849</v>
      </c>
      <c r="D240" s="496" t="s">
        <v>5768</v>
      </c>
      <c r="E240" s="491"/>
      <c r="AD240" s="327" t="str">
        <f t="shared" si="3"/>
        <v>IF EXISTS (SELECT *FROM BookChild01 WHERE Code+Category+Item='0000053000231') Print 'Exist' ELSE Insert Into BookChild01 VALUES ('000005',3,'000231',00.333)</v>
      </c>
    </row>
    <row r="241" spans="1:30">
      <c r="A241" s="486" t="s">
        <v>149</v>
      </c>
      <c r="B241" s="486" t="s">
        <v>4312</v>
      </c>
      <c r="C241" s="131" t="s">
        <v>3849</v>
      </c>
      <c r="D241" s="496" t="s">
        <v>5768</v>
      </c>
      <c r="E241" s="491"/>
      <c r="AD241" s="327" t="str">
        <f t="shared" si="3"/>
        <v>IF EXISTS (SELECT *FROM BookChild01 WHERE Code+Category+Item='0000063000231') Print 'Exist' ELSE Insert Into BookChild01 VALUES ('000006',3,'000231',00.333)</v>
      </c>
    </row>
    <row r="242" spans="1:30">
      <c r="A242" s="486" t="s">
        <v>151</v>
      </c>
      <c r="B242" s="486" t="s">
        <v>4312</v>
      </c>
      <c r="C242" s="131" t="s">
        <v>3849</v>
      </c>
      <c r="D242" s="496" t="s">
        <v>5768</v>
      </c>
      <c r="E242" s="491"/>
      <c r="AD242" s="327" t="str">
        <f t="shared" si="3"/>
        <v>IF EXISTS (SELECT *FROM BookChild01 WHERE Code+Category+Item='0000073000231') Print 'Exist' ELSE Insert Into BookChild01 VALUES ('000007',3,'000231',00.333)</v>
      </c>
    </row>
    <row r="243" spans="1:30">
      <c r="A243" s="486" t="s">
        <v>153</v>
      </c>
      <c r="B243" s="486" t="s">
        <v>4312</v>
      </c>
      <c r="C243" s="131" t="s">
        <v>3849</v>
      </c>
      <c r="D243" s="496" t="s">
        <v>5768</v>
      </c>
      <c r="E243" s="491"/>
      <c r="AD243" s="327" t="str">
        <f t="shared" si="3"/>
        <v>IF EXISTS (SELECT *FROM BookChild01 WHERE Code+Category+Item='0000083000231') Print 'Exist' ELSE Insert Into BookChild01 VALUES ('000008',3,'000231',00.333)</v>
      </c>
    </row>
    <row r="244" spans="1:30">
      <c r="A244" s="486" t="s">
        <v>155</v>
      </c>
      <c r="B244" s="486" t="s">
        <v>4312</v>
      </c>
      <c r="C244" s="131" t="s">
        <v>3849</v>
      </c>
      <c r="D244" s="496" t="s">
        <v>5768</v>
      </c>
      <c r="E244" s="491"/>
      <c r="AD244" s="327" t="str">
        <f t="shared" si="3"/>
        <v>IF EXISTS (SELECT *FROM BookChild01 WHERE Code+Category+Item='0000093000231') Print 'Exist' ELSE Insert Into BookChild01 VALUES ('000009',3,'000231',00.333)</v>
      </c>
    </row>
    <row r="245" spans="1:30">
      <c r="A245" s="486" t="s">
        <v>158</v>
      </c>
      <c r="B245" s="486" t="s">
        <v>4312</v>
      </c>
      <c r="C245" s="131" t="s">
        <v>3849</v>
      </c>
      <c r="D245" s="496" t="s">
        <v>5768</v>
      </c>
      <c r="E245" s="491"/>
      <c r="AD245" s="327" t="str">
        <f t="shared" si="3"/>
        <v>IF EXISTS (SELECT *FROM BookChild01 WHERE Code+Category+Item='0000103000231') Print 'Exist' ELSE Insert Into BookChild01 VALUES ('000010',3,'000231',00.333)</v>
      </c>
    </row>
    <row r="246" spans="1:30">
      <c r="A246" s="486" t="s">
        <v>160</v>
      </c>
      <c r="B246" s="486" t="s">
        <v>4312</v>
      </c>
      <c r="C246" s="131" t="s">
        <v>3849</v>
      </c>
      <c r="D246" s="496" t="s">
        <v>5768</v>
      </c>
      <c r="E246" s="491"/>
      <c r="AD246" s="327" t="str">
        <f t="shared" si="3"/>
        <v>IF EXISTS (SELECT *FROM BookChild01 WHERE Code+Category+Item='0000113000231') Print 'Exist' ELSE Insert Into BookChild01 VALUES ('000011',3,'000231',00.333)</v>
      </c>
    </row>
    <row r="247" spans="1:30">
      <c r="A247" s="486" t="s">
        <v>162</v>
      </c>
      <c r="B247" s="486" t="s">
        <v>4312</v>
      </c>
      <c r="C247" s="131" t="s">
        <v>3849</v>
      </c>
      <c r="D247" s="496" t="s">
        <v>5768</v>
      </c>
      <c r="E247" s="491"/>
      <c r="AD247" s="327" t="str">
        <f t="shared" si="3"/>
        <v>IF EXISTS (SELECT *FROM BookChild01 WHERE Code+Category+Item='0000123000231') Print 'Exist' ELSE Insert Into BookChild01 VALUES ('000012',3,'000231',00.333)</v>
      </c>
    </row>
    <row r="248" spans="1:30">
      <c r="A248" s="486" t="s">
        <v>164</v>
      </c>
      <c r="B248" s="486" t="s">
        <v>4312</v>
      </c>
      <c r="C248" s="131" t="s">
        <v>3849</v>
      </c>
      <c r="D248" s="496" t="s">
        <v>5768</v>
      </c>
      <c r="E248" s="491"/>
      <c r="AD248" s="327" t="str">
        <f t="shared" si="3"/>
        <v>IF EXISTS (SELECT *FROM BookChild01 WHERE Code+Category+Item='0000133000231') Print 'Exist' ELSE Insert Into BookChild01 VALUES ('000013',3,'000231',00.333)</v>
      </c>
    </row>
    <row r="249" spans="1:30">
      <c r="A249" s="486" t="s">
        <v>136</v>
      </c>
      <c r="B249" s="486" t="s">
        <v>4312</v>
      </c>
      <c r="C249" s="131" t="s">
        <v>3849</v>
      </c>
      <c r="D249" s="496" t="s">
        <v>5768</v>
      </c>
      <c r="E249" s="491"/>
      <c r="AD249" s="327" t="str">
        <f t="shared" si="3"/>
        <v>IF EXISTS (SELECT *FROM BookChild01 WHERE Code+Category+Item='0000143000231') Print 'Exist' ELSE Insert Into BookChild01 VALUES ('000014',3,'000231',00.333)</v>
      </c>
    </row>
    <row r="250" spans="1:30">
      <c r="A250" s="486" t="s">
        <v>167</v>
      </c>
      <c r="B250" s="486" t="s">
        <v>4312</v>
      </c>
      <c r="C250" s="131" t="s">
        <v>3849</v>
      </c>
      <c r="D250" s="496" t="s">
        <v>5768</v>
      </c>
      <c r="E250" s="491"/>
      <c r="AD250" s="327" t="str">
        <f t="shared" si="3"/>
        <v>IF EXISTS (SELECT *FROM BookChild01 WHERE Code+Category+Item='0000153000231') Print 'Exist' ELSE Insert Into BookChild01 VALUES ('000015',3,'000231',00.333)</v>
      </c>
    </row>
    <row r="251" spans="1:30">
      <c r="A251" s="486" t="s">
        <v>170</v>
      </c>
      <c r="B251" s="486" t="s">
        <v>4312</v>
      </c>
      <c r="C251" s="131" t="s">
        <v>3849</v>
      </c>
      <c r="D251" s="496" t="s">
        <v>5768</v>
      </c>
      <c r="E251" s="491"/>
      <c r="AD251" s="327" t="str">
        <f t="shared" si="3"/>
        <v>IF EXISTS (SELECT *FROM BookChild01 WHERE Code+Category+Item='0000163000231') Print 'Exist' ELSE Insert Into BookChild01 VALUES ('000016',3,'000231',00.333)</v>
      </c>
    </row>
    <row r="252" spans="1:30">
      <c r="A252" s="486" t="s">
        <v>172</v>
      </c>
      <c r="B252" s="486" t="s">
        <v>4312</v>
      </c>
      <c r="C252" s="131" t="s">
        <v>3849</v>
      </c>
      <c r="D252" s="496" t="s">
        <v>5768</v>
      </c>
      <c r="E252" s="491"/>
      <c r="AD252" s="327" t="str">
        <f t="shared" si="3"/>
        <v>IF EXISTS (SELECT *FROM BookChild01 WHERE Code+Category+Item='0000173000231') Print 'Exist' ELSE Insert Into BookChild01 VALUES ('000017',3,'000231',00.333)</v>
      </c>
    </row>
    <row r="253" spans="1:30">
      <c r="A253" s="486" t="s">
        <v>174</v>
      </c>
      <c r="B253" s="486" t="s">
        <v>4312</v>
      </c>
      <c r="C253" s="131" t="s">
        <v>3849</v>
      </c>
      <c r="D253" s="496" t="s">
        <v>5768</v>
      </c>
      <c r="E253" s="491"/>
      <c r="AD253" s="327" t="str">
        <f t="shared" si="3"/>
        <v>IF EXISTS (SELECT *FROM BookChild01 WHERE Code+Category+Item='0000183000231') Print 'Exist' ELSE Insert Into BookChild01 VALUES ('000018',3,'000231',00.333)</v>
      </c>
    </row>
    <row r="254" spans="1:30">
      <c r="A254" s="486" t="s">
        <v>145</v>
      </c>
      <c r="B254" s="486" t="s">
        <v>4312</v>
      </c>
      <c r="C254" s="131" t="s">
        <v>3849</v>
      </c>
      <c r="D254" s="496" t="s">
        <v>5768</v>
      </c>
      <c r="E254" s="491"/>
      <c r="AD254" s="327" t="str">
        <f t="shared" si="3"/>
        <v>IF EXISTS (SELECT *FROM BookChild01 WHERE Code+Category+Item='0000193000231') Print 'Exist' ELSE Insert Into BookChild01 VALUES ('000019',3,'000231',00.333)</v>
      </c>
    </row>
    <row r="255" spans="1:30">
      <c r="A255" s="486" t="s">
        <v>156</v>
      </c>
      <c r="B255" s="486" t="s">
        <v>4312</v>
      </c>
      <c r="C255" s="131" t="s">
        <v>3804</v>
      </c>
      <c r="D255" s="496" t="s">
        <v>5768</v>
      </c>
      <c r="E255" s="491"/>
      <c r="AD255" s="327" t="str">
        <f t="shared" si="3"/>
        <v>IF EXISTS (SELECT *FROM BookChild01 WHERE Code+Category+Item='0000203000236') Print 'Exist' ELSE Insert Into BookChild01 VALUES ('000020',3,'000236',00.333)</v>
      </c>
    </row>
    <row r="256" spans="1:30">
      <c r="A256" s="486" t="s">
        <v>178</v>
      </c>
      <c r="B256" s="486" t="s">
        <v>4312</v>
      </c>
      <c r="C256" s="131" t="s">
        <v>3804</v>
      </c>
      <c r="D256" s="496" t="s">
        <v>5768</v>
      </c>
      <c r="E256" s="491"/>
      <c r="AD256" s="327" t="str">
        <f t="shared" si="3"/>
        <v>IF EXISTS (SELECT *FROM BookChild01 WHERE Code+Category+Item='0000213000236') Print 'Exist' ELSE Insert Into BookChild01 VALUES ('000021',3,'000236',00.333)</v>
      </c>
    </row>
    <row r="257" spans="1:30">
      <c r="A257" s="486" t="s">
        <v>168</v>
      </c>
      <c r="B257" s="486" t="s">
        <v>4312</v>
      </c>
      <c r="C257" s="131" t="s">
        <v>3804</v>
      </c>
      <c r="D257" s="496" t="s">
        <v>5768</v>
      </c>
      <c r="E257" s="491"/>
      <c r="AD257" s="327" t="str">
        <f t="shared" si="3"/>
        <v>IF EXISTS (SELECT *FROM BookChild01 WHERE Code+Category+Item='0000223000236') Print 'Exist' ELSE Insert Into BookChild01 VALUES ('000022',3,'000236',00.333)</v>
      </c>
    </row>
    <row r="258" spans="1:30">
      <c r="A258" s="486" t="s">
        <v>181</v>
      </c>
      <c r="B258" s="486" t="s">
        <v>4312</v>
      </c>
      <c r="C258" s="131" t="s">
        <v>3804</v>
      </c>
      <c r="D258" s="496" t="s">
        <v>5768</v>
      </c>
      <c r="E258" s="491"/>
      <c r="AD258" s="327" t="str">
        <f t="shared" si="3"/>
        <v>IF EXISTS (SELECT *FROM BookChild01 WHERE Code+Category+Item='0000233000236') Print 'Exist' ELSE Insert Into BookChild01 VALUES ('000023',3,'000236',00.333)</v>
      </c>
    </row>
    <row r="259" spans="1:30">
      <c r="A259" s="486" t="s">
        <v>182</v>
      </c>
      <c r="B259" s="486" t="s">
        <v>4312</v>
      </c>
      <c r="C259" s="131" t="s">
        <v>3804</v>
      </c>
      <c r="D259" s="496" t="s">
        <v>5768</v>
      </c>
      <c r="E259" s="491"/>
      <c r="AD259" s="327" t="str">
        <f t="shared" si="3"/>
        <v>IF EXISTS (SELECT *FROM BookChild01 WHERE Code+Category+Item='0000243000236') Print 'Exist' ELSE Insert Into BookChild01 VALUES ('000024',3,'000236',00.333)</v>
      </c>
    </row>
    <row r="260" spans="1:30">
      <c r="A260" s="486" t="s">
        <v>185</v>
      </c>
      <c r="B260" s="486" t="s">
        <v>4312</v>
      </c>
      <c r="C260" s="131" t="s">
        <v>3804</v>
      </c>
      <c r="D260" s="496" t="s">
        <v>5768</v>
      </c>
      <c r="E260" s="491"/>
      <c r="AD260" s="327" t="str">
        <f t="shared" si="3"/>
        <v>IF EXISTS (SELECT *FROM BookChild01 WHERE Code+Category+Item='0000253000236') Print 'Exist' ELSE Insert Into BookChild01 VALUES ('000025',3,'000236',00.333)</v>
      </c>
    </row>
    <row r="261" spans="1:30">
      <c r="A261" s="486" t="s">
        <v>187</v>
      </c>
      <c r="B261" s="486" t="s">
        <v>4312</v>
      </c>
      <c r="C261" s="131" t="s">
        <v>3804</v>
      </c>
      <c r="D261" s="496" t="s">
        <v>5768</v>
      </c>
      <c r="E261" s="491"/>
      <c r="AD261" s="327" t="str">
        <f t="shared" si="3"/>
        <v>IF EXISTS (SELECT *FROM BookChild01 WHERE Code+Category+Item='0000263000236') Print 'Exist' ELSE Insert Into BookChild01 VALUES ('000026',3,'000236',00.333)</v>
      </c>
    </row>
    <row r="262" spans="1:30">
      <c r="A262" s="486" t="s">
        <v>189</v>
      </c>
      <c r="B262" s="486" t="s">
        <v>4312</v>
      </c>
      <c r="C262" s="131" t="s">
        <v>3804</v>
      </c>
      <c r="D262" s="496" t="s">
        <v>5768</v>
      </c>
      <c r="E262" s="491"/>
      <c r="AD262" s="327" t="str">
        <f t="shared" ref="AD262:AD325" si="4">CONCATENATE(AD$1,AD$3,"Category+Item='",A262&amp;B262&amp;C262,"') Print 'Exist' ELSE ",AD$4,"'",A262,"',",B262,",'",C262,"',",D262,")")</f>
        <v>IF EXISTS (SELECT *FROM BookChild01 WHERE Code+Category+Item='0000273000236') Print 'Exist' ELSE Insert Into BookChild01 VALUES ('000027',3,'000236',00.333)</v>
      </c>
    </row>
    <row r="263" spans="1:30">
      <c r="A263" s="486" t="s">
        <v>191</v>
      </c>
      <c r="B263" s="486" t="s">
        <v>4312</v>
      </c>
      <c r="C263" s="131" t="s">
        <v>3804</v>
      </c>
      <c r="D263" s="496" t="s">
        <v>5768</v>
      </c>
      <c r="E263" s="491"/>
      <c r="AD263" s="327" t="str">
        <f t="shared" si="4"/>
        <v>IF EXISTS (SELECT *FROM BookChild01 WHERE Code+Category+Item='0000283000236') Print 'Exist' ELSE Insert Into BookChild01 VALUES ('000028',3,'000236',00.333)</v>
      </c>
    </row>
    <row r="264" spans="1:30">
      <c r="A264" s="486" t="s">
        <v>193</v>
      </c>
      <c r="B264" s="486" t="s">
        <v>4312</v>
      </c>
      <c r="C264" s="131" t="s">
        <v>3783</v>
      </c>
      <c r="D264" s="496" t="s">
        <v>5771</v>
      </c>
      <c r="E264" s="491"/>
      <c r="AD264" s="327" t="str">
        <f t="shared" si="4"/>
        <v>IF EXISTS (SELECT *FROM BookChild01 WHERE Code+Category+Item='0000293000234') Print 'Exist' ELSE Insert Into BookChild01 VALUES ('000029',3,'000234',00.250)</v>
      </c>
    </row>
    <row r="265" spans="1:30">
      <c r="A265" s="486" t="s">
        <v>195</v>
      </c>
      <c r="B265" s="486" t="s">
        <v>4312</v>
      </c>
      <c r="C265" s="131" t="s">
        <v>3783</v>
      </c>
      <c r="D265" s="496" t="s">
        <v>5771</v>
      </c>
      <c r="E265" s="491"/>
      <c r="AD265" s="327" t="str">
        <f t="shared" si="4"/>
        <v>IF EXISTS (SELECT *FROM BookChild01 WHERE Code+Category+Item='0000303000234') Print 'Exist' ELSE Insert Into BookChild01 VALUES ('000030',3,'000234',00.250)</v>
      </c>
    </row>
    <row r="266" spans="1:30">
      <c r="A266" s="486" t="s">
        <v>197</v>
      </c>
      <c r="B266" s="486" t="s">
        <v>4312</v>
      </c>
      <c r="C266" s="131" t="s">
        <v>3783</v>
      </c>
      <c r="D266" s="496" t="s">
        <v>5771</v>
      </c>
      <c r="E266" s="491"/>
      <c r="AD266" s="327" t="str">
        <f t="shared" si="4"/>
        <v>IF EXISTS (SELECT *FROM BookChild01 WHERE Code+Category+Item='0000313000234') Print 'Exist' ELSE Insert Into BookChild01 VALUES ('000031',3,'000234',00.250)</v>
      </c>
    </row>
    <row r="267" spans="1:30">
      <c r="A267" s="486" t="s">
        <v>199</v>
      </c>
      <c r="B267" s="486" t="s">
        <v>4312</v>
      </c>
      <c r="C267" s="131" t="s">
        <v>3783</v>
      </c>
      <c r="D267" s="496" t="s">
        <v>5771</v>
      </c>
      <c r="E267" s="491"/>
      <c r="AD267" s="327" t="str">
        <f t="shared" si="4"/>
        <v>IF EXISTS (SELECT *FROM BookChild01 WHERE Code+Category+Item='0000323000234') Print 'Exist' ELSE Insert Into BookChild01 VALUES ('000032',3,'000234',00.250)</v>
      </c>
    </row>
    <row r="268" spans="1:30">
      <c r="A268" s="486" t="s">
        <v>211</v>
      </c>
      <c r="B268" s="486" t="s">
        <v>4312</v>
      </c>
      <c r="C268" s="131" t="s">
        <v>3783</v>
      </c>
      <c r="D268" s="496" t="s">
        <v>5771</v>
      </c>
      <c r="E268" s="491"/>
      <c r="AD268" s="327" t="str">
        <f t="shared" si="4"/>
        <v>IF EXISTS (SELECT *FROM BookChild01 WHERE Code+Category+Item='0000333000234') Print 'Exist' ELSE Insert Into BookChild01 VALUES ('000033',3,'000234',00.250)</v>
      </c>
    </row>
    <row r="269" spans="1:30">
      <c r="A269" s="486" t="s">
        <v>212</v>
      </c>
      <c r="B269" s="486" t="s">
        <v>4312</v>
      </c>
      <c r="C269" s="131" t="s">
        <v>3783</v>
      </c>
      <c r="D269" s="496" t="s">
        <v>5771</v>
      </c>
      <c r="E269" s="491"/>
      <c r="AD269" s="327" t="str">
        <f t="shared" si="4"/>
        <v>IF EXISTS (SELECT *FROM BookChild01 WHERE Code+Category+Item='0000343000234') Print 'Exist' ELSE Insert Into BookChild01 VALUES ('000034',3,'000234',00.250)</v>
      </c>
    </row>
    <row r="270" spans="1:30">
      <c r="A270" s="486" t="s">
        <v>223</v>
      </c>
      <c r="B270" s="486" t="s">
        <v>4312</v>
      </c>
      <c r="C270" s="131" t="s">
        <v>3783</v>
      </c>
      <c r="D270" s="496" t="s">
        <v>5771</v>
      </c>
      <c r="E270" s="491"/>
      <c r="AD270" s="327" t="str">
        <f t="shared" si="4"/>
        <v>IF EXISTS (SELECT *FROM BookChild01 WHERE Code+Category+Item='0000353000234') Print 'Exist' ELSE Insert Into BookChild01 VALUES ('000035',3,'000234',00.250)</v>
      </c>
    </row>
    <row r="271" spans="1:30">
      <c r="A271" s="486" t="s">
        <v>224</v>
      </c>
      <c r="B271" s="486" t="s">
        <v>4312</v>
      </c>
      <c r="C271" s="131" t="s">
        <v>6096</v>
      </c>
      <c r="D271" s="496" t="s">
        <v>5771</v>
      </c>
      <c r="E271" s="491"/>
      <c r="AD271" s="327" t="str">
        <f t="shared" si="4"/>
        <v>IF EXISTS (SELECT *FROM BookChild01 WHERE Code+Category+Item='0000363000238') Print 'Exist' ELSE Insert Into BookChild01 VALUES ('000036',3,'000238',00.250)</v>
      </c>
    </row>
    <row r="272" spans="1:30">
      <c r="A272" s="486" t="s">
        <v>225</v>
      </c>
      <c r="B272" s="486" t="s">
        <v>4312</v>
      </c>
      <c r="C272" s="131" t="s">
        <v>3783</v>
      </c>
      <c r="D272" s="496" t="s">
        <v>5771</v>
      </c>
      <c r="E272" s="491"/>
      <c r="AD272" s="327" t="str">
        <f t="shared" si="4"/>
        <v>IF EXISTS (SELECT *FROM BookChild01 WHERE Code+Category+Item='0000373000234') Print 'Exist' ELSE Insert Into BookChild01 VALUES ('000037',3,'000234',00.250)</v>
      </c>
    </row>
    <row r="273" spans="1:30">
      <c r="A273" s="486" t="s">
        <v>226</v>
      </c>
      <c r="B273" s="486" t="s">
        <v>4312</v>
      </c>
      <c r="C273" s="131" t="s">
        <v>3783</v>
      </c>
      <c r="D273" s="496" t="s">
        <v>5771</v>
      </c>
      <c r="E273" s="491"/>
      <c r="AD273" s="327" t="str">
        <f t="shared" si="4"/>
        <v>IF EXISTS (SELECT *FROM BookChild01 WHERE Code+Category+Item='0000383000234') Print 'Exist' ELSE Insert Into BookChild01 VALUES ('000038',3,'000234',00.250)</v>
      </c>
    </row>
    <row r="274" spans="1:30">
      <c r="A274" s="486" t="s">
        <v>227</v>
      </c>
      <c r="B274" s="486" t="s">
        <v>4312</v>
      </c>
      <c r="C274" s="131" t="s">
        <v>3783</v>
      </c>
      <c r="D274" s="496" t="s">
        <v>5771</v>
      </c>
      <c r="E274" s="491"/>
      <c r="AD274" s="327" t="str">
        <f t="shared" si="4"/>
        <v>IF EXISTS (SELECT *FROM BookChild01 WHERE Code+Category+Item='0000393000234') Print 'Exist' ELSE Insert Into BookChild01 VALUES ('000039',3,'000234',00.250)</v>
      </c>
    </row>
    <row r="275" spans="1:30">
      <c r="A275" s="486" t="s">
        <v>229</v>
      </c>
      <c r="B275" s="486" t="s">
        <v>4312</v>
      </c>
      <c r="C275" s="131" t="s">
        <v>3783</v>
      </c>
      <c r="D275" s="496" t="s">
        <v>5771</v>
      </c>
      <c r="E275" s="491"/>
      <c r="AD275" s="327" t="str">
        <f t="shared" si="4"/>
        <v>IF EXISTS (SELECT *FROM BookChild01 WHERE Code+Category+Item='0000403000234') Print 'Exist' ELSE Insert Into BookChild01 VALUES ('000040',3,'000234',00.250)</v>
      </c>
    </row>
    <row r="276" spans="1:30">
      <c r="A276" s="486" t="s">
        <v>230</v>
      </c>
      <c r="B276" s="486" t="s">
        <v>4312</v>
      </c>
      <c r="C276" s="131" t="s">
        <v>3783</v>
      </c>
      <c r="D276" s="496" t="s">
        <v>5771</v>
      </c>
      <c r="E276" s="491"/>
      <c r="AD276" s="327" t="str">
        <f t="shared" si="4"/>
        <v>IF EXISTS (SELECT *FROM BookChild01 WHERE Code+Category+Item='0000413000234') Print 'Exist' ELSE Insert Into BookChild01 VALUES ('000041',3,'000234',00.250)</v>
      </c>
    </row>
    <row r="277" spans="1:30">
      <c r="A277" s="486" t="s">
        <v>231</v>
      </c>
      <c r="B277" s="486" t="s">
        <v>4312</v>
      </c>
      <c r="C277" s="131" t="s">
        <v>3783</v>
      </c>
      <c r="D277" s="496" t="s">
        <v>5771</v>
      </c>
      <c r="E277" s="491"/>
      <c r="AD277" s="327" t="str">
        <f t="shared" si="4"/>
        <v>IF EXISTS (SELECT *FROM BookChild01 WHERE Code+Category+Item='0000423000234') Print 'Exist' ELSE Insert Into BookChild01 VALUES ('000042',3,'000234',00.250)</v>
      </c>
    </row>
    <row r="278" spans="1:30">
      <c r="A278" s="486" t="s">
        <v>232</v>
      </c>
      <c r="B278" s="486" t="s">
        <v>4312</v>
      </c>
      <c r="C278" s="131" t="s">
        <v>3783</v>
      </c>
      <c r="D278" s="496" t="s">
        <v>5771</v>
      </c>
      <c r="E278" s="491"/>
      <c r="AD278" s="327" t="str">
        <f t="shared" si="4"/>
        <v>IF EXISTS (SELECT *FROM BookChild01 WHERE Code+Category+Item='0000433000234') Print 'Exist' ELSE Insert Into BookChild01 VALUES ('000043',3,'000234',00.250)</v>
      </c>
    </row>
    <row r="279" spans="1:30">
      <c r="A279" s="486" t="s">
        <v>228</v>
      </c>
      <c r="B279" s="486" t="s">
        <v>4312</v>
      </c>
      <c r="C279" s="131" t="s">
        <v>3783</v>
      </c>
      <c r="D279" s="496" t="s">
        <v>5771</v>
      </c>
      <c r="E279" s="491"/>
      <c r="AD279" s="327" t="str">
        <f t="shared" si="4"/>
        <v>IF EXISTS (SELECT *FROM BookChild01 WHERE Code+Category+Item='0000443000234') Print 'Exist' ELSE Insert Into BookChild01 VALUES ('000044',3,'000234',00.250)</v>
      </c>
    </row>
    <row r="280" spans="1:30">
      <c r="A280" s="486" t="s">
        <v>233</v>
      </c>
      <c r="B280" s="486" t="s">
        <v>4312</v>
      </c>
      <c r="C280" s="131" t="s">
        <v>3783</v>
      </c>
      <c r="D280" s="496" t="s">
        <v>5771</v>
      </c>
      <c r="E280" s="491"/>
      <c r="AD280" s="327" t="str">
        <f t="shared" si="4"/>
        <v>IF EXISTS (SELECT *FROM BookChild01 WHERE Code+Category+Item='0000453000234') Print 'Exist' ELSE Insert Into BookChild01 VALUES ('000045',3,'000234',00.250)</v>
      </c>
    </row>
    <row r="281" spans="1:30">
      <c r="A281" s="486" t="s">
        <v>234</v>
      </c>
      <c r="B281" s="486" t="s">
        <v>4312</v>
      </c>
      <c r="C281" s="131" t="s">
        <v>6096</v>
      </c>
      <c r="D281" s="496" t="s">
        <v>5771</v>
      </c>
      <c r="E281" s="491"/>
      <c r="AD281" s="327" t="str">
        <f t="shared" si="4"/>
        <v>IF EXISTS (SELECT *FROM BookChild01 WHERE Code+Category+Item='0000463000238') Print 'Exist' ELSE Insert Into BookChild01 VALUES ('000046',3,'000238',00.250)</v>
      </c>
    </row>
    <row r="282" spans="1:30">
      <c r="A282" s="486" t="s">
        <v>235</v>
      </c>
      <c r="B282" s="486" t="s">
        <v>4312</v>
      </c>
      <c r="C282" s="131" t="s">
        <v>3783</v>
      </c>
      <c r="D282" s="496" t="s">
        <v>5771</v>
      </c>
      <c r="E282" s="491"/>
      <c r="AD282" s="327" t="str">
        <f t="shared" si="4"/>
        <v>IF EXISTS (SELECT *FROM BookChild01 WHERE Code+Category+Item='0000473000234') Print 'Exist' ELSE Insert Into BookChild01 VALUES ('000047',3,'000234',00.250)</v>
      </c>
    </row>
    <row r="283" spans="1:30">
      <c r="A283" s="486" t="s">
        <v>236</v>
      </c>
      <c r="B283" s="486" t="s">
        <v>4312</v>
      </c>
      <c r="C283" s="131" t="s">
        <v>3783</v>
      </c>
      <c r="D283" s="496" t="s">
        <v>5771</v>
      </c>
      <c r="E283" s="491"/>
      <c r="AD283" s="327" t="str">
        <f t="shared" si="4"/>
        <v>IF EXISTS (SELECT *FROM BookChild01 WHERE Code+Category+Item='0000483000234') Print 'Exist' ELSE Insert Into BookChild01 VALUES ('000048',3,'000234',00.250)</v>
      </c>
    </row>
    <row r="284" spans="1:30">
      <c r="A284" s="486" t="s">
        <v>237</v>
      </c>
      <c r="B284" s="486" t="s">
        <v>4312</v>
      </c>
      <c r="C284" s="131" t="s">
        <v>3783</v>
      </c>
      <c r="D284" s="496" t="s">
        <v>5771</v>
      </c>
      <c r="E284" s="491"/>
      <c r="AD284" s="327" t="str">
        <f t="shared" si="4"/>
        <v>IF EXISTS (SELECT *FROM BookChild01 WHERE Code+Category+Item='0000493000234') Print 'Exist' ELSE Insert Into BookChild01 VALUES ('000049',3,'000234',00.250)</v>
      </c>
    </row>
    <row r="285" spans="1:30">
      <c r="A285" s="486" t="s">
        <v>238</v>
      </c>
      <c r="B285" s="486" t="s">
        <v>4312</v>
      </c>
      <c r="C285" s="131" t="s">
        <v>3783</v>
      </c>
      <c r="D285" s="496" t="s">
        <v>5771</v>
      </c>
      <c r="E285" s="491"/>
      <c r="AD285" s="327" t="str">
        <f t="shared" si="4"/>
        <v>IF EXISTS (SELECT *FROM BookChild01 WHERE Code+Category+Item='0000503000234') Print 'Exist' ELSE Insert Into BookChild01 VALUES ('000050',3,'000234',00.250)</v>
      </c>
    </row>
    <row r="286" spans="1:30">
      <c r="A286" s="486" t="s">
        <v>239</v>
      </c>
      <c r="B286" s="486" t="s">
        <v>4312</v>
      </c>
      <c r="C286" s="131" t="s">
        <v>3783</v>
      </c>
      <c r="D286" s="496" t="s">
        <v>5771</v>
      </c>
      <c r="E286" s="491"/>
      <c r="AD286" s="327" t="str">
        <f t="shared" si="4"/>
        <v>IF EXISTS (SELECT *FROM BookChild01 WHERE Code+Category+Item='0000513000234') Print 'Exist' ELSE Insert Into BookChild01 VALUES ('000051',3,'000234',00.250)</v>
      </c>
    </row>
    <row r="287" spans="1:30">
      <c r="A287" s="486" t="s">
        <v>240</v>
      </c>
      <c r="B287" s="486" t="s">
        <v>4312</v>
      </c>
      <c r="C287" s="131" t="s">
        <v>3783</v>
      </c>
      <c r="D287" s="496" t="s">
        <v>5771</v>
      </c>
      <c r="E287" s="491"/>
      <c r="AD287" s="327" t="str">
        <f t="shared" si="4"/>
        <v>IF EXISTS (SELECT *FROM BookChild01 WHERE Code+Category+Item='0000523000234') Print 'Exist' ELSE Insert Into BookChild01 VALUES ('000052',3,'000234',00.250)</v>
      </c>
    </row>
    <row r="288" spans="1:30">
      <c r="A288" s="486" t="s">
        <v>241</v>
      </c>
      <c r="B288" s="486" t="s">
        <v>4312</v>
      </c>
      <c r="C288" s="131" t="s">
        <v>3783</v>
      </c>
      <c r="D288" s="496" t="s">
        <v>5771</v>
      </c>
      <c r="E288" s="491"/>
      <c r="AD288" s="327" t="str">
        <f t="shared" si="4"/>
        <v>IF EXISTS (SELECT *FROM BookChild01 WHERE Code+Category+Item='0000533000234') Print 'Exist' ELSE Insert Into BookChild01 VALUES ('000053',3,'000234',00.250)</v>
      </c>
    </row>
    <row r="289" spans="1:30">
      <c r="A289" s="486" t="s">
        <v>242</v>
      </c>
      <c r="B289" s="486" t="s">
        <v>4312</v>
      </c>
      <c r="C289" s="131" t="s">
        <v>3783</v>
      </c>
      <c r="D289" s="496" t="s">
        <v>5771</v>
      </c>
      <c r="E289" s="491"/>
      <c r="AD289" s="327" t="str">
        <f t="shared" si="4"/>
        <v>IF EXISTS (SELECT *FROM BookChild01 WHERE Code+Category+Item='0000543000234') Print 'Exist' ELSE Insert Into BookChild01 VALUES ('000054',3,'000234',00.250)</v>
      </c>
    </row>
    <row r="290" spans="1:30">
      <c r="A290" s="486" t="s">
        <v>243</v>
      </c>
      <c r="B290" s="486" t="s">
        <v>4312</v>
      </c>
      <c r="C290" s="131" t="s">
        <v>3783</v>
      </c>
      <c r="D290" s="496" t="s">
        <v>5771</v>
      </c>
      <c r="E290" s="491"/>
      <c r="AD290" s="327" t="str">
        <f t="shared" si="4"/>
        <v>IF EXISTS (SELECT *FROM BookChild01 WHERE Code+Category+Item='0000553000234') Print 'Exist' ELSE Insert Into BookChild01 VALUES ('000055',3,'000234',00.250)</v>
      </c>
    </row>
    <row r="291" spans="1:30">
      <c r="A291" s="486" t="s">
        <v>244</v>
      </c>
      <c r="B291" s="486" t="s">
        <v>4312</v>
      </c>
      <c r="C291" s="131" t="s">
        <v>6096</v>
      </c>
      <c r="D291" s="496" t="s">
        <v>5771</v>
      </c>
      <c r="E291" s="491"/>
      <c r="AD291" s="327" t="str">
        <f t="shared" si="4"/>
        <v>IF EXISTS (SELECT *FROM BookChild01 WHERE Code+Category+Item='0000563000238') Print 'Exist' ELSE Insert Into BookChild01 VALUES ('000056',3,'000238',00.250)</v>
      </c>
    </row>
    <row r="292" spans="1:30">
      <c r="A292" s="486" t="s">
        <v>245</v>
      </c>
      <c r="B292" s="486" t="s">
        <v>4312</v>
      </c>
      <c r="C292" s="131" t="s">
        <v>3783</v>
      </c>
      <c r="D292" s="496" t="s">
        <v>5771</v>
      </c>
      <c r="E292" s="491"/>
      <c r="AD292" s="327" t="str">
        <f t="shared" si="4"/>
        <v>IF EXISTS (SELECT *FROM BookChild01 WHERE Code+Category+Item='0000573000234') Print 'Exist' ELSE Insert Into BookChild01 VALUES ('000057',3,'000234',00.250)</v>
      </c>
    </row>
    <row r="293" spans="1:30">
      <c r="A293" s="486" t="s">
        <v>246</v>
      </c>
      <c r="B293" s="486" t="s">
        <v>4312</v>
      </c>
      <c r="C293" s="131" t="s">
        <v>3783</v>
      </c>
      <c r="D293" s="496" t="s">
        <v>5771</v>
      </c>
      <c r="E293" s="491"/>
      <c r="AD293" s="327" t="str">
        <f t="shared" si="4"/>
        <v>IF EXISTS (SELECT *FROM BookChild01 WHERE Code+Category+Item='0000583000234') Print 'Exist' ELSE Insert Into BookChild01 VALUES ('000058',3,'000234',00.250)</v>
      </c>
    </row>
    <row r="294" spans="1:30">
      <c r="A294" s="486" t="s">
        <v>247</v>
      </c>
      <c r="B294" s="486" t="s">
        <v>4312</v>
      </c>
      <c r="C294" s="131" t="s">
        <v>3783</v>
      </c>
      <c r="D294" s="496" t="s">
        <v>5771</v>
      </c>
      <c r="E294" s="491"/>
      <c r="AD294" s="327" t="str">
        <f t="shared" si="4"/>
        <v>IF EXISTS (SELECT *FROM BookChild01 WHERE Code+Category+Item='0000593000234') Print 'Exist' ELSE Insert Into BookChild01 VALUES ('000059',3,'000234',00.250)</v>
      </c>
    </row>
    <row r="295" spans="1:30">
      <c r="A295" s="486" t="s">
        <v>248</v>
      </c>
      <c r="B295" s="486" t="s">
        <v>4312</v>
      </c>
      <c r="C295" s="131" t="s">
        <v>3783</v>
      </c>
      <c r="D295" s="496" t="s">
        <v>5771</v>
      </c>
      <c r="E295" s="491"/>
      <c r="AD295" s="327" t="str">
        <f t="shared" si="4"/>
        <v>IF EXISTS (SELECT *FROM BookChild01 WHERE Code+Category+Item='0000603000234') Print 'Exist' ELSE Insert Into BookChild01 VALUES ('000060',3,'000234',00.250)</v>
      </c>
    </row>
    <row r="296" spans="1:30">
      <c r="A296" s="486" t="s">
        <v>249</v>
      </c>
      <c r="B296" s="486" t="s">
        <v>4312</v>
      </c>
      <c r="C296" s="131" t="s">
        <v>3783</v>
      </c>
      <c r="D296" s="496" t="s">
        <v>5771</v>
      </c>
      <c r="E296" s="491"/>
      <c r="AD296" s="327" t="str">
        <f t="shared" si="4"/>
        <v>IF EXISTS (SELECT *FROM BookChild01 WHERE Code+Category+Item='0000613000234') Print 'Exist' ELSE Insert Into BookChild01 VALUES ('000061',3,'000234',00.250)</v>
      </c>
    </row>
    <row r="297" spans="1:30">
      <c r="A297" s="486" t="s">
        <v>250</v>
      </c>
      <c r="B297" s="486" t="s">
        <v>4312</v>
      </c>
      <c r="C297" s="131" t="s">
        <v>3783</v>
      </c>
      <c r="D297" s="496" t="s">
        <v>5771</v>
      </c>
      <c r="E297" s="491"/>
      <c r="AD297" s="327" t="str">
        <f t="shared" si="4"/>
        <v>IF EXISTS (SELECT *FROM BookChild01 WHERE Code+Category+Item='0000623000234') Print 'Exist' ELSE Insert Into BookChild01 VALUES ('000062',3,'000234',00.250)</v>
      </c>
    </row>
    <row r="298" spans="1:30">
      <c r="A298" s="486" t="s">
        <v>251</v>
      </c>
      <c r="B298" s="486" t="s">
        <v>4312</v>
      </c>
      <c r="C298" s="131" t="s">
        <v>3783</v>
      </c>
      <c r="D298" s="496" t="s">
        <v>5771</v>
      </c>
      <c r="E298" s="491"/>
      <c r="AD298" s="327" t="str">
        <f t="shared" si="4"/>
        <v>IF EXISTS (SELECT *FROM BookChild01 WHERE Code+Category+Item='0000633000234') Print 'Exist' ELSE Insert Into BookChild01 VALUES ('000063',3,'000234',00.250)</v>
      </c>
    </row>
    <row r="299" spans="1:30">
      <c r="A299" s="486" t="s">
        <v>252</v>
      </c>
      <c r="B299" s="486" t="s">
        <v>4312</v>
      </c>
      <c r="C299" s="131" t="s">
        <v>3783</v>
      </c>
      <c r="D299" s="496" t="s">
        <v>5771</v>
      </c>
      <c r="E299" s="491"/>
      <c r="AD299" s="327" t="str">
        <f t="shared" si="4"/>
        <v>IF EXISTS (SELECT *FROM BookChild01 WHERE Code+Category+Item='0000643000234') Print 'Exist' ELSE Insert Into BookChild01 VALUES ('000064',3,'000234',00.250)</v>
      </c>
    </row>
    <row r="300" spans="1:30">
      <c r="A300" s="486" t="s">
        <v>253</v>
      </c>
      <c r="B300" s="486" t="s">
        <v>4312</v>
      </c>
      <c r="C300" s="131" t="s">
        <v>3783</v>
      </c>
      <c r="D300" s="496" t="s">
        <v>5771</v>
      </c>
      <c r="E300" s="491"/>
      <c r="AD300" s="327" t="str">
        <f t="shared" si="4"/>
        <v>IF EXISTS (SELECT *FROM BookChild01 WHERE Code+Category+Item='0000653000234') Print 'Exist' ELSE Insert Into BookChild01 VALUES ('000065',3,'000234',00.250)</v>
      </c>
    </row>
    <row r="301" spans="1:30">
      <c r="A301" s="486" t="s">
        <v>254</v>
      </c>
      <c r="B301" s="486" t="s">
        <v>4312</v>
      </c>
      <c r="C301" s="131" t="s">
        <v>6096</v>
      </c>
      <c r="D301" s="496" t="s">
        <v>5771</v>
      </c>
      <c r="E301" s="491"/>
      <c r="AD301" s="327" t="str">
        <f t="shared" si="4"/>
        <v>IF EXISTS (SELECT *FROM BookChild01 WHERE Code+Category+Item='0000663000238') Print 'Exist' ELSE Insert Into BookChild01 VALUES ('000066',3,'000238',00.250)</v>
      </c>
    </row>
    <row r="302" spans="1:30">
      <c r="A302" s="486" t="s">
        <v>255</v>
      </c>
      <c r="B302" s="486" t="s">
        <v>4312</v>
      </c>
      <c r="C302" s="131" t="s">
        <v>3783</v>
      </c>
      <c r="D302" s="496" t="s">
        <v>5771</v>
      </c>
      <c r="E302" s="491"/>
      <c r="AD302" s="327" t="str">
        <f t="shared" si="4"/>
        <v>IF EXISTS (SELECT *FROM BookChild01 WHERE Code+Category+Item='0000673000234') Print 'Exist' ELSE Insert Into BookChild01 VALUES ('000067',3,'000234',00.250)</v>
      </c>
    </row>
    <row r="303" spans="1:30">
      <c r="A303" s="486" t="s">
        <v>256</v>
      </c>
      <c r="B303" s="486" t="s">
        <v>4312</v>
      </c>
      <c r="C303" s="131" t="s">
        <v>3783</v>
      </c>
      <c r="D303" s="496" t="s">
        <v>5771</v>
      </c>
      <c r="E303" s="491"/>
      <c r="AD303" s="327" t="str">
        <f t="shared" si="4"/>
        <v>IF EXISTS (SELECT *FROM BookChild01 WHERE Code+Category+Item='0000683000234') Print 'Exist' ELSE Insert Into BookChild01 VALUES ('000068',3,'000234',00.250)</v>
      </c>
    </row>
    <row r="304" spans="1:30">
      <c r="A304" s="486" t="s">
        <v>257</v>
      </c>
      <c r="B304" s="486" t="s">
        <v>4312</v>
      </c>
      <c r="C304" s="131" t="s">
        <v>3849</v>
      </c>
      <c r="D304" s="496" t="s">
        <v>5768</v>
      </c>
      <c r="E304" s="491"/>
      <c r="AD304" s="327" t="str">
        <f t="shared" si="4"/>
        <v>IF EXISTS (SELECT *FROM BookChild01 WHERE Code+Category+Item='0000693000231') Print 'Exist' ELSE Insert Into BookChild01 VALUES ('000069',3,'000231',00.333)</v>
      </c>
    </row>
    <row r="305" spans="1:30">
      <c r="A305" s="486" t="s">
        <v>274</v>
      </c>
      <c r="B305" s="486" t="s">
        <v>4312</v>
      </c>
      <c r="C305" s="131" t="s">
        <v>3849</v>
      </c>
      <c r="D305" s="496" t="s">
        <v>5768</v>
      </c>
      <c r="E305" s="491"/>
      <c r="AD305" s="327" t="str">
        <f t="shared" si="4"/>
        <v>IF EXISTS (SELECT *FROM BookChild01 WHERE Code+Category+Item='0000703000231') Print 'Exist' ELSE Insert Into BookChild01 VALUES ('000070',3,'000231',00.333)</v>
      </c>
    </row>
    <row r="306" spans="1:30">
      <c r="A306" s="486" t="s">
        <v>5504</v>
      </c>
      <c r="B306" s="486" t="s">
        <v>4312</v>
      </c>
      <c r="C306" s="131" t="s">
        <v>3849</v>
      </c>
      <c r="D306" s="496" t="s">
        <v>5768</v>
      </c>
      <c r="E306" s="491"/>
      <c r="AD306" s="327" t="str">
        <f t="shared" si="4"/>
        <v>IF EXISTS (SELECT *FROM BookChild01 WHERE Code+Category+Item='0000713000231') Print 'Exist' ELSE Insert Into BookChild01 VALUES ('000071',3,'000231',00.333)</v>
      </c>
    </row>
    <row r="307" spans="1:30">
      <c r="A307" s="486" t="s">
        <v>5505</v>
      </c>
      <c r="B307" s="486" t="s">
        <v>4312</v>
      </c>
      <c r="C307" s="131" t="s">
        <v>3849</v>
      </c>
      <c r="D307" s="496" t="s">
        <v>5768</v>
      </c>
      <c r="E307" s="491"/>
      <c r="AD307" s="327" t="str">
        <f t="shared" si="4"/>
        <v>IF EXISTS (SELECT *FROM BookChild01 WHERE Code+Category+Item='0000723000231') Print 'Exist' ELSE Insert Into BookChild01 VALUES ('000072',3,'000231',00.333)</v>
      </c>
    </row>
    <row r="308" spans="1:30">
      <c r="A308" s="486" t="s">
        <v>5506</v>
      </c>
      <c r="B308" s="486" t="s">
        <v>4312</v>
      </c>
      <c r="C308" s="131" t="s">
        <v>3849</v>
      </c>
      <c r="D308" s="496" t="s">
        <v>5768</v>
      </c>
      <c r="E308" s="491"/>
      <c r="AD308" s="327" t="str">
        <f t="shared" si="4"/>
        <v>IF EXISTS (SELECT *FROM BookChild01 WHERE Code+Category+Item='0000733000231') Print 'Exist' ELSE Insert Into BookChild01 VALUES ('000073',3,'000231',00.333)</v>
      </c>
    </row>
    <row r="309" spans="1:30">
      <c r="A309" s="486" t="s">
        <v>5507</v>
      </c>
      <c r="B309" s="486" t="s">
        <v>4312</v>
      </c>
      <c r="C309" s="131" t="s">
        <v>3849</v>
      </c>
      <c r="D309" s="496" t="s">
        <v>5768</v>
      </c>
      <c r="E309" s="491"/>
      <c r="AD309" s="327" t="str">
        <f t="shared" si="4"/>
        <v>IF EXISTS (SELECT *FROM BookChild01 WHERE Code+Category+Item='0000743000231') Print 'Exist' ELSE Insert Into BookChild01 VALUES ('000074',3,'000231',00.333)</v>
      </c>
    </row>
    <row r="310" spans="1:30">
      <c r="A310" s="486" t="s">
        <v>5508</v>
      </c>
      <c r="B310" s="486" t="s">
        <v>4312</v>
      </c>
      <c r="C310" s="131" t="s">
        <v>3849</v>
      </c>
      <c r="D310" s="496" t="s">
        <v>5768</v>
      </c>
      <c r="E310" s="491"/>
      <c r="AD310" s="327" t="str">
        <f t="shared" si="4"/>
        <v>IF EXISTS (SELECT *FROM BookChild01 WHERE Code+Category+Item='0000753000231') Print 'Exist' ELSE Insert Into BookChild01 VALUES ('000075',3,'000231',00.333)</v>
      </c>
    </row>
    <row r="311" spans="1:30">
      <c r="A311" s="486" t="s">
        <v>5509</v>
      </c>
      <c r="B311" s="486" t="s">
        <v>4312</v>
      </c>
      <c r="C311" s="131" t="s">
        <v>3849</v>
      </c>
      <c r="D311" s="496" t="s">
        <v>5768</v>
      </c>
      <c r="E311" s="491"/>
      <c r="AD311" s="327" t="str">
        <f t="shared" si="4"/>
        <v>IF EXISTS (SELECT *FROM BookChild01 WHERE Code+Category+Item='0000763000231') Print 'Exist' ELSE Insert Into BookChild01 VALUES ('000076',3,'000231',00.333)</v>
      </c>
    </row>
    <row r="312" spans="1:30">
      <c r="A312" s="486" t="s">
        <v>5513</v>
      </c>
      <c r="B312" s="486" t="s">
        <v>4312</v>
      </c>
      <c r="C312" s="131" t="s">
        <v>3877</v>
      </c>
      <c r="D312" s="496" t="s">
        <v>5770</v>
      </c>
      <c r="E312" s="491"/>
      <c r="AD312" s="327" t="str">
        <f t="shared" si="4"/>
        <v>IF EXISTS (SELECT *FROM BookChild01 WHERE Code+Category+Item='0000803000230') Print 'Exist' ELSE Insert Into BookChild01 VALUES ('000080',3,'000230',00.500)</v>
      </c>
    </row>
    <row r="313" spans="1:30">
      <c r="A313" s="486" t="s">
        <v>5514</v>
      </c>
      <c r="B313" s="486" t="s">
        <v>4312</v>
      </c>
      <c r="C313" s="131" t="s">
        <v>3877</v>
      </c>
      <c r="D313" s="496" t="s">
        <v>5770</v>
      </c>
      <c r="E313" s="491"/>
      <c r="AD313" s="327" t="str">
        <f t="shared" si="4"/>
        <v>IF EXISTS (SELECT *FROM BookChild01 WHERE Code+Category+Item='0000813000230') Print 'Exist' ELSE Insert Into BookChild01 VALUES ('000081',3,'000230',00.500)</v>
      </c>
    </row>
    <row r="314" spans="1:30">
      <c r="A314" s="486" t="s">
        <v>5515</v>
      </c>
      <c r="B314" s="486" t="s">
        <v>4312</v>
      </c>
      <c r="C314" s="131" t="s">
        <v>3835</v>
      </c>
      <c r="D314" s="496" t="s">
        <v>5770</v>
      </c>
      <c r="E314" s="491"/>
      <c r="AD314" s="327" t="str">
        <f t="shared" si="4"/>
        <v>IF EXISTS (SELECT *FROM BookChild01 WHERE Code+Category+Item='0000823000229') Print 'Exist' ELSE Insert Into BookChild01 VALUES ('000082',3,'000229',00.500)</v>
      </c>
    </row>
    <row r="315" spans="1:30">
      <c r="A315" s="486" t="s">
        <v>260</v>
      </c>
      <c r="B315" s="486" t="s">
        <v>4312</v>
      </c>
      <c r="C315" s="131" t="s">
        <v>3835</v>
      </c>
      <c r="D315" s="496" t="s">
        <v>5770</v>
      </c>
      <c r="E315" s="491"/>
      <c r="AD315" s="327" t="str">
        <f t="shared" si="4"/>
        <v>IF EXISTS (SELECT *FROM BookChild01 WHERE Code+Category+Item='0000833000229') Print 'Exist' ELSE Insert Into BookChild01 VALUES ('000083',3,'000229',00.500)</v>
      </c>
    </row>
    <row r="316" spans="1:30">
      <c r="A316" s="486" t="s">
        <v>262</v>
      </c>
      <c r="B316" s="486" t="s">
        <v>4312</v>
      </c>
      <c r="C316" s="131" t="s">
        <v>3835</v>
      </c>
      <c r="D316" s="496" t="s">
        <v>5770</v>
      </c>
      <c r="E316" s="491"/>
      <c r="AD316" s="327" t="str">
        <f t="shared" si="4"/>
        <v>IF EXISTS (SELECT *FROM BookChild01 WHERE Code+Category+Item='0000843000229') Print 'Exist' ELSE Insert Into BookChild01 VALUES ('000084',3,'000229',00.500)</v>
      </c>
    </row>
    <row r="317" spans="1:30">
      <c r="A317" s="486" t="s">
        <v>264</v>
      </c>
      <c r="B317" s="486" t="s">
        <v>4312</v>
      </c>
      <c r="C317" s="131" t="s">
        <v>3835</v>
      </c>
      <c r="D317" s="496" t="s">
        <v>5770</v>
      </c>
      <c r="E317" s="491"/>
      <c r="AD317" s="327" t="str">
        <f t="shared" si="4"/>
        <v>IF EXISTS (SELECT *FROM BookChild01 WHERE Code+Category+Item='0000853000229') Print 'Exist' ELSE Insert Into BookChild01 VALUES ('000085',3,'000229',00.500)</v>
      </c>
    </row>
    <row r="318" spans="1:30">
      <c r="A318" s="486" t="s">
        <v>266</v>
      </c>
      <c r="B318" s="486" t="s">
        <v>4312</v>
      </c>
      <c r="C318" s="131" t="s">
        <v>3835</v>
      </c>
      <c r="D318" s="496" t="s">
        <v>5770</v>
      </c>
      <c r="E318" s="491"/>
      <c r="AD318" s="327" t="str">
        <f t="shared" si="4"/>
        <v>IF EXISTS (SELECT *FROM BookChild01 WHERE Code+Category+Item='0000863000229') Print 'Exist' ELSE Insert Into BookChild01 VALUES ('000086',3,'000229',00.500)</v>
      </c>
    </row>
    <row r="319" spans="1:30">
      <c r="A319" s="486" t="s">
        <v>268</v>
      </c>
      <c r="B319" s="486" t="s">
        <v>4312</v>
      </c>
      <c r="C319" s="131" t="s">
        <v>3835</v>
      </c>
      <c r="D319" s="496" t="s">
        <v>5770</v>
      </c>
      <c r="E319" s="491"/>
      <c r="AD319" s="327" t="str">
        <f t="shared" si="4"/>
        <v>IF EXISTS (SELECT *FROM BookChild01 WHERE Code+Category+Item='0000873000229') Print 'Exist' ELSE Insert Into BookChild01 VALUES ('000087',3,'000229',00.500)</v>
      </c>
    </row>
    <row r="320" spans="1:30">
      <c r="A320" s="486" t="s">
        <v>270</v>
      </c>
      <c r="B320" s="486" t="s">
        <v>4312</v>
      </c>
      <c r="C320" s="131" t="s">
        <v>3871</v>
      </c>
      <c r="D320" s="496" t="s">
        <v>5754</v>
      </c>
      <c r="E320" s="491"/>
      <c r="AD320" s="327" t="str">
        <f t="shared" si="4"/>
        <v>IF EXISTS (SELECT *FROM BookChild01 WHERE Code+Category+Item='0000883000227') Print 'Exist' ELSE Insert Into BookChild01 VALUES ('000088',3,'000227',01.500)</v>
      </c>
    </row>
    <row r="321" spans="1:30">
      <c r="A321" s="486" t="s">
        <v>258</v>
      </c>
      <c r="B321" s="486" t="s">
        <v>4312</v>
      </c>
      <c r="C321" s="131" t="s">
        <v>3871</v>
      </c>
      <c r="D321" s="496" t="s">
        <v>5754</v>
      </c>
      <c r="AD321" s="327" t="str">
        <f t="shared" si="4"/>
        <v>IF EXISTS (SELECT *FROM BookChild01 WHERE Code+Category+Item='0000893000227') Print 'Exist' ELSE Insert Into BookChild01 VALUES ('000089',3,'000227',01.500)</v>
      </c>
    </row>
    <row r="322" spans="1:30">
      <c r="A322" s="486" t="s">
        <v>5516</v>
      </c>
      <c r="B322" s="486" t="s">
        <v>4312</v>
      </c>
      <c r="C322" s="131" t="s">
        <v>3871</v>
      </c>
      <c r="D322" s="496" t="s">
        <v>5754</v>
      </c>
      <c r="AD322" s="327" t="str">
        <f t="shared" si="4"/>
        <v>IF EXISTS (SELECT *FROM BookChild01 WHERE Code+Category+Item='0000903000227') Print 'Exist' ELSE Insert Into BookChild01 VALUES ('000090',3,'000227',01.500)</v>
      </c>
    </row>
    <row r="323" spans="1:30">
      <c r="A323" s="486" t="s">
        <v>5517</v>
      </c>
      <c r="B323" s="486" t="s">
        <v>4312</v>
      </c>
      <c r="C323" s="131" t="s">
        <v>3871</v>
      </c>
      <c r="D323" s="496" t="s">
        <v>5753</v>
      </c>
      <c r="AD323" s="327" t="str">
        <f t="shared" si="4"/>
        <v>IF EXISTS (SELECT *FROM BookChild01 WHERE Code+Category+Item='0000913000227') Print 'Exist' ELSE Insert Into BookChild01 VALUES ('000091',3,'000227',02.000)</v>
      </c>
    </row>
    <row r="324" spans="1:30">
      <c r="A324" s="486" t="s">
        <v>5518</v>
      </c>
      <c r="B324" s="486" t="s">
        <v>4312</v>
      </c>
      <c r="C324" s="131" t="s">
        <v>3871</v>
      </c>
      <c r="D324" s="496" t="s">
        <v>5753</v>
      </c>
      <c r="AD324" s="327" t="str">
        <f t="shared" si="4"/>
        <v>IF EXISTS (SELECT *FROM BookChild01 WHERE Code+Category+Item='0000923000227') Print 'Exist' ELSE Insert Into BookChild01 VALUES ('000092',3,'000227',02.000)</v>
      </c>
    </row>
    <row r="325" spans="1:30">
      <c r="A325" s="486" t="s">
        <v>5519</v>
      </c>
      <c r="B325" s="486" t="s">
        <v>4312</v>
      </c>
      <c r="C325" s="131" t="s">
        <v>3871</v>
      </c>
      <c r="D325" s="496" t="s">
        <v>5753</v>
      </c>
      <c r="AD325" s="327" t="str">
        <f t="shared" si="4"/>
        <v>IF EXISTS (SELECT *FROM BookChild01 WHERE Code+Category+Item='0000933000227') Print 'Exist' ELSE Insert Into BookChild01 VALUES ('000093',3,'000227',02.000)</v>
      </c>
    </row>
    <row r="326" spans="1:30">
      <c r="A326" s="486" t="s">
        <v>5520</v>
      </c>
      <c r="B326" s="486" t="s">
        <v>4312</v>
      </c>
      <c r="C326" s="131" t="s">
        <v>3871</v>
      </c>
      <c r="D326" s="496" t="s">
        <v>5753</v>
      </c>
      <c r="AD326" s="327" t="str">
        <f t="shared" ref="AD326:AD389" si="5">CONCATENATE(AD$1,AD$3,"Category+Item='",A326&amp;B326&amp;C326,"') Print 'Exist' ELSE ",AD$4,"'",A326,"',",B326,",'",C326,"',",D326,")")</f>
        <v>IF EXISTS (SELECT *FROM BookChild01 WHERE Code+Category+Item='0000943000227') Print 'Exist' ELSE Insert Into BookChild01 VALUES ('000094',3,'000227',02.000)</v>
      </c>
    </row>
    <row r="327" spans="1:30">
      <c r="A327" s="486" t="s">
        <v>3951</v>
      </c>
      <c r="B327" s="486" t="s">
        <v>4312</v>
      </c>
      <c r="C327" s="131" t="s">
        <v>3871</v>
      </c>
      <c r="D327" s="496" t="s">
        <v>5753</v>
      </c>
      <c r="AD327" s="327" t="str">
        <f t="shared" si="5"/>
        <v>IF EXISTS (SELECT *FROM BookChild01 WHERE Code+Category+Item='0000953000227') Print 'Exist' ELSE Insert Into BookChild01 VALUES ('000095',3,'000227',02.000)</v>
      </c>
    </row>
    <row r="328" spans="1:30">
      <c r="A328" s="486" t="s">
        <v>3943</v>
      </c>
      <c r="B328" s="486" t="s">
        <v>4312</v>
      </c>
      <c r="C328" s="131" t="s">
        <v>3871</v>
      </c>
      <c r="D328" s="496" t="s">
        <v>5753</v>
      </c>
      <c r="AD328" s="327" t="str">
        <f t="shared" si="5"/>
        <v>IF EXISTS (SELECT *FROM BookChild01 WHERE Code+Category+Item='0000963000227') Print 'Exist' ELSE Insert Into BookChild01 VALUES ('000096',3,'000227',02.000)</v>
      </c>
    </row>
    <row r="329" spans="1:30">
      <c r="A329" s="486" t="s">
        <v>3945</v>
      </c>
      <c r="B329" s="486" t="s">
        <v>4312</v>
      </c>
      <c r="C329" s="131" t="s">
        <v>3871</v>
      </c>
      <c r="D329" s="496" t="s">
        <v>5753</v>
      </c>
      <c r="AD329" s="327" t="str">
        <f t="shared" si="5"/>
        <v>IF EXISTS (SELECT *FROM BookChild01 WHERE Code+Category+Item='0000973000227') Print 'Exist' ELSE Insert Into BookChild01 VALUES ('000097',3,'000227',02.000)</v>
      </c>
    </row>
    <row r="330" spans="1:30">
      <c r="A330" s="486" t="s">
        <v>3950</v>
      </c>
      <c r="B330" s="486" t="s">
        <v>4312</v>
      </c>
      <c r="C330" s="131" t="s">
        <v>3871</v>
      </c>
      <c r="D330" s="496" t="s">
        <v>5753</v>
      </c>
      <c r="AD330" s="327" t="str">
        <f t="shared" si="5"/>
        <v>IF EXISTS (SELECT *FROM BookChild01 WHERE Code+Category+Item='0000983000227') Print 'Exist' ELSE Insert Into BookChild01 VALUES ('000098',3,'000227',02.000)</v>
      </c>
    </row>
    <row r="331" spans="1:30">
      <c r="A331" s="486" t="s">
        <v>3954</v>
      </c>
      <c r="B331" s="486" t="s">
        <v>4312</v>
      </c>
      <c r="C331" s="131" t="s">
        <v>3871</v>
      </c>
      <c r="D331" s="496" t="s">
        <v>5753</v>
      </c>
      <c r="AD331" s="327" t="str">
        <f t="shared" si="5"/>
        <v>IF EXISTS (SELECT *FROM BookChild01 WHERE Code+Category+Item='0000993000227') Print 'Exist' ELSE Insert Into BookChild01 VALUES ('000099',3,'000227',02.000)</v>
      </c>
    </row>
    <row r="332" spans="1:30">
      <c r="A332" s="486" t="s">
        <v>3955</v>
      </c>
      <c r="B332" s="486" t="s">
        <v>4312</v>
      </c>
      <c r="C332" s="131" t="s">
        <v>3871</v>
      </c>
      <c r="D332" s="496" t="s">
        <v>5753</v>
      </c>
      <c r="AD332" s="327" t="str">
        <f t="shared" si="5"/>
        <v>IF EXISTS (SELECT *FROM BookChild01 WHERE Code+Category+Item='0001003000227') Print 'Exist' ELSE Insert Into BookChild01 VALUES ('000100',3,'000227',02.000)</v>
      </c>
    </row>
    <row r="333" spans="1:30">
      <c r="A333" s="486" t="s">
        <v>3964</v>
      </c>
      <c r="B333" s="486" t="s">
        <v>4312</v>
      </c>
      <c r="C333" s="131" t="s">
        <v>3871</v>
      </c>
      <c r="D333" s="496" t="s">
        <v>5753</v>
      </c>
      <c r="AD333" s="327" t="str">
        <f t="shared" si="5"/>
        <v>IF EXISTS (SELECT *FROM BookChild01 WHERE Code+Category+Item='0001013000227') Print 'Exist' ELSE Insert Into BookChild01 VALUES ('000101',3,'000227',02.000)</v>
      </c>
    </row>
    <row r="334" spans="1:30">
      <c r="A334" s="486" t="s">
        <v>3958</v>
      </c>
      <c r="B334" s="486" t="s">
        <v>4312</v>
      </c>
      <c r="C334" s="131" t="s">
        <v>3871</v>
      </c>
      <c r="D334" s="496" t="s">
        <v>5753</v>
      </c>
      <c r="AD334" s="327" t="str">
        <f t="shared" si="5"/>
        <v>IF EXISTS (SELECT *FROM BookChild01 WHERE Code+Category+Item='0001023000227') Print 'Exist' ELSE Insert Into BookChild01 VALUES ('000102',3,'000227',02.000)</v>
      </c>
    </row>
    <row r="335" spans="1:30">
      <c r="A335" s="486" t="s">
        <v>5521</v>
      </c>
      <c r="B335" s="486" t="s">
        <v>4312</v>
      </c>
      <c r="C335" s="131" t="s">
        <v>3797</v>
      </c>
      <c r="D335" s="496" t="s">
        <v>5768</v>
      </c>
      <c r="AD335" s="327" t="str">
        <f t="shared" si="5"/>
        <v>IF EXISTS (SELECT *FROM BookChild01 WHERE Code+Category+Item='0001033000232') Print 'Exist' ELSE Insert Into BookChild01 VALUES ('000103',3,'000232',00.333)</v>
      </c>
    </row>
    <row r="336" spans="1:30">
      <c r="A336" s="486" t="s">
        <v>5522</v>
      </c>
      <c r="B336" s="486" t="s">
        <v>4312</v>
      </c>
      <c r="C336" s="131" t="s">
        <v>3797</v>
      </c>
      <c r="D336" s="496" t="s">
        <v>5768</v>
      </c>
      <c r="AD336" s="327" t="str">
        <f t="shared" si="5"/>
        <v>IF EXISTS (SELECT *FROM BookChild01 WHERE Code+Category+Item='0001043000232') Print 'Exist' ELSE Insert Into BookChild01 VALUES ('000104',3,'000232',00.333)</v>
      </c>
    </row>
    <row r="337" spans="1:30">
      <c r="A337" s="486" t="s">
        <v>5523</v>
      </c>
      <c r="B337" s="486" t="s">
        <v>4312</v>
      </c>
      <c r="C337" s="131" t="s">
        <v>3797</v>
      </c>
      <c r="D337" s="496" t="s">
        <v>5768</v>
      </c>
      <c r="AD337" s="327" t="str">
        <f t="shared" si="5"/>
        <v>IF EXISTS (SELECT *FROM BookChild01 WHERE Code+Category+Item='0001053000232') Print 'Exist' ELSE Insert Into BookChild01 VALUES ('000105',3,'000232',00.333)</v>
      </c>
    </row>
    <row r="338" spans="1:30">
      <c r="A338" s="486" t="s">
        <v>5524</v>
      </c>
      <c r="B338" s="486" t="s">
        <v>4312</v>
      </c>
      <c r="C338" s="131" t="s">
        <v>3797</v>
      </c>
      <c r="D338" s="496" t="s">
        <v>5768</v>
      </c>
      <c r="AD338" s="327" t="str">
        <f t="shared" si="5"/>
        <v>IF EXISTS (SELECT *FROM BookChild01 WHERE Code+Category+Item='0001063000232') Print 'Exist' ELSE Insert Into BookChild01 VALUES ('000106',3,'000232',00.333)</v>
      </c>
    </row>
    <row r="339" spans="1:30">
      <c r="A339" s="486" t="s">
        <v>5525</v>
      </c>
      <c r="B339" s="486" t="s">
        <v>4312</v>
      </c>
      <c r="C339" s="131" t="s">
        <v>3797</v>
      </c>
      <c r="D339" s="496" t="s">
        <v>5768</v>
      </c>
      <c r="AD339" s="327" t="str">
        <f t="shared" si="5"/>
        <v>IF EXISTS (SELECT *FROM BookChild01 WHERE Code+Category+Item='0001073000232') Print 'Exist' ELSE Insert Into BookChild01 VALUES ('000107',3,'000232',00.333)</v>
      </c>
    </row>
    <row r="340" spans="1:30">
      <c r="A340" s="486" t="s">
        <v>5526</v>
      </c>
      <c r="B340" s="486" t="s">
        <v>4312</v>
      </c>
      <c r="C340" s="131" t="s">
        <v>3797</v>
      </c>
      <c r="D340" s="496" t="s">
        <v>5768</v>
      </c>
      <c r="AD340" s="327" t="str">
        <f t="shared" si="5"/>
        <v>IF EXISTS (SELECT *FROM BookChild01 WHERE Code+Category+Item='0001083000232') Print 'Exist' ELSE Insert Into BookChild01 VALUES ('000108',3,'000232',00.333)</v>
      </c>
    </row>
    <row r="341" spans="1:30">
      <c r="A341" s="486" t="s">
        <v>5527</v>
      </c>
      <c r="B341" s="486" t="s">
        <v>4312</v>
      </c>
      <c r="C341" s="131" t="s">
        <v>3797</v>
      </c>
      <c r="D341" s="496" t="s">
        <v>5768</v>
      </c>
      <c r="AD341" s="327" t="str">
        <f t="shared" si="5"/>
        <v>IF EXISTS (SELECT *FROM BookChild01 WHERE Code+Category+Item='0001093000232') Print 'Exist' ELSE Insert Into BookChild01 VALUES ('000109',3,'000232',00.333)</v>
      </c>
    </row>
    <row r="342" spans="1:30">
      <c r="A342" s="486" t="s">
        <v>5528</v>
      </c>
      <c r="B342" s="486" t="s">
        <v>4312</v>
      </c>
      <c r="C342" s="131" t="s">
        <v>3797</v>
      </c>
      <c r="D342" s="496" t="s">
        <v>5768</v>
      </c>
      <c r="AD342" s="327" t="str">
        <f t="shared" si="5"/>
        <v>IF EXISTS (SELECT *FROM BookChild01 WHERE Code+Category+Item='0001103000232') Print 'Exist' ELSE Insert Into BookChild01 VALUES ('000110',3,'000232',00.333)</v>
      </c>
    </row>
    <row r="343" spans="1:30">
      <c r="A343" s="486" t="s">
        <v>5529</v>
      </c>
      <c r="B343" s="486" t="s">
        <v>4312</v>
      </c>
      <c r="C343" s="131" t="s">
        <v>3797</v>
      </c>
      <c r="D343" s="496" t="s">
        <v>5768</v>
      </c>
      <c r="AD343" s="327" t="str">
        <f t="shared" si="5"/>
        <v>IF EXISTS (SELECT *FROM BookChild01 WHERE Code+Category+Item='0001113000232') Print 'Exist' ELSE Insert Into BookChild01 VALUES ('000111',3,'000232',00.333)</v>
      </c>
    </row>
    <row r="344" spans="1:30">
      <c r="A344" s="486" t="s">
        <v>5530</v>
      </c>
      <c r="B344" s="486" t="s">
        <v>4312</v>
      </c>
      <c r="C344" s="131" t="s">
        <v>3797</v>
      </c>
      <c r="D344" s="496" t="s">
        <v>5768</v>
      </c>
      <c r="AD344" s="327" t="str">
        <f t="shared" si="5"/>
        <v>IF EXISTS (SELECT *FROM BookChild01 WHERE Code+Category+Item='0001123000232') Print 'Exist' ELSE Insert Into BookChild01 VALUES ('000112',3,'000232',00.333)</v>
      </c>
    </row>
    <row r="345" spans="1:30">
      <c r="A345" s="486" t="s">
        <v>5531</v>
      </c>
      <c r="B345" s="486" t="s">
        <v>4312</v>
      </c>
      <c r="C345" s="131" t="s">
        <v>3797</v>
      </c>
      <c r="D345" s="496" t="s">
        <v>5768</v>
      </c>
      <c r="AD345" s="327" t="str">
        <f t="shared" si="5"/>
        <v>IF EXISTS (SELECT *FROM BookChild01 WHERE Code+Category+Item='0001133000232') Print 'Exist' ELSE Insert Into BookChild01 VALUES ('000113',3,'000232',00.333)</v>
      </c>
    </row>
    <row r="346" spans="1:30">
      <c r="A346" s="486" t="s">
        <v>5532</v>
      </c>
      <c r="B346" s="486" t="s">
        <v>4312</v>
      </c>
      <c r="C346" s="131" t="s">
        <v>3797</v>
      </c>
      <c r="D346" s="496" t="s">
        <v>5768</v>
      </c>
      <c r="AD346" s="327" t="str">
        <f t="shared" si="5"/>
        <v>IF EXISTS (SELECT *FROM BookChild01 WHERE Code+Category+Item='0001143000232') Print 'Exist' ELSE Insert Into BookChild01 VALUES ('000114',3,'000232',00.333)</v>
      </c>
    </row>
    <row r="347" spans="1:30">
      <c r="A347" s="486" t="s">
        <v>5533</v>
      </c>
      <c r="B347" s="486" t="s">
        <v>4312</v>
      </c>
      <c r="C347" s="131" t="s">
        <v>3797</v>
      </c>
      <c r="D347" s="496" t="s">
        <v>5768</v>
      </c>
      <c r="AD347" s="327" t="str">
        <f t="shared" si="5"/>
        <v>IF EXISTS (SELECT *FROM BookChild01 WHERE Code+Category+Item='0001153000232') Print 'Exist' ELSE Insert Into BookChild01 VALUES ('000115',3,'000232',00.333)</v>
      </c>
    </row>
    <row r="348" spans="1:30">
      <c r="A348" s="486" t="s">
        <v>5534</v>
      </c>
      <c r="B348" s="486" t="s">
        <v>4312</v>
      </c>
      <c r="C348" s="131" t="s">
        <v>3797</v>
      </c>
      <c r="D348" s="496" t="s">
        <v>5768</v>
      </c>
      <c r="AD348" s="327" t="str">
        <f t="shared" si="5"/>
        <v>IF EXISTS (SELECT *FROM BookChild01 WHERE Code+Category+Item='0001163000232') Print 'Exist' ELSE Insert Into BookChild01 VALUES ('000116',3,'000232',00.333)</v>
      </c>
    </row>
    <row r="349" spans="1:30">
      <c r="A349" s="486" t="s">
        <v>5535</v>
      </c>
      <c r="B349" s="486" t="s">
        <v>4312</v>
      </c>
      <c r="C349" s="131" t="s">
        <v>3804</v>
      </c>
      <c r="D349" s="496" t="s">
        <v>5768</v>
      </c>
      <c r="AD349" s="327" t="str">
        <f t="shared" si="5"/>
        <v>IF EXISTS (SELECT *FROM BookChild01 WHERE Code+Category+Item='0001173000236') Print 'Exist' ELSE Insert Into BookChild01 VALUES ('000117',3,'000236',00.333)</v>
      </c>
    </row>
    <row r="350" spans="1:30">
      <c r="A350" s="486" t="s">
        <v>5536</v>
      </c>
      <c r="B350" s="486" t="s">
        <v>4312</v>
      </c>
      <c r="C350" s="131" t="s">
        <v>3804</v>
      </c>
      <c r="D350" s="496" t="s">
        <v>5768</v>
      </c>
      <c r="AD350" s="327" t="str">
        <f t="shared" si="5"/>
        <v>IF EXISTS (SELECT *FROM BookChild01 WHERE Code+Category+Item='0001183000236') Print 'Exist' ELSE Insert Into BookChild01 VALUES ('000118',3,'000236',00.333)</v>
      </c>
    </row>
    <row r="351" spans="1:30">
      <c r="A351" s="486" t="s">
        <v>5537</v>
      </c>
      <c r="B351" s="486" t="s">
        <v>4312</v>
      </c>
      <c r="C351" s="131" t="s">
        <v>3804</v>
      </c>
      <c r="D351" s="496" t="s">
        <v>5768</v>
      </c>
      <c r="AD351" s="327" t="str">
        <f t="shared" si="5"/>
        <v>IF EXISTS (SELECT *FROM BookChild01 WHERE Code+Category+Item='0001193000236') Print 'Exist' ELSE Insert Into BookChild01 VALUES ('000119',3,'000236',00.333)</v>
      </c>
    </row>
    <row r="352" spans="1:30">
      <c r="A352" s="486" t="s">
        <v>3953</v>
      </c>
      <c r="B352" s="486" t="s">
        <v>4312</v>
      </c>
      <c r="C352" s="131" t="s">
        <v>3804</v>
      </c>
      <c r="D352" s="496" t="s">
        <v>5768</v>
      </c>
      <c r="AD352" s="327" t="str">
        <f t="shared" si="5"/>
        <v>IF EXISTS (SELECT *FROM BookChild01 WHERE Code+Category+Item='0001203000236') Print 'Exist' ELSE Insert Into BookChild01 VALUES ('000120',3,'000236',00.333)</v>
      </c>
    </row>
    <row r="353" spans="1:30">
      <c r="A353" s="486" t="s">
        <v>5538</v>
      </c>
      <c r="B353" s="486" t="s">
        <v>4312</v>
      </c>
      <c r="C353" s="131" t="s">
        <v>3804</v>
      </c>
      <c r="D353" s="496" t="s">
        <v>5768</v>
      </c>
      <c r="AD353" s="327" t="str">
        <f t="shared" si="5"/>
        <v>IF EXISTS (SELECT *FROM BookChild01 WHERE Code+Category+Item='0001213000236') Print 'Exist' ELSE Insert Into BookChild01 VALUES ('000121',3,'000236',00.333)</v>
      </c>
    </row>
    <row r="354" spans="1:30">
      <c r="A354" s="486" t="s">
        <v>3946</v>
      </c>
      <c r="B354" s="486" t="s">
        <v>4312</v>
      </c>
      <c r="C354" s="131" t="s">
        <v>3804</v>
      </c>
      <c r="D354" s="496" t="s">
        <v>5768</v>
      </c>
      <c r="AD354" s="327" t="str">
        <f t="shared" si="5"/>
        <v>IF EXISTS (SELECT *FROM BookChild01 WHERE Code+Category+Item='0001223000236') Print 'Exist' ELSE Insert Into BookChild01 VALUES ('000122',3,'000236',00.333)</v>
      </c>
    </row>
    <row r="355" spans="1:30">
      <c r="A355" s="486" t="s">
        <v>3948</v>
      </c>
      <c r="B355" s="486" t="s">
        <v>4312</v>
      </c>
      <c r="C355" s="131" t="s">
        <v>3804</v>
      </c>
      <c r="D355" s="496" t="s">
        <v>5768</v>
      </c>
      <c r="AD355" s="327" t="str">
        <f t="shared" si="5"/>
        <v>IF EXISTS (SELECT *FROM BookChild01 WHERE Code+Category+Item='0001233000236') Print 'Exist' ELSE Insert Into BookChild01 VALUES ('000123',3,'000236',00.333)</v>
      </c>
    </row>
    <row r="356" spans="1:30">
      <c r="A356" s="486" t="s">
        <v>5598</v>
      </c>
      <c r="B356" s="486" t="s">
        <v>4312</v>
      </c>
      <c r="C356" s="131" t="s">
        <v>3804</v>
      </c>
      <c r="D356" s="496" t="s">
        <v>5768</v>
      </c>
      <c r="AD356" s="327" t="str">
        <f t="shared" si="5"/>
        <v>IF EXISTS (SELECT *FROM BookChild01 WHERE Code+Category+Item='0001243000236') Print 'Exist' ELSE Insert Into BookChild01 VALUES ('000124',3,'000236',00.333)</v>
      </c>
    </row>
    <row r="357" spans="1:30">
      <c r="A357" s="486" t="s">
        <v>5599</v>
      </c>
      <c r="B357" s="486" t="s">
        <v>4312</v>
      </c>
      <c r="C357" s="131" t="s">
        <v>3804</v>
      </c>
      <c r="D357" s="496" t="s">
        <v>5768</v>
      </c>
      <c r="AD357" s="327" t="str">
        <f t="shared" si="5"/>
        <v>IF EXISTS (SELECT *FROM BookChild01 WHERE Code+Category+Item='0001253000236') Print 'Exist' ELSE Insert Into BookChild01 VALUES ('000125',3,'000236',00.333)</v>
      </c>
    </row>
    <row r="358" spans="1:30">
      <c r="A358" s="486" t="s">
        <v>5600</v>
      </c>
      <c r="B358" s="486" t="s">
        <v>4312</v>
      </c>
      <c r="C358" s="131" t="s">
        <v>3804</v>
      </c>
      <c r="D358" s="496" t="s">
        <v>5768</v>
      </c>
      <c r="AD358" s="327" t="str">
        <f t="shared" si="5"/>
        <v>IF EXISTS (SELECT *FROM BookChild01 WHERE Code+Category+Item='0001263000236') Print 'Exist' ELSE Insert Into BookChild01 VALUES ('000126',3,'000236',00.333)</v>
      </c>
    </row>
    <row r="359" spans="1:30">
      <c r="A359" s="486" t="s">
        <v>5601</v>
      </c>
      <c r="B359" s="486" t="s">
        <v>4312</v>
      </c>
      <c r="C359" s="131" t="s">
        <v>3804</v>
      </c>
      <c r="D359" s="496" t="s">
        <v>5768</v>
      </c>
      <c r="AD359" s="327" t="str">
        <f t="shared" si="5"/>
        <v>IF EXISTS (SELECT *FROM BookChild01 WHERE Code+Category+Item='0001273000236') Print 'Exist' ELSE Insert Into BookChild01 VALUES ('000127',3,'000236',00.333)</v>
      </c>
    </row>
    <row r="360" spans="1:30">
      <c r="A360" s="486" t="s">
        <v>5602</v>
      </c>
      <c r="B360" s="486" t="s">
        <v>4312</v>
      </c>
      <c r="C360" s="131" t="s">
        <v>3804</v>
      </c>
      <c r="D360" s="496" t="s">
        <v>5768</v>
      </c>
      <c r="AD360" s="327" t="str">
        <f t="shared" si="5"/>
        <v>IF EXISTS (SELECT *FROM BookChild01 WHERE Code+Category+Item='0001283000236') Print 'Exist' ELSE Insert Into BookChild01 VALUES ('000128',3,'000236',00.333)</v>
      </c>
    </row>
    <row r="361" spans="1:30">
      <c r="A361" s="486" t="s">
        <v>5607</v>
      </c>
      <c r="B361" s="486" t="s">
        <v>4312</v>
      </c>
      <c r="C361" s="131" t="s">
        <v>3827</v>
      </c>
      <c r="D361" s="496" t="s">
        <v>5771</v>
      </c>
      <c r="AD361" s="327" t="str">
        <f t="shared" si="5"/>
        <v>IF EXISTS (SELECT *FROM BookChild01 WHERE Code+Category+Item='0001313000237') Print 'Exist' ELSE Insert Into BookChild01 VALUES ('000131',3,'000237',00.250)</v>
      </c>
    </row>
    <row r="362" spans="1:30">
      <c r="A362" s="486" t="s">
        <v>5609</v>
      </c>
      <c r="B362" s="486" t="s">
        <v>4312</v>
      </c>
      <c r="C362" s="131" t="s">
        <v>3787</v>
      </c>
      <c r="D362" s="496" t="s">
        <v>5771</v>
      </c>
      <c r="AD362" s="327" t="str">
        <f t="shared" si="5"/>
        <v>IF EXISTS (SELECT *FROM BookChild01 WHERE Code+Category+Item='0001323000235') Print 'Exist' ELSE Insert Into BookChild01 VALUES ('000132',3,'000235',00.250)</v>
      </c>
    </row>
    <row r="363" spans="1:30">
      <c r="A363" s="486" t="s">
        <v>5611</v>
      </c>
      <c r="B363" s="486" t="s">
        <v>4312</v>
      </c>
      <c r="C363" s="131" t="s">
        <v>3787</v>
      </c>
      <c r="D363" s="496" t="s">
        <v>5771</v>
      </c>
      <c r="AD363" s="327" t="str">
        <f t="shared" si="5"/>
        <v>IF EXISTS (SELECT *FROM BookChild01 WHERE Code+Category+Item='0001333000235') Print 'Exist' ELSE Insert Into BookChild01 VALUES ('000133',3,'000235',00.250)</v>
      </c>
    </row>
    <row r="364" spans="1:30">
      <c r="A364" s="486" t="s">
        <v>5613</v>
      </c>
      <c r="B364" s="486" t="s">
        <v>4312</v>
      </c>
      <c r="C364" s="131" t="s">
        <v>3787</v>
      </c>
      <c r="D364" s="496" t="s">
        <v>5771</v>
      </c>
      <c r="AD364" s="327" t="str">
        <f t="shared" si="5"/>
        <v>IF EXISTS (SELECT *FROM BookChild01 WHERE Code+Category+Item='0001343000235') Print 'Exist' ELSE Insert Into BookChild01 VALUES ('000134',3,'000235',00.250)</v>
      </c>
    </row>
    <row r="365" spans="1:30">
      <c r="A365" s="486" t="s">
        <v>5614</v>
      </c>
      <c r="B365" s="486" t="s">
        <v>4312</v>
      </c>
      <c r="C365" s="131" t="s">
        <v>6097</v>
      </c>
      <c r="D365" s="496" t="s">
        <v>5771</v>
      </c>
      <c r="AD365" s="327" t="str">
        <f t="shared" si="5"/>
        <v>IF EXISTS (SELECT *FROM BookChild01 WHERE Code+Category+Item='0001353000239') Print 'Exist' ELSE Insert Into BookChild01 VALUES ('000135',3,'000239',00.250)</v>
      </c>
    </row>
    <row r="366" spans="1:30">
      <c r="A366" s="486" t="s">
        <v>5616</v>
      </c>
      <c r="B366" s="486" t="s">
        <v>4312</v>
      </c>
      <c r="C366" s="131" t="s">
        <v>3787</v>
      </c>
      <c r="D366" s="496" t="s">
        <v>5771</v>
      </c>
      <c r="AD366" s="327" t="str">
        <f t="shared" si="5"/>
        <v>IF EXISTS (SELECT *FROM BookChild01 WHERE Code+Category+Item='0001363000235') Print 'Exist' ELSE Insert Into BookChild01 VALUES ('000136',3,'000235',00.250)</v>
      </c>
    </row>
    <row r="367" spans="1:30">
      <c r="A367" s="486" t="s">
        <v>272</v>
      </c>
      <c r="B367" s="486" t="s">
        <v>4312</v>
      </c>
      <c r="C367" s="131" t="s">
        <v>3787</v>
      </c>
      <c r="D367" s="496" t="s">
        <v>5771</v>
      </c>
      <c r="AD367" s="327" t="str">
        <f t="shared" si="5"/>
        <v>IF EXISTS (SELECT *FROM BookChild01 WHERE Code+Category+Item='0001373000235') Print 'Exist' ELSE Insert Into BookChild01 VALUES ('000137',3,'000235',00.250)</v>
      </c>
    </row>
    <row r="368" spans="1:30">
      <c r="A368" s="486" t="s">
        <v>5619</v>
      </c>
      <c r="B368" s="486" t="s">
        <v>4312</v>
      </c>
      <c r="C368" s="131" t="s">
        <v>3787</v>
      </c>
      <c r="D368" s="496" t="s">
        <v>5771</v>
      </c>
      <c r="AD368" s="327" t="str">
        <f t="shared" si="5"/>
        <v>IF EXISTS (SELECT *FROM BookChild01 WHERE Code+Category+Item='0001383000235') Print 'Exist' ELSE Insert Into BookChild01 VALUES ('000138',3,'000235',00.250)</v>
      </c>
    </row>
    <row r="369" spans="1:30">
      <c r="A369" s="486" t="s">
        <v>5621</v>
      </c>
      <c r="B369" s="486" t="s">
        <v>4312</v>
      </c>
      <c r="C369" s="131" t="s">
        <v>3787</v>
      </c>
      <c r="D369" s="496" t="s">
        <v>5771</v>
      </c>
      <c r="AD369" s="327" t="str">
        <f t="shared" si="5"/>
        <v>IF EXISTS (SELECT *FROM BookChild01 WHERE Code+Category+Item='0001393000235') Print 'Exist' ELSE Insert Into BookChild01 VALUES ('000139',3,'000235',00.250)</v>
      </c>
    </row>
    <row r="370" spans="1:30">
      <c r="A370" s="486" t="s">
        <v>3769</v>
      </c>
      <c r="B370" s="486" t="s">
        <v>4312</v>
      </c>
      <c r="C370" s="131" t="s">
        <v>6097</v>
      </c>
      <c r="D370" s="496" t="s">
        <v>5771</v>
      </c>
      <c r="AD370" s="327" t="str">
        <f t="shared" si="5"/>
        <v>IF EXISTS (SELECT *FROM BookChild01 WHERE Code+Category+Item='0001403000239') Print 'Exist' ELSE Insert Into BookChild01 VALUES ('000140',3,'000239',00.250)</v>
      </c>
    </row>
    <row r="371" spans="1:30">
      <c r="A371" s="486" t="s">
        <v>3932</v>
      </c>
      <c r="B371" s="486" t="s">
        <v>4312</v>
      </c>
      <c r="C371" s="131" t="s">
        <v>3787</v>
      </c>
      <c r="D371" s="496" t="s">
        <v>5771</v>
      </c>
      <c r="AD371" s="327" t="str">
        <f t="shared" si="5"/>
        <v>IF EXISTS (SELECT *FROM BookChild01 WHERE Code+Category+Item='0001413000235') Print 'Exist' ELSE Insert Into BookChild01 VALUES ('000141',3,'000235',00.250)</v>
      </c>
    </row>
    <row r="372" spans="1:30">
      <c r="A372" s="486" t="s">
        <v>3779</v>
      </c>
      <c r="B372" s="486" t="s">
        <v>4312</v>
      </c>
      <c r="C372" s="131" t="s">
        <v>3787</v>
      </c>
      <c r="D372" s="496" t="s">
        <v>5771</v>
      </c>
      <c r="AD372" s="327" t="str">
        <f t="shared" si="5"/>
        <v>IF EXISTS (SELECT *FROM BookChild01 WHERE Code+Category+Item='0001423000235') Print 'Exist' ELSE Insert Into BookChild01 VALUES ('000142',3,'000235',00.250)</v>
      </c>
    </row>
    <row r="373" spans="1:30">
      <c r="A373" s="486" t="s">
        <v>3771</v>
      </c>
      <c r="B373" s="486" t="s">
        <v>4312</v>
      </c>
      <c r="C373" s="131" t="s">
        <v>3787</v>
      </c>
      <c r="D373" s="496" t="s">
        <v>5771</v>
      </c>
      <c r="AD373" s="327" t="str">
        <f t="shared" si="5"/>
        <v>IF EXISTS (SELECT *FROM BookChild01 WHERE Code+Category+Item='0001433000235') Print 'Exist' ELSE Insert Into BookChild01 VALUES ('000143',3,'000235',00.250)</v>
      </c>
    </row>
    <row r="374" spans="1:30">
      <c r="A374" s="486" t="s">
        <v>5627</v>
      </c>
      <c r="B374" s="486" t="s">
        <v>4312</v>
      </c>
      <c r="C374" s="131" t="s">
        <v>3787</v>
      </c>
      <c r="D374" s="496" t="s">
        <v>5771</v>
      </c>
      <c r="AD374" s="327" t="str">
        <f t="shared" si="5"/>
        <v>IF EXISTS (SELECT *FROM BookChild01 WHERE Code+Category+Item='0001443000235') Print 'Exist' ELSE Insert Into BookChild01 VALUES ('000144',3,'000235',00.250)</v>
      </c>
    </row>
    <row r="375" spans="1:30">
      <c r="A375" s="486" t="s">
        <v>5629</v>
      </c>
      <c r="B375" s="486" t="s">
        <v>4312</v>
      </c>
      <c r="C375" s="131" t="s">
        <v>6097</v>
      </c>
      <c r="D375" s="496" t="s">
        <v>5771</v>
      </c>
      <c r="AD375" s="327" t="str">
        <f t="shared" si="5"/>
        <v>IF EXISTS (SELECT *FROM BookChild01 WHERE Code+Category+Item='0001453000239') Print 'Exist' ELSE Insert Into BookChild01 VALUES ('000145',3,'000239',00.250)</v>
      </c>
    </row>
    <row r="376" spans="1:30">
      <c r="A376" s="486" t="s">
        <v>5631</v>
      </c>
      <c r="B376" s="486" t="s">
        <v>4312</v>
      </c>
      <c r="C376" s="131" t="s">
        <v>3787</v>
      </c>
      <c r="D376" s="496" t="s">
        <v>5771</v>
      </c>
      <c r="AD376" s="327" t="str">
        <f t="shared" si="5"/>
        <v>IF EXISTS (SELECT *FROM BookChild01 WHERE Code+Category+Item='0001463000235') Print 'Exist' ELSE Insert Into BookChild01 VALUES ('000146',3,'000235',00.250)</v>
      </c>
    </row>
    <row r="377" spans="1:30">
      <c r="A377" s="486" t="s">
        <v>5633</v>
      </c>
      <c r="B377" s="486" t="s">
        <v>4312</v>
      </c>
      <c r="C377" s="131" t="s">
        <v>3783</v>
      </c>
      <c r="D377" s="496" t="s">
        <v>5771</v>
      </c>
      <c r="AD377" s="327" t="str">
        <f t="shared" si="5"/>
        <v>IF EXISTS (SELECT *FROM BookChild01 WHERE Code+Category+Item='0001473000234') Print 'Exist' ELSE Insert Into BookChild01 VALUES ('000147',3,'000234',00.250)</v>
      </c>
    </row>
    <row r="378" spans="1:30">
      <c r="A378" s="486" t="s">
        <v>5635</v>
      </c>
      <c r="B378" s="486" t="s">
        <v>4312</v>
      </c>
      <c r="C378" s="131" t="s">
        <v>3783</v>
      </c>
      <c r="D378" s="496" t="s">
        <v>5771</v>
      </c>
      <c r="AD378" s="327" t="str">
        <f t="shared" si="5"/>
        <v>IF EXISTS (SELECT *FROM BookChild01 WHERE Code+Category+Item='0001483000234') Print 'Exist' ELSE Insert Into BookChild01 VALUES ('000148',3,'000234',00.250)</v>
      </c>
    </row>
    <row r="379" spans="1:30">
      <c r="A379" s="486" t="s">
        <v>5637</v>
      </c>
      <c r="B379" s="486" t="s">
        <v>4312</v>
      </c>
      <c r="C379" s="131" t="s">
        <v>3783</v>
      </c>
      <c r="D379" s="496" t="s">
        <v>5771</v>
      </c>
      <c r="AD379" s="327" t="str">
        <f t="shared" si="5"/>
        <v>IF EXISTS (SELECT *FROM BookChild01 WHERE Code+Category+Item='0001493000234') Print 'Exist' ELSE Insert Into BookChild01 VALUES ('000149',3,'000234',00.250)</v>
      </c>
    </row>
    <row r="380" spans="1:30">
      <c r="A380" s="486" t="s">
        <v>5639</v>
      </c>
      <c r="B380" s="486" t="s">
        <v>4312</v>
      </c>
      <c r="C380" s="131" t="s">
        <v>3783</v>
      </c>
      <c r="D380" s="496" t="s">
        <v>5771</v>
      </c>
      <c r="AD380" s="327" t="str">
        <f t="shared" si="5"/>
        <v>IF EXISTS (SELECT *FROM BookChild01 WHERE Code+Category+Item='0001503000234') Print 'Exist' ELSE Insert Into BookChild01 VALUES ('000150',3,'000234',00.250)</v>
      </c>
    </row>
    <row r="381" spans="1:30">
      <c r="A381" s="486" t="s">
        <v>5641</v>
      </c>
      <c r="B381" s="486" t="s">
        <v>4312</v>
      </c>
      <c r="C381" s="131" t="s">
        <v>6096</v>
      </c>
      <c r="D381" s="496" t="s">
        <v>5771</v>
      </c>
      <c r="AD381" s="327" t="str">
        <f t="shared" si="5"/>
        <v>IF EXISTS (SELECT *FROM BookChild01 WHERE Code+Category+Item='0001513000238') Print 'Exist' ELSE Insert Into BookChild01 VALUES ('000151',3,'000238',00.250)</v>
      </c>
    </row>
    <row r="382" spans="1:30">
      <c r="A382" s="486" t="s">
        <v>5643</v>
      </c>
      <c r="B382" s="486" t="s">
        <v>4312</v>
      </c>
      <c r="C382" s="131" t="s">
        <v>3783</v>
      </c>
      <c r="D382" s="496" t="s">
        <v>5771</v>
      </c>
      <c r="AD382" s="327" t="str">
        <f t="shared" si="5"/>
        <v>IF EXISTS (SELECT *FROM BookChild01 WHERE Code+Category+Item='0001523000234') Print 'Exist' ELSE Insert Into BookChild01 VALUES ('000152',3,'000234',00.250)</v>
      </c>
    </row>
    <row r="383" spans="1:30">
      <c r="A383" s="486" t="s">
        <v>5645</v>
      </c>
      <c r="B383" s="486" t="s">
        <v>4312</v>
      </c>
      <c r="C383" s="131" t="s">
        <v>3783</v>
      </c>
      <c r="D383" s="496" t="s">
        <v>5771</v>
      </c>
      <c r="AD383" s="327" t="str">
        <f t="shared" si="5"/>
        <v>IF EXISTS (SELECT *FROM BookChild01 WHERE Code+Category+Item='0001533000234') Print 'Exist' ELSE Insert Into BookChild01 VALUES ('000153',3,'000234',00.250)</v>
      </c>
    </row>
    <row r="384" spans="1:30">
      <c r="A384" s="486" t="s">
        <v>5763</v>
      </c>
      <c r="B384" s="486" t="s">
        <v>4312</v>
      </c>
      <c r="C384" s="131" t="s">
        <v>3783</v>
      </c>
      <c r="D384" s="496" t="s">
        <v>5771</v>
      </c>
      <c r="AD384" s="327" t="str">
        <f t="shared" si="5"/>
        <v>IF EXISTS (SELECT *FROM BookChild01 WHERE Code+Category+Item='0001543000234') Print 'Exist' ELSE Insert Into BookChild01 VALUES ('000154',3,'000234',00.250)</v>
      </c>
    </row>
    <row r="385" spans="1:30">
      <c r="A385" s="486" t="s">
        <v>5764</v>
      </c>
      <c r="B385" s="486" t="s">
        <v>4312</v>
      </c>
      <c r="C385" s="131" t="s">
        <v>3783</v>
      </c>
      <c r="D385" s="496" t="s">
        <v>5771</v>
      </c>
      <c r="AD385" s="327" t="str">
        <f t="shared" si="5"/>
        <v>IF EXISTS (SELECT *FROM BookChild01 WHERE Code+Category+Item='0001553000234') Print 'Exist' ELSE Insert Into BookChild01 VALUES ('000155',3,'000234',00.250)</v>
      </c>
    </row>
    <row r="386" spans="1:30">
      <c r="A386" s="486" t="s">
        <v>5765</v>
      </c>
      <c r="B386" s="486" t="s">
        <v>4312</v>
      </c>
      <c r="C386" s="131" t="s">
        <v>6096</v>
      </c>
      <c r="D386" s="496" t="s">
        <v>5771</v>
      </c>
      <c r="AD386" s="327" t="str">
        <f t="shared" si="5"/>
        <v>IF EXISTS (SELECT *FROM BookChild01 WHERE Code+Category+Item='0001563000238') Print 'Exist' ELSE Insert Into BookChild01 VALUES ('000156',3,'000238',00.250)</v>
      </c>
    </row>
    <row r="387" spans="1:30">
      <c r="A387" s="486" t="s">
        <v>5766</v>
      </c>
      <c r="B387" s="486" t="s">
        <v>4312</v>
      </c>
      <c r="C387" s="131" t="s">
        <v>3783</v>
      </c>
      <c r="D387" s="496" t="s">
        <v>5771</v>
      </c>
      <c r="AD387" s="327" t="str">
        <f t="shared" si="5"/>
        <v>IF EXISTS (SELECT *FROM BookChild01 WHERE Code+Category+Item='0001573000234') Print 'Exist' ELSE Insert Into BookChild01 VALUES ('000157',3,'000234',00.250)</v>
      </c>
    </row>
    <row r="388" spans="1:30">
      <c r="A388" s="486" t="s">
        <v>5767</v>
      </c>
      <c r="B388" s="486" t="s">
        <v>4312</v>
      </c>
      <c r="C388" s="131" t="s">
        <v>3783</v>
      </c>
      <c r="D388" s="496" t="s">
        <v>5771</v>
      </c>
      <c r="AD388" s="327" t="str">
        <f t="shared" si="5"/>
        <v>IF EXISTS (SELECT *FROM BookChild01 WHERE Code+Category+Item='0001583000234') Print 'Exist' ELSE Insert Into BookChild01 VALUES ('000158',3,'000234',00.250)</v>
      </c>
    </row>
    <row r="389" spans="1:30">
      <c r="A389" s="486" t="s">
        <v>213</v>
      </c>
      <c r="B389" s="486" t="s">
        <v>4312</v>
      </c>
      <c r="C389" s="131" t="s">
        <v>3783</v>
      </c>
      <c r="D389" s="496" t="s">
        <v>5771</v>
      </c>
      <c r="AD389" s="327" t="str">
        <f t="shared" si="5"/>
        <v>IF EXISTS (SELECT *FROM BookChild01 WHERE Code+Category+Item='0001593000234') Print 'Exist' ELSE Insert Into BookChild01 VALUES ('000159',3,'000234',00.250)</v>
      </c>
    </row>
    <row r="390" spans="1:30">
      <c r="A390" s="486" t="s">
        <v>220</v>
      </c>
      <c r="B390" s="486" t="s">
        <v>4312</v>
      </c>
      <c r="C390" s="131" t="s">
        <v>3783</v>
      </c>
      <c r="D390" s="496" t="s">
        <v>5771</v>
      </c>
      <c r="AD390" s="327" t="str">
        <f t="shared" ref="AD390:AD417" si="6">CONCATENATE(AD$1,AD$3,"Category+Item='",A390&amp;B390&amp;C390,"') Print 'Exist' ELSE ",AD$4,"'",A390,"',",B390,",'",C390,"',",D390,")")</f>
        <v>IF EXISTS (SELECT *FROM BookChild01 WHERE Code+Category+Item='0001603000234') Print 'Exist' ELSE Insert Into BookChild01 VALUES ('000160',3,'000234',00.250)</v>
      </c>
    </row>
    <row r="391" spans="1:30">
      <c r="A391" s="486" t="s">
        <v>5803</v>
      </c>
      <c r="B391" s="486" t="s">
        <v>4312</v>
      </c>
      <c r="C391" s="131" t="s">
        <v>6096</v>
      </c>
      <c r="D391" s="496" t="s">
        <v>5771</v>
      </c>
      <c r="AD391" s="327" t="str">
        <f t="shared" si="6"/>
        <v>IF EXISTS (SELECT *FROM BookChild01 WHERE Code+Category+Item='0001613000238') Print 'Exist' ELSE Insert Into BookChild01 VALUES ('000161',3,'000238',00.250)</v>
      </c>
    </row>
    <row r="392" spans="1:30">
      <c r="A392" s="486" t="s">
        <v>5804</v>
      </c>
      <c r="B392" s="486" t="s">
        <v>4312</v>
      </c>
      <c r="C392" s="131" t="s">
        <v>3783</v>
      </c>
      <c r="D392" s="496" t="s">
        <v>5771</v>
      </c>
      <c r="AD392" s="327" t="str">
        <f t="shared" si="6"/>
        <v>IF EXISTS (SELECT *FROM BookChild01 WHERE Code+Category+Item='0001623000234') Print 'Exist' ELSE Insert Into BookChild01 VALUES ('000162',3,'000234',00.250)</v>
      </c>
    </row>
    <row r="393" spans="1:30">
      <c r="A393" s="486" t="s">
        <v>5805</v>
      </c>
      <c r="B393" s="486" t="s">
        <v>4312</v>
      </c>
      <c r="C393" s="131" t="s">
        <v>3783</v>
      </c>
      <c r="D393" s="496" t="s">
        <v>5771</v>
      </c>
      <c r="AD393" s="327" t="str">
        <f t="shared" si="6"/>
        <v>IF EXISTS (SELECT *FROM BookChild01 WHERE Code+Category+Item='0001633000234') Print 'Exist' ELSE Insert Into BookChild01 VALUES ('000163',3,'000234',00.250)</v>
      </c>
    </row>
    <row r="394" spans="1:30">
      <c r="A394" s="486" t="s">
        <v>5806</v>
      </c>
      <c r="B394" s="486" t="s">
        <v>4312</v>
      </c>
      <c r="C394" s="131" t="s">
        <v>3783</v>
      </c>
      <c r="D394" s="496" t="s">
        <v>5771</v>
      </c>
      <c r="AD394" s="327" t="str">
        <f t="shared" si="6"/>
        <v>IF EXISTS (SELECT *FROM BookChild01 WHERE Code+Category+Item='0001643000234') Print 'Exist' ELSE Insert Into BookChild01 VALUES ('000164',3,'000234',00.250)</v>
      </c>
    </row>
    <row r="395" spans="1:30">
      <c r="A395" s="486" t="s">
        <v>5807</v>
      </c>
      <c r="B395" s="486" t="s">
        <v>4312</v>
      </c>
      <c r="C395" s="131" t="s">
        <v>3783</v>
      </c>
      <c r="D395" s="496" t="s">
        <v>5771</v>
      </c>
      <c r="AD395" s="327" t="str">
        <f t="shared" si="6"/>
        <v>IF EXISTS (SELECT *FROM BookChild01 WHERE Code+Category+Item='0001653000234') Print 'Exist' ELSE Insert Into BookChild01 VALUES ('000165',3,'000234',00.250)</v>
      </c>
    </row>
    <row r="396" spans="1:30">
      <c r="A396" s="486" t="s">
        <v>5808</v>
      </c>
      <c r="B396" s="486" t="s">
        <v>4312</v>
      </c>
      <c r="C396" s="131" t="s">
        <v>3783</v>
      </c>
      <c r="D396" s="496" t="s">
        <v>5771</v>
      </c>
      <c r="AD396" s="327" t="str">
        <f t="shared" si="6"/>
        <v>IF EXISTS (SELECT *FROM BookChild01 WHERE Code+Category+Item='0001663000234') Print 'Exist' ELSE Insert Into BookChild01 VALUES ('000166',3,'000234',00.250)</v>
      </c>
    </row>
    <row r="397" spans="1:30">
      <c r="A397" s="486" t="s">
        <v>5809</v>
      </c>
      <c r="B397" s="486" t="s">
        <v>4312</v>
      </c>
      <c r="C397" s="131" t="s">
        <v>6096</v>
      </c>
      <c r="D397" s="496" t="s">
        <v>5771</v>
      </c>
      <c r="AD397" s="327" t="str">
        <f t="shared" si="6"/>
        <v>IF EXISTS (SELECT *FROM BookChild01 WHERE Code+Category+Item='0001673000238') Print 'Exist' ELSE Insert Into BookChild01 VALUES ('000167',3,'000238',00.250)</v>
      </c>
    </row>
    <row r="398" spans="1:30">
      <c r="A398" s="486" t="s">
        <v>3757</v>
      </c>
      <c r="B398" s="486" t="s">
        <v>4312</v>
      </c>
      <c r="C398" s="131" t="s">
        <v>3783</v>
      </c>
      <c r="D398" s="496" t="s">
        <v>5771</v>
      </c>
      <c r="AD398" s="327" t="str">
        <f t="shared" si="6"/>
        <v>IF EXISTS (SELECT *FROM BookChild01 WHERE Code+Category+Item='0001683000234') Print 'Exist' ELSE Insert Into BookChild01 VALUES ('000168',3,'000234',00.250)</v>
      </c>
    </row>
    <row r="399" spans="1:30">
      <c r="A399" s="486" t="s">
        <v>5811</v>
      </c>
      <c r="B399" s="486" t="s">
        <v>4312</v>
      </c>
      <c r="C399" s="131" t="s">
        <v>3783</v>
      </c>
      <c r="D399" s="496" t="s">
        <v>5771</v>
      </c>
      <c r="AD399" s="327" t="str">
        <f t="shared" si="6"/>
        <v>IF EXISTS (SELECT *FROM BookChild01 WHERE Code+Category+Item='0001693000234') Print 'Exist' ELSE Insert Into BookChild01 VALUES ('000169',3,'000234',00.250)</v>
      </c>
    </row>
    <row r="400" spans="1:30">
      <c r="A400" s="486" t="s">
        <v>3763</v>
      </c>
      <c r="B400" s="486" t="s">
        <v>4312</v>
      </c>
      <c r="C400" s="131" t="s">
        <v>3783</v>
      </c>
      <c r="D400" s="496" t="s">
        <v>5771</v>
      </c>
      <c r="AD400" s="327" t="str">
        <f t="shared" si="6"/>
        <v>IF EXISTS (SELECT *FROM BookChild01 WHERE Code+Category+Item='0001703000234') Print 'Exist' ELSE Insert Into BookChild01 VALUES ('000170',3,'000234',00.250)</v>
      </c>
    </row>
    <row r="401" spans="1:30">
      <c r="A401" s="486" t="s">
        <v>5854</v>
      </c>
      <c r="B401" s="486" t="s">
        <v>4312</v>
      </c>
      <c r="C401" s="131" t="s">
        <v>3783</v>
      </c>
      <c r="D401" s="496" t="s">
        <v>5771</v>
      </c>
      <c r="AD401" s="327" t="str">
        <f t="shared" si="6"/>
        <v>IF EXISTS (SELECT *FROM BookChild01 WHERE Code+Category+Item='0001713000234') Print 'Exist' ELSE Insert Into BookChild01 VALUES ('000171',3,'000234',00.250)</v>
      </c>
    </row>
    <row r="402" spans="1:30">
      <c r="A402" s="486" t="s">
        <v>5856</v>
      </c>
      <c r="B402" s="486" t="s">
        <v>4312</v>
      </c>
      <c r="C402" s="131" t="s">
        <v>3783</v>
      </c>
      <c r="D402" s="496" t="s">
        <v>5771</v>
      </c>
      <c r="AD402" s="327" t="str">
        <f t="shared" si="6"/>
        <v>IF EXISTS (SELECT *FROM BookChild01 WHERE Code+Category+Item='0001723000234') Print 'Exist' ELSE Insert Into BookChild01 VALUES ('000172',3,'000234',00.250)</v>
      </c>
    </row>
    <row r="403" spans="1:30">
      <c r="A403" s="486" t="s">
        <v>3802</v>
      </c>
      <c r="B403" s="486" t="s">
        <v>4312</v>
      </c>
      <c r="C403" s="131" t="s">
        <v>3783</v>
      </c>
      <c r="D403" s="496" t="s">
        <v>5771</v>
      </c>
      <c r="AD403" s="327" t="str">
        <f t="shared" si="6"/>
        <v>IF EXISTS (SELECT *FROM BookChild01 WHERE Code+Category+Item='0001733000234') Print 'Exist' ELSE Insert Into BookChild01 VALUES ('000173',3,'000234',00.250)</v>
      </c>
    </row>
    <row r="404" spans="1:30">
      <c r="A404" s="486" t="s">
        <v>3811</v>
      </c>
      <c r="B404" s="486" t="s">
        <v>4312</v>
      </c>
      <c r="C404" s="131" t="s">
        <v>3783</v>
      </c>
      <c r="D404" s="496" t="s">
        <v>5771</v>
      </c>
      <c r="AD404" s="327" t="str">
        <f t="shared" si="6"/>
        <v>IF EXISTS (SELECT *FROM BookChild01 WHERE Code+Category+Item='0001743000234') Print 'Exist' ELSE Insert Into BookChild01 VALUES ('000174',3,'000234',00.250)</v>
      </c>
    </row>
    <row r="405" spans="1:30">
      <c r="A405" s="486" t="s">
        <v>3817</v>
      </c>
      <c r="B405" s="486" t="s">
        <v>4312</v>
      </c>
      <c r="C405" s="131" t="s">
        <v>6096</v>
      </c>
      <c r="D405" s="496" t="s">
        <v>5771</v>
      </c>
      <c r="AD405" s="327" t="str">
        <f t="shared" si="6"/>
        <v>IF EXISTS (SELECT *FROM BookChild01 WHERE Code+Category+Item='0001753000238') Print 'Exist' ELSE Insert Into BookChild01 VALUES ('000175',3,'000238',00.250)</v>
      </c>
    </row>
    <row r="406" spans="1:30">
      <c r="A406" s="486" t="s">
        <v>5857</v>
      </c>
      <c r="B406" s="486" t="s">
        <v>4312</v>
      </c>
      <c r="C406" s="131" t="s">
        <v>3783</v>
      </c>
      <c r="D406" s="496" t="s">
        <v>5771</v>
      </c>
      <c r="AD406" s="327" t="str">
        <f t="shared" si="6"/>
        <v>IF EXISTS (SELECT *FROM BookChild01 WHERE Code+Category+Item='0001763000234') Print 'Exist' ELSE Insert Into BookChild01 VALUES ('000176',3,'000234',00.250)</v>
      </c>
    </row>
    <row r="407" spans="1:30">
      <c r="A407" s="486" t="s">
        <v>3882</v>
      </c>
      <c r="B407" s="486" t="s">
        <v>4312</v>
      </c>
      <c r="C407" s="131" t="s">
        <v>3783</v>
      </c>
      <c r="D407" s="496" t="s">
        <v>5771</v>
      </c>
      <c r="AD407" s="327" t="str">
        <f t="shared" si="6"/>
        <v>IF EXISTS (SELECT *FROM BookChild01 WHERE Code+Category+Item='0001773000234') Print 'Exist' ELSE Insert Into BookChild01 VALUES ('000177',3,'000234',00.250)</v>
      </c>
    </row>
    <row r="408" spans="1:30">
      <c r="A408" s="486" t="s">
        <v>5858</v>
      </c>
      <c r="B408" s="486" t="s">
        <v>4312</v>
      </c>
      <c r="C408" s="131" t="s">
        <v>3833</v>
      </c>
      <c r="D408" s="496" t="s">
        <v>5770</v>
      </c>
      <c r="AD408" s="327" t="str">
        <f t="shared" si="6"/>
        <v>IF EXISTS (SELECT *FROM BookChild01 WHERE Code+Category+Item='0001783000228') Print 'Exist' ELSE Insert Into BookChild01 VALUES ('000178',3,'000228',00.500)</v>
      </c>
    </row>
    <row r="409" spans="1:30">
      <c r="A409" s="486" t="s">
        <v>3902</v>
      </c>
      <c r="B409" s="486" t="s">
        <v>4312</v>
      </c>
      <c r="C409" s="131" t="s">
        <v>3781</v>
      </c>
      <c r="D409" s="496" t="s">
        <v>5770</v>
      </c>
      <c r="AD409" s="327" t="str">
        <f t="shared" si="6"/>
        <v>IF EXISTS (SELECT *FROM BookChild01 WHERE Code+Category+Item='0001793000233') Print 'Exist' ELSE Insert Into BookChild01 VALUES ('000179',3,'000233',00.500)</v>
      </c>
    </row>
    <row r="410" spans="1:30">
      <c r="A410" s="486" t="s">
        <v>3892</v>
      </c>
      <c r="B410" s="486" t="s">
        <v>4312</v>
      </c>
      <c r="C410" s="131" t="s">
        <v>3833</v>
      </c>
      <c r="D410" s="496" t="s">
        <v>5770</v>
      </c>
      <c r="AD410" s="327" t="str">
        <f t="shared" si="6"/>
        <v>IF EXISTS (SELECT *FROM BookChild01 WHERE Code+Category+Item='0001803000228') Print 'Exist' ELSE Insert Into BookChild01 VALUES ('000180',3,'000228',00.500)</v>
      </c>
    </row>
    <row r="411" spans="1:30">
      <c r="A411" s="486" t="s">
        <v>3904</v>
      </c>
      <c r="B411" s="486" t="s">
        <v>4312</v>
      </c>
      <c r="C411" s="131" t="s">
        <v>3833</v>
      </c>
      <c r="D411" s="496" t="s">
        <v>5770</v>
      </c>
      <c r="AD411" s="327" t="str">
        <f t="shared" si="6"/>
        <v>IF EXISTS (SELECT *FROM BookChild01 WHERE Code+Category+Item='0001813000228') Print 'Exist' ELSE Insert Into BookChild01 VALUES ('000181',3,'000228',00.500)</v>
      </c>
    </row>
    <row r="412" spans="1:30">
      <c r="A412" s="486" t="s">
        <v>5859</v>
      </c>
      <c r="B412" s="486" t="s">
        <v>4312</v>
      </c>
      <c r="C412" s="131" t="s">
        <v>3849</v>
      </c>
      <c r="D412" s="496" t="s">
        <v>5768</v>
      </c>
      <c r="AD412" s="327" t="str">
        <f t="shared" si="6"/>
        <v>IF EXISTS (SELECT *FROM BookChild01 WHERE Code+Category+Item='0001823000231') Print 'Exist' ELSE Insert Into BookChild01 VALUES ('000182',3,'000231',00.333)</v>
      </c>
    </row>
    <row r="413" spans="1:30">
      <c r="A413" s="486" t="s">
        <v>5860</v>
      </c>
      <c r="B413" s="486" t="s">
        <v>4312</v>
      </c>
      <c r="C413" s="131" t="s">
        <v>3849</v>
      </c>
      <c r="D413" s="496" t="s">
        <v>5768</v>
      </c>
      <c r="AD413" s="327" t="str">
        <f t="shared" si="6"/>
        <v>IF EXISTS (SELECT *FROM BookChild01 WHERE Code+Category+Item='0001833000231') Print 'Exist' ELSE Insert Into BookChild01 VALUES ('000183',3,'000231',00.333)</v>
      </c>
    </row>
    <row r="414" spans="1:30">
      <c r="A414" s="486" t="s">
        <v>5861</v>
      </c>
      <c r="B414" s="486" t="s">
        <v>4312</v>
      </c>
      <c r="C414" s="131" t="s">
        <v>3849</v>
      </c>
      <c r="D414" s="496" t="s">
        <v>5768</v>
      </c>
      <c r="AD414" s="327" t="str">
        <f t="shared" si="6"/>
        <v>IF EXISTS (SELECT *FROM BookChild01 WHERE Code+Category+Item='0001843000231') Print 'Exist' ELSE Insert Into BookChild01 VALUES ('000184',3,'000231',00.333)</v>
      </c>
    </row>
    <row r="415" spans="1:30">
      <c r="A415" s="486" t="s">
        <v>5862</v>
      </c>
      <c r="B415" s="486" t="s">
        <v>4312</v>
      </c>
      <c r="C415" s="131" t="s">
        <v>3849</v>
      </c>
      <c r="D415" s="496" t="s">
        <v>5768</v>
      </c>
      <c r="AD415" s="327" t="str">
        <f t="shared" si="6"/>
        <v>IF EXISTS (SELECT *FROM BookChild01 WHERE Code+Category+Item='0001853000231') Print 'Exist' ELSE Insert Into BookChild01 VALUES ('000185',3,'000231',00.333)</v>
      </c>
    </row>
    <row r="416" spans="1:30">
      <c r="A416" s="486" t="s">
        <v>5863</v>
      </c>
      <c r="B416" s="486" t="s">
        <v>4312</v>
      </c>
      <c r="C416" s="131" t="s">
        <v>3849</v>
      </c>
      <c r="D416" s="496" t="s">
        <v>5768</v>
      </c>
      <c r="AD416" s="327" t="str">
        <f t="shared" si="6"/>
        <v>IF EXISTS (SELECT *FROM BookChild01 WHERE Code+Category+Item='0001863000231') Print 'Exist' ELSE Insert Into BookChild01 VALUES ('000186',3,'000231',00.333)</v>
      </c>
    </row>
    <row r="417" spans="1:30">
      <c r="A417" s="486" t="s">
        <v>5864</v>
      </c>
      <c r="B417" s="486" t="s">
        <v>4312</v>
      </c>
      <c r="C417" s="131" t="s">
        <v>3849</v>
      </c>
      <c r="D417" s="496" t="s">
        <v>5768</v>
      </c>
      <c r="AD417" s="327" t="str">
        <f t="shared" si="6"/>
        <v>IF EXISTS (SELECT *FROM BookChild01 WHERE Code+Category+Item='0001873000231') Print 'Exist' ELSE Insert Into BookChild01 VALUES ('000187',3,'000231',00.333)</v>
      </c>
    </row>
    <row r="418" spans="1:30">
      <c r="A418" s="486"/>
      <c r="B418" s="486"/>
      <c r="C418" s="131"/>
      <c r="D418" s="496"/>
      <c r="AD418" s="327"/>
    </row>
    <row r="419" spans="1:30">
      <c r="A419" s="228" t="s">
        <v>6140</v>
      </c>
      <c r="B419" s="486"/>
      <c r="C419" s="131"/>
      <c r="D419" s="496"/>
      <c r="AD419" s="325" t="str">
        <f>A419</f>
        <v>--FG_ITEM_Index_Paper_Child01</v>
      </c>
    </row>
    <row r="420" spans="1:30">
      <c r="A420" s="498" t="s">
        <v>3871</v>
      </c>
      <c r="B420" s="486" t="s">
        <v>4311</v>
      </c>
      <c r="C420" s="131" t="s">
        <v>375</v>
      </c>
      <c r="D420" s="496">
        <v>1</v>
      </c>
      <c r="AD420" s="327" t="str">
        <f t="shared" ref="AD420:AD431" si="7">CONCATENATE(AD$1,AD$3,"Category+Item='",A420&amp;B420&amp;C420,"') Print 'Exist' ELSE ",AD$4,"'",A420,"',",B420,",'",C420,"',",D420,")")</f>
        <v>IF EXISTS (SELECT *FROM BookChild01 WHERE Code+Category+Item='0002272*00035') Print 'Exist' ELSE Insert Into BookChild01 VALUES ('000227',2,'*00035',1)</v>
      </c>
    </row>
    <row r="421" spans="1:30">
      <c r="A421" s="498" t="s">
        <v>3833</v>
      </c>
      <c r="B421" s="486" t="s">
        <v>4311</v>
      </c>
      <c r="C421" s="131" t="s">
        <v>366</v>
      </c>
      <c r="D421" s="496">
        <v>1</v>
      </c>
      <c r="AD421" s="327" t="str">
        <f t="shared" si="7"/>
        <v>IF EXISTS (SELECT *FROM BookChild01 WHERE Code+Category+Item='0002282*00026') Print 'Exist' ELSE Insert Into BookChild01 VALUES ('000228',2,'*00026',1)</v>
      </c>
    </row>
    <row r="422" spans="1:30">
      <c r="A422" s="498" t="s">
        <v>3835</v>
      </c>
      <c r="B422" s="486" t="s">
        <v>4311</v>
      </c>
      <c r="C422" s="131" t="s">
        <v>355</v>
      </c>
      <c r="D422" s="496">
        <v>1</v>
      </c>
      <c r="AD422" s="327" t="str">
        <f t="shared" si="7"/>
        <v>IF EXISTS (SELECT *FROM BookChild01 WHERE Code+Category+Item='0002292*00021') Print 'Exist' ELSE Insert Into BookChild01 VALUES ('000229',2,'*00021',1)</v>
      </c>
    </row>
    <row r="423" spans="1:30">
      <c r="A423" s="498" t="s">
        <v>3877</v>
      </c>
      <c r="B423" s="486" t="s">
        <v>4311</v>
      </c>
      <c r="C423" s="131" t="s">
        <v>364</v>
      </c>
      <c r="D423" s="496">
        <v>1</v>
      </c>
      <c r="AD423" s="327" t="str">
        <f t="shared" si="7"/>
        <v>IF EXISTS (SELECT *FROM BookChild01 WHERE Code+Category+Item='0002302*00025') Print 'Exist' ELSE Insert Into BookChild01 VALUES ('000230',2,'*00025',1)</v>
      </c>
    </row>
    <row r="424" spans="1:30">
      <c r="A424" s="498" t="s">
        <v>3849</v>
      </c>
      <c r="B424" s="486" t="s">
        <v>4311</v>
      </c>
      <c r="C424" s="131" t="s">
        <v>376</v>
      </c>
      <c r="D424" s="496">
        <v>1</v>
      </c>
      <c r="AD424" s="327" t="str">
        <f t="shared" si="7"/>
        <v>IF EXISTS (SELECT *FROM BookChild01 WHERE Code+Category+Item='0002312*00036') Print 'Exist' ELSE Insert Into BookChild01 VALUES ('000231',2,'*00036',1)</v>
      </c>
    </row>
    <row r="425" spans="1:30">
      <c r="A425" s="498" t="s">
        <v>3797</v>
      </c>
      <c r="B425" s="486" t="s">
        <v>4311</v>
      </c>
      <c r="C425" s="131" t="s">
        <v>367</v>
      </c>
      <c r="D425" s="496">
        <v>1</v>
      </c>
      <c r="AD425" s="327" t="str">
        <f t="shared" si="7"/>
        <v>IF EXISTS (SELECT *FROM BookChild01 WHERE Code+Category+Item='0002322*00030') Print 'Exist' ELSE Insert Into BookChild01 VALUES ('000232',2,'*00030',1)</v>
      </c>
    </row>
    <row r="426" spans="1:30">
      <c r="A426" s="498" t="s">
        <v>3781</v>
      </c>
      <c r="B426" s="486" t="s">
        <v>4311</v>
      </c>
      <c r="C426" s="131" t="s">
        <v>366</v>
      </c>
      <c r="D426" s="496">
        <v>1</v>
      </c>
      <c r="AD426" s="327" t="str">
        <f t="shared" si="7"/>
        <v>IF EXISTS (SELECT *FROM BookChild01 WHERE Code+Category+Item='0002332*00026') Print 'Exist' ELSE Insert Into BookChild01 VALUES ('000233',2,'*00026',1)</v>
      </c>
    </row>
    <row r="427" spans="1:30">
      <c r="A427" s="498" t="s">
        <v>3783</v>
      </c>
      <c r="B427" s="486" t="s">
        <v>4311</v>
      </c>
      <c r="C427" s="131" t="s">
        <v>374</v>
      </c>
      <c r="D427" s="496">
        <v>1</v>
      </c>
      <c r="AD427" s="327" t="str">
        <f t="shared" si="7"/>
        <v>IF EXISTS (SELECT *FROM BookChild01 WHERE Code+Category+Item='0002342*00034') Print 'Exist' ELSE Insert Into BookChild01 VALUES ('000234',2,'*00034',1)</v>
      </c>
    </row>
    <row r="428" spans="1:30">
      <c r="A428" s="498" t="s">
        <v>3787</v>
      </c>
      <c r="B428" s="486" t="s">
        <v>4311</v>
      </c>
      <c r="C428" s="131" t="s">
        <v>2958</v>
      </c>
      <c r="D428" s="496">
        <v>1</v>
      </c>
      <c r="AD428" s="327" t="str">
        <f t="shared" si="7"/>
        <v>IF EXISTS (SELECT *FROM BookChild01 WHERE Code+Category+Item='0002352*00028') Print 'Exist' ELSE Insert Into BookChild01 VALUES ('000235',2,'*00028',1)</v>
      </c>
    </row>
    <row r="429" spans="1:30">
      <c r="A429" s="498" t="s">
        <v>3804</v>
      </c>
      <c r="B429" s="486" t="s">
        <v>4311</v>
      </c>
      <c r="C429" s="131" t="s">
        <v>373</v>
      </c>
      <c r="D429" s="496">
        <v>1</v>
      </c>
      <c r="AD429" s="327" t="str">
        <f t="shared" si="7"/>
        <v>IF EXISTS (SELECT *FROM BookChild01 WHERE Code+Category+Item='0002362*00033') Print 'Exist' ELSE Insert Into BookChild01 VALUES ('000236',2,'*00033',1)</v>
      </c>
    </row>
    <row r="430" spans="1:30">
      <c r="A430" s="498" t="s">
        <v>3827</v>
      </c>
      <c r="B430" s="486" t="s">
        <v>4311</v>
      </c>
      <c r="C430" s="131" t="s">
        <v>2957</v>
      </c>
      <c r="D430" s="496">
        <v>1</v>
      </c>
      <c r="AD430" s="327" t="str">
        <f t="shared" si="7"/>
        <v>IF EXISTS (SELECT *FROM BookChild01 WHERE Code+Category+Item='0002372*00027') Print 'Exist' ELSE Insert Into BookChild01 VALUES ('000237',2,'*00027',1)</v>
      </c>
    </row>
    <row r="431" spans="1:30">
      <c r="A431" s="498" t="s">
        <v>6096</v>
      </c>
      <c r="B431" s="486" t="s">
        <v>4311</v>
      </c>
      <c r="C431" s="131" t="s">
        <v>374</v>
      </c>
      <c r="D431" s="496">
        <v>1</v>
      </c>
      <c r="AD431" s="327" t="str">
        <f t="shared" si="7"/>
        <v>IF EXISTS (SELECT *FROM BookChild01 WHERE Code+Category+Item='0002382*00034') Print 'Exist' ELSE Insert Into BookChild01 VALUES ('000238',2,'*00034',1)</v>
      </c>
    </row>
    <row r="432" spans="1:30">
      <c r="A432" s="498" t="s">
        <v>6097</v>
      </c>
      <c r="B432" s="486" t="s">
        <v>4311</v>
      </c>
      <c r="C432" s="131" t="s">
        <v>2958</v>
      </c>
      <c r="D432" s="496">
        <v>1</v>
      </c>
      <c r="AD432" s="327" t="str">
        <f t="shared" ref="AD432:AD467" si="8">CONCATENATE(AD$1,AD$3,"Category+Item='",A432&amp;B432&amp;C432,"') Print 'Exist' ELSE ",AD$4,"'",A432,"',",B432,",'",C432,"',",D432,")")</f>
        <v>IF EXISTS (SELECT *FROM BookChild01 WHERE Code+Category+Item='0002392*00028') Print 'Exist' ELSE Insert Into BookChild01 VALUES ('000239',2,'*00028',1)</v>
      </c>
    </row>
    <row r="433" spans="1:30">
      <c r="A433" s="331"/>
      <c r="B433" s="331"/>
      <c r="D433" s="383"/>
      <c r="AD433" s="327"/>
    </row>
    <row r="434" spans="1:30">
      <c r="A434" s="331"/>
      <c r="B434" s="331"/>
      <c r="D434" s="383"/>
      <c r="AD434" s="327"/>
    </row>
    <row r="435" spans="1:30">
      <c r="A435" s="228" t="s">
        <v>6141</v>
      </c>
      <c r="B435" s="331"/>
      <c r="D435" s="383"/>
      <c r="AD435" s="325" t="str">
        <f>A435</f>
        <v>--FG_ITEM_Title_Child01</v>
      </c>
    </row>
    <row r="436" spans="1:30">
      <c r="A436" s="486" t="s">
        <v>135</v>
      </c>
      <c r="B436" s="486" t="s">
        <v>4312</v>
      </c>
      <c r="C436" s="131" t="s">
        <v>3873</v>
      </c>
      <c r="D436" s="496" t="s">
        <v>5924</v>
      </c>
      <c r="AD436" s="327" t="str">
        <f t="shared" si="8"/>
        <v>IF EXISTS (SELECT *FROM BookChild01 WHERE Code+Category+Item='0000013000255') Print 'Exist' ELSE Insert Into BookChild01 VALUES ('000001',3,'000255',00.167)</v>
      </c>
    </row>
    <row r="437" spans="1:30">
      <c r="A437" s="486" t="s">
        <v>141</v>
      </c>
      <c r="B437" s="486" t="s">
        <v>4312</v>
      </c>
      <c r="C437" s="131" t="s">
        <v>3873</v>
      </c>
      <c r="D437" s="496" t="s">
        <v>5924</v>
      </c>
      <c r="AD437" s="327" t="str">
        <f t="shared" si="8"/>
        <v>IF EXISTS (SELECT *FROM BookChild01 WHERE Code+Category+Item='0000023000255') Print 'Exist' ELSE Insert Into BookChild01 VALUES ('000002',3,'000255',00.167)</v>
      </c>
    </row>
    <row r="438" spans="1:30">
      <c r="A438" s="486" t="s">
        <v>137</v>
      </c>
      <c r="B438" s="486" t="s">
        <v>4312</v>
      </c>
      <c r="C438" s="131" t="s">
        <v>3873</v>
      </c>
      <c r="D438" s="496" t="s">
        <v>5924</v>
      </c>
      <c r="AD438" s="327" t="str">
        <f t="shared" si="8"/>
        <v>IF EXISTS (SELECT *FROM BookChild01 WHERE Code+Category+Item='0000033000255') Print 'Exist' ELSE Insert Into BookChild01 VALUES ('000003',3,'000255',00.167)</v>
      </c>
    </row>
    <row r="439" spans="1:30">
      <c r="A439" s="486" t="s">
        <v>144</v>
      </c>
      <c r="B439" s="486" t="s">
        <v>4312</v>
      </c>
      <c r="C439" s="131" t="s">
        <v>6109</v>
      </c>
      <c r="D439" s="496" t="s">
        <v>5924</v>
      </c>
      <c r="AD439" s="327" t="str">
        <f t="shared" si="8"/>
        <v>IF EXISTS (SELECT *FROM BookChild01 WHERE Code+Category+Item='0000043000256') Print 'Exist' ELSE Insert Into BookChild01 VALUES ('000004',3,'000256',00.167)</v>
      </c>
    </row>
    <row r="440" spans="1:30">
      <c r="A440" s="486" t="s">
        <v>147</v>
      </c>
      <c r="B440" s="486" t="s">
        <v>4312</v>
      </c>
      <c r="C440" s="131" t="s">
        <v>6109</v>
      </c>
      <c r="D440" s="496" t="s">
        <v>5924</v>
      </c>
      <c r="AD440" s="327" t="str">
        <f t="shared" si="8"/>
        <v>IF EXISTS (SELECT *FROM BookChild01 WHERE Code+Category+Item='0000053000256') Print 'Exist' ELSE Insert Into BookChild01 VALUES ('000005',3,'000256',00.167)</v>
      </c>
    </row>
    <row r="441" spans="1:30">
      <c r="A441" s="486" t="s">
        <v>149</v>
      </c>
      <c r="B441" s="486" t="s">
        <v>4312</v>
      </c>
      <c r="C441" s="131" t="s">
        <v>6109</v>
      </c>
      <c r="D441" s="496" t="s">
        <v>5924</v>
      </c>
      <c r="AD441" s="327" t="str">
        <f t="shared" si="8"/>
        <v>IF EXISTS (SELECT *FROM BookChild01 WHERE Code+Category+Item='0000063000256') Print 'Exist' ELSE Insert Into BookChild01 VALUES ('000006',3,'000256',00.167)</v>
      </c>
    </row>
    <row r="442" spans="1:30">
      <c r="A442" s="486" t="s">
        <v>151</v>
      </c>
      <c r="B442" s="486" t="s">
        <v>4312</v>
      </c>
      <c r="C442" s="131" t="s">
        <v>3962</v>
      </c>
      <c r="D442" s="496" t="s">
        <v>5924</v>
      </c>
      <c r="AD442" s="327" t="str">
        <f t="shared" si="8"/>
        <v>IF EXISTS (SELECT *FROM BookChild01 WHERE Code+Category+Item='0000073000257') Print 'Exist' ELSE Insert Into BookChild01 VALUES ('000007',3,'000257',00.167)</v>
      </c>
    </row>
    <row r="443" spans="1:30">
      <c r="A443" s="486" t="s">
        <v>153</v>
      </c>
      <c r="B443" s="486" t="s">
        <v>4312</v>
      </c>
      <c r="C443" s="131" t="s">
        <v>3962</v>
      </c>
      <c r="D443" s="496" t="s">
        <v>5924</v>
      </c>
      <c r="AD443" s="327" t="str">
        <f t="shared" si="8"/>
        <v>IF EXISTS (SELECT *FROM BookChild01 WHERE Code+Category+Item='0000083000257') Print 'Exist' ELSE Insert Into BookChild01 VALUES ('000008',3,'000257',00.167)</v>
      </c>
    </row>
    <row r="444" spans="1:30">
      <c r="A444" s="486" t="s">
        <v>155</v>
      </c>
      <c r="B444" s="486" t="s">
        <v>4312</v>
      </c>
      <c r="C444" s="131" t="s">
        <v>3962</v>
      </c>
      <c r="D444" s="496" t="s">
        <v>5924</v>
      </c>
      <c r="AD444" s="327" t="str">
        <f t="shared" si="8"/>
        <v>IF EXISTS (SELECT *FROM BookChild01 WHERE Code+Category+Item='0000093000257') Print 'Exist' ELSE Insert Into BookChild01 VALUES ('000009',3,'000257',00.167)</v>
      </c>
    </row>
    <row r="445" spans="1:30">
      <c r="A445" s="486" t="s">
        <v>158</v>
      </c>
      <c r="B445" s="486" t="s">
        <v>4312</v>
      </c>
      <c r="C445" s="131" t="s">
        <v>6105</v>
      </c>
      <c r="D445" s="496" t="s">
        <v>5924</v>
      </c>
      <c r="AD445" s="327" t="str">
        <f t="shared" si="8"/>
        <v>IF EXISTS (SELECT *FROM BookChild01 WHERE Code+Category+Item='0000103000251') Print 'Exist' ELSE Insert Into BookChild01 VALUES ('000010',3,'000251',00.167)</v>
      </c>
    </row>
    <row r="446" spans="1:30">
      <c r="A446" s="486" t="s">
        <v>160</v>
      </c>
      <c r="B446" s="486" t="s">
        <v>4312</v>
      </c>
      <c r="C446" s="131" t="s">
        <v>6105</v>
      </c>
      <c r="D446" s="496" t="s">
        <v>5924</v>
      </c>
      <c r="AD446" s="327" t="str">
        <f t="shared" si="8"/>
        <v>IF EXISTS (SELECT *FROM BookChild01 WHERE Code+Category+Item='0000113000251') Print 'Exist' ELSE Insert Into BookChild01 VALUES ('000011',3,'000251',00.167)</v>
      </c>
    </row>
    <row r="447" spans="1:30">
      <c r="A447" s="486" t="s">
        <v>162</v>
      </c>
      <c r="B447" s="486" t="s">
        <v>4312</v>
      </c>
      <c r="C447" s="131" t="s">
        <v>6105</v>
      </c>
      <c r="D447" s="496" t="s">
        <v>5924</v>
      </c>
      <c r="AD447" s="327" t="str">
        <f t="shared" si="8"/>
        <v>IF EXISTS (SELECT *FROM BookChild01 WHERE Code+Category+Item='0000123000251') Print 'Exist' ELSE Insert Into BookChild01 VALUES ('000012',3,'000251',00.167)</v>
      </c>
    </row>
    <row r="448" spans="1:30">
      <c r="A448" s="486" t="s">
        <v>164</v>
      </c>
      <c r="B448" s="486" t="s">
        <v>4312</v>
      </c>
      <c r="C448" s="131" t="s">
        <v>6106</v>
      </c>
      <c r="D448" s="496" t="s">
        <v>5771</v>
      </c>
      <c r="AD448" s="327" t="str">
        <f t="shared" si="8"/>
        <v>IF EXISTS (SELECT *FROM BookChild01 WHERE Code+Category+Item='0000133000252') Print 'Exist' ELSE Insert Into BookChild01 VALUES ('000013',3,'000252',00.250)</v>
      </c>
    </row>
    <row r="449" spans="1:30">
      <c r="A449" s="486" t="s">
        <v>136</v>
      </c>
      <c r="B449" s="486" t="s">
        <v>4312</v>
      </c>
      <c r="C449" s="131" t="s">
        <v>6106</v>
      </c>
      <c r="D449" s="496" t="s">
        <v>5771</v>
      </c>
      <c r="AD449" s="327" t="str">
        <f t="shared" si="8"/>
        <v>IF EXISTS (SELECT *FROM BookChild01 WHERE Code+Category+Item='0000143000252') Print 'Exist' ELSE Insert Into BookChild01 VALUES ('000014',3,'000252',00.250)</v>
      </c>
    </row>
    <row r="450" spans="1:30">
      <c r="A450" s="486" t="s">
        <v>167</v>
      </c>
      <c r="B450" s="486" t="s">
        <v>4312</v>
      </c>
      <c r="C450" s="131" t="s">
        <v>6106</v>
      </c>
      <c r="D450" s="496" t="s">
        <v>5771</v>
      </c>
      <c r="AD450" s="327" t="str">
        <f t="shared" si="8"/>
        <v>IF EXISTS (SELECT *FROM BookChild01 WHERE Code+Category+Item='0000153000252') Print 'Exist' ELSE Insert Into BookChild01 VALUES ('000015',3,'000252',00.250)</v>
      </c>
    </row>
    <row r="451" spans="1:30">
      <c r="A451" s="486" t="s">
        <v>170</v>
      </c>
      <c r="B451" s="486" t="s">
        <v>4312</v>
      </c>
      <c r="C451" s="131" t="s">
        <v>6107</v>
      </c>
      <c r="D451" s="496" t="s">
        <v>5771</v>
      </c>
      <c r="AD451" s="327" t="str">
        <f t="shared" si="8"/>
        <v>IF EXISTS (SELECT *FROM BookChild01 WHERE Code+Category+Item='0000163000253') Print 'Exist' ELSE Insert Into BookChild01 VALUES ('000016',3,'000253',00.250)</v>
      </c>
    </row>
    <row r="452" spans="1:30">
      <c r="A452" s="486" t="s">
        <v>172</v>
      </c>
      <c r="B452" s="486" t="s">
        <v>4312</v>
      </c>
      <c r="C452" s="131" t="s">
        <v>6107</v>
      </c>
      <c r="D452" s="496" t="s">
        <v>5771</v>
      </c>
      <c r="AD452" s="327" t="str">
        <f t="shared" si="8"/>
        <v>IF EXISTS (SELECT *FROM BookChild01 WHERE Code+Category+Item='0000173000253') Print 'Exist' ELSE Insert Into BookChild01 VALUES ('000017',3,'000253',00.250)</v>
      </c>
    </row>
    <row r="453" spans="1:30">
      <c r="A453" s="486" t="s">
        <v>174</v>
      </c>
      <c r="B453" s="486" t="s">
        <v>4312</v>
      </c>
      <c r="C453" s="131" t="s">
        <v>6108</v>
      </c>
      <c r="D453" s="496" t="s">
        <v>5771</v>
      </c>
      <c r="AD453" s="327" t="str">
        <f t="shared" si="8"/>
        <v>IF EXISTS (SELECT *FROM BookChild01 WHERE Code+Category+Item='0000183000254') Print 'Exist' ELSE Insert Into BookChild01 VALUES ('000018',3,'000254',00.250)</v>
      </c>
    </row>
    <row r="454" spans="1:30">
      <c r="A454" s="486" t="s">
        <v>145</v>
      </c>
      <c r="B454" s="486" t="s">
        <v>4312</v>
      </c>
      <c r="C454" s="131" t="s">
        <v>6108</v>
      </c>
      <c r="D454" s="496" t="s">
        <v>5771</v>
      </c>
      <c r="AD454" s="327" t="str">
        <f t="shared" si="8"/>
        <v>IF EXISTS (SELECT *FROM BookChild01 WHERE Code+Category+Item='0000193000254') Print 'Exist' ELSE Insert Into BookChild01 VALUES ('000019',3,'000254',00.250)</v>
      </c>
    </row>
    <row r="455" spans="1:30">
      <c r="A455" s="486" t="s">
        <v>156</v>
      </c>
      <c r="B455" s="486" t="s">
        <v>4312</v>
      </c>
      <c r="C455" s="131" t="s">
        <v>6127</v>
      </c>
      <c r="D455" s="496" t="s">
        <v>5924</v>
      </c>
      <c r="AD455" s="327" t="str">
        <f t="shared" si="8"/>
        <v>IF EXISTS (SELECT *FROM BookChild01 WHERE Code+Category+Item='0000203000278') Print 'Exist' ELSE Insert Into BookChild01 VALUES ('000020',3,'000278',00.167)</v>
      </c>
    </row>
    <row r="456" spans="1:30">
      <c r="A456" s="486" t="s">
        <v>178</v>
      </c>
      <c r="B456" s="486" t="s">
        <v>4312</v>
      </c>
      <c r="C456" s="131" t="s">
        <v>6127</v>
      </c>
      <c r="D456" s="496" t="s">
        <v>5924</v>
      </c>
      <c r="AD456" s="327" t="str">
        <f t="shared" si="8"/>
        <v>IF EXISTS (SELECT *FROM BookChild01 WHERE Code+Category+Item='0000213000278') Print 'Exist' ELSE Insert Into BookChild01 VALUES ('000021',3,'000278',00.167)</v>
      </c>
    </row>
    <row r="457" spans="1:30">
      <c r="A457" s="486" t="s">
        <v>168</v>
      </c>
      <c r="B457" s="486" t="s">
        <v>4312</v>
      </c>
      <c r="C457" s="131" t="s">
        <v>6127</v>
      </c>
      <c r="D457" s="496" t="s">
        <v>5924</v>
      </c>
      <c r="AD457" s="327" t="str">
        <f t="shared" si="8"/>
        <v>IF EXISTS (SELECT *FROM BookChild01 WHERE Code+Category+Item='0000223000278') Print 'Exist' ELSE Insert Into BookChild01 VALUES ('000022',3,'000278',00.167)</v>
      </c>
    </row>
    <row r="458" spans="1:30">
      <c r="A458" s="486" t="s">
        <v>181</v>
      </c>
      <c r="B458" s="486" t="s">
        <v>4312</v>
      </c>
      <c r="C458" s="131" t="s">
        <v>6126</v>
      </c>
      <c r="D458" s="496" t="s">
        <v>5924</v>
      </c>
      <c r="AD458" s="327" t="str">
        <f t="shared" si="8"/>
        <v>IF EXISTS (SELECT *FROM BookChild01 WHERE Code+Category+Item='0000233000277') Print 'Exist' ELSE Insert Into BookChild01 VALUES ('000023',3,'000277',00.167)</v>
      </c>
    </row>
    <row r="459" spans="1:30">
      <c r="A459" s="486" t="s">
        <v>182</v>
      </c>
      <c r="B459" s="486" t="s">
        <v>4312</v>
      </c>
      <c r="C459" s="131" t="s">
        <v>6126</v>
      </c>
      <c r="D459" s="496" t="s">
        <v>5924</v>
      </c>
      <c r="AD459" s="327" t="str">
        <f t="shared" si="8"/>
        <v>IF EXISTS (SELECT *FROM BookChild01 WHERE Code+Category+Item='0000243000277') Print 'Exist' ELSE Insert Into BookChild01 VALUES ('000024',3,'000277',00.167)</v>
      </c>
    </row>
    <row r="460" spans="1:30">
      <c r="A460" s="486" t="s">
        <v>185</v>
      </c>
      <c r="B460" s="486" t="s">
        <v>4312</v>
      </c>
      <c r="C460" s="131" t="s">
        <v>6126</v>
      </c>
      <c r="D460" s="496" t="s">
        <v>5924</v>
      </c>
      <c r="AD460" s="327" t="str">
        <f t="shared" si="8"/>
        <v>IF EXISTS (SELECT *FROM BookChild01 WHERE Code+Category+Item='0000253000277') Print 'Exist' ELSE Insert Into BookChild01 VALUES ('000025',3,'000277',00.167)</v>
      </c>
    </row>
    <row r="461" spans="1:30">
      <c r="A461" s="486" t="s">
        <v>187</v>
      </c>
      <c r="B461" s="486" t="s">
        <v>4312</v>
      </c>
      <c r="C461" s="131" t="s">
        <v>3936</v>
      </c>
      <c r="D461" s="496" t="s">
        <v>5924</v>
      </c>
      <c r="AD461" s="327" t="str">
        <f t="shared" si="8"/>
        <v>IF EXISTS (SELECT *FROM BookChild01 WHERE Code+Category+Item='0000263000279') Print 'Exist' ELSE Insert Into BookChild01 VALUES ('000026',3,'000279',00.167)</v>
      </c>
    </row>
    <row r="462" spans="1:30">
      <c r="A462" s="486" t="s">
        <v>189</v>
      </c>
      <c r="B462" s="486" t="s">
        <v>4312</v>
      </c>
      <c r="C462" s="131" t="s">
        <v>3936</v>
      </c>
      <c r="D462" s="496" t="s">
        <v>5924</v>
      </c>
      <c r="AD462" s="327" t="str">
        <f t="shared" si="8"/>
        <v>IF EXISTS (SELECT *FROM BookChild01 WHERE Code+Category+Item='0000273000279') Print 'Exist' ELSE Insert Into BookChild01 VALUES ('000027',3,'000279',00.167)</v>
      </c>
    </row>
    <row r="463" spans="1:30">
      <c r="A463" s="486" t="s">
        <v>191</v>
      </c>
      <c r="B463" s="486" t="s">
        <v>4312</v>
      </c>
      <c r="C463" s="131" t="s">
        <v>3936</v>
      </c>
      <c r="D463" s="496" t="s">
        <v>5924</v>
      </c>
      <c r="AD463" s="327" t="str">
        <f t="shared" si="8"/>
        <v>IF EXISTS (SELECT *FROM BookChild01 WHERE Code+Category+Item='0000283000279') Print 'Exist' ELSE Insert Into BookChild01 VALUES ('000028',3,'000279',00.167)</v>
      </c>
    </row>
    <row r="464" spans="1:30">
      <c r="A464" s="486" t="s">
        <v>193</v>
      </c>
      <c r="B464" s="486" t="s">
        <v>4312</v>
      </c>
      <c r="C464" s="131" t="s">
        <v>6114</v>
      </c>
      <c r="D464" s="496" t="s">
        <v>5925</v>
      </c>
      <c r="AD464" s="327" t="str">
        <f t="shared" si="8"/>
        <v>IF EXISTS (SELECT *FROM BookChild01 WHERE Code+Category+Item='0000293000264') Print 'Exist' ELSE Insert Into BookChild01 VALUES ('000029',3,'000264',00.125)</v>
      </c>
    </row>
    <row r="465" spans="1:30">
      <c r="A465" s="486" t="s">
        <v>195</v>
      </c>
      <c r="B465" s="486" t="s">
        <v>4312</v>
      </c>
      <c r="C465" s="131" t="s">
        <v>6114</v>
      </c>
      <c r="D465" s="496" t="s">
        <v>5925</v>
      </c>
      <c r="AD465" s="327" t="str">
        <f t="shared" si="8"/>
        <v>IF EXISTS (SELECT *FROM BookChild01 WHERE Code+Category+Item='0000303000264') Print 'Exist' ELSE Insert Into BookChild01 VALUES ('000030',3,'000264',00.125)</v>
      </c>
    </row>
    <row r="466" spans="1:30">
      <c r="A466" s="486" t="s">
        <v>197</v>
      </c>
      <c r="B466" s="486" t="s">
        <v>4312</v>
      </c>
      <c r="C466" s="131" t="s">
        <v>6114</v>
      </c>
      <c r="D466" s="496" t="s">
        <v>5925</v>
      </c>
      <c r="AD466" s="327" t="str">
        <f t="shared" si="8"/>
        <v>IF EXISTS (SELECT *FROM BookChild01 WHERE Code+Category+Item='0000313000264') Print 'Exist' ELSE Insert Into BookChild01 VALUES ('000031',3,'000264',00.125)</v>
      </c>
    </row>
    <row r="467" spans="1:30">
      <c r="A467" s="486" t="s">
        <v>199</v>
      </c>
      <c r="B467" s="486" t="s">
        <v>4312</v>
      </c>
      <c r="C467" s="131" t="s">
        <v>6114</v>
      </c>
      <c r="D467" s="496" t="s">
        <v>5925</v>
      </c>
      <c r="AD467" s="327" t="str">
        <f t="shared" si="8"/>
        <v>IF EXISTS (SELECT *FROM BookChild01 WHERE Code+Category+Item='0000323000264') Print 'Exist' ELSE Insert Into BookChild01 VALUES ('000032',3,'000264',00.125)</v>
      </c>
    </row>
    <row r="468" spans="1:30">
      <c r="A468" s="486" t="s">
        <v>211</v>
      </c>
      <c r="B468" s="486" t="s">
        <v>4312</v>
      </c>
      <c r="C468" s="131" t="s">
        <v>6114</v>
      </c>
      <c r="D468" s="496" t="s">
        <v>5925</v>
      </c>
      <c r="AD468" s="327" t="str">
        <f t="shared" ref="AD468:AD531" si="9">CONCATENATE(AD$1,AD$3,"Category+Item='",A468&amp;B468&amp;C468,"') Print 'Exist' ELSE ",AD$4,"'",A468,"',",B468,",'",C468,"',",D468,")")</f>
        <v>IF EXISTS (SELECT *FROM BookChild01 WHERE Code+Category+Item='0000333000264') Print 'Exist' ELSE Insert Into BookChild01 VALUES ('000033',3,'000264',00.125)</v>
      </c>
    </row>
    <row r="469" spans="1:30">
      <c r="A469" s="486" t="s">
        <v>212</v>
      </c>
      <c r="B469" s="486" t="s">
        <v>4312</v>
      </c>
      <c r="C469" s="131" t="s">
        <v>6114</v>
      </c>
      <c r="D469" s="496" t="s">
        <v>5925</v>
      </c>
      <c r="AD469" s="327" t="str">
        <f t="shared" si="9"/>
        <v>IF EXISTS (SELECT *FROM BookChild01 WHERE Code+Category+Item='0000343000264') Print 'Exist' ELSE Insert Into BookChild01 VALUES ('000034',3,'000264',00.125)</v>
      </c>
    </row>
    <row r="470" spans="1:30">
      <c r="A470" s="486" t="s">
        <v>223</v>
      </c>
      <c r="B470" s="486" t="s">
        <v>4312</v>
      </c>
      <c r="C470" s="131" t="s">
        <v>6114</v>
      </c>
      <c r="D470" s="496" t="s">
        <v>5925</v>
      </c>
      <c r="AD470" s="327" t="str">
        <f t="shared" si="9"/>
        <v>IF EXISTS (SELECT *FROM BookChild01 WHERE Code+Category+Item='0000353000264') Print 'Exist' ELSE Insert Into BookChild01 VALUES ('000035',3,'000264',00.125)</v>
      </c>
    </row>
    <row r="471" spans="1:30">
      <c r="A471" s="486" t="s">
        <v>224</v>
      </c>
      <c r="B471" s="486" t="s">
        <v>4312</v>
      </c>
      <c r="C471" s="131" t="s">
        <v>6114</v>
      </c>
      <c r="D471" s="496" t="s">
        <v>5925</v>
      </c>
      <c r="AD471" s="327" t="str">
        <f t="shared" si="9"/>
        <v>IF EXISTS (SELECT *FROM BookChild01 WHERE Code+Category+Item='0000363000264') Print 'Exist' ELSE Insert Into BookChild01 VALUES ('000036',3,'000264',00.125)</v>
      </c>
    </row>
    <row r="472" spans="1:30">
      <c r="A472" s="486" t="s">
        <v>225</v>
      </c>
      <c r="B472" s="486" t="s">
        <v>4312</v>
      </c>
      <c r="C472" s="131" t="s">
        <v>6114</v>
      </c>
      <c r="D472" s="496" t="s">
        <v>5925</v>
      </c>
      <c r="AD472" s="327" t="str">
        <f t="shared" si="9"/>
        <v>IF EXISTS (SELECT *FROM BookChild01 WHERE Code+Category+Item='0000373000264') Print 'Exist' ELSE Insert Into BookChild01 VALUES ('000037',3,'000264',00.125)</v>
      </c>
    </row>
    <row r="473" spans="1:30">
      <c r="A473" s="486" t="s">
        <v>226</v>
      </c>
      <c r="B473" s="486" t="s">
        <v>4312</v>
      </c>
      <c r="C473" s="131" t="s">
        <v>6114</v>
      </c>
      <c r="D473" s="496" t="s">
        <v>5925</v>
      </c>
      <c r="AD473" s="327" t="str">
        <f t="shared" si="9"/>
        <v>IF EXISTS (SELECT *FROM BookChild01 WHERE Code+Category+Item='0000383000264') Print 'Exist' ELSE Insert Into BookChild01 VALUES ('000038',3,'000264',00.125)</v>
      </c>
    </row>
    <row r="474" spans="1:30">
      <c r="A474" s="486" t="s">
        <v>227</v>
      </c>
      <c r="B474" s="486" t="s">
        <v>4312</v>
      </c>
      <c r="C474" s="131" t="s">
        <v>3960</v>
      </c>
      <c r="D474" s="496" t="s">
        <v>5925</v>
      </c>
      <c r="AD474" s="327" t="str">
        <f t="shared" si="9"/>
        <v>IF EXISTS (SELECT *FROM BookChild01 WHERE Code+Category+Item='0000393000265') Print 'Exist' ELSE Insert Into BookChild01 VALUES ('000039',3,'000265',00.125)</v>
      </c>
    </row>
    <row r="475" spans="1:30">
      <c r="A475" s="486" t="s">
        <v>229</v>
      </c>
      <c r="B475" s="486" t="s">
        <v>4312</v>
      </c>
      <c r="C475" s="131" t="s">
        <v>3960</v>
      </c>
      <c r="D475" s="496" t="s">
        <v>5925</v>
      </c>
      <c r="AD475" s="327" t="str">
        <f t="shared" si="9"/>
        <v>IF EXISTS (SELECT *FROM BookChild01 WHERE Code+Category+Item='0000403000265') Print 'Exist' ELSE Insert Into BookChild01 VALUES ('000040',3,'000265',00.125)</v>
      </c>
    </row>
    <row r="476" spans="1:30">
      <c r="A476" s="486" t="s">
        <v>230</v>
      </c>
      <c r="B476" s="486" t="s">
        <v>4312</v>
      </c>
      <c r="C476" s="131" t="s">
        <v>3960</v>
      </c>
      <c r="D476" s="496" t="s">
        <v>5925</v>
      </c>
      <c r="AD476" s="327" t="str">
        <f t="shared" si="9"/>
        <v>IF EXISTS (SELECT *FROM BookChild01 WHERE Code+Category+Item='0000413000265') Print 'Exist' ELSE Insert Into BookChild01 VALUES ('000041',3,'000265',00.125)</v>
      </c>
    </row>
    <row r="477" spans="1:30">
      <c r="A477" s="486" t="s">
        <v>231</v>
      </c>
      <c r="B477" s="486" t="s">
        <v>4312</v>
      </c>
      <c r="C477" s="131" t="s">
        <v>3960</v>
      </c>
      <c r="D477" s="496" t="s">
        <v>5925</v>
      </c>
      <c r="AD477" s="327" t="str">
        <f t="shared" si="9"/>
        <v>IF EXISTS (SELECT *FROM BookChild01 WHERE Code+Category+Item='0000423000265') Print 'Exist' ELSE Insert Into BookChild01 VALUES ('000042',3,'000265',00.125)</v>
      </c>
    </row>
    <row r="478" spans="1:30">
      <c r="A478" s="486" t="s">
        <v>232</v>
      </c>
      <c r="B478" s="486" t="s">
        <v>4312</v>
      </c>
      <c r="C478" s="131" t="s">
        <v>3960</v>
      </c>
      <c r="D478" s="496" t="s">
        <v>5925</v>
      </c>
      <c r="AD478" s="327" t="str">
        <f t="shared" si="9"/>
        <v>IF EXISTS (SELECT *FROM BookChild01 WHERE Code+Category+Item='0000433000265') Print 'Exist' ELSE Insert Into BookChild01 VALUES ('000043',3,'000265',00.125)</v>
      </c>
    </row>
    <row r="479" spans="1:30">
      <c r="A479" s="486" t="s">
        <v>228</v>
      </c>
      <c r="B479" s="486" t="s">
        <v>4312</v>
      </c>
      <c r="C479" s="131" t="s">
        <v>3960</v>
      </c>
      <c r="D479" s="496" t="s">
        <v>5925</v>
      </c>
      <c r="AD479" s="327" t="str">
        <f t="shared" si="9"/>
        <v>IF EXISTS (SELECT *FROM BookChild01 WHERE Code+Category+Item='0000443000265') Print 'Exist' ELSE Insert Into BookChild01 VALUES ('000044',3,'000265',00.125)</v>
      </c>
    </row>
    <row r="480" spans="1:30">
      <c r="A480" s="486" t="s">
        <v>233</v>
      </c>
      <c r="B480" s="486" t="s">
        <v>4312</v>
      </c>
      <c r="C480" s="131" t="s">
        <v>3960</v>
      </c>
      <c r="D480" s="496" t="s">
        <v>5925</v>
      </c>
      <c r="AD480" s="327" t="str">
        <f t="shared" si="9"/>
        <v>IF EXISTS (SELECT *FROM BookChild01 WHERE Code+Category+Item='0000453000265') Print 'Exist' ELSE Insert Into BookChild01 VALUES ('000045',3,'000265',00.125)</v>
      </c>
    </row>
    <row r="481" spans="1:30">
      <c r="A481" s="486" t="s">
        <v>234</v>
      </c>
      <c r="B481" s="486" t="s">
        <v>4312</v>
      </c>
      <c r="C481" s="131" t="s">
        <v>3960</v>
      </c>
      <c r="D481" s="496" t="s">
        <v>5925</v>
      </c>
      <c r="AD481" s="327" t="str">
        <f t="shared" si="9"/>
        <v>IF EXISTS (SELECT *FROM BookChild01 WHERE Code+Category+Item='0000463000265') Print 'Exist' ELSE Insert Into BookChild01 VALUES ('000046',3,'000265',00.125)</v>
      </c>
    </row>
    <row r="482" spans="1:30">
      <c r="A482" s="486" t="s">
        <v>235</v>
      </c>
      <c r="B482" s="486" t="s">
        <v>4312</v>
      </c>
      <c r="C482" s="131" t="s">
        <v>3960</v>
      </c>
      <c r="D482" s="496" t="s">
        <v>5925</v>
      </c>
      <c r="AD482" s="327" t="str">
        <f t="shared" si="9"/>
        <v>IF EXISTS (SELECT *FROM BookChild01 WHERE Code+Category+Item='0000473000265') Print 'Exist' ELSE Insert Into BookChild01 VALUES ('000047',3,'000265',00.125)</v>
      </c>
    </row>
    <row r="483" spans="1:30">
      <c r="A483" s="486" t="s">
        <v>236</v>
      </c>
      <c r="B483" s="486" t="s">
        <v>4312</v>
      </c>
      <c r="C483" s="131" t="s">
        <v>3960</v>
      </c>
      <c r="D483" s="496" t="s">
        <v>5925</v>
      </c>
      <c r="AD483" s="327" t="str">
        <f t="shared" si="9"/>
        <v>IF EXISTS (SELECT *FROM BookChild01 WHERE Code+Category+Item='0000483000265') Print 'Exist' ELSE Insert Into BookChild01 VALUES ('000048',3,'000265',00.125)</v>
      </c>
    </row>
    <row r="484" spans="1:30">
      <c r="A484" s="486" t="s">
        <v>237</v>
      </c>
      <c r="B484" s="486" t="s">
        <v>4312</v>
      </c>
      <c r="C484" s="131" t="s">
        <v>6115</v>
      </c>
      <c r="D484" s="496" t="s">
        <v>5925</v>
      </c>
      <c r="AD484" s="327" t="str">
        <f t="shared" si="9"/>
        <v>IF EXISTS (SELECT *FROM BookChild01 WHERE Code+Category+Item='0000493000266') Print 'Exist' ELSE Insert Into BookChild01 VALUES ('000049',3,'000266',00.125)</v>
      </c>
    </row>
    <row r="485" spans="1:30">
      <c r="A485" s="486" t="s">
        <v>238</v>
      </c>
      <c r="B485" s="486" t="s">
        <v>4312</v>
      </c>
      <c r="C485" s="131" t="s">
        <v>6115</v>
      </c>
      <c r="D485" s="496" t="s">
        <v>5925</v>
      </c>
      <c r="AD485" s="327" t="str">
        <f t="shared" si="9"/>
        <v>IF EXISTS (SELECT *FROM BookChild01 WHERE Code+Category+Item='0000503000266') Print 'Exist' ELSE Insert Into BookChild01 VALUES ('000050',3,'000266',00.125)</v>
      </c>
    </row>
    <row r="486" spans="1:30">
      <c r="A486" s="486" t="s">
        <v>239</v>
      </c>
      <c r="B486" s="486" t="s">
        <v>4312</v>
      </c>
      <c r="C486" s="131" t="s">
        <v>6115</v>
      </c>
      <c r="D486" s="496" t="s">
        <v>5925</v>
      </c>
      <c r="AD486" s="327" t="str">
        <f t="shared" si="9"/>
        <v>IF EXISTS (SELECT *FROM BookChild01 WHERE Code+Category+Item='0000513000266') Print 'Exist' ELSE Insert Into BookChild01 VALUES ('000051',3,'000266',00.125)</v>
      </c>
    </row>
    <row r="487" spans="1:30">
      <c r="A487" s="486" t="s">
        <v>240</v>
      </c>
      <c r="B487" s="486" t="s">
        <v>4312</v>
      </c>
      <c r="C487" s="131" t="s">
        <v>6115</v>
      </c>
      <c r="D487" s="496" t="s">
        <v>5925</v>
      </c>
      <c r="AD487" s="327" t="str">
        <f t="shared" si="9"/>
        <v>IF EXISTS (SELECT *FROM BookChild01 WHERE Code+Category+Item='0000523000266') Print 'Exist' ELSE Insert Into BookChild01 VALUES ('000052',3,'000266',00.125)</v>
      </c>
    </row>
    <row r="488" spans="1:30">
      <c r="A488" s="486" t="s">
        <v>241</v>
      </c>
      <c r="B488" s="486" t="s">
        <v>4312</v>
      </c>
      <c r="C488" s="131" t="s">
        <v>6115</v>
      </c>
      <c r="D488" s="496" t="s">
        <v>5925</v>
      </c>
      <c r="AD488" s="327" t="str">
        <f t="shared" si="9"/>
        <v>IF EXISTS (SELECT *FROM BookChild01 WHERE Code+Category+Item='0000533000266') Print 'Exist' ELSE Insert Into BookChild01 VALUES ('000053',3,'000266',00.125)</v>
      </c>
    </row>
    <row r="489" spans="1:30">
      <c r="A489" s="486" t="s">
        <v>242</v>
      </c>
      <c r="B489" s="486" t="s">
        <v>4312</v>
      </c>
      <c r="C489" s="131" t="s">
        <v>6115</v>
      </c>
      <c r="D489" s="496" t="s">
        <v>5925</v>
      </c>
      <c r="AD489" s="327" t="str">
        <f t="shared" si="9"/>
        <v>IF EXISTS (SELECT *FROM BookChild01 WHERE Code+Category+Item='0000543000266') Print 'Exist' ELSE Insert Into BookChild01 VALUES ('000054',3,'000266',00.125)</v>
      </c>
    </row>
    <row r="490" spans="1:30">
      <c r="A490" s="486" t="s">
        <v>243</v>
      </c>
      <c r="B490" s="486" t="s">
        <v>4312</v>
      </c>
      <c r="C490" s="131" t="s">
        <v>6115</v>
      </c>
      <c r="D490" s="496" t="s">
        <v>5925</v>
      </c>
      <c r="AD490" s="327" t="str">
        <f t="shared" si="9"/>
        <v>IF EXISTS (SELECT *FROM BookChild01 WHERE Code+Category+Item='0000553000266') Print 'Exist' ELSE Insert Into BookChild01 VALUES ('000055',3,'000266',00.125)</v>
      </c>
    </row>
    <row r="491" spans="1:30">
      <c r="A491" s="486" t="s">
        <v>244</v>
      </c>
      <c r="B491" s="486" t="s">
        <v>4312</v>
      </c>
      <c r="C491" s="131" t="s">
        <v>6115</v>
      </c>
      <c r="D491" s="496" t="s">
        <v>5925</v>
      </c>
      <c r="AD491" s="327" t="str">
        <f t="shared" si="9"/>
        <v>IF EXISTS (SELECT *FROM BookChild01 WHERE Code+Category+Item='0000563000266') Print 'Exist' ELSE Insert Into BookChild01 VALUES ('000056',3,'000266',00.125)</v>
      </c>
    </row>
    <row r="492" spans="1:30">
      <c r="A492" s="486" t="s">
        <v>245</v>
      </c>
      <c r="B492" s="486" t="s">
        <v>4312</v>
      </c>
      <c r="C492" s="131" t="s">
        <v>6115</v>
      </c>
      <c r="D492" s="496" t="s">
        <v>5925</v>
      </c>
      <c r="AD492" s="327" t="str">
        <f t="shared" si="9"/>
        <v>IF EXISTS (SELECT *FROM BookChild01 WHERE Code+Category+Item='0000573000266') Print 'Exist' ELSE Insert Into BookChild01 VALUES ('000057',3,'000266',00.125)</v>
      </c>
    </row>
    <row r="493" spans="1:30">
      <c r="A493" s="486" t="s">
        <v>246</v>
      </c>
      <c r="B493" s="486" t="s">
        <v>4312</v>
      </c>
      <c r="C493" s="131" t="s">
        <v>6115</v>
      </c>
      <c r="D493" s="496" t="s">
        <v>5925</v>
      </c>
      <c r="AD493" s="327" t="str">
        <f t="shared" si="9"/>
        <v>IF EXISTS (SELECT *FROM BookChild01 WHERE Code+Category+Item='0000583000266') Print 'Exist' ELSE Insert Into BookChild01 VALUES ('000058',3,'000266',00.125)</v>
      </c>
    </row>
    <row r="494" spans="1:30">
      <c r="A494" s="486" t="s">
        <v>247</v>
      </c>
      <c r="B494" s="486" t="s">
        <v>4312</v>
      </c>
      <c r="C494" s="131" t="s">
        <v>6116</v>
      </c>
      <c r="D494" s="496" t="s">
        <v>5925</v>
      </c>
      <c r="AD494" s="327" t="str">
        <f t="shared" si="9"/>
        <v>IF EXISTS (SELECT *FROM BookChild01 WHERE Code+Category+Item='0000593000267') Print 'Exist' ELSE Insert Into BookChild01 VALUES ('000059',3,'000267',00.125)</v>
      </c>
    </row>
    <row r="495" spans="1:30">
      <c r="A495" s="486" t="s">
        <v>248</v>
      </c>
      <c r="B495" s="486" t="s">
        <v>4312</v>
      </c>
      <c r="C495" s="131" t="s">
        <v>6116</v>
      </c>
      <c r="D495" s="496" t="s">
        <v>5925</v>
      </c>
      <c r="AD495" s="327" t="str">
        <f t="shared" si="9"/>
        <v>IF EXISTS (SELECT *FROM BookChild01 WHERE Code+Category+Item='0000603000267') Print 'Exist' ELSE Insert Into BookChild01 VALUES ('000060',3,'000267',00.125)</v>
      </c>
    </row>
    <row r="496" spans="1:30">
      <c r="A496" s="486" t="s">
        <v>249</v>
      </c>
      <c r="B496" s="486" t="s">
        <v>4312</v>
      </c>
      <c r="C496" s="131" t="s">
        <v>6116</v>
      </c>
      <c r="D496" s="496" t="s">
        <v>5925</v>
      </c>
      <c r="AD496" s="327" t="str">
        <f t="shared" si="9"/>
        <v>IF EXISTS (SELECT *FROM BookChild01 WHERE Code+Category+Item='0000613000267') Print 'Exist' ELSE Insert Into BookChild01 VALUES ('000061',3,'000267',00.125)</v>
      </c>
    </row>
    <row r="497" spans="1:30">
      <c r="A497" s="486" t="s">
        <v>250</v>
      </c>
      <c r="B497" s="486" t="s">
        <v>4312</v>
      </c>
      <c r="C497" s="131" t="s">
        <v>6116</v>
      </c>
      <c r="D497" s="496" t="s">
        <v>5925</v>
      </c>
      <c r="AD497" s="327" t="str">
        <f t="shared" si="9"/>
        <v>IF EXISTS (SELECT *FROM BookChild01 WHERE Code+Category+Item='0000623000267') Print 'Exist' ELSE Insert Into BookChild01 VALUES ('000062',3,'000267',00.125)</v>
      </c>
    </row>
    <row r="498" spans="1:30">
      <c r="A498" s="486" t="s">
        <v>251</v>
      </c>
      <c r="B498" s="486" t="s">
        <v>4312</v>
      </c>
      <c r="C498" s="131" t="s">
        <v>6116</v>
      </c>
      <c r="D498" s="496" t="s">
        <v>5925</v>
      </c>
      <c r="AD498" s="327" t="str">
        <f t="shared" si="9"/>
        <v>IF EXISTS (SELECT *FROM BookChild01 WHERE Code+Category+Item='0000633000267') Print 'Exist' ELSE Insert Into BookChild01 VALUES ('000063',3,'000267',00.125)</v>
      </c>
    </row>
    <row r="499" spans="1:30">
      <c r="A499" s="486" t="s">
        <v>252</v>
      </c>
      <c r="B499" s="486" t="s">
        <v>4312</v>
      </c>
      <c r="C499" s="131" t="s">
        <v>6116</v>
      </c>
      <c r="D499" s="496" t="s">
        <v>5925</v>
      </c>
      <c r="AD499" s="327" t="str">
        <f t="shared" si="9"/>
        <v>IF EXISTS (SELECT *FROM BookChild01 WHERE Code+Category+Item='0000643000267') Print 'Exist' ELSE Insert Into BookChild01 VALUES ('000064',3,'000267',00.125)</v>
      </c>
    </row>
    <row r="500" spans="1:30">
      <c r="A500" s="486" t="s">
        <v>253</v>
      </c>
      <c r="B500" s="486" t="s">
        <v>4312</v>
      </c>
      <c r="C500" s="131" t="s">
        <v>6116</v>
      </c>
      <c r="D500" s="496" t="s">
        <v>5925</v>
      </c>
      <c r="AD500" s="327" t="str">
        <f t="shared" si="9"/>
        <v>IF EXISTS (SELECT *FROM BookChild01 WHERE Code+Category+Item='0000653000267') Print 'Exist' ELSE Insert Into BookChild01 VALUES ('000065',3,'000267',00.125)</v>
      </c>
    </row>
    <row r="501" spans="1:30">
      <c r="A501" s="486" t="s">
        <v>254</v>
      </c>
      <c r="B501" s="486" t="s">
        <v>4312</v>
      </c>
      <c r="C501" s="131" t="s">
        <v>6116</v>
      </c>
      <c r="D501" s="496" t="s">
        <v>5925</v>
      </c>
      <c r="AD501" s="327" t="str">
        <f t="shared" si="9"/>
        <v>IF EXISTS (SELECT *FROM BookChild01 WHERE Code+Category+Item='0000663000267') Print 'Exist' ELSE Insert Into BookChild01 VALUES ('000066',3,'000267',00.125)</v>
      </c>
    </row>
    <row r="502" spans="1:30">
      <c r="A502" s="486" t="s">
        <v>255</v>
      </c>
      <c r="B502" s="486" t="s">
        <v>4312</v>
      </c>
      <c r="C502" s="131" t="s">
        <v>6116</v>
      </c>
      <c r="D502" s="496" t="s">
        <v>5925</v>
      </c>
      <c r="AD502" s="327" t="str">
        <f t="shared" si="9"/>
        <v>IF EXISTS (SELECT *FROM BookChild01 WHERE Code+Category+Item='0000673000267') Print 'Exist' ELSE Insert Into BookChild01 VALUES ('000067',3,'000267',00.125)</v>
      </c>
    </row>
    <row r="503" spans="1:30">
      <c r="A503" s="486" t="s">
        <v>256</v>
      </c>
      <c r="B503" s="486" t="s">
        <v>4312</v>
      </c>
      <c r="C503" s="131" t="s">
        <v>6116</v>
      </c>
      <c r="D503" s="496" t="s">
        <v>5925</v>
      </c>
      <c r="AD503" s="327" t="str">
        <f t="shared" si="9"/>
        <v>IF EXISTS (SELECT *FROM BookChild01 WHERE Code+Category+Item='0000683000267') Print 'Exist' ELSE Insert Into BookChild01 VALUES ('000068',3,'000267',00.125)</v>
      </c>
    </row>
    <row r="504" spans="1:30">
      <c r="A504" s="486" t="s">
        <v>257</v>
      </c>
      <c r="B504" s="486" t="s">
        <v>4312</v>
      </c>
      <c r="C504" s="131" t="s">
        <v>3725</v>
      </c>
      <c r="D504" s="496" t="s">
        <v>5771</v>
      </c>
      <c r="AD504" s="327" t="str">
        <f t="shared" si="9"/>
        <v>IF EXISTS (SELECT *FROM BookChild01 WHERE Code+Category+Item='0000693000258') Print 'Exist' ELSE Insert Into BookChild01 VALUES ('000069',3,'000258',00.250)</v>
      </c>
    </row>
    <row r="505" spans="1:30">
      <c r="A505" s="486" t="s">
        <v>274</v>
      </c>
      <c r="B505" s="486" t="s">
        <v>4312</v>
      </c>
      <c r="C505" s="131" t="s">
        <v>3725</v>
      </c>
      <c r="D505" s="496" t="s">
        <v>5771</v>
      </c>
      <c r="AD505" s="327" t="str">
        <f t="shared" si="9"/>
        <v>IF EXISTS (SELECT *FROM BookChild01 WHERE Code+Category+Item='0000703000258') Print 'Exist' ELSE Insert Into BookChild01 VALUES ('000070',3,'000258',00.250)</v>
      </c>
    </row>
    <row r="506" spans="1:30">
      <c r="A506" s="486" t="s">
        <v>5504</v>
      </c>
      <c r="B506" s="486" t="s">
        <v>4312</v>
      </c>
      <c r="C506" s="131" t="s">
        <v>3808</v>
      </c>
      <c r="D506" s="496" t="s">
        <v>5771</v>
      </c>
      <c r="AD506" s="327" t="str">
        <f t="shared" si="9"/>
        <v>IF EXISTS (SELECT *FROM BookChild01 WHERE Code+Category+Item='0000713000259') Print 'Exist' ELSE Insert Into BookChild01 VALUES ('000071',3,'000259',00.250)</v>
      </c>
    </row>
    <row r="507" spans="1:30">
      <c r="A507" s="486" t="s">
        <v>5505</v>
      </c>
      <c r="B507" s="486" t="s">
        <v>4312</v>
      </c>
      <c r="C507" s="131" t="s">
        <v>3808</v>
      </c>
      <c r="D507" s="496" t="s">
        <v>5771</v>
      </c>
      <c r="AD507" s="327" t="str">
        <f t="shared" si="9"/>
        <v>IF EXISTS (SELECT *FROM BookChild01 WHERE Code+Category+Item='0000723000259') Print 'Exist' ELSE Insert Into BookChild01 VALUES ('000072',3,'000259',00.250)</v>
      </c>
    </row>
    <row r="508" spans="1:30">
      <c r="A508" s="486" t="s">
        <v>5506</v>
      </c>
      <c r="B508" s="486" t="s">
        <v>4312</v>
      </c>
      <c r="C508" s="131" t="s">
        <v>6110</v>
      </c>
      <c r="D508" s="496" t="s">
        <v>5771</v>
      </c>
      <c r="AD508" s="327" t="str">
        <f t="shared" si="9"/>
        <v>IF EXISTS (SELECT *FROM BookChild01 WHERE Code+Category+Item='0000733000260') Print 'Exist' ELSE Insert Into BookChild01 VALUES ('000073',3,'000260',00.250)</v>
      </c>
    </row>
    <row r="509" spans="1:30">
      <c r="A509" s="486" t="s">
        <v>5507</v>
      </c>
      <c r="B509" s="486" t="s">
        <v>4312</v>
      </c>
      <c r="C509" s="131" t="s">
        <v>6110</v>
      </c>
      <c r="D509" s="496" t="s">
        <v>5771</v>
      </c>
      <c r="AD509" s="327" t="str">
        <f t="shared" si="9"/>
        <v>IF EXISTS (SELECT *FROM BookChild01 WHERE Code+Category+Item='0000743000260') Print 'Exist' ELSE Insert Into BookChild01 VALUES ('000074',3,'000260',00.250)</v>
      </c>
    </row>
    <row r="510" spans="1:30">
      <c r="A510" s="486" t="s">
        <v>5508</v>
      </c>
      <c r="B510" s="486" t="s">
        <v>4312</v>
      </c>
      <c r="C510" s="131" t="s">
        <v>6111</v>
      </c>
      <c r="D510" s="496" t="s">
        <v>5771</v>
      </c>
      <c r="AD510" s="327" t="str">
        <f t="shared" si="9"/>
        <v>IF EXISTS (SELECT *FROM BookChild01 WHERE Code+Category+Item='0000753000261') Print 'Exist' ELSE Insert Into BookChild01 VALUES ('000075',3,'000261',00.250)</v>
      </c>
    </row>
    <row r="511" spans="1:30">
      <c r="A511" s="486" t="s">
        <v>5509</v>
      </c>
      <c r="B511" s="486" t="s">
        <v>4312</v>
      </c>
      <c r="C511" s="131" t="s">
        <v>6111</v>
      </c>
      <c r="D511" s="496" t="s">
        <v>5771</v>
      </c>
      <c r="AD511" s="327" t="str">
        <f t="shared" si="9"/>
        <v>IF EXISTS (SELECT *FROM BookChild01 WHERE Code+Category+Item='0000763000261') Print 'Exist' ELSE Insert Into BookChild01 VALUES ('000076',3,'000261',00.250)</v>
      </c>
    </row>
    <row r="512" spans="1:30">
      <c r="A512" s="486" t="s">
        <v>5510</v>
      </c>
      <c r="B512" s="486" t="s">
        <v>4312</v>
      </c>
      <c r="C512" s="131" t="s">
        <v>6119</v>
      </c>
      <c r="D512" s="496" t="s">
        <v>5771</v>
      </c>
      <c r="AD512" s="327" t="str">
        <f t="shared" si="9"/>
        <v>IF EXISTS (SELECT *FROM BookChild01 WHERE Code+Category+Item='0000773000270') Print 'Exist' ELSE Insert Into BookChild01 VALUES ('000077',3,'000270',00.250)</v>
      </c>
    </row>
    <row r="513" spans="1:30">
      <c r="A513" s="486" t="s">
        <v>5511</v>
      </c>
      <c r="B513" s="486" t="s">
        <v>4312</v>
      </c>
      <c r="C513" s="131" t="s">
        <v>6118</v>
      </c>
      <c r="D513" s="496" t="s">
        <v>5771</v>
      </c>
      <c r="AD513" s="327" t="str">
        <f t="shared" si="9"/>
        <v>IF EXISTS (SELECT *FROM BookChild01 WHERE Code+Category+Item='0000783000269') Print 'Exist' ELSE Insert Into BookChild01 VALUES ('000078',3,'000269',00.250)</v>
      </c>
    </row>
    <row r="514" spans="1:30">
      <c r="A514" s="486" t="s">
        <v>5512</v>
      </c>
      <c r="B514" s="486" t="s">
        <v>4312</v>
      </c>
      <c r="C514" s="131" t="s">
        <v>6118</v>
      </c>
      <c r="D514" s="496" t="s">
        <v>5771</v>
      </c>
      <c r="AD514" s="327" t="str">
        <f t="shared" si="9"/>
        <v>IF EXISTS (SELECT *FROM BookChild01 WHERE Code+Category+Item='0000793000269') Print 'Exist' ELSE Insert Into BookChild01 VALUES ('000079',3,'000269',00.250)</v>
      </c>
    </row>
    <row r="515" spans="1:30">
      <c r="A515" s="486" t="s">
        <v>5513</v>
      </c>
      <c r="B515" s="486" t="s">
        <v>4312</v>
      </c>
      <c r="C515" s="131" t="s">
        <v>6128</v>
      </c>
      <c r="D515" s="496" t="s">
        <v>5771</v>
      </c>
      <c r="AD515" s="327" t="str">
        <f t="shared" si="9"/>
        <v>IF EXISTS (SELECT *FROM BookChild01 WHERE Code+Category+Item='0000803000283') Print 'Exist' ELSE Insert Into BookChild01 VALUES ('000080',3,'000283',00.250)</v>
      </c>
    </row>
    <row r="516" spans="1:30">
      <c r="A516" s="486" t="s">
        <v>5514</v>
      </c>
      <c r="B516" s="486" t="s">
        <v>4312</v>
      </c>
      <c r="C516" s="131" t="s">
        <v>6128</v>
      </c>
      <c r="D516" s="496" t="s">
        <v>5771</v>
      </c>
      <c r="AD516" s="327" t="str">
        <f t="shared" si="9"/>
        <v>IF EXISTS (SELECT *FROM BookChild01 WHERE Code+Category+Item='0000813000283') Print 'Exist' ELSE Insert Into BookChild01 VALUES ('000081',3,'000283',00.250)</v>
      </c>
    </row>
    <row r="517" spans="1:30">
      <c r="A517" s="486" t="s">
        <v>5515</v>
      </c>
      <c r="B517" s="486" t="s">
        <v>4312</v>
      </c>
      <c r="C517" s="131" t="s">
        <v>6122</v>
      </c>
      <c r="D517" s="496" t="s">
        <v>5770</v>
      </c>
      <c r="AD517" s="327" t="str">
        <f t="shared" si="9"/>
        <v>IF EXISTS (SELECT *FROM BookChild01 WHERE Code+Category+Item='0000823000273') Print 'Exist' ELSE Insert Into BookChild01 VALUES ('000082',3,'000273',00.500)</v>
      </c>
    </row>
    <row r="518" spans="1:30">
      <c r="A518" s="486" t="s">
        <v>260</v>
      </c>
      <c r="B518" s="486" t="s">
        <v>4312</v>
      </c>
      <c r="C518" s="131" t="s">
        <v>6122</v>
      </c>
      <c r="D518" s="496" t="s">
        <v>5770</v>
      </c>
      <c r="AD518" s="327" t="str">
        <f t="shared" si="9"/>
        <v>IF EXISTS (SELECT *FROM BookChild01 WHERE Code+Category+Item='0000833000273') Print 'Exist' ELSE Insert Into BookChild01 VALUES ('000083',3,'000273',00.500)</v>
      </c>
    </row>
    <row r="519" spans="1:30">
      <c r="A519" s="486" t="s">
        <v>262</v>
      </c>
      <c r="B519" s="486" t="s">
        <v>4312</v>
      </c>
      <c r="C519" s="131" t="s">
        <v>6122</v>
      </c>
      <c r="D519" s="496" t="s">
        <v>5770</v>
      </c>
      <c r="AD519" s="327" t="str">
        <f t="shared" si="9"/>
        <v>IF EXISTS (SELECT *FROM BookChild01 WHERE Code+Category+Item='0000843000273') Print 'Exist' ELSE Insert Into BookChild01 VALUES ('000084',3,'000273',00.500)</v>
      </c>
    </row>
    <row r="520" spans="1:30">
      <c r="A520" s="486" t="s">
        <v>264</v>
      </c>
      <c r="B520" s="486" t="s">
        <v>4312</v>
      </c>
      <c r="C520" s="131" t="s">
        <v>6122</v>
      </c>
      <c r="D520" s="496" t="s">
        <v>5770</v>
      </c>
      <c r="AD520" s="327" t="str">
        <f t="shared" si="9"/>
        <v>IF EXISTS (SELECT *FROM BookChild01 WHERE Code+Category+Item='0000853000273') Print 'Exist' ELSE Insert Into BookChild01 VALUES ('000085',3,'000273',00.500)</v>
      </c>
    </row>
    <row r="521" spans="1:30">
      <c r="A521" s="486" t="s">
        <v>266</v>
      </c>
      <c r="B521" s="486" t="s">
        <v>4312</v>
      </c>
      <c r="C521" s="131" t="s">
        <v>6122</v>
      </c>
      <c r="D521" s="496" t="s">
        <v>5770</v>
      </c>
      <c r="AD521" s="327" t="str">
        <f t="shared" si="9"/>
        <v>IF EXISTS (SELECT *FROM BookChild01 WHERE Code+Category+Item='0000863000273') Print 'Exist' ELSE Insert Into BookChild01 VALUES ('000086',3,'000273',00.500)</v>
      </c>
    </row>
    <row r="522" spans="1:30">
      <c r="A522" s="486" t="s">
        <v>268</v>
      </c>
      <c r="B522" s="486" t="s">
        <v>4312</v>
      </c>
      <c r="C522" s="131" t="s">
        <v>6122</v>
      </c>
      <c r="D522" s="496" t="s">
        <v>5770</v>
      </c>
      <c r="AD522" s="327" t="str">
        <f t="shared" si="9"/>
        <v>IF EXISTS (SELECT *FROM BookChild01 WHERE Code+Category+Item='0000873000273') Print 'Exist' ELSE Insert Into BookChild01 VALUES ('000087',3,'000273',00.500)</v>
      </c>
    </row>
    <row r="523" spans="1:30">
      <c r="A523" s="486" t="s">
        <v>270</v>
      </c>
      <c r="B523" s="486" t="s">
        <v>4312</v>
      </c>
      <c r="C523" s="131" t="s">
        <v>6112</v>
      </c>
      <c r="D523" s="496" t="s">
        <v>5924</v>
      </c>
      <c r="AD523" s="327" t="str">
        <f t="shared" si="9"/>
        <v>IF EXISTS (SELECT *FROM BookChild01 WHERE Code+Category+Item='0000883000262') Print 'Exist' ELSE Insert Into BookChild01 VALUES ('000088',3,'000262',00.167)</v>
      </c>
    </row>
    <row r="524" spans="1:30">
      <c r="A524" s="486" t="s">
        <v>258</v>
      </c>
      <c r="B524" s="486" t="s">
        <v>4312</v>
      </c>
      <c r="C524" s="131" t="s">
        <v>6112</v>
      </c>
      <c r="D524" s="496" t="s">
        <v>5924</v>
      </c>
      <c r="AD524" s="327" t="str">
        <f t="shared" si="9"/>
        <v>IF EXISTS (SELECT *FROM BookChild01 WHERE Code+Category+Item='0000893000262') Print 'Exist' ELSE Insert Into BookChild01 VALUES ('000089',3,'000262',00.167)</v>
      </c>
    </row>
    <row r="525" spans="1:30">
      <c r="A525" s="486" t="s">
        <v>5516</v>
      </c>
      <c r="B525" s="486" t="s">
        <v>4312</v>
      </c>
      <c r="C525" s="131" t="s">
        <v>6112</v>
      </c>
      <c r="D525" s="496" t="s">
        <v>5924</v>
      </c>
      <c r="AD525" s="327" t="str">
        <f t="shared" si="9"/>
        <v>IF EXISTS (SELECT *FROM BookChild01 WHERE Code+Category+Item='0000903000262') Print 'Exist' ELSE Insert Into BookChild01 VALUES ('000090',3,'000262',00.167)</v>
      </c>
    </row>
    <row r="526" spans="1:30">
      <c r="A526" s="486" t="s">
        <v>5517</v>
      </c>
      <c r="B526" s="486" t="s">
        <v>4312</v>
      </c>
      <c r="C526" s="131" t="s">
        <v>6129</v>
      </c>
      <c r="D526" s="496" t="s">
        <v>5771</v>
      </c>
      <c r="AD526" s="327" t="str">
        <f t="shared" si="9"/>
        <v>IF EXISTS (SELECT *FROM BookChild01 WHERE Code+Category+Item='0000913000284') Print 'Exist' ELSE Insert Into BookChild01 VALUES ('000091',3,'000284',00.250)</v>
      </c>
    </row>
    <row r="527" spans="1:30">
      <c r="A527" s="486" t="s">
        <v>5518</v>
      </c>
      <c r="B527" s="486" t="s">
        <v>4312</v>
      </c>
      <c r="C527" s="131" t="s">
        <v>6129</v>
      </c>
      <c r="D527" s="496" t="s">
        <v>5771</v>
      </c>
      <c r="AD527" s="327" t="str">
        <f t="shared" si="9"/>
        <v>IF EXISTS (SELECT *FROM BookChild01 WHERE Code+Category+Item='0000923000284') Print 'Exist' ELSE Insert Into BookChild01 VALUES ('000092',3,'000284',00.250)</v>
      </c>
    </row>
    <row r="528" spans="1:30">
      <c r="A528" s="486" t="s">
        <v>5519</v>
      </c>
      <c r="B528" s="486" t="s">
        <v>4312</v>
      </c>
      <c r="C528" s="131" t="s">
        <v>6129</v>
      </c>
      <c r="D528" s="496" t="s">
        <v>5771</v>
      </c>
      <c r="AD528" s="327" t="str">
        <f t="shared" si="9"/>
        <v>IF EXISTS (SELECT *FROM BookChild01 WHERE Code+Category+Item='0000933000284') Print 'Exist' ELSE Insert Into BookChild01 VALUES ('000093',3,'000284',00.250)</v>
      </c>
    </row>
    <row r="529" spans="1:30">
      <c r="A529" s="486" t="s">
        <v>5520</v>
      </c>
      <c r="B529" s="486" t="s">
        <v>4312</v>
      </c>
      <c r="C529" s="131" t="s">
        <v>6129</v>
      </c>
      <c r="D529" s="496" t="s">
        <v>5771</v>
      </c>
      <c r="AD529" s="327" t="str">
        <f t="shared" si="9"/>
        <v>IF EXISTS (SELECT *FROM BookChild01 WHERE Code+Category+Item='0000943000284') Print 'Exist' ELSE Insert Into BookChild01 VALUES ('000094',3,'000284',00.250)</v>
      </c>
    </row>
    <row r="530" spans="1:30">
      <c r="A530" s="486" t="s">
        <v>3951</v>
      </c>
      <c r="B530" s="486" t="s">
        <v>4312</v>
      </c>
      <c r="C530" s="131" t="s">
        <v>6129</v>
      </c>
      <c r="D530" s="496" t="s">
        <v>5771</v>
      </c>
      <c r="AD530" s="327" t="str">
        <f t="shared" si="9"/>
        <v>IF EXISTS (SELECT *FROM BookChild01 WHERE Code+Category+Item='0000953000284') Print 'Exist' ELSE Insert Into BookChild01 VALUES ('000095',3,'000284',00.250)</v>
      </c>
    </row>
    <row r="531" spans="1:30">
      <c r="A531" s="486" t="s">
        <v>3943</v>
      </c>
      <c r="B531" s="486" t="s">
        <v>4312</v>
      </c>
      <c r="C531" s="131" t="s">
        <v>6129</v>
      </c>
      <c r="D531" s="496" t="s">
        <v>5771</v>
      </c>
      <c r="AD531" s="327" t="str">
        <f t="shared" si="9"/>
        <v>IF EXISTS (SELECT *FROM BookChild01 WHERE Code+Category+Item='0000963000284') Print 'Exist' ELSE Insert Into BookChild01 VALUES ('000096',3,'000284',00.250)</v>
      </c>
    </row>
    <row r="532" spans="1:30">
      <c r="A532" s="486" t="s">
        <v>3945</v>
      </c>
      <c r="B532" s="486" t="s">
        <v>4312</v>
      </c>
      <c r="C532" s="131" t="s">
        <v>6129</v>
      </c>
      <c r="D532" s="496" t="s">
        <v>5771</v>
      </c>
      <c r="AD532" s="327" t="str">
        <f t="shared" ref="AD532:AD595" si="10">CONCATENATE(AD$1,AD$3,"Category+Item='",A532&amp;B532&amp;C532,"') Print 'Exist' ELSE ",AD$4,"'",A532,"',",B532,",'",C532,"',",D532,")")</f>
        <v>IF EXISTS (SELECT *FROM BookChild01 WHERE Code+Category+Item='0000973000284') Print 'Exist' ELSE Insert Into BookChild01 VALUES ('000097',3,'000284',00.250)</v>
      </c>
    </row>
    <row r="533" spans="1:30">
      <c r="A533" s="486" t="s">
        <v>3950</v>
      </c>
      <c r="B533" s="486" t="s">
        <v>4312</v>
      </c>
      <c r="C533" s="131" t="s">
        <v>6129</v>
      </c>
      <c r="D533" s="496" t="s">
        <v>5771</v>
      </c>
      <c r="AD533" s="327" t="str">
        <f t="shared" si="10"/>
        <v>IF EXISTS (SELECT *FROM BookChild01 WHERE Code+Category+Item='0000983000284') Print 'Exist' ELSE Insert Into BookChild01 VALUES ('000098',3,'000284',00.250)</v>
      </c>
    </row>
    <row r="534" spans="1:30">
      <c r="A534" s="486" t="s">
        <v>3954</v>
      </c>
      <c r="B534" s="486" t="s">
        <v>4312</v>
      </c>
      <c r="C534" s="131" t="s">
        <v>6129</v>
      </c>
      <c r="D534" s="496" t="s">
        <v>5771</v>
      </c>
      <c r="AD534" s="327" t="str">
        <f t="shared" si="10"/>
        <v>IF EXISTS (SELECT *FROM BookChild01 WHERE Code+Category+Item='0000993000284') Print 'Exist' ELSE Insert Into BookChild01 VALUES ('000099',3,'000284',00.250)</v>
      </c>
    </row>
    <row r="535" spans="1:30">
      <c r="A535" s="486" t="s">
        <v>3955</v>
      </c>
      <c r="B535" s="486" t="s">
        <v>4312</v>
      </c>
      <c r="C535" s="131" t="s">
        <v>6129</v>
      </c>
      <c r="D535" s="496" t="s">
        <v>5771</v>
      </c>
      <c r="AD535" s="327" t="str">
        <f t="shared" si="10"/>
        <v>IF EXISTS (SELECT *FROM BookChild01 WHERE Code+Category+Item='0001003000284') Print 'Exist' ELSE Insert Into BookChild01 VALUES ('000100',3,'000284',00.250)</v>
      </c>
    </row>
    <row r="536" spans="1:30">
      <c r="A536" s="486" t="s">
        <v>3964</v>
      </c>
      <c r="B536" s="486" t="s">
        <v>4312</v>
      </c>
      <c r="C536" s="131" t="s">
        <v>6129</v>
      </c>
      <c r="D536" s="496" t="s">
        <v>5771</v>
      </c>
      <c r="AD536" s="327" t="str">
        <f t="shared" si="10"/>
        <v>IF EXISTS (SELECT *FROM BookChild01 WHERE Code+Category+Item='0001013000284') Print 'Exist' ELSE Insert Into BookChild01 VALUES ('000101',3,'000284',00.250)</v>
      </c>
    </row>
    <row r="537" spans="1:30">
      <c r="A537" s="486" t="s">
        <v>3958</v>
      </c>
      <c r="B537" s="486" t="s">
        <v>4312</v>
      </c>
      <c r="C537" s="131" t="s">
        <v>6129</v>
      </c>
      <c r="D537" s="496" t="s">
        <v>5771</v>
      </c>
      <c r="AD537" s="327" t="str">
        <f t="shared" si="10"/>
        <v>IF EXISTS (SELECT *FROM BookChild01 WHERE Code+Category+Item='0001023000284') Print 'Exist' ELSE Insert Into BookChild01 VALUES ('000102',3,'000284',00.250)</v>
      </c>
    </row>
    <row r="538" spans="1:30">
      <c r="A538" s="486" t="s">
        <v>5521</v>
      </c>
      <c r="B538" s="486" t="s">
        <v>4312</v>
      </c>
      <c r="C538" s="131" t="s">
        <v>6100</v>
      </c>
      <c r="D538" s="496" t="s">
        <v>5924</v>
      </c>
      <c r="AD538" s="327" t="str">
        <f t="shared" si="10"/>
        <v>IF EXISTS (SELECT *FROM BookChild01 WHERE Code+Category+Item='0001033000244') Print 'Exist' ELSE Insert Into BookChild01 VALUES ('000103',3,'000244',00.167)</v>
      </c>
    </row>
    <row r="539" spans="1:30">
      <c r="A539" s="486" t="s">
        <v>5522</v>
      </c>
      <c r="B539" s="486" t="s">
        <v>4312</v>
      </c>
      <c r="C539" s="131" t="s">
        <v>3819</v>
      </c>
      <c r="D539" s="496" t="s">
        <v>5924</v>
      </c>
      <c r="AD539" s="327" t="str">
        <f t="shared" si="10"/>
        <v>IF EXISTS (SELECT *FROM BookChild01 WHERE Code+Category+Item='0001043000245') Print 'Exist' ELSE Insert Into BookChild01 VALUES ('000104',3,'000245',00.167)</v>
      </c>
    </row>
    <row r="540" spans="1:30">
      <c r="A540" s="486" t="s">
        <v>5523</v>
      </c>
      <c r="B540" s="486" t="s">
        <v>4312</v>
      </c>
      <c r="C540" s="131" t="s">
        <v>3819</v>
      </c>
      <c r="D540" s="496" t="s">
        <v>5924</v>
      </c>
      <c r="AD540" s="327" t="str">
        <f t="shared" si="10"/>
        <v>IF EXISTS (SELECT *FROM BookChild01 WHERE Code+Category+Item='0001053000245') Print 'Exist' ELSE Insert Into BookChild01 VALUES ('000105',3,'000245',00.167)</v>
      </c>
    </row>
    <row r="541" spans="1:30">
      <c r="A541" s="486" t="s">
        <v>5524</v>
      </c>
      <c r="B541" s="486" t="s">
        <v>4312</v>
      </c>
      <c r="C541" s="131" t="s">
        <v>3819</v>
      </c>
      <c r="D541" s="496" t="s">
        <v>5924</v>
      </c>
      <c r="AD541" s="327" t="str">
        <f t="shared" si="10"/>
        <v>IF EXISTS (SELECT *FROM BookChild01 WHERE Code+Category+Item='0001063000245') Print 'Exist' ELSE Insert Into BookChild01 VALUES ('000106',3,'000245',00.167)</v>
      </c>
    </row>
    <row r="542" spans="1:30">
      <c r="A542" s="486" t="s">
        <v>5525</v>
      </c>
      <c r="B542" s="486" t="s">
        <v>4312</v>
      </c>
      <c r="C542" s="131" t="s">
        <v>3957</v>
      </c>
      <c r="D542" s="496" t="s">
        <v>5924</v>
      </c>
      <c r="AD542" s="327" t="str">
        <f t="shared" si="10"/>
        <v>IF EXISTS (SELECT *FROM BookChild01 WHERE Code+Category+Item='0001073000246') Print 'Exist' ELSE Insert Into BookChild01 VALUES ('000107',3,'000246',00.167)</v>
      </c>
    </row>
    <row r="543" spans="1:30">
      <c r="A543" s="486" t="s">
        <v>5526</v>
      </c>
      <c r="B543" s="486" t="s">
        <v>4312</v>
      </c>
      <c r="C543" s="131" t="s">
        <v>3957</v>
      </c>
      <c r="D543" s="496" t="s">
        <v>5924</v>
      </c>
      <c r="AD543" s="327" t="str">
        <f t="shared" si="10"/>
        <v>IF EXISTS (SELECT *FROM BookChild01 WHERE Code+Category+Item='0001083000246') Print 'Exist' ELSE Insert Into BookChild01 VALUES ('000108',3,'000246',00.167)</v>
      </c>
    </row>
    <row r="544" spans="1:30">
      <c r="A544" s="486" t="s">
        <v>5527</v>
      </c>
      <c r="B544" s="486" t="s">
        <v>4312</v>
      </c>
      <c r="C544" s="131" t="s">
        <v>3957</v>
      </c>
      <c r="D544" s="496" t="s">
        <v>5924</v>
      </c>
      <c r="AD544" s="327" t="str">
        <f t="shared" si="10"/>
        <v>IF EXISTS (SELECT *FROM BookChild01 WHERE Code+Category+Item='0001093000246') Print 'Exist' ELSE Insert Into BookChild01 VALUES ('000109',3,'000246',00.167)</v>
      </c>
    </row>
    <row r="545" spans="1:30">
      <c r="A545" s="486" t="s">
        <v>5528</v>
      </c>
      <c r="B545" s="486" t="s">
        <v>4312</v>
      </c>
      <c r="C545" s="131" t="s">
        <v>6101</v>
      </c>
      <c r="D545" s="496" t="s">
        <v>5924</v>
      </c>
      <c r="AD545" s="327" t="str">
        <f t="shared" si="10"/>
        <v>IF EXISTS (SELECT *FROM BookChild01 WHERE Code+Category+Item='0001103000247') Print 'Exist' ELSE Insert Into BookChild01 VALUES ('000110',3,'000247',00.167)</v>
      </c>
    </row>
    <row r="546" spans="1:30">
      <c r="A546" s="486" t="s">
        <v>5529</v>
      </c>
      <c r="B546" s="486" t="s">
        <v>4312</v>
      </c>
      <c r="C546" s="131" t="s">
        <v>6101</v>
      </c>
      <c r="D546" s="496" t="s">
        <v>5924</v>
      </c>
      <c r="AD546" s="327" t="str">
        <f t="shared" si="10"/>
        <v>IF EXISTS (SELECT *FROM BookChild01 WHERE Code+Category+Item='0001113000247') Print 'Exist' ELSE Insert Into BookChild01 VALUES ('000111',3,'000247',00.167)</v>
      </c>
    </row>
    <row r="547" spans="1:30">
      <c r="A547" s="486" t="s">
        <v>5530</v>
      </c>
      <c r="B547" s="486" t="s">
        <v>4312</v>
      </c>
      <c r="C547" s="131" t="s">
        <v>6101</v>
      </c>
      <c r="D547" s="496" t="s">
        <v>5924</v>
      </c>
      <c r="AD547" s="327" t="str">
        <f t="shared" si="10"/>
        <v>IF EXISTS (SELECT *FROM BookChild01 WHERE Code+Category+Item='0001123000247') Print 'Exist' ELSE Insert Into BookChild01 VALUES ('000112',3,'000247',00.167)</v>
      </c>
    </row>
    <row r="548" spans="1:30">
      <c r="A548" s="486" t="s">
        <v>5531</v>
      </c>
      <c r="B548" s="486" t="s">
        <v>4312</v>
      </c>
      <c r="C548" s="131" t="s">
        <v>6099</v>
      </c>
      <c r="D548" s="496" t="s">
        <v>5771</v>
      </c>
      <c r="AD548" s="327" t="str">
        <f t="shared" si="10"/>
        <v>IF EXISTS (SELECT *FROM BookChild01 WHERE Code+Category+Item='0001133000242') Print 'Exist' ELSE Insert Into BookChild01 VALUES ('000113',3,'000242',00.250)</v>
      </c>
    </row>
    <row r="549" spans="1:30">
      <c r="A549" s="486" t="s">
        <v>5532</v>
      </c>
      <c r="B549" s="486" t="s">
        <v>4312</v>
      </c>
      <c r="C549" s="131" t="s">
        <v>6099</v>
      </c>
      <c r="D549" s="496" t="s">
        <v>5771</v>
      </c>
      <c r="AD549" s="327" t="str">
        <f t="shared" si="10"/>
        <v>IF EXISTS (SELECT *FROM BookChild01 WHERE Code+Category+Item='0001143000242') Print 'Exist' ELSE Insert Into BookChild01 VALUES ('000114',3,'000242',00.250)</v>
      </c>
    </row>
    <row r="550" spans="1:30">
      <c r="A550" s="486" t="s">
        <v>5533</v>
      </c>
      <c r="B550" s="486" t="s">
        <v>4312</v>
      </c>
      <c r="C550" s="131" t="s">
        <v>3884</v>
      </c>
      <c r="D550" s="496" t="s">
        <v>5771</v>
      </c>
      <c r="AD550" s="327" t="str">
        <f t="shared" si="10"/>
        <v>IF EXISTS (SELECT *FROM BookChild01 WHERE Code+Category+Item='0001153000243') Print 'Exist' ELSE Insert Into BookChild01 VALUES ('000115',3,'000243',00.250)</v>
      </c>
    </row>
    <row r="551" spans="1:30">
      <c r="A551" s="486" t="s">
        <v>5534</v>
      </c>
      <c r="B551" s="486" t="s">
        <v>4312</v>
      </c>
      <c r="C551" s="131" t="s">
        <v>3884</v>
      </c>
      <c r="D551" s="496" t="s">
        <v>5771</v>
      </c>
      <c r="AD551" s="327" t="str">
        <f t="shared" si="10"/>
        <v>IF EXISTS (SELECT *FROM BookChild01 WHERE Code+Category+Item='0001163000243') Print 'Exist' ELSE Insert Into BookChild01 VALUES ('000116',3,'000243',00.250)</v>
      </c>
    </row>
    <row r="552" spans="1:30">
      <c r="A552" s="486" t="s">
        <v>5535</v>
      </c>
      <c r="B552" s="486" t="s">
        <v>4312</v>
      </c>
      <c r="C552" s="131" t="s">
        <v>6130</v>
      </c>
      <c r="D552" s="496" t="s">
        <v>5924</v>
      </c>
      <c r="AD552" s="327" t="str">
        <f t="shared" si="10"/>
        <v>IF EXISTS (SELECT *FROM BookChild01 WHERE Code+Category+Item='0001173000285') Print 'Exist' ELSE Insert Into BookChild01 VALUES ('000117',3,'000285',00.167)</v>
      </c>
    </row>
    <row r="553" spans="1:30">
      <c r="A553" s="486" t="s">
        <v>5536</v>
      </c>
      <c r="B553" s="486" t="s">
        <v>4312</v>
      </c>
      <c r="C553" s="131" t="s">
        <v>6130</v>
      </c>
      <c r="D553" s="496" t="s">
        <v>5924</v>
      </c>
      <c r="AD553" s="327" t="str">
        <f t="shared" si="10"/>
        <v>IF EXISTS (SELECT *FROM BookChild01 WHERE Code+Category+Item='0001183000285') Print 'Exist' ELSE Insert Into BookChild01 VALUES ('000118',3,'000285',00.167)</v>
      </c>
    </row>
    <row r="554" spans="1:30">
      <c r="A554" s="486" t="s">
        <v>5537</v>
      </c>
      <c r="B554" s="486" t="s">
        <v>4312</v>
      </c>
      <c r="C554" s="131" t="s">
        <v>6123</v>
      </c>
      <c r="D554" s="496" t="s">
        <v>5924</v>
      </c>
      <c r="AD554" s="327" t="str">
        <f t="shared" si="10"/>
        <v>IF EXISTS (SELECT *FROM BookChild01 WHERE Code+Category+Item='0001193000274') Print 'Exist' ELSE Insert Into BookChild01 VALUES ('000119',3,'000274',00.167)</v>
      </c>
    </row>
    <row r="555" spans="1:30">
      <c r="A555" s="486" t="s">
        <v>3953</v>
      </c>
      <c r="B555" s="486" t="s">
        <v>4312</v>
      </c>
      <c r="C555" s="131" t="s">
        <v>6123</v>
      </c>
      <c r="D555" s="496" t="s">
        <v>5924</v>
      </c>
      <c r="AD555" s="327" t="str">
        <f t="shared" si="10"/>
        <v>IF EXISTS (SELECT *FROM BookChild01 WHERE Code+Category+Item='0001203000274') Print 'Exist' ELSE Insert Into BookChild01 VALUES ('000120',3,'000274',00.167)</v>
      </c>
    </row>
    <row r="556" spans="1:30">
      <c r="A556" s="486" t="s">
        <v>5538</v>
      </c>
      <c r="B556" s="486" t="s">
        <v>4312</v>
      </c>
      <c r="C556" s="131" t="s">
        <v>6124</v>
      </c>
      <c r="D556" s="496" t="s">
        <v>5924</v>
      </c>
      <c r="AD556" s="327" t="str">
        <f t="shared" si="10"/>
        <v>IF EXISTS (SELECT *FROM BookChild01 WHERE Code+Category+Item='0001213000275') Print 'Exist' ELSE Insert Into BookChild01 VALUES ('000121',3,'000275',00.167)</v>
      </c>
    </row>
    <row r="557" spans="1:30">
      <c r="A557" s="486" t="s">
        <v>3946</v>
      </c>
      <c r="B557" s="486" t="s">
        <v>4312</v>
      </c>
      <c r="C557" s="131" t="s">
        <v>6124</v>
      </c>
      <c r="D557" s="496" t="s">
        <v>5924</v>
      </c>
      <c r="AD557" s="327" t="str">
        <f t="shared" si="10"/>
        <v>IF EXISTS (SELECT *FROM BookChild01 WHERE Code+Category+Item='0001223000275') Print 'Exist' ELSE Insert Into BookChild01 VALUES ('000122',3,'000275',00.167)</v>
      </c>
    </row>
    <row r="558" spans="1:30">
      <c r="A558" s="486" t="s">
        <v>3948</v>
      </c>
      <c r="B558" s="486" t="s">
        <v>4312</v>
      </c>
      <c r="C558" s="131" t="s">
        <v>6123</v>
      </c>
      <c r="D558" s="496" t="s">
        <v>5924</v>
      </c>
      <c r="AD558" s="327" t="str">
        <f t="shared" si="10"/>
        <v>IF EXISTS (SELECT *FROM BookChild01 WHERE Code+Category+Item='0001233000274') Print 'Exist' ELSE Insert Into BookChild01 VALUES ('000123',3,'000274',00.167)</v>
      </c>
    </row>
    <row r="559" spans="1:30">
      <c r="A559" s="486" t="s">
        <v>5598</v>
      </c>
      <c r="B559" s="486" t="s">
        <v>4312</v>
      </c>
      <c r="C559" s="131" t="s">
        <v>6123</v>
      </c>
      <c r="D559" s="496" t="s">
        <v>5924</v>
      </c>
      <c r="AD559" s="327" t="str">
        <f t="shared" si="10"/>
        <v>IF EXISTS (SELECT *FROM BookChild01 WHERE Code+Category+Item='0001243000274') Print 'Exist' ELSE Insert Into BookChild01 VALUES ('000124',3,'000274',00.167)</v>
      </c>
    </row>
    <row r="560" spans="1:30">
      <c r="A560" s="486" t="s">
        <v>5599</v>
      </c>
      <c r="B560" s="486" t="s">
        <v>4312</v>
      </c>
      <c r="C560" s="131" t="s">
        <v>6125</v>
      </c>
      <c r="D560" s="496" t="s">
        <v>5924</v>
      </c>
      <c r="AD560" s="327" t="str">
        <f t="shared" si="10"/>
        <v>IF EXISTS (SELECT *FROM BookChild01 WHERE Code+Category+Item='0001253000276') Print 'Exist' ELSE Insert Into BookChild01 VALUES ('000125',3,'000276',00.167)</v>
      </c>
    </row>
    <row r="561" spans="1:30">
      <c r="A561" s="486" t="s">
        <v>5600</v>
      </c>
      <c r="B561" s="486" t="s">
        <v>4312</v>
      </c>
      <c r="C561" s="131" t="s">
        <v>6125</v>
      </c>
      <c r="D561" s="496" t="s">
        <v>5924</v>
      </c>
      <c r="AD561" s="327" t="str">
        <f t="shared" si="10"/>
        <v>IF EXISTS (SELECT *FROM BookChild01 WHERE Code+Category+Item='0001263000276') Print 'Exist' ELSE Insert Into BookChild01 VALUES ('000126',3,'000276',00.167)</v>
      </c>
    </row>
    <row r="562" spans="1:30">
      <c r="A562" s="486" t="s">
        <v>5601</v>
      </c>
      <c r="B562" s="486" t="s">
        <v>4312</v>
      </c>
      <c r="C562" s="131" t="s">
        <v>6125</v>
      </c>
      <c r="D562" s="496" t="s">
        <v>5924</v>
      </c>
      <c r="AD562" s="327" t="str">
        <f t="shared" si="10"/>
        <v>IF EXISTS (SELECT *FROM BookChild01 WHERE Code+Category+Item='0001273000276') Print 'Exist' ELSE Insert Into BookChild01 VALUES ('000127',3,'000276',00.167)</v>
      </c>
    </row>
    <row r="563" spans="1:30">
      <c r="A563" s="486" t="s">
        <v>5602</v>
      </c>
      <c r="B563" s="486" t="s">
        <v>4312</v>
      </c>
      <c r="C563" s="131" t="s">
        <v>6125</v>
      </c>
      <c r="D563" s="496" t="s">
        <v>5924</v>
      </c>
      <c r="AD563" s="327" t="str">
        <f t="shared" si="10"/>
        <v>IF EXISTS (SELECT *FROM BookChild01 WHERE Code+Category+Item='0001283000276') Print 'Exist' ELSE Insert Into BookChild01 VALUES ('000128',3,'000276',00.167)</v>
      </c>
    </row>
    <row r="564" spans="1:30">
      <c r="A564" s="486" t="s">
        <v>5603</v>
      </c>
      <c r="B564" s="486" t="s">
        <v>4312</v>
      </c>
      <c r="C564" s="131" t="s">
        <v>6117</v>
      </c>
      <c r="D564" s="496" t="s">
        <v>5925</v>
      </c>
      <c r="AD564" s="327" t="str">
        <f t="shared" si="10"/>
        <v>IF EXISTS (SELECT *FROM BookChild01 WHERE Code+Category+Item='0001293000268') Print 'Exist' ELSE Insert Into BookChild01 VALUES ('000129',3,'000268',00.125)</v>
      </c>
    </row>
    <row r="565" spans="1:30">
      <c r="A565" s="486" t="s">
        <v>5605</v>
      </c>
      <c r="B565" s="486" t="s">
        <v>4312</v>
      </c>
      <c r="C565" s="131" t="s">
        <v>6117</v>
      </c>
      <c r="D565" s="496" t="s">
        <v>5925</v>
      </c>
      <c r="AD565" s="327" t="str">
        <f t="shared" si="10"/>
        <v>IF EXISTS (SELECT *FROM BookChild01 WHERE Code+Category+Item='0001303000268') Print 'Exist' ELSE Insert Into BookChild01 VALUES ('000130',3,'000268',00.125)</v>
      </c>
    </row>
    <row r="566" spans="1:30">
      <c r="A566" s="486" t="s">
        <v>5607</v>
      </c>
      <c r="B566" s="486" t="s">
        <v>4312</v>
      </c>
      <c r="C566" s="131" t="s">
        <v>6117</v>
      </c>
      <c r="D566" s="496" t="s">
        <v>5925</v>
      </c>
      <c r="AD566" s="327" t="str">
        <f t="shared" si="10"/>
        <v>IF EXISTS (SELECT *FROM BookChild01 WHERE Code+Category+Item='0001313000268') Print 'Exist' ELSE Insert Into BookChild01 VALUES ('000131',3,'000268',00.125)</v>
      </c>
    </row>
    <row r="567" spans="1:30">
      <c r="A567" s="486" t="s">
        <v>5609</v>
      </c>
      <c r="B567" s="486" t="s">
        <v>4312</v>
      </c>
      <c r="C567" s="131" t="s">
        <v>6113</v>
      </c>
      <c r="D567" s="496" t="s">
        <v>5925</v>
      </c>
      <c r="AD567" s="327" t="str">
        <f t="shared" si="10"/>
        <v>IF EXISTS (SELECT *FROM BookChild01 WHERE Code+Category+Item='0001323000263') Print 'Exist' ELSE Insert Into BookChild01 VALUES ('000132',3,'000263',00.125)</v>
      </c>
    </row>
    <row r="568" spans="1:30">
      <c r="A568" s="486" t="s">
        <v>5611</v>
      </c>
      <c r="B568" s="486" t="s">
        <v>4312</v>
      </c>
      <c r="C568" s="131" t="s">
        <v>6113</v>
      </c>
      <c r="D568" s="496" t="s">
        <v>5925</v>
      </c>
      <c r="AD568" s="327" t="str">
        <f t="shared" si="10"/>
        <v>IF EXISTS (SELECT *FROM BookChild01 WHERE Code+Category+Item='0001333000263') Print 'Exist' ELSE Insert Into BookChild01 VALUES ('000133',3,'000263',00.125)</v>
      </c>
    </row>
    <row r="569" spans="1:30">
      <c r="A569" s="486" t="s">
        <v>5613</v>
      </c>
      <c r="B569" s="486" t="s">
        <v>4312</v>
      </c>
      <c r="C569" s="131" t="s">
        <v>6113</v>
      </c>
      <c r="D569" s="496" t="s">
        <v>5925</v>
      </c>
      <c r="AD569" s="327" t="str">
        <f t="shared" si="10"/>
        <v>IF EXISTS (SELECT *FROM BookChild01 WHERE Code+Category+Item='0001343000263') Print 'Exist' ELSE Insert Into BookChild01 VALUES ('000134',3,'000263',00.125)</v>
      </c>
    </row>
    <row r="570" spans="1:30">
      <c r="A570" s="486" t="s">
        <v>5614</v>
      </c>
      <c r="B570" s="486" t="s">
        <v>4312</v>
      </c>
      <c r="C570" s="131" t="s">
        <v>6113</v>
      </c>
      <c r="D570" s="496" t="s">
        <v>5925</v>
      </c>
      <c r="AD570" s="327" t="str">
        <f t="shared" si="10"/>
        <v>IF EXISTS (SELECT *FROM BookChild01 WHERE Code+Category+Item='0001353000263') Print 'Exist' ELSE Insert Into BookChild01 VALUES ('000135',3,'000263',00.125)</v>
      </c>
    </row>
    <row r="571" spans="1:30">
      <c r="A571" s="486" t="s">
        <v>5616</v>
      </c>
      <c r="B571" s="486" t="s">
        <v>4312</v>
      </c>
      <c r="C571" s="131" t="s">
        <v>6113</v>
      </c>
      <c r="D571" s="496" t="s">
        <v>5925</v>
      </c>
      <c r="AD571" s="327" t="str">
        <f t="shared" si="10"/>
        <v>IF EXISTS (SELECT *FROM BookChild01 WHERE Code+Category+Item='0001363000263') Print 'Exist' ELSE Insert Into BookChild01 VALUES ('000136',3,'000263',00.125)</v>
      </c>
    </row>
    <row r="572" spans="1:30">
      <c r="A572" s="486" t="s">
        <v>272</v>
      </c>
      <c r="B572" s="486" t="s">
        <v>4312</v>
      </c>
      <c r="C572" s="131" t="s">
        <v>6113</v>
      </c>
      <c r="D572" s="496" t="s">
        <v>5925</v>
      </c>
      <c r="AD572" s="327" t="str">
        <f t="shared" si="10"/>
        <v>IF EXISTS (SELECT *FROM BookChild01 WHERE Code+Category+Item='0001373000263') Print 'Exist' ELSE Insert Into BookChild01 VALUES ('000137',3,'000263',00.125)</v>
      </c>
    </row>
    <row r="573" spans="1:30">
      <c r="A573" s="486" t="s">
        <v>5619</v>
      </c>
      <c r="B573" s="486" t="s">
        <v>4312</v>
      </c>
      <c r="C573" s="131" t="s">
        <v>6113</v>
      </c>
      <c r="D573" s="496" t="s">
        <v>5925</v>
      </c>
      <c r="AD573" s="327" t="str">
        <f t="shared" si="10"/>
        <v>IF EXISTS (SELECT *FROM BookChild01 WHERE Code+Category+Item='0001383000263') Print 'Exist' ELSE Insert Into BookChild01 VALUES ('000138',3,'000263',00.125)</v>
      </c>
    </row>
    <row r="574" spans="1:30">
      <c r="A574" s="486" t="s">
        <v>5621</v>
      </c>
      <c r="B574" s="486" t="s">
        <v>4312</v>
      </c>
      <c r="C574" s="131" t="s">
        <v>6113</v>
      </c>
      <c r="D574" s="496" t="s">
        <v>5925</v>
      </c>
      <c r="AD574" s="327" t="str">
        <f t="shared" si="10"/>
        <v>IF EXISTS (SELECT *FROM BookChild01 WHERE Code+Category+Item='0001393000263') Print 'Exist' ELSE Insert Into BookChild01 VALUES ('000139',3,'000263',00.125)</v>
      </c>
    </row>
    <row r="575" spans="1:30">
      <c r="A575" s="486" t="s">
        <v>3769</v>
      </c>
      <c r="B575" s="486" t="s">
        <v>4312</v>
      </c>
      <c r="C575" s="131" t="s">
        <v>6113</v>
      </c>
      <c r="D575" s="496" t="s">
        <v>5925</v>
      </c>
      <c r="AD575" s="327" t="str">
        <f t="shared" si="10"/>
        <v>IF EXISTS (SELECT *FROM BookChild01 WHERE Code+Category+Item='0001403000263') Print 'Exist' ELSE Insert Into BookChild01 VALUES ('000140',3,'000263',00.125)</v>
      </c>
    </row>
    <row r="576" spans="1:30">
      <c r="A576" s="486" t="s">
        <v>3932</v>
      </c>
      <c r="B576" s="486" t="s">
        <v>4312</v>
      </c>
      <c r="C576" s="131" t="s">
        <v>6113</v>
      </c>
      <c r="D576" s="496" t="s">
        <v>5925</v>
      </c>
      <c r="AD576" s="327" t="str">
        <f t="shared" si="10"/>
        <v>IF EXISTS (SELECT *FROM BookChild01 WHERE Code+Category+Item='0001413000263') Print 'Exist' ELSE Insert Into BookChild01 VALUES ('000141',3,'000263',00.125)</v>
      </c>
    </row>
    <row r="577" spans="1:30">
      <c r="A577" s="486" t="s">
        <v>3779</v>
      </c>
      <c r="B577" s="486" t="s">
        <v>4312</v>
      </c>
      <c r="C577" s="131" t="s">
        <v>6113</v>
      </c>
      <c r="D577" s="496" t="s">
        <v>5925</v>
      </c>
      <c r="AD577" s="327" t="str">
        <f t="shared" si="10"/>
        <v>IF EXISTS (SELECT *FROM BookChild01 WHERE Code+Category+Item='0001423000263') Print 'Exist' ELSE Insert Into BookChild01 VALUES ('000142',3,'000263',00.125)</v>
      </c>
    </row>
    <row r="578" spans="1:30">
      <c r="A578" s="486" t="s">
        <v>3771</v>
      </c>
      <c r="B578" s="486" t="s">
        <v>4312</v>
      </c>
      <c r="C578" s="131" t="s">
        <v>6113</v>
      </c>
      <c r="D578" s="496" t="s">
        <v>5925</v>
      </c>
      <c r="AD578" s="327" t="str">
        <f t="shared" si="10"/>
        <v>IF EXISTS (SELECT *FROM BookChild01 WHERE Code+Category+Item='0001433000263') Print 'Exist' ELSE Insert Into BookChild01 VALUES ('000143',3,'000263',00.125)</v>
      </c>
    </row>
    <row r="579" spans="1:30">
      <c r="A579" s="486" t="s">
        <v>5627</v>
      </c>
      <c r="B579" s="486" t="s">
        <v>4312</v>
      </c>
      <c r="C579" s="131" t="s">
        <v>6113</v>
      </c>
      <c r="D579" s="496" t="s">
        <v>5925</v>
      </c>
      <c r="AD579" s="327" t="str">
        <f t="shared" si="10"/>
        <v>IF EXISTS (SELECT *FROM BookChild01 WHERE Code+Category+Item='0001443000263') Print 'Exist' ELSE Insert Into BookChild01 VALUES ('000144',3,'000263',00.125)</v>
      </c>
    </row>
    <row r="580" spans="1:30">
      <c r="A580" s="486" t="s">
        <v>5629</v>
      </c>
      <c r="B580" s="486" t="s">
        <v>4312</v>
      </c>
      <c r="C580" s="131" t="s">
        <v>6113</v>
      </c>
      <c r="D580" s="496" t="s">
        <v>5925</v>
      </c>
      <c r="AD580" s="327" t="str">
        <f t="shared" si="10"/>
        <v>IF EXISTS (SELECT *FROM BookChild01 WHERE Code+Category+Item='0001453000263') Print 'Exist' ELSE Insert Into BookChild01 VALUES ('000145',3,'000263',00.125)</v>
      </c>
    </row>
    <row r="581" spans="1:30">
      <c r="A581" s="486" t="s">
        <v>5631</v>
      </c>
      <c r="B581" s="486" t="s">
        <v>4312</v>
      </c>
      <c r="C581" s="131" t="s">
        <v>6113</v>
      </c>
      <c r="D581" s="496" t="s">
        <v>5925</v>
      </c>
      <c r="AD581" s="327" t="str">
        <f t="shared" si="10"/>
        <v>IF EXISTS (SELECT *FROM BookChild01 WHERE Code+Category+Item='0001463000263') Print 'Exist' ELSE Insert Into BookChild01 VALUES ('000146',3,'000263',00.125)</v>
      </c>
    </row>
    <row r="582" spans="1:30">
      <c r="A582" s="486" t="s">
        <v>5633</v>
      </c>
      <c r="B582" s="486" t="s">
        <v>4312</v>
      </c>
      <c r="C582" s="131" t="s">
        <v>6098</v>
      </c>
      <c r="D582" s="496" t="s">
        <v>5925</v>
      </c>
      <c r="AD582" s="327" t="str">
        <f t="shared" si="10"/>
        <v>IF EXISTS (SELECT *FROM BookChild01 WHERE Code+Category+Item='0001473000240') Print 'Exist' ELSE Insert Into BookChild01 VALUES ('000147',3,'000240',00.125)</v>
      </c>
    </row>
    <row r="583" spans="1:30">
      <c r="A583" s="486" t="s">
        <v>5635</v>
      </c>
      <c r="B583" s="486" t="s">
        <v>4312</v>
      </c>
      <c r="C583" s="131" t="s">
        <v>6098</v>
      </c>
      <c r="D583" s="496" t="s">
        <v>5925</v>
      </c>
      <c r="AD583" s="327" t="str">
        <f t="shared" si="10"/>
        <v>IF EXISTS (SELECT *FROM BookChild01 WHERE Code+Category+Item='0001483000240') Print 'Exist' ELSE Insert Into BookChild01 VALUES ('000148',3,'000240',00.125)</v>
      </c>
    </row>
    <row r="584" spans="1:30">
      <c r="A584" s="486" t="s">
        <v>5637</v>
      </c>
      <c r="B584" s="486" t="s">
        <v>4312</v>
      </c>
      <c r="C584" s="131" t="s">
        <v>6098</v>
      </c>
      <c r="D584" s="496" t="s">
        <v>5925</v>
      </c>
      <c r="AD584" s="327" t="str">
        <f t="shared" si="10"/>
        <v>IF EXISTS (SELECT *FROM BookChild01 WHERE Code+Category+Item='0001493000240') Print 'Exist' ELSE Insert Into BookChild01 VALUES ('000149',3,'000240',00.125)</v>
      </c>
    </row>
    <row r="585" spans="1:30">
      <c r="A585" s="486" t="s">
        <v>5639</v>
      </c>
      <c r="B585" s="486" t="s">
        <v>4312</v>
      </c>
      <c r="C585" s="131" t="s">
        <v>6098</v>
      </c>
      <c r="D585" s="496" t="s">
        <v>5925</v>
      </c>
      <c r="AD585" s="327" t="str">
        <f t="shared" si="10"/>
        <v>IF EXISTS (SELECT *FROM BookChild01 WHERE Code+Category+Item='0001503000240') Print 'Exist' ELSE Insert Into BookChild01 VALUES ('000150',3,'000240',00.125)</v>
      </c>
    </row>
    <row r="586" spans="1:30">
      <c r="A586" s="486" t="s">
        <v>5641</v>
      </c>
      <c r="B586" s="486" t="s">
        <v>4312</v>
      </c>
      <c r="C586" s="131" t="s">
        <v>6098</v>
      </c>
      <c r="D586" s="496" t="s">
        <v>5925</v>
      </c>
      <c r="AD586" s="327" t="str">
        <f t="shared" si="10"/>
        <v>IF EXISTS (SELECT *FROM BookChild01 WHERE Code+Category+Item='0001513000240') Print 'Exist' ELSE Insert Into BookChild01 VALUES ('000151',3,'000240',00.125)</v>
      </c>
    </row>
    <row r="587" spans="1:30">
      <c r="A587" s="486" t="s">
        <v>5643</v>
      </c>
      <c r="B587" s="486" t="s">
        <v>4312</v>
      </c>
      <c r="C587" s="131" t="s">
        <v>6098</v>
      </c>
      <c r="D587" s="496" t="s">
        <v>5925</v>
      </c>
      <c r="AD587" s="327" t="str">
        <f t="shared" si="10"/>
        <v>IF EXISTS (SELECT *FROM BookChild01 WHERE Code+Category+Item='0001523000240') Print 'Exist' ELSE Insert Into BookChild01 VALUES ('000152',3,'000240',00.125)</v>
      </c>
    </row>
    <row r="588" spans="1:30">
      <c r="A588" s="486" t="s">
        <v>5645</v>
      </c>
      <c r="B588" s="486" t="s">
        <v>4312</v>
      </c>
      <c r="C588" s="131" t="s">
        <v>6098</v>
      </c>
      <c r="D588" s="496" t="s">
        <v>5925</v>
      </c>
      <c r="AD588" s="327" t="str">
        <f t="shared" si="10"/>
        <v>IF EXISTS (SELECT *FROM BookChild01 WHERE Code+Category+Item='0001533000240') Print 'Exist' ELSE Insert Into BookChild01 VALUES ('000153',3,'000240',00.125)</v>
      </c>
    </row>
    <row r="589" spans="1:30">
      <c r="A589" s="486" t="s">
        <v>5763</v>
      </c>
      <c r="B589" s="486" t="s">
        <v>4312</v>
      </c>
      <c r="C589" s="131" t="s">
        <v>6098</v>
      </c>
      <c r="D589" s="496" t="s">
        <v>5925</v>
      </c>
      <c r="AD589" s="327" t="str">
        <f t="shared" si="10"/>
        <v>IF EXISTS (SELECT *FROM BookChild01 WHERE Code+Category+Item='0001543000240') Print 'Exist' ELSE Insert Into BookChild01 VALUES ('000154',3,'000240',00.125)</v>
      </c>
    </row>
    <row r="590" spans="1:30">
      <c r="A590" s="486" t="s">
        <v>5764</v>
      </c>
      <c r="B590" s="486" t="s">
        <v>4312</v>
      </c>
      <c r="C590" s="131" t="s">
        <v>6098</v>
      </c>
      <c r="D590" s="496" t="s">
        <v>5925</v>
      </c>
      <c r="AD590" s="327" t="str">
        <f t="shared" si="10"/>
        <v>IF EXISTS (SELECT *FROM BookChild01 WHERE Code+Category+Item='0001553000240') Print 'Exist' ELSE Insert Into BookChild01 VALUES ('000155',3,'000240',00.125)</v>
      </c>
    </row>
    <row r="591" spans="1:30">
      <c r="A591" s="486" t="s">
        <v>5765</v>
      </c>
      <c r="B591" s="486" t="s">
        <v>4312</v>
      </c>
      <c r="C591" s="131" t="s">
        <v>6098</v>
      </c>
      <c r="D591" s="496" t="s">
        <v>5925</v>
      </c>
      <c r="AD591" s="327" t="str">
        <f t="shared" si="10"/>
        <v>IF EXISTS (SELECT *FROM BookChild01 WHERE Code+Category+Item='0001563000240') Print 'Exist' ELSE Insert Into BookChild01 VALUES ('000156',3,'000240',00.125)</v>
      </c>
    </row>
    <row r="592" spans="1:30">
      <c r="A592" s="486" t="s">
        <v>5766</v>
      </c>
      <c r="B592" s="486" t="s">
        <v>4312</v>
      </c>
      <c r="C592" s="131" t="s">
        <v>6098</v>
      </c>
      <c r="D592" s="496" t="s">
        <v>5925</v>
      </c>
      <c r="AD592" s="327" t="str">
        <f t="shared" si="10"/>
        <v>IF EXISTS (SELECT *FROM BookChild01 WHERE Code+Category+Item='0001573000240') Print 'Exist' ELSE Insert Into BookChild01 VALUES ('000157',3,'000240',00.125)</v>
      </c>
    </row>
    <row r="593" spans="1:30">
      <c r="A593" s="486" t="s">
        <v>5767</v>
      </c>
      <c r="B593" s="486" t="s">
        <v>4312</v>
      </c>
      <c r="C593" s="131" t="s">
        <v>6098</v>
      </c>
      <c r="D593" s="496" t="s">
        <v>5925</v>
      </c>
      <c r="AD593" s="327" t="str">
        <f t="shared" si="10"/>
        <v>IF EXISTS (SELECT *FROM BookChild01 WHERE Code+Category+Item='0001583000240') Print 'Exist' ELSE Insert Into BookChild01 VALUES ('000158',3,'000240',00.125)</v>
      </c>
    </row>
    <row r="594" spans="1:30">
      <c r="A594" s="486" t="s">
        <v>213</v>
      </c>
      <c r="B594" s="486" t="s">
        <v>4312</v>
      </c>
      <c r="C594" s="131" t="s">
        <v>6098</v>
      </c>
      <c r="D594" s="496" t="s">
        <v>5925</v>
      </c>
      <c r="AD594" s="327" t="str">
        <f t="shared" si="10"/>
        <v>IF EXISTS (SELECT *FROM BookChild01 WHERE Code+Category+Item='0001593000240') Print 'Exist' ELSE Insert Into BookChild01 VALUES ('000159',3,'000240',00.125)</v>
      </c>
    </row>
    <row r="595" spans="1:30">
      <c r="A595" s="486" t="s">
        <v>220</v>
      </c>
      <c r="B595" s="486" t="s">
        <v>4312</v>
      </c>
      <c r="C595" s="131" t="s">
        <v>6098</v>
      </c>
      <c r="D595" s="496" t="s">
        <v>5925</v>
      </c>
      <c r="AD595" s="327" t="str">
        <f t="shared" si="10"/>
        <v>IF EXISTS (SELECT *FROM BookChild01 WHERE Code+Category+Item='0001603000240') Print 'Exist' ELSE Insert Into BookChild01 VALUES ('000160',3,'000240',00.125)</v>
      </c>
    </row>
    <row r="596" spans="1:30">
      <c r="A596" s="486" t="s">
        <v>5803</v>
      </c>
      <c r="B596" s="486" t="s">
        <v>4312</v>
      </c>
      <c r="C596" s="131" t="s">
        <v>6098</v>
      </c>
      <c r="D596" s="496" t="s">
        <v>5925</v>
      </c>
      <c r="AD596" s="327" t="str">
        <f t="shared" ref="AD596:AD625" si="11">CONCATENATE(AD$1,AD$3,"Category+Item='",A596&amp;B596&amp;C596,"') Print 'Exist' ELSE ",AD$4,"'",A596,"',",B596,",'",C596,"',",D596,")")</f>
        <v>IF EXISTS (SELECT *FROM BookChild01 WHERE Code+Category+Item='0001613000240') Print 'Exist' ELSE Insert Into BookChild01 VALUES ('000161',3,'000240',00.125)</v>
      </c>
    </row>
    <row r="597" spans="1:30">
      <c r="A597" s="486" t="s">
        <v>5804</v>
      </c>
      <c r="B597" s="486" t="s">
        <v>4312</v>
      </c>
      <c r="C597" s="131" t="s">
        <v>3742</v>
      </c>
      <c r="D597" s="496" t="s">
        <v>5925</v>
      </c>
      <c r="AD597" s="327" t="str">
        <f t="shared" si="11"/>
        <v>IF EXISTS (SELECT *FROM BookChild01 WHERE Code+Category+Item='0001623000241') Print 'Exist' ELSE Insert Into BookChild01 VALUES ('000162',3,'000241',00.125)</v>
      </c>
    </row>
    <row r="598" spans="1:30">
      <c r="A598" s="486" t="s">
        <v>5805</v>
      </c>
      <c r="B598" s="486" t="s">
        <v>4312</v>
      </c>
      <c r="C598" s="131" t="s">
        <v>3742</v>
      </c>
      <c r="D598" s="496" t="s">
        <v>5925</v>
      </c>
      <c r="AD598" s="327" t="str">
        <f t="shared" si="11"/>
        <v>IF EXISTS (SELECT *FROM BookChild01 WHERE Code+Category+Item='0001633000241') Print 'Exist' ELSE Insert Into BookChild01 VALUES ('000163',3,'000241',00.125)</v>
      </c>
    </row>
    <row r="599" spans="1:30">
      <c r="A599" s="486" t="s">
        <v>5806</v>
      </c>
      <c r="B599" s="486" t="s">
        <v>4312</v>
      </c>
      <c r="C599" s="131" t="s">
        <v>3742</v>
      </c>
      <c r="D599" s="496" t="s">
        <v>5925</v>
      </c>
      <c r="AD599" s="327" t="str">
        <f t="shared" si="11"/>
        <v>IF EXISTS (SELECT *FROM BookChild01 WHERE Code+Category+Item='0001643000241') Print 'Exist' ELSE Insert Into BookChild01 VALUES ('000164',3,'000241',00.125)</v>
      </c>
    </row>
    <row r="600" spans="1:30">
      <c r="A600" s="486" t="s">
        <v>5807</v>
      </c>
      <c r="B600" s="486" t="s">
        <v>4312</v>
      </c>
      <c r="C600" s="131" t="s">
        <v>3742</v>
      </c>
      <c r="D600" s="496" t="s">
        <v>5925</v>
      </c>
      <c r="AD600" s="327" t="str">
        <f t="shared" si="11"/>
        <v>IF EXISTS (SELECT *FROM BookChild01 WHERE Code+Category+Item='0001653000241') Print 'Exist' ELSE Insert Into BookChild01 VALUES ('000165',3,'000241',00.125)</v>
      </c>
    </row>
    <row r="601" spans="1:30">
      <c r="A601" s="486" t="s">
        <v>5808</v>
      </c>
      <c r="B601" s="486" t="s">
        <v>4312</v>
      </c>
      <c r="C601" s="131" t="s">
        <v>3742</v>
      </c>
      <c r="D601" s="496" t="s">
        <v>5925</v>
      </c>
      <c r="AD601" s="327" t="str">
        <f t="shared" si="11"/>
        <v>IF EXISTS (SELECT *FROM BookChild01 WHERE Code+Category+Item='0001663000241') Print 'Exist' ELSE Insert Into BookChild01 VALUES ('000166',3,'000241',00.125)</v>
      </c>
    </row>
    <row r="602" spans="1:30">
      <c r="A602" s="486" t="s">
        <v>5809</v>
      </c>
      <c r="B602" s="486" t="s">
        <v>4312</v>
      </c>
      <c r="C602" s="131" t="s">
        <v>3742</v>
      </c>
      <c r="D602" s="496" t="s">
        <v>5925</v>
      </c>
      <c r="AD602" s="327" t="str">
        <f t="shared" si="11"/>
        <v>IF EXISTS (SELECT *FROM BookChild01 WHERE Code+Category+Item='0001673000241') Print 'Exist' ELSE Insert Into BookChild01 VALUES ('000167',3,'000241',00.125)</v>
      </c>
    </row>
    <row r="603" spans="1:30">
      <c r="A603" s="486" t="s">
        <v>3757</v>
      </c>
      <c r="B603" s="486" t="s">
        <v>4312</v>
      </c>
      <c r="C603" s="131" t="s">
        <v>3742</v>
      </c>
      <c r="D603" s="496" t="s">
        <v>5925</v>
      </c>
      <c r="AD603" s="327" t="str">
        <f t="shared" si="11"/>
        <v>IF EXISTS (SELECT *FROM BookChild01 WHERE Code+Category+Item='0001683000241') Print 'Exist' ELSE Insert Into BookChild01 VALUES ('000168',3,'000241',00.125)</v>
      </c>
    </row>
    <row r="604" spans="1:30">
      <c r="A604" s="486" t="s">
        <v>5811</v>
      </c>
      <c r="B604" s="486" t="s">
        <v>4312</v>
      </c>
      <c r="C604" s="131" t="s">
        <v>3742</v>
      </c>
      <c r="D604" s="496" t="s">
        <v>5925</v>
      </c>
      <c r="AD604" s="327" t="str">
        <f t="shared" si="11"/>
        <v>IF EXISTS (SELECT *FROM BookChild01 WHERE Code+Category+Item='0001693000241') Print 'Exist' ELSE Insert Into BookChild01 VALUES ('000169',3,'000241',00.125)</v>
      </c>
    </row>
    <row r="605" spans="1:30">
      <c r="A605" s="486" t="s">
        <v>3763</v>
      </c>
      <c r="B605" s="486" t="s">
        <v>4312</v>
      </c>
      <c r="C605" s="131" t="s">
        <v>3742</v>
      </c>
      <c r="D605" s="496" t="s">
        <v>5925</v>
      </c>
      <c r="AD605" s="327" t="str">
        <f t="shared" si="11"/>
        <v>IF EXISTS (SELECT *FROM BookChild01 WHERE Code+Category+Item='0001703000241') Print 'Exist' ELSE Insert Into BookChild01 VALUES ('000170',3,'000241',00.125)</v>
      </c>
    </row>
    <row r="606" spans="1:30">
      <c r="A606" s="486" t="s">
        <v>5854</v>
      </c>
      <c r="B606" s="486" t="s">
        <v>4312</v>
      </c>
      <c r="C606" s="131" t="s">
        <v>3742</v>
      </c>
      <c r="D606" s="496" t="s">
        <v>5925</v>
      </c>
      <c r="AD606" s="327" t="str">
        <f t="shared" si="11"/>
        <v>IF EXISTS (SELECT *FROM BookChild01 WHERE Code+Category+Item='0001713000241') Print 'Exist' ELSE Insert Into BookChild01 VALUES ('000171',3,'000241',00.125)</v>
      </c>
    </row>
    <row r="607" spans="1:30">
      <c r="A607" s="486" t="s">
        <v>5856</v>
      </c>
      <c r="B607" s="486" t="s">
        <v>4312</v>
      </c>
      <c r="C607" s="131" t="s">
        <v>3742</v>
      </c>
      <c r="D607" s="496" t="s">
        <v>5925</v>
      </c>
      <c r="AD607" s="327" t="str">
        <f t="shared" si="11"/>
        <v>IF EXISTS (SELECT *FROM BookChild01 WHERE Code+Category+Item='0001723000241') Print 'Exist' ELSE Insert Into BookChild01 VALUES ('000172',3,'000241',00.125)</v>
      </c>
    </row>
    <row r="608" spans="1:30">
      <c r="A608" s="486" t="s">
        <v>3802</v>
      </c>
      <c r="B608" s="486" t="s">
        <v>4312</v>
      </c>
      <c r="C608" s="131" t="s">
        <v>3742</v>
      </c>
      <c r="D608" s="496" t="s">
        <v>5925</v>
      </c>
      <c r="AD608" s="327" t="str">
        <f t="shared" si="11"/>
        <v>IF EXISTS (SELECT *FROM BookChild01 WHERE Code+Category+Item='0001733000241') Print 'Exist' ELSE Insert Into BookChild01 VALUES ('000173',3,'000241',00.125)</v>
      </c>
    </row>
    <row r="609" spans="1:30">
      <c r="A609" s="486" t="s">
        <v>3811</v>
      </c>
      <c r="B609" s="486" t="s">
        <v>4312</v>
      </c>
      <c r="C609" s="131" t="s">
        <v>3742</v>
      </c>
      <c r="D609" s="496" t="s">
        <v>5925</v>
      </c>
      <c r="AD609" s="327" t="str">
        <f t="shared" si="11"/>
        <v>IF EXISTS (SELECT *FROM BookChild01 WHERE Code+Category+Item='0001743000241') Print 'Exist' ELSE Insert Into BookChild01 VALUES ('000174',3,'000241',00.125)</v>
      </c>
    </row>
    <row r="610" spans="1:30">
      <c r="A610" s="486" t="s">
        <v>3817</v>
      </c>
      <c r="B610" s="486" t="s">
        <v>4312</v>
      </c>
      <c r="C610" s="131" t="s">
        <v>3742</v>
      </c>
      <c r="D610" s="496" t="s">
        <v>5925</v>
      </c>
      <c r="AD610" s="327" t="str">
        <f t="shared" si="11"/>
        <v>IF EXISTS (SELECT *FROM BookChild01 WHERE Code+Category+Item='0001753000241') Print 'Exist' ELSE Insert Into BookChild01 VALUES ('000175',3,'000241',00.125)</v>
      </c>
    </row>
    <row r="611" spans="1:30">
      <c r="A611" s="486" t="s">
        <v>5857</v>
      </c>
      <c r="B611" s="486" t="s">
        <v>4312</v>
      </c>
      <c r="C611" s="131" t="s">
        <v>3742</v>
      </c>
      <c r="D611" s="496" t="s">
        <v>5925</v>
      </c>
      <c r="AD611" s="327" t="str">
        <f t="shared" si="11"/>
        <v>IF EXISTS (SELECT *FROM BookChild01 WHERE Code+Category+Item='0001763000241') Print 'Exist' ELSE Insert Into BookChild01 VALUES ('000176',3,'000241',00.125)</v>
      </c>
    </row>
    <row r="612" spans="1:30">
      <c r="A612" s="486" t="s">
        <v>3882</v>
      </c>
      <c r="B612" s="486" t="s">
        <v>4312</v>
      </c>
      <c r="C612" s="131" t="s">
        <v>3742</v>
      </c>
      <c r="D612" s="496" t="s">
        <v>5925</v>
      </c>
      <c r="AD612" s="327" t="str">
        <f t="shared" si="11"/>
        <v>IF EXISTS (SELECT *FROM BookChild01 WHERE Code+Category+Item='0001773000241') Print 'Exist' ELSE Insert Into BookChild01 VALUES ('000177',3,'000241',00.125)</v>
      </c>
    </row>
    <row r="613" spans="1:30">
      <c r="A613" s="486" t="s">
        <v>5858</v>
      </c>
      <c r="B613" s="486" t="s">
        <v>4312</v>
      </c>
      <c r="C613" s="131" t="s">
        <v>6120</v>
      </c>
      <c r="D613" s="496" t="s">
        <v>5771</v>
      </c>
      <c r="AD613" s="327" t="str">
        <f t="shared" si="11"/>
        <v>IF EXISTS (SELECT *FROM BookChild01 WHERE Code+Category+Item='0001783000271') Print 'Exist' ELSE Insert Into BookChild01 VALUES ('000178',3,'000271',00.250)</v>
      </c>
    </row>
    <row r="614" spans="1:30">
      <c r="A614" s="486" t="s">
        <v>3902</v>
      </c>
      <c r="B614" s="486" t="s">
        <v>4312</v>
      </c>
      <c r="C614" s="131" t="s">
        <v>6121</v>
      </c>
      <c r="D614" s="496" t="s">
        <v>5771</v>
      </c>
      <c r="AD614" s="327" t="str">
        <f t="shared" si="11"/>
        <v>IF EXISTS (SELECT *FROM BookChild01 WHERE Code+Category+Item='0001793000272') Print 'Exist' ELSE Insert Into BookChild01 VALUES ('000179',3,'000272',00.250)</v>
      </c>
    </row>
    <row r="615" spans="1:30">
      <c r="A615" s="486" t="s">
        <v>3892</v>
      </c>
      <c r="B615" s="486" t="s">
        <v>4312</v>
      </c>
      <c r="C615" s="131" t="s">
        <v>3940</v>
      </c>
      <c r="D615" s="496" t="s">
        <v>5771</v>
      </c>
      <c r="AD615" s="327" t="str">
        <f t="shared" si="11"/>
        <v>IF EXISTS (SELECT *FROM BookChild01 WHERE Code+Category+Item='0001803000280') Print 'Exist' ELSE Insert Into BookChild01 VALUES ('000180',3,'000280',00.250)</v>
      </c>
    </row>
    <row r="616" spans="1:30">
      <c r="A616" s="486" t="s">
        <v>3904</v>
      </c>
      <c r="B616" s="486" t="s">
        <v>4312</v>
      </c>
      <c r="C616" s="131" t="s">
        <v>3938</v>
      </c>
      <c r="D616" s="496" t="s">
        <v>5771</v>
      </c>
      <c r="AD616" s="327" t="str">
        <f t="shared" si="11"/>
        <v>IF EXISTS (SELECT *FROM BookChild01 WHERE Code+Category+Item='0001813000281') Print 'Exist' ELSE Insert Into BookChild01 VALUES ('000181',3,'000281',00.250)</v>
      </c>
    </row>
    <row r="617" spans="1:30">
      <c r="A617" s="486" t="s">
        <v>5859</v>
      </c>
      <c r="B617" s="486" t="s">
        <v>4312</v>
      </c>
      <c r="C617" s="131" t="s">
        <v>6104</v>
      </c>
      <c r="D617" s="496" t="s">
        <v>5771</v>
      </c>
      <c r="AD617" s="327" t="str">
        <f t="shared" si="11"/>
        <v>IF EXISTS (SELECT *FROM BookChild01 WHERE Code+Category+Item='0001823000250') Print 'Exist' ELSE Insert Into BookChild01 VALUES ('000182',3,'000250',00.250)</v>
      </c>
    </row>
    <row r="618" spans="1:30">
      <c r="A618" s="486" t="s">
        <v>5860</v>
      </c>
      <c r="B618" s="486" t="s">
        <v>4312</v>
      </c>
      <c r="C618" s="131" t="s">
        <v>6104</v>
      </c>
      <c r="D618" s="496" t="s">
        <v>5771</v>
      </c>
      <c r="AD618" s="327" t="str">
        <f t="shared" si="11"/>
        <v>IF EXISTS (SELECT *FROM BookChild01 WHERE Code+Category+Item='0001833000250') Print 'Exist' ELSE Insert Into BookChild01 VALUES ('000183',3,'000250',00.250)</v>
      </c>
    </row>
    <row r="619" spans="1:30">
      <c r="A619" s="486" t="s">
        <v>5861</v>
      </c>
      <c r="B619" s="486" t="s">
        <v>4312</v>
      </c>
      <c r="C619" s="131" t="s">
        <v>6102</v>
      </c>
      <c r="D619" s="496" t="s">
        <v>5771</v>
      </c>
      <c r="AD619" s="327" t="str">
        <f t="shared" si="11"/>
        <v>IF EXISTS (SELECT *FROM BookChild01 WHERE Code+Category+Item='0001843000248') Print 'Exist' ELSE Insert Into BookChild01 VALUES ('000184',3,'000248',00.250)</v>
      </c>
    </row>
    <row r="620" spans="1:30">
      <c r="A620" s="486" t="s">
        <v>5862</v>
      </c>
      <c r="B620" s="486" t="s">
        <v>4312</v>
      </c>
      <c r="C620" s="131" t="s">
        <v>6102</v>
      </c>
      <c r="D620" s="496" t="s">
        <v>5771</v>
      </c>
      <c r="AD620" s="327" t="str">
        <f t="shared" si="11"/>
        <v>IF EXISTS (SELECT *FROM BookChild01 WHERE Code+Category+Item='0001853000248') Print 'Exist' ELSE Insert Into BookChild01 VALUES ('000185',3,'000248',00.250)</v>
      </c>
    </row>
    <row r="621" spans="1:30">
      <c r="A621" s="486" t="s">
        <v>5863</v>
      </c>
      <c r="B621" s="486" t="s">
        <v>4312</v>
      </c>
      <c r="C621" s="131" t="s">
        <v>6103</v>
      </c>
      <c r="D621" s="496" t="s">
        <v>5771</v>
      </c>
      <c r="AD621" s="327" t="str">
        <f t="shared" si="11"/>
        <v>IF EXISTS (SELECT *FROM BookChild01 WHERE Code+Category+Item='0001863000249') Print 'Exist' ELSE Insert Into BookChild01 VALUES ('000186',3,'000249',00.250)</v>
      </c>
    </row>
    <row r="622" spans="1:30">
      <c r="A622" s="486" t="s">
        <v>5864</v>
      </c>
      <c r="B622" s="486" t="s">
        <v>4312</v>
      </c>
      <c r="C622" s="131" t="s">
        <v>6103</v>
      </c>
      <c r="D622" s="496" t="s">
        <v>5771</v>
      </c>
      <c r="AD622" s="327" t="str">
        <f t="shared" si="11"/>
        <v>IF EXISTS (SELECT *FROM BookChild01 WHERE Code+Category+Item='0001873000249') Print 'Exist' ELSE Insert Into BookChild01 VALUES ('000187',3,'000249',00.250)</v>
      </c>
    </row>
    <row r="623" spans="1:30">
      <c r="A623" s="486" t="s">
        <v>5865</v>
      </c>
      <c r="B623" s="486" t="s">
        <v>4312</v>
      </c>
      <c r="C623" s="131" t="s">
        <v>3942</v>
      </c>
      <c r="D623" s="496" t="s">
        <v>5925</v>
      </c>
      <c r="AD623" s="327" t="str">
        <f t="shared" si="11"/>
        <v>IF EXISTS (SELECT *FROM BookChild01 WHERE Code+Category+Item='0001883000282') Print 'Exist' ELSE Insert Into BookChild01 VALUES ('000188',3,'000282',00.125)</v>
      </c>
    </row>
    <row r="624" spans="1:30">
      <c r="A624" s="486" t="s">
        <v>3930</v>
      </c>
      <c r="B624" s="486" t="s">
        <v>4312</v>
      </c>
      <c r="C624" s="131" t="s">
        <v>3942</v>
      </c>
      <c r="D624" s="496" t="s">
        <v>5925</v>
      </c>
      <c r="AD624" s="327" t="str">
        <f t="shared" si="11"/>
        <v>IF EXISTS (SELECT *FROM BookChild01 WHERE Code+Category+Item='0001893000282') Print 'Exist' ELSE Insert Into BookChild01 VALUES ('000189',3,'000282',00.125)</v>
      </c>
    </row>
    <row r="625" spans="1:30">
      <c r="A625" s="486" t="s">
        <v>5866</v>
      </c>
      <c r="B625" s="486" t="s">
        <v>4312</v>
      </c>
      <c r="C625" s="131" t="s">
        <v>3942</v>
      </c>
      <c r="D625" s="496" t="s">
        <v>5925</v>
      </c>
      <c r="AD625" s="327" t="str">
        <f t="shared" si="11"/>
        <v>IF EXISTS (SELECT *FROM BookChild01 WHERE Code+Category+Item='0001903000282') Print 'Exist' ELSE Insert Into BookChild01 VALUES ('000190',3,'000282',00.125)</v>
      </c>
    </row>
    <row r="626" spans="1:30">
      <c r="A626" s="331"/>
      <c r="B626" s="331"/>
      <c r="C626" s="331"/>
      <c r="D626" s="383"/>
      <c r="AD626" s="327"/>
    </row>
    <row r="627" spans="1:30">
      <c r="A627" s="331"/>
      <c r="B627" s="331"/>
      <c r="C627" s="331"/>
      <c r="D627" s="383"/>
      <c r="AD627" s="327"/>
    </row>
    <row r="628" spans="1:30">
      <c r="A628" s="228" t="s">
        <v>6142</v>
      </c>
      <c r="B628" s="331"/>
      <c r="C628" s="331"/>
      <c r="D628" s="383"/>
      <c r="AD628" s="325" t="str">
        <f>A628</f>
        <v>--FG_ITEM_Title_Paper_Child01</v>
      </c>
    </row>
    <row r="629" spans="1:30">
      <c r="A629" s="486" t="s">
        <v>6098</v>
      </c>
      <c r="B629" s="486" t="s">
        <v>4311</v>
      </c>
      <c r="C629" s="131" t="s">
        <v>344</v>
      </c>
      <c r="D629" s="496">
        <v>1</v>
      </c>
      <c r="AD629" s="327" t="str">
        <f t="shared" ref="AD629:AD642" si="12">CONCATENATE(AD$1,AD$3,"Category+Item='",A629&amp;B629&amp;C629,"') Print 'Exist' ELSE ",AD$4,"'",A629,"',",B629,",'",C629,"',",D629,")")</f>
        <v>IF EXISTS (SELECT *FROM BookChild01 WHERE Code+Category+Item='0002402*00015') Print 'Exist' ELSE Insert Into BookChild01 VALUES ('000240',2,'*00015',1)</v>
      </c>
    </row>
    <row r="630" spans="1:30">
      <c r="A630" s="486" t="s">
        <v>3742</v>
      </c>
      <c r="B630" s="486" t="s">
        <v>4311</v>
      </c>
      <c r="C630" s="131" t="s">
        <v>320</v>
      </c>
      <c r="D630" s="496">
        <v>1</v>
      </c>
      <c r="AD630" s="327" t="str">
        <f t="shared" si="12"/>
        <v>IF EXISTS (SELECT *FROM BookChild01 WHERE Code+Category+Item='0002412*00006') Print 'Exist' ELSE Insert Into BookChild01 VALUES ('000241',2,'*00006',1)</v>
      </c>
    </row>
    <row r="631" spans="1:30">
      <c r="A631" s="486" t="s">
        <v>6099</v>
      </c>
      <c r="B631" s="486" t="s">
        <v>4311</v>
      </c>
      <c r="C631" s="131" t="s">
        <v>329</v>
      </c>
      <c r="D631" s="496">
        <v>1</v>
      </c>
      <c r="AD631" s="327" t="str">
        <f t="shared" si="12"/>
        <v>IF EXISTS (SELECT *FROM BookChild01 WHERE Code+Category+Item='0002422*00009') Print 'Exist' ELSE Insert Into BookChild01 VALUES ('000242',2,'*00009',1)</v>
      </c>
    </row>
    <row r="632" spans="1:30">
      <c r="A632" s="486" t="s">
        <v>3884</v>
      </c>
      <c r="B632" s="486" t="s">
        <v>4311</v>
      </c>
      <c r="C632" s="131" t="s">
        <v>329</v>
      </c>
      <c r="D632" s="496">
        <v>1</v>
      </c>
      <c r="AD632" s="327" t="str">
        <f t="shared" si="12"/>
        <v>IF EXISTS (SELECT *FROM BookChild01 WHERE Code+Category+Item='0002432*00009') Print 'Exist' ELSE Insert Into BookChild01 VALUES ('000243',2,'*00009',1)</v>
      </c>
    </row>
    <row r="633" spans="1:30">
      <c r="A633" s="486" t="s">
        <v>6100</v>
      </c>
      <c r="B633" s="486" t="s">
        <v>4311</v>
      </c>
      <c r="C633" s="131" t="s">
        <v>326</v>
      </c>
      <c r="D633" s="496">
        <v>1</v>
      </c>
      <c r="AD633" s="327" t="str">
        <f t="shared" si="12"/>
        <v>IF EXISTS (SELECT *FROM BookChild01 WHERE Code+Category+Item='0002442*00008') Print 'Exist' ELSE Insert Into BookChild01 VALUES ('000244',2,'*00008',1)</v>
      </c>
    </row>
    <row r="634" spans="1:30">
      <c r="A634" s="486" t="s">
        <v>3819</v>
      </c>
      <c r="B634" s="486" t="s">
        <v>4311</v>
      </c>
      <c r="C634" s="131" t="s">
        <v>326</v>
      </c>
      <c r="D634" s="496">
        <v>1</v>
      </c>
      <c r="AD634" s="327" t="str">
        <f t="shared" si="12"/>
        <v>IF EXISTS (SELECT *FROM BookChild01 WHERE Code+Category+Item='0002452*00008') Print 'Exist' ELSE Insert Into BookChild01 VALUES ('000245',2,'*00008',1)</v>
      </c>
    </row>
    <row r="635" spans="1:30">
      <c r="A635" s="486" t="s">
        <v>3957</v>
      </c>
      <c r="B635" s="486" t="s">
        <v>4311</v>
      </c>
      <c r="C635" s="131" t="s">
        <v>139</v>
      </c>
      <c r="D635" s="496">
        <v>1</v>
      </c>
      <c r="AD635" s="327" t="str">
        <f t="shared" si="12"/>
        <v>IF EXISTS (SELECT *FROM BookChild01 WHERE Code+Category+Item='0002462*00005') Print 'Exist' ELSE Insert Into BookChild01 VALUES ('000246',2,'*00005',1)</v>
      </c>
    </row>
    <row r="636" spans="1:30">
      <c r="A636" s="486" t="s">
        <v>6101</v>
      </c>
      <c r="B636" s="486" t="s">
        <v>4311</v>
      </c>
      <c r="C636" s="131" t="s">
        <v>139</v>
      </c>
      <c r="D636" s="496">
        <v>1</v>
      </c>
      <c r="AD636" s="327" t="str">
        <f t="shared" si="12"/>
        <v>IF EXISTS (SELECT *FROM BookChild01 WHERE Code+Category+Item='0002472*00005') Print 'Exist' ELSE Insert Into BookChild01 VALUES ('000247',2,'*00005',1)</v>
      </c>
    </row>
    <row r="637" spans="1:30">
      <c r="A637" s="486" t="s">
        <v>6102</v>
      </c>
      <c r="B637" s="486" t="s">
        <v>4311</v>
      </c>
      <c r="C637" s="131" t="s">
        <v>351</v>
      </c>
      <c r="D637" s="496">
        <v>1</v>
      </c>
      <c r="AD637" s="327" t="str">
        <f t="shared" si="12"/>
        <v>IF EXISTS (SELECT *FROM BookChild01 WHERE Code+Category+Item='0002482*00019') Print 'Exist' ELSE Insert Into BookChild01 VALUES ('000248',2,'*00019',1)</v>
      </c>
    </row>
    <row r="638" spans="1:30">
      <c r="A638" s="486" t="s">
        <v>6103</v>
      </c>
      <c r="B638" s="486" t="s">
        <v>4311</v>
      </c>
      <c r="C638" s="131" t="s">
        <v>351</v>
      </c>
      <c r="D638" s="496">
        <v>1</v>
      </c>
      <c r="AD638" s="327" t="str">
        <f t="shared" si="12"/>
        <v>IF EXISTS (SELECT *FROM BookChild01 WHERE Code+Category+Item='0002492*00019') Print 'Exist' ELSE Insert Into BookChild01 VALUES ('000249',2,'*00019',1)</v>
      </c>
    </row>
    <row r="639" spans="1:30">
      <c r="A639" s="486" t="s">
        <v>6104</v>
      </c>
      <c r="B639" s="486" t="s">
        <v>4311</v>
      </c>
      <c r="C639" s="131" t="s">
        <v>315</v>
      </c>
      <c r="D639" s="496">
        <v>1</v>
      </c>
      <c r="AD639" s="327" t="str">
        <f t="shared" si="12"/>
        <v>IF EXISTS (SELECT *FROM BookChild01 WHERE Code+Category+Item='0002502*00004') Print 'Exist' ELSE Insert Into BookChild01 VALUES ('000250',2,'*00004',1)</v>
      </c>
    </row>
    <row r="640" spans="1:30">
      <c r="A640" s="486" t="s">
        <v>6105</v>
      </c>
      <c r="B640" s="486" t="s">
        <v>4311</v>
      </c>
      <c r="C640" s="131" t="s">
        <v>332</v>
      </c>
      <c r="D640" s="496">
        <v>1</v>
      </c>
      <c r="AD640" s="327" t="str">
        <f t="shared" si="12"/>
        <v>IF EXISTS (SELECT *FROM BookChild01 WHERE Code+Category+Item='0002512*00010') Print 'Exist' ELSE Insert Into BookChild01 VALUES ('000251',2,'*00010',1)</v>
      </c>
    </row>
    <row r="641" spans="1:30">
      <c r="A641" s="486" t="s">
        <v>6106</v>
      </c>
      <c r="B641" s="486" t="s">
        <v>4311</v>
      </c>
      <c r="C641" s="131" t="s">
        <v>329</v>
      </c>
      <c r="D641" s="496">
        <v>1</v>
      </c>
      <c r="AD641" s="327" t="str">
        <f t="shared" si="12"/>
        <v>IF EXISTS (SELECT *FROM BookChild01 WHERE Code+Category+Item='0002522*00009') Print 'Exist' ELSE Insert Into BookChild01 VALUES ('000252',2,'*00009',1)</v>
      </c>
    </row>
    <row r="642" spans="1:30">
      <c r="A642" s="486" t="s">
        <v>6107</v>
      </c>
      <c r="B642" s="486" t="s">
        <v>4311</v>
      </c>
      <c r="C642" s="131" t="s">
        <v>329</v>
      </c>
      <c r="D642" s="496">
        <v>1</v>
      </c>
      <c r="AD642" s="327" t="str">
        <f t="shared" si="12"/>
        <v>IF EXISTS (SELECT *FROM BookChild01 WHERE Code+Category+Item='0002532*00009') Print 'Exist' ELSE Insert Into BookChild01 VALUES ('000253',2,'*00009',1)</v>
      </c>
    </row>
    <row r="643" spans="1:30">
      <c r="A643" s="486" t="s">
        <v>6108</v>
      </c>
      <c r="B643" s="486" t="s">
        <v>4311</v>
      </c>
      <c r="C643" s="131" t="s">
        <v>329</v>
      </c>
      <c r="D643" s="496">
        <v>1</v>
      </c>
      <c r="AD643" s="327" t="str">
        <f t="shared" ref="AD643:AD674" si="13">CONCATENATE(AD$1,AD$3,"Category+Item='",A643&amp;B643&amp;C643,"') Print 'Exist' ELSE ",AD$4,"'",A643,"',",B643,",'",C643,"',",D643,")")</f>
        <v>IF EXISTS (SELECT *FROM BookChild01 WHERE Code+Category+Item='0002542*00009') Print 'Exist' ELSE Insert Into BookChild01 VALUES ('000254',2,'*00009',1)</v>
      </c>
    </row>
    <row r="644" spans="1:30">
      <c r="A644" s="486" t="s">
        <v>3873</v>
      </c>
      <c r="B644" s="486" t="s">
        <v>4311</v>
      </c>
      <c r="C644" s="131" t="s">
        <v>332</v>
      </c>
      <c r="D644" s="496">
        <v>1</v>
      </c>
      <c r="AD644" s="327" t="str">
        <f t="shared" si="13"/>
        <v>IF EXISTS (SELECT *FROM BookChild01 WHERE Code+Category+Item='0002552*00010') Print 'Exist' ELSE Insert Into BookChild01 VALUES ('000255',2,'*00010',1)</v>
      </c>
    </row>
    <row r="645" spans="1:30">
      <c r="A645" s="486" t="s">
        <v>6109</v>
      </c>
      <c r="B645" s="486" t="s">
        <v>4311</v>
      </c>
      <c r="C645" s="131" t="s">
        <v>332</v>
      </c>
      <c r="D645" s="496">
        <v>1</v>
      </c>
      <c r="AD645" s="327" t="str">
        <f t="shared" si="13"/>
        <v>IF EXISTS (SELECT *FROM BookChild01 WHERE Code+Category+Item='0002562*00010') Print 'Exist' ELSE Insert Into BookChild01 VALUES ('000256',2,'*00010',1)</v>
      </c>
    </row>
    <row r="646" spans="1:30">
      <c r="A646" s="486" t="s">
        <v>3962</v>
      </c>
      <c r="B646" s="486" t="s">
        <v>4311</v>
      </c>
      <c r="C646" s="131" t="s">
        <v>332</v>
      </c>
      <c r="D646" s="496">
        <v>1</v>
      </c>
      <c r="AD646" s="327" t="str">
        <f t="shared" si="13"/>
        <v>IF EXISTS (SELECT *FROM BookChild01 WHERE Code+Category+Item='0002572*00010') Print 'Exist' ELSE Insert Into BookChild01 VALUES ('000257',2,'*00010',1)</v>
      </c>
    </row>
    <row r="647" spans="1:30">
      <c r="A647" s="486" t="s">
        <v>3725</v>
      </c>
      <c r="B647" s="486" t="s">
        <v>4311</v>
      </c>
      <c r="C647" s="131" t="s">
        <v>315</v>
      </c>
      <c r="D647" s="496">
        <v>1</v>
      </c>
      <c r="AD647" s="327" t="str">
        <f t="shared" si="13"/>
        <v>IF EXISTS (SELECT *FROM BookChild01 WHERE Code+Category+Item='0002582*00004') Print 'Exist' ELSE Insert Into BookChild01 VALUES ('000258',2,'*00004',1)</v>
      </c>
    </row>
    <row r="648" spans="1:30">
      <c r="A648" s="486" t="s">
        <v>3808</v>
      </c>
      <c r="B648" s="486" t="s">
        <v>4311</v>
      </c>
      <c r="C648" s="131" t="s">
        <v>315</v>
      </c>
      <c r="D648" s="496">
        <v>1</v>
      </c>
      <c r="AD648" s="327" t="str">
        <f t="shared" si="13"/>
        <v>IF EXISTS (SELECT *FROM BookChild01 WHERE Code+Category+Item='0002592*00004') Print 'Exist' ELSE Insert Into BookChild01 VALUES ('000259',2,'*00004',1)</v>
      </c>
    </row>
    <row r="649" spans="1:30">
      <c r="A649" s="486" t="s">
        <v>6110</v>
      </c>
      <c r="B649" s="486" t="s">
        <v>4311</v>
      </c>
      <c r="C649" s="131" t="s">
        <v>315</v>
      </c>
      <c r="D649" s="496">
        <v>1</v>
      </c>
      <c r="AD649" s="327" t="str">
        <f t="shared" si="13"/>
        <v>IF EXISTS (SELECT *FROM BookChild01 WHERE Code+Category+Item='0002602*00004') Print 'Exist' ELSE Insert Into BookChild01 VALUES ('000260',2,'*00004',1)</v>
      </c>
    </row>
    <row r="650" spans="1:30">
      <c r="A650" s="486" t="s">
        <v>6111</v>
      </c>
      <c r="B650" s="486" t="s">
        <v>4311</v>
      </c>
      <c r="C650" s="131" t="s">
        <v>315</v>
      </c>
      <c r="D650" s="496">
        <v>1</v>
      </c>
      <c r="AD650" s="327" t="str">
        <f t="shared" si="13"/>
        <v>IF EXISTS (SELECT *FROM BookChild01 WHERE Code+Category+Item='0002612*00004') Print 'Exist' ELSE Insert Into BookChild01 VALUES ('000261',2,'*00004',1)</v>
      </c>
    </row>
    <row r="651" spans="1:30">
      <c r="A651" s="486" t="s">
        <v>6112</v>
      </c>
      <c r="B651" s="486" t="s">
        <v>4311</v>
      </c>
      <c r="C651" s="131" t="s">
        <v>335</v>
      </c>
      <c r="D651" s="496">
        <v>1</v>
      </c>
      <c r="AD651" s="327" t="str">
        <f t="shared" si="13"/>
        <v>IF EXISTS (SELECT *FROM BookChild01 WHERE Code+Category+Item='0002622*00011') Print 'Exist' ELSE Insert Into BookChild01 VALUES ('000262',2,'*00011',1)</v>
      </c>
    </row>
    <row r="652" spans="1:30">
      <c r="A652" s="486" t="s">
        <v>6113</v>
      </c>
      <c r="B652" s="486" t="s">
        <v>4311</v>
      </c>
      <c r="C652" s="131" t="s">
        <v>342</v>
      </c>
      <c r="D652" s="496">
        <v>1</v>
      </c>
      <c r="AD652" s="327" t="str">
        <f t="shared" si="13"/>
        <v>IF EXISTS (SELECT *FROM BookChild01 WHERE Code+Category+Item='0002632*00014') Print 'Exist' ELSE Insert Into BookChild01 VALUES ('000263',2,'*00014',1)</v>
      </c>
    </row>
    <row r="653" spans="1:30">
      <c r="A653" s="486" t="s">
        <v>6114</v>
      </c>
      <c r="B653" s="486" t="s">
        <v>4311</v>
      </c>
      <c r="C653" s="131" t="s">
        <v>320</v>
      </c>
      <c r="D653" s="496">
        <v>1</v>
      </c>
      <c r="AD653" s="327" t="str">
        <f t="shared" si="13"/>
        <v>IF EXISTS (SELECT *FROM BookChild01 WHERE Code+Category+Item='0002642*00006') Print 'Exist' ELSE Insert Into BookChild01 VALUES ('000264',2,'*00006',1)</v>
      </c>
    </row>
    <row r="654" spans="1:30">
      <c r="A654" s="486" t="s">
        <v>3960</v>
      </c>
      <c r="B654" s="486" t="s">
        <v>4311</v>
      </c>
      <c r="C654" s="131" t="s">
        <v>320</v>
      </c>
      <c r="D654" s="496">
        <v>1</v>
      </c>
      <c r="AD654" s="327" t="str">
        <f t="shared" si="13"/>
        <v>IF EXISTS (SELECT *FROM BookChild01 WHERE Code+Category+Item='0002652*00006') Print 'Exist' ELSE Insert Into BookChild01 VALUES ('000265',2,'*00006',1)</v>
      </c>
    </row>
    <row r="655" spans="1:30">
      <c r="A655" s="486" t="s">
        <v>6115</v>
      </c>
      <c r="B655" s="486" t="s">
        <v>4311</v>
      </c>
      <c r="C655" s="131" t="s">
        <v>320</v>
      </c>
      <c r="D655" s="496">
        <v>1</v>
      </c>
      <c r="AD655" s="327" t="str">
        <f t="shared" si="13"/>
        <v>IF EXISTS (SELECT *FROM BookChild01 WHERE Code+Category+Item='0002662*00006') Print 'Exist' ELSE Insert Into BookChild01 VALUES ('000266',2,'*00006',1)</v>
      </c>
    </row>
    <row r="656" spans="1:30">
      <c r="A656" s="486" t="s">
        <v>6116</v>
      </c>
      <c r="B656" s="486" t="s">
        <v>4311</v>
      </c>
      <c r="C656" s="131" t="s">
        <v>320</v>
      </c>
      <c r="D656" s="496">
        <v>1</v>
      </c>
      <c r="AD656" s="327" t="str">
        <f t="shared" si="13"/>
        <v>IF EXISTS (SELECT *FROM BookChild01 WHERE Code+Category+Item='0002672*00006') Print 'Exist' ELSE Insert Into BookChild01 VALUES ('000267',2,'*00006',1)</v>
      </c>
    </row>
    <row r="657" spans="1:30">
      <c r="A657" s="486" t="s">
        <v>6117</v>
      </c>
      <c r="B657" s="486" t="s">
        <v>4311</v>
      </c>
      <c r="C657" s="131" t="s">
        <v>340</v>
      </c>
      <c r="D657" s="496">
        <v>1</v>
      </c>
      <c r="AD657" s="327" t="str">
        <f t="shared" si="13"/>
        <v>IF EXISTS (SELECT *FROM BookChild01 WHERE Code+Category+Item='0002682*00013') Print 'Exist' ELSE Insert Into BookChild01 VALUES ('000268',2,'*00013',1)</v>
      </c>
    </row>
    <row r="658" spans="1:30">
      <c r="A658" s="486" t="s">
        <v>6118</v>
      </c>
      <c r="B658" s="486" t="s">
        <v>4311</v>
      </c>
      <c r="C658" s="131" t="s">
        <v>315</v>
      </c>
      <c r="D658" s="496">
        <v>1</v>
      </c>
      <c r="AD658" s="327" t="str">
        <f t="shared" si="13"/>
        <v>IF EXISTS (SELECT *FROM BookChild01 WHERE Code+Category+Item='0002692*00004') Print 'Exist' ELSE Insert Into BookChild01 VALUES ('000269',2,'*00004',1)</v>
      </c>
    </row>
    <row r="659" spans="1:30">
      <c r="A659" s="486" t="s">
        <v>6119</v>
      </c>
      <c r="B659" s="486" t="s">
        <v>4311</v>
      </c>
      <c r="C659" s="131" t="s">
        <v>307</v>
      </c>
      <c r="D659" s="496">
        <v>1</v>
      </c>
      <c r="AD659" s="327" t="str">
        <f t="shared" si="13"/>
        <v>IF EXISTS (SELECT *FROM BookChild01 WHERE Code+Category+Item='0002702*00001') Print 'Exist' ELSE Insert Into BookChild01 VALUES ('000270',2,'*00001',1)</v>
      </c>
    </row>
    <row r="660" spans="1:30">
      <c r="A660" s="486" t="s">
        <v>6120</v>
      </c>
      <c r="B660" s="486" t="s">
        <v>4311</v>
      </c>
      <c r="C660" s="131" t="s">
        <v>346</v>
      </c>
      <c r="D660" s="496">
        <v>1</v>
      </c>
      <c r="AD660" s="327" t="str">
        <f t="shared" si="13"/>
        <v>IF EXISTS (SELECT *FROM BookChild01 WHERE Code+Category+Item='0002712*00016') Print 'Exist' ELSE Insert Into BookChild01 VALUES ('000271',2,'*00016',1)</v>
      </c>
    </row>
    <row r="661" spans="1:30">
      <c r="A661" s="486" t="s">
        <v>6121</v>
      </c>
      <c r="B661" s="486" t="s">
        <v>4311</v>
      </c>
      <c r="C661" s="131" t="s">
        <v>347</v>
      </c>
      <c r="D661" s="496">
        <v>1</v>
      </c>
      <c r="AD661" s="327" t="str">
        <f t="shared" si="13"/>
        <v>IF EXISTS (SELECT *FROM BookChild01 WHERE Code+Category+Item='0002722*00017') Print 'Exist' ELSE Insert Into BookChild01 VALUES ('000272',2,'*00017',1)</v>
      </c>
    </row>
    <row r="662" spans="1:30">
      <c r="A662" s="486" t="s">
        <v>6122</v>
      </c>
      <c r="B662" s="486" t="s">
        <v>4311</v>
      </c>
      <c r="C662" s="131" t="s">
        <v>338</v>
      </c>
      <c r="D662" s="496">
        <v>1</v>
      </c>
      <c r="AD662" s="327" t="str">
        <f t="shared" si="13"/>
        <v>IF EXISTS (SELECT *FROM BookChild01 WHERE Code+Category+Item='0002732*00012') Print 'Exist' ELSE Insert Into BookChild01 VALUES ('000273',2,'*00012',1)</v>
      </c>
    </row>
    <row r="663" spans="1:30">
      <c r="A663" s="486" t="s">
        <v>6123</v>
      </c>
      <c r="B663" s="486" t="s">
        <v>4311</v>
      </c>
      <c r="C663" s="131" t="s">
        <v>323</v>
      </c>
      <c r="D663" s="496">
        <v>1</v>
      </c>
      <c r="AD663" s="327" t="str">
        <f t="shared" si="13"/>
        <v>IF EXISTS (SELECT *FROM BookChild01 WHERE Code+Category+Item='0002742*00007') Print 'Exist' ELSE Insert Into BookChild01 VALUES ('000274',2,'*00007',1)</v>
      </c>
    </row>
    <row r="664" spans="1:30">
      <c r="A664" s="486" t="s">
        <v>6124</v>
      </c>
      <c r="B664" s="486" t="s">
        <v>4311</v>
      </c>
      <c r="C664" s="131" t="s">
        <v>323</v>
      </c>
      <c r="D664" s="496">
        <v>1</v>
      </c>
      <c r="AD664" s="327" t="str">
        <f t="shared" si="13"/>
        <v>IF EXISTS (SELECT *FROM BookChild01 WHERE Code+Category+Item='0002752*00007') Print 'Exist' ELSE Insert Into BookChild01 VALUES ('000275',2,'*00007',1)</v>
      </c>
    </row>
    <row r="665" spans="1:30">
      <c r="A665" s="486" t="s">
        <v>6125</v>
      </c>
      <c r="B665" s="486" t="s">
        <v>4311</v>
      </c>
      <c r="C665" s="131" t="s">
        <v>323</v>
      </c>
      <c r="D665" s="496">
        <v>1</v>
      </c>
      <c r="AD665" s="327" t="str">
        <f t="shared" si="13"/>
        <v>IF EXISTS (SELECT *FROM BookChild01 WHERE Code+Category+Item='0002762*00007') Print 'Exist' ELSE Insert Into BookChild01 VALUES ('000276',2,'*00007',1)</v>
      </c>
    </row>
    <row r="666" spans="1:30">
      <c r="A666" s="486" t="s">
        <v>6126</v>
      </c>
      <c r="B666" s="486" t="s">
        <v>4311</v>
      </c>
      <c r="C666" s="131" t="s">
        <v>312</v>
      </c>
      <c r="D666" s="496">
        <v>1</v>
      </c>
      <c r="AD666" s="327" t="str">
        <f t="shared" si="13"/>
        <v>IF EXISTS (SELECT *FROM BookChild01 WHERE Code+Category+Item='0002772*00003') Print 'Exist' ELSE Insert Into BookChild01 VALUES ('000277',2,'*00003',1)</v>
      </c>
    </row>
    <row r="667" spans="1:30">
      <c r="A667" s="486" t="s">
        <v>6127</v>
      </c>
      <c r="B667" s="486" t="s">
        <v>4311</v>
      </c>
      <c r="C667" s="131" t="s">
        <v>312</v>
      </c>
      <c r="D667" s="496">
        <v>1</v>
      </c>
      <c r="AD667" s="327" t="str">
        <f t="shared" si="13"/>
        <v>IF EXISTS (SELECT *FROM BookChild01 WHERE Code+Category+Item='0002782*00003') Print 'Exist' ELSE Insert Into BookChild01 VALUES ('000278',2,'*00003',1)</v>
      </c>
    </row>
    <row r="668" spans="1:30">
      <c r="A668" s="486" t="s">
        <v>3936</v>
      </c>
      <c r="B668" s="486" t="s">
        <v>4311</v>
      </c>
      <c r="C668" s="131" t="s">
        <v>312</v>
      </c>
      <c r="D668" s="496">
        <v>1</v>
      </c>
      <c r="AD668" s="327" t="str">
        <f t="shared" si="13"/>
        <v>IF EXISTS (SELECT *FROM BookChild01 WHERE Code+Category+Item='0002792*00003') Print 'Exist' ELSE Insert Into BookChild01 VALUES ('000279',2,'*00003',1)</v>
      </c>
    </row>
    <row r="669" spans="1:30">
      <c r="A669" s="486" t="s">
        <v>3940</v>
      </c>
      <c r="B669" s="486" t="s">
        <v>4311</v>
      </c>
      <c r="C669" s="131" t="s">
        <v>349</v>
      </c>
      <c r="D669" s="496">
        <v>1</v>
      </c>
      <c r="AD669" s="327" t="str">
        <f t="shared" si="13"/>
        <v>IF EXISTS (SELECT *FROM BookChild01 WHERE Code+Category+Item='0002802*00018') Print 'Exist' ELSE Insert Into BookChild01 VALUES ('000280',2,'*00018',1)</v>
      </c>
    </row>
    <row r="670" spans="1:30">
      <c r="A670" s="486" t="s">
        <v>3938</v>
      </c>
      <c r="B670" s="486" t="s">
        <v>4311</v>
      </c>
      <c r="C670" s="131" t="s">
        <v>349</v>
      </c>
      <c r="D670" s="496">
        <v>1</v>
      </c>
      <c r="AD670" s="327" t="str">
        <f t="shared" si="13"/>
        <v>IF EXISTS (SELECT *FROM BookChild01 WHERE Code+Category+Item='0002812*00018') Print 'Exist' ELSE Insert Into BookChild01 VALUES ('000281',2,'*00018',1)</v>
      </c>
    </row>
    <row r="671" spans="1:30">
      <c r="A671" s="486" t="s">
        <v>3942</v>
      </c>
      <c r="B671" s="486" t="s">
        <v>4311</v>
      </c>
      <c r="C671" s="131" t="s">
        <v>353</v>
      </c>
      <c r="D671" s="496">
        <v>1</v>
      </c>
      <c r="AD671" s="327" t="str">
        <f t="shared" si="13"/>
        <v>IF EXISTS (SELECT *FROM BookChild01 WHERE Code+Category+Item='0002822*00020') Print 'Exist' ELSE Insert Into BookChild01 VALUES ('000282',2,'*00020',1)</v>
      </c>
    </row>
    <row r="672" spans="1:30">
      <c r="A672" s="486" t="s">
        <v>6128</v>
      </c>
      <c r="B672" s="486" t="s">
        <v>4311</v>
      </c>
      <c r="C672" s="131" t="s">
        <v>310</v>
      </c>
      <c r="D672" s="496">
        <v>1</v>
      </c>
      <c r="AD672" s="327" t="str">
        <f t="shared" si="13"/>
        <v>IF EXISTS (SELECT *FROM BookChild01 WHERE Code+Category+Item='0002832*00002') Print 'Exist' ELSE Insert Into BookChild01 VALUES ('000283',2,'*00002',1)</v>
      </c>
    </row>
    <row r="673" spans="1:30">
      <c r="A673" s="486" t="s">
        <v>6129</v>
      </c>
      <c r="B673" s="486" t="s">
        <v>4311</v>
      </c>
      <c r="C673" s="131" t="s">
        <v>335</v>
      </c>
      <c r="D673" s="496">
        <v>1</v>
      </c>
      <c r="AD673" s="327" t="str">
        <f t="shared" si="13"/>
        <v>IF EXISTS (SELECT *FROM BookChild01 WHERE Code+Category+Item='0002842*00011') Print 'Exist' ELSE Insert Into BookChild01 VALUES ('000284',2,'*00011',1)</v>
      </c>
    </row>
    <row r="674" spans="1:30">
      <c r="A674" s="486" t="s">
        <v>6130</v>
      </c>
      <c r="B674" s="486" t="s">
        <v>4311</v>
      </c>
      <c r="C674" s="131" t="s">
        <v>323</v>
      </c>
      <c r="D674" s="496">
        <v>1</v>
      </c>
      <c r="AD674" s="327" t="str">
        <f t="shared" si="13"/>
        <v>IF EXISTS (SELECT *FROM BookChild01 WHERE Code+Category+Item='0002852*00007') Print 'Exist' ELSE Insert Into BookChild01 VALUES ('000285',2,'*00007',1)</v>
      </c>
    </row>
  </sheetData>
  <autoFilter ref="A5:CV5" xr:uid="{1D0EDA1C-AAB6-4C13-8205-8BF934979941}"/>
  <conditionalFormatting sqref="A1:A4">
    <cfRule type="duplicateValues" dxfId="41" priority="84"/>
  </conditionalFormatting>
  <conditionalFormatting sqref="N1:N3">
    <cfRule type="duplicateValues" dxfId="40" priority="85"/>
  </conditionalFormatting>
  <conditionalFormatting sqref="O1:O3">
    <cfRule type="duplicateValues" dxfId="39" priority="86"/>
  </conditionalFormatting>
  <conditionalFormatting sqref="W6:W35">
    <cfRule type="duplicateValues" dxfId="38" priority="87"/>
  </conditionalFormatting>
  <conditionalFormatting sqref="A234">
    <cfRule type="duplicateValues" dxfId="37" priority="47"/>
  </conditionalFormatting>
  <conditionalFormatting sqref="A433">
    <cfRule type="duplicateValues" dxfId="36" priority="36"/>
  </conditionalFormatting>
  <conditionalFormatting sqref="A434">
    <cfRule type="duplicateValues" dxfId="35" priority="37"/>
  </conditionalFormatting>
  <conditionalFormatting sqref="A627">
    <cfRule type="duplicateValues" dxfId="34" priority="29"/>
  </conditionalFormatting>
  <conditionalFormatting sqref="A626">
    <cfRule type="duplicateValues" dxfId="33" priority="30"/>
  </conditionalFormatting>
  <conditionalFormatting sqref="A7 A9 A11 A13 A15 A17 A19 A21 A23 A25 A27 A29 A31 A33 A35 A37 A39 A41 A43 A45 A47 A49 A51 A53 A55 A57 A59 A61 A63 A65 A67 A69 A71 A73 A75 A77 A79 A81 A83 A85 A87 A89 A91 A93 A95 A97 A99 A101 A103 A105 A107 A109 A111 A113 A115 A117 A119 A121 A123 A125 A127 A129 A131 A133 A135 A137 A139 A141 A143 A145 A147 A149 A151 A153 A155 A157 A159 A161 A163 A165 A167 A169 A171 A173 A175 A177 A179 A181 A183 A185 A187 A189 A191 A193 A195">
    <cfRule type="duplicateValues" dxfId="32" priority="27"/>
  </conditionalFormatting>
  <conditionalFormatting sqref="A6 A8 A10 A12 A14 A16 A18 A20 A22 A24 A26 A28 A30 A32 A34 A36 A38 A40 A42 A44 A46 A48 A50 A52 A54 A56 A58 A60 A62 A64 A66 A68 A70 A72 A74 A76 A78 A80 A82 A84 A86 A88 A90 A92 A94 A96 A98 A100 A102 A104 A106 A108 A110 A112 A114 A116 A118 A120 A122 A124 A126 A128 A130 A132 A134 A136 A138 A140 A142 A144 A146 A148 A150 A152 A154 A156 A158 A160 A162 A164 A166 A168 A170 A172 A174 A176 A178 A180 A182 A184 A186 A188 A190 A192 A194">
    <cfRule type="duplicateValues" dxfId="31" priority="28"/>
  </conditionalFormatting>
  <conditionalFormatting sqref="A197">
    <cfRule type="duplicateValues" dxfId="30" priority="19"/>
  </conditionalFormatting>
  <conditionalFormatting sqref="A229 A231 A233">
    <cfRule type="duplicateValues" dxfId="29" priority="16"/>
  </conditionalFormatting>
  <conditionalFormatting sqref="A228 A230 A232">
    <cfRule type="duplicateValues" dxfId="28" priority="17"/>
  </conditionalFormatting>
  <conditionalFormatting sqref="A198:A233">
    <cfRule type="duplicateValues" dxfId="27" priority="18"/>
  </conditionalFormatting>
  <conditionalFormatting sqref="A235">
    <cfRule type="duplicateValues" dxfId="26" priority="15"/>
  </conditionalFormatting>
  <conditionalFormatting sqref="A418">
    <cfRule type="duplicateValues" dxfId="25" priority="12"/>
  </conditionalFormatting>
  <conditionalFormatting sqref="A362 A364 A366 A368 A370 A372 A374 A376 A378 A380 A382 A384 A386 A388 A390 A392 A394 A396 A398 A400 A402 A404 A406 A408 A410 A412 A414 A416 A314 A316 A318 A320 A322 A324 A326 A328 A330 A332 A334 A336 A338 A340 A342 A344 A346 A348 A350 A352 A354 A356 A358 A360 A237 A239 A241 A243 A245 A247 A249 A251 A253 A255 A257 A259 A261 A263 A265 A267 A269 A271 A273 A275 A277 A279 A281 A283 A285 A287 A289 A291 A293 A295 A297 A299 A301 A303 A305 A307 A309 A311:A312">
    <cfRule type="duplicateValues" dxfId="24" priority="9"/>
  </conditionalFormatting>
  <conditionalFormatting sqref="A361 A363 A365 A367 A369 A371 A373 A375 A377 A379 A381 A383 A385 A387 A389 A391 A393 A395 A397 A399 A401 A403 A405 A407 A409 A411 A413 A415 A417 A313 A315 A317 A319 A321 A323 A325 A327 A329 A331 A333 A335 A337 A339 A341 A343 A345 A347 A349 A351 A353 A355 A357 A359 A236 A238 A240 A242 A244 A246 A248 A250 A252 A254 A256 A258 A260 A262 A264 A266 A268 A270 A272 A274 A276 A278 A280 A282 A284 A286 A288 A290 A292 A294 A296 A298 A300 A302 A304 A306 A308 A310">
    <cfRule type="duplicateValues" dxfId="23" priority="10"/>
  </conditionalFormatting>
  <conditionalFormatting sqref="A419">
    <cfRule type="duplicateValues" dxfId="22" priority="7"/>
  </conditionalFormatting>
  <conditionalFormatting sqref="A420:A432">
    <cfRule type="duplicateValues" dxfId="21" priority="6"/>
  </conditionalFormatting>
  <conditionalFormatting sqref="A437 A439 A441 A443 A445 A447 A449 A451 A453 A455 A457 A459 A461 A463 A465 A467 A469 A471 A473 A475 A477 A479 A481 A483 A485 A487 A489 A491 A493 A495 A497 A499 A501 A503 A505 A507 A509 A511 A513 A515 A517 A519 A521 A523 A525 A527 A529 A531 A533 A535 A537 A539 A541 A543 A545 A547 A549 A551 A553 A555 A557 A559 A561 A563 A565 A567 A569 A571 A573 A575 A577 A579 A581 A583 A585 A587 A589 A591 A593 A595 A597 A599 A601 A603 A605 A607 A609 A611 A613 A615 A617 A619 A621 A623 A625">
    <cfRule type="duplicateValues" dxfId="20" priority="4"/>
  </conditionalFormatting>
  <conditionalFormatting sqref="A436 A438 A440 A442 A444 A446 A448 A450 A452 A454 A456 A458 A460 A462 A464 A466 A468 A470 A472 A474 A476 A478 A480 A482 A484 A486 A488 A490 A492 A494 A496 A498 A500 A502 A504 A506 A508 A510 A512 A514 A516 A518 A520 A522 A524 A526 A528 A530 A532 A534 A536 A538 A540 A542 A544 A546 A548 A550 A552 A554 A556 A558 A560 A562 A564 A566 A568 A570 A572 A574 A576 A578 A580 A582 A584 A586 A588 A590 A592 A594 A596 A598 A600 A602 A604 A606 A608 A610 A612 A614 A616 A618 A620 A622 A624">
    <cfRule type="duplicateValues" dxfId="19" priority="5"/>
  </conditionalFormatting>
  <conditionalFormatting sqref="A435">
    <cfRule type="duplicateValues" dxfId="18" priority="3"/>
  </conditionalFormatting>
  <conditionalFormatting sqref="A629:A674">
    <cfRule type="duplicateValues" dxfId="17" priority="2"/>
  </conditionalFormatting>
  <conditionalFormatting sqref="A628">
    <cfRule type="duplicateValues" dxfId="16" priority="1"/>
  </conditionalFormatting>
  <dataValidations count="3">
    <dataValidation type="list" allowBlank="1" showInputMessage="1" showErrorMessage="1" sqref="V5:V35" xr:uid="{4CA77459-4B58-4D47-A513-42ED90E5DFEE}">
      <formula1>"F,R"</formula1>
    </dataValidation>
    <dataValidation type="textLength" allowBlank="1" showInputMessage="1" showErrorMessage="1" sqref="J6:L35 J5:N5 B5:C35 N6:N35 Q5 R5:U35 P5:P35 J39:L39 B39:C39 N39 R39:T39 P39" xr:uid="{DC2E6961-1C1F-4E17-94B4-093013D28C02}">
      <formula1>1</formula1>
      <formula2>40</formula2>
    </dataValidation>
    <dataValidation type="list" allowBlank="1" showInputMessage="1" showErrorMessage="1" sqref="AE1:AE3" xr:uid="{89882458-EC9B-4D4D-AC4C-C9F965845440}">
      <formula1>"Yes,NO"</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9E694-E427-4904-802B-46E9C2B225A9}">
  <dimension ref="A1:CV40"/>
  <sheetViews>
    <sheetView zoomScaleNormal="100" workbookViewId="0">
      <pane xSplit="4" ySplit="5" topLeftCell="R6" activePane="bottomRight" state="frozen"/>
      <selection pane="topRight" activeCell="E1" sqref="E1"/>
      <selection pane="bottomLeft" activeCell="A6" sqref="A6"/>
      <selection pane="bottomRight" activeCell="AD6" sqref="AD6"/>
    </sheetView>
  </sheetViews>
  <sheetFormatPr defaultRowHeight="15"/>
  <cols>
    <col min="1" max="1" width="7.85546875" bestFit="1" customWidth="1"/>
    <col min="2" max="3" width="10.7109375" bestFit="1" customWidth="1"/>
    <col min="4" max="4" width="24.7109375" bestFit="1" customWidth="1"/>
    <col min="5" max="5" width="12.140625" bestFit="1" customWidth="1"/>
    <col min="6" max="6" width="7" bestFit="1" customWidth="1"/>
    <col min="7" max="7" width="16.7109375" bestFit="1" customWidth="1"/>
    <col min="8" max="8" width="21.140625" bestFit="1" customWidth="1"/>
    <col min="9" max="9" width="13.85546875" bestFit="1" customWidth="1"/>
    <col min="10" max="10" width="8" bestFit="1" customWidth="1"/>
    <col min="11" max="11" width="8.42578125" bestFit="1" customWidth="1"/>
    <col min="12" max="12" width="8.7109375" bestFit="1" customWidth="1"/>
    <col min="13" max="14" width="10.85546875" bestFit="1" customWidth="1"/>
    <col min="15" max="15" width="14.7109375" bestFit="1" customWidth="1"/>
    <col min="16" max="16" width="15.5703125" bestFit="1" customWidth="1"/>
    <col min="17" max="17" width="12.140625" bestFit="1" customWidth="1"/>
    <col min="18" max="18" width="6.5703125" bestFit="1" customWidth="1"/>
    <col min="19" max="19" width="15.5703125" bestFit="1" customWidth="1"/>
    <col min="20" max="20" width="7.5703125" bestFit="1" customWidth="1"/>
    <col min="21" max="21" width="12.5703125" hidden="1" customWidth="1"/>
    <col min="22" max="22" width="5.28515625" hidden="1" customWidth="1"/>
    <col min="23" max="23" width="10.140625" hidden="1" customWidth="1"/>
    <col min="24" max="24" width="10.5703125" hidden="1" customWidth="1"/>
    <col min="25" max="25" width="11.28515625" hidden="1" customWidth="1"/>
    <col min="26" max="26" width="11.7109375" hidden="1" customWidth="1"/>
    <col min="27" max="27" width="12.42578125" hidden="1" customWidth="1"/>
    <col min="28" max="28" width="10.5703125" hidden="1" customWidth="1"/>
    <col min="29" max="29" width="11.140625" bestFit="1" customWidth="1"/>
  </cols>
  <sheetData>
    <row r="1" spans="1:100">
      <c r="A1" s="228"/>
      <c r="B1" s="228"/>
      <c r="C1" s="228"/>
      <c r="D1" s="61"/>
      <c r="F1" s="228"/>
      <c r="H1" s="228"/>
      <c r="L1" s="228"/>
      <c r="M1" s="228"/>
      <c r="N1" s="228"/>
      <c r="O1" s="228"/>
      <c r="AC1" t="s">
        <v>3641</v>
      </c>
      <c r="AD1" t="str">
        <f>IF(AE1="Yes",AC1,"")</f>
        <v/>
      </c>
      <c r="AE1" t="s">
        <v>5429</v>
      </c>
      <c r="AR1" t="s">
        <v>3039</v>
      </c>
      <c r="AV1" t="s">
        <v>3028</v>
      </c>
      <c r="BR1" t="s">
        <v>3641</v>
      </c>
      <c r="CV1" t="s">
        <v>3028</v>
      </c>
    </row>
    <row r="2" spans="1:100">
      <c r="A2" s="228"/>
      <c r="B2" s="228"/>
      <c r="C2" s="228"/>
      <c r="D2" s="61"/>
      <c r="F2" s="228"/>
      <c r="H2" s="228"/>
      <c r="L2" s="228"/>
      <c r="M2" s="228"/>
      <c r="N2" s="228"/>
      <c r="O2" s="228"/>
      <c r="AC2" t="s">
        <v>5705</v>
      </c>
      <c r="AD2" t="str">
        <f>IF(AE2="Yes",AC2,"")</f>
        <v>IF EXISTS (SELECT *FROM BookChild05 WHERE (Code=</v>
      </c>
      <c r="AE2" t="s">
        <v>5428</v>
      </c>
      <c r="AF2" s="475" t="s">
        <v>41</v>
      </c>
    </row>
    <row r="3" spans="1:100">
      <c r="A3" s="228"/>
      <c r="B3" s="228"/>
      <c r="C3" s="228"/>
      <c r="D3" s="61"/>
      <c r="F3" s="228"/>
      <c r="H3" s="228"/>
      <c r="L3" s="228"/>
      <c r="M3" s="228"/>
      <c r="N3" s="228"/>
      <c r="O3" s="228"/>
      <c r="AC3" t="s">
        <v>5706</v>
      </c>
      <c r="AD3" t="str">
        <f>IF(AE3="Yes",AC3,"")</f>
        <v>IF EXISTS (SELECT *FROM BookChild05 WHERE Code=</v>
      </c>
      <c r="AE3" t="s">
        <v>5428</v>
      </c>
      <c r="AV3" t="s">
        <v>3680</v>
      </c>
      <c r="BR3" t="s">
        <v>3643</v>
      </c>
      <c r="CV3" t="s">
        <v>3682</v>
      </c>
    </row>
    <row r="4" spans="1:100">
      <c r="A4" s="228"/>
      <c r="B4" s="228"/>
      <c r="C4" s="228"/>
      <c r="D4" s="61"/>
      <c r="W4" s="228"/>
      <c r="Y4" s="228"/>
      <c r="AD4" s="10" t="s">
        <v>5704</v>
      </c>
      <c r="AV4" s="10" t="s">
        <v>3681</v>
      </c>
      <c r="BR4" t="s">
        <v>1801</v>
      </c>
      <c r="CV4" s="10"/>
    </row>
    <row r="5" spans="1:100">
      <c r="A5" s="481" t="s">
        <v>19</v>
      </c>
      <c r="B5" s="482" t="s">
        <v>5693</v>
      </c>
      <c r="C5" s="482" t="s">
        <v>1645</v>
      </c>
      <c r="D5" s="482" t="s">
        <v>5694</v>
      </c>
      <c r="E5" s="482" t="s">
        <v>1646</v>
      </c>
      <c r="F5" s="483" t="s">
        <v>1800</v>
      </c>
      <c r="G5" s="482" t="s">
        <v>2949</v>
      </c>
      <c r="H5" s="482" t="s">
        <v>5695</v>
      </c>
      <c r="I5" s="482" t="s">
        <v>5696</v>
      </c>
      <c r="J5" s="482" t="s">
        <v>1538</v>
      </c>
      <c r="K5" s="482" t="s">
        <v>2946</v>
      </c>
      <c r="L5" s="482" t="s">
        <v>524</v>
      </c>
      <c r="M5" s="484" t="s">
        <v>5697</v>
      </c>
      <c r="N5" s="484" t="s">
        <v>5698</v>
      </c>
      <c r="O5" s="482" t="s">
        <v>5699</v>
      </c>
      <c r="P5" s="485" t="s">
        <v>5700</v>
      </c>
      <c r="Q5" s="485" t="s">
        <v>5701</v>
      </c>
      <c r="R5" s="485" t="s">
        <v>5702</v>
      </c>
      <c r="S5" s="485" t="s">
        <v>5703</v>
      </c>
      <c r="T5" s="485" t="s">
        <v>201</v>
      </c>
    </row>
    <row r="6" spans="1:100">
      <c r="A6" s="486" t="s">
        <v>5598</v>
      </c>
      <c r="B6" s="131" t="s">
        <v>5598</v>
      </c>
      <c r="C6" s="131" t="s">
        <v>5390</v>
      </c>
      <c r="D6" s="131" t="s">
        <v>5648</v>
      </c>
      <c r="E6" s="131" t="s">
        <v>5416</v>
      </c>
      <c r="F6" s="487" t="s">
        <v>5686</v>
      </c>
      <c r="G6" s="131">
        <v>1</v>
      </c>
      <c r="H6" s="131">
        <v>16</v>
      </c>
      <c r="I6" s="131">
        <v>16</v>
      </c>
      <c r="J6" s="131" t="s">
        <v>5689</v>
      </c>
      <c r="K6" s="484">
        <v>16</v>
      </c>
      <c r="L6" s="131">
        <v>1</v>
      </c>
      <c r="M6" s="488">
        <v>0</v>
      </c>
      <c r="N6" s="488">
        <v>0</v>
      </c>
      <c r="O6" s="131">
        <v>1</v>
      </c>
      <c r="P6" s="131">
        <v>0</v>
      </c>
      <c r="Q6" s="131" t="s">
        <v>5394</v>
      </c>
      <c r="R6" s="131">
        <v>1</v>
      </c>
      <c r="S6" s="131">
        <v>1</v>
      </c>
      <c r="T6" s="131" t="s">
        <v>5450</v>
      </c>
      <c r="W6" s="228"/>
      <c r="X6" s="203"/>
      <c r="AD6" s="327" t="str">
        <f>CONCATENATE(AD$1,AD$3,"'",A6,"' OR SubItem='",B6,"') Print 'Exist' ELSE ",AD$4,"'",A6,"','",B6,"','",C6,"','",D6,"','",E6,"','",F6,"',",G6,",",H6,",",I6,",'",J6,"',",K6,",",L6,",",M6,",",N6,",",O6,",",P6,",'",Q6,"',",R6,",",S6,",'",T6,"')")</f>
        <v>IF EXISTS (SELECT *FROM BookChild05 WHERE Code='000124' OR SubItem='000124') Print 'Exist' ELSE Insert Into BookChild05 VALUES ('000124','000124','*00060','Rulling- 2 In 1','*11102','*01086',1,16,16,'*23009',16,1,0,0,1,0,'*24005',1,1,'P')</v>
      </c>
    </row>
    <row r="7" spans="1:100">
      <c r="A7" s="486" t="s">
        <v>5599</v>
      </c>
      <c r="B7" s="131" t="s">
        <v>5599</v>
      </c>
      <c r="C7" s="131" t="s">
        <v>5390</v>
      </c>
      <c r="D7" s="131" t="s">
        <v>5648</v>
      </c>
      <c r="E7" s="131" t="s">
        <v>5417</v>
      </c>
      <c r="F7" s="487" t="s">
        <v>5687</v>
      </c>
      <c r="G7" s="131">
        <v>1</v>
      </c>
      <c r="H7" s="131">
        <v>16</v>
      </c>
      <c r="I7" s="131">
        <v>16</v>
      </c>
      <c r="J7" s="131" t="s">
        <v>5689</v>
      </c>
      <c r="K7" s="484">
        <v>16</v>
      </c>
      <c r="L7" s="131">
        <v>1</v>
      </c>
      <c r="M7" s="488">
        <v>0</v>
      </c>
      <c r="N7" s="488">
        <v>0</v>
      </c>
      <c r="O7" s="131">
        <v>1</v>
      </c>
      <c r="P7" s="131">
        <v>0</v>
      </c>
      <c r="Q7" s="131" t="s">
        <v>5394</v>
      </c>
      <c r="R7" s="131">
        <v>1</v>
      </c>
      <c r="S7" s="131">
        <v>1</v>
      </c>
      <c r="T7" s="131" t="s">
        <v>5450</v>
      </c>
      <c r="W7" s="228"/>
      <c r="X7" s="203"/>
      <c r="AD7" s="327" t="str">
        <f t="shared" ref="AD7:AD35" si="0">CONCATENATE(AD$1,AD$3,"'",A7,"' OR SubItem='",B7,"') Print 'Exist' ELSE ",AD$4,"'",A7,"','",B7,"','",C7,"','",D7,"','",E7,"','",F7,"',",G7,",",H7,",",I7,",'",J7,"',",K7,",",L7,",",M7,",",N7,",",O7,",",P7,",'",Q7,"',",R7,",",S7,",'",T7,"')")</f>
        <v>IF EXISTS (SELECT *FROM BookChild05 WHERE Code='000125' OR SubItem='000125') Print 'Exist' ELSE Insert Into BookChild05 VALUES ('000125','000125','*00060','Rulling- 2 In 1','*11103','*01087',1,16,16,'*23009',16,1,0,0,1,0,'*24005',1,1,'P')</v>
      </c>
    </row>
    <row r="8" spans="1:100">
      <c r="A8" s="486" t="s">
        <v>5600</v>
      </c>
      <c r="B8" s="131" t="s">
        <v>5600</v>
      </c>
      <c r="C8" s="131" t="s">
        <v>5389</v>
      </c>
      <c r="D8" s="131" t="s">
        <v>5647</v>
      </c>
      <c r="E8" s="131" t="s">
        <v>5414</v>
      </c>
      <c r="F8" s="487" t="s">
        <v>5683</v>
      </c>
      <c r="G8" s="131">
        <v>1</v>
      </c>
      <c r="H8" s="131">
        <v>16</v>
      </c>
      <c r="I8" s="131">
        <v>16</v>
      </c>
      <c r="J8" s="131" t="s">
        <v>5689</v>
      </c>
      <c r="K8" s="484">
        <v>16</v>
      </c>
      <c r="L8" s="131">
        <v>1</v>
      </c>
      <c r="M8" s="488">
        <v>0</v>
      </c>
      <c r="N8" s="488">
        <v>0</v>
      </c>
      <c r="O8" s="131">
        <v>1</v>
      </c>
      <c r="P8" s="131">
        <v>0</v>
      </c>
      <c r="Q8" s="131" t="s">
        <v>5394</v>
      </c>
      <c r="R8" s="131">
        <v>1</v>
      </c>
      <c r="S8" s="131">
        <v>1</v>
      </c>
      <c r="T8" s="131" t="s">
        <v>5450</v>
      </c>
      <c r="W8" s="228"/>
      <c r="X8" s="203"/>
      <c r="AD8" s="327" t="str">
        <f t="shared" si="0"/>
        <v>IF EXISTS (SELECT *FROM BookChild05 WHERE Code='000126' OR SubItem='000126') Print 'Exist' ELSE Insert Into BookChild05 VALUES ('000126','000126','*00059','Rulling-.5 " Squire','*11100','*01083',1,16,16,'*23009',16,1,0,0,1,0,'*24005',1,1,'P')</v>
      </c>
    </row>
    <row r="9" spans="1:100">
      <c r="A9" s="486" t="s">
        <v>5601</v>
      </c>
      <c r="B9" s="131" t="s">
        <v>5601</v>
      </c>
      <c r="C9" s="131" t="s">
        <v>5389</v>
      </c>
      <c r="D9" s="131" t="s">
        <v>5647</v>
      </c>
      <c r="E9" s="131" t="s">
        <v>5416</v>
      </c>
      <c r="F9" s="487" t="s">
        <v>5686</v>
      </c>
      <c r="G9" s="131">
        <v>1</v>
      </c>
      <c r="H9" s="131">
        <v>16</v>
      </c>
      <c r="I9" s="131">
        <v>16</v>
      </c>
      <c r="J9" s="131" t="s">
        <v>5689</v>
      </c>
      <c r="K9" s="484">
        <v>16</v>
      </c>
      <c r="L9" s="131">
        <v>1</v>
      </c>
      <c r="M9" s="488">
        <v>0</v>
      </c>
      <c r="N9" s="488">
        <v>0</v>
      </c>
      <c r="O9" s="131">
        <v>1</v>
      </c>
      <c r="P9" s="131">
        <v>0</v>
      </c>
      <c r="Q9" s="131" t="s">
        <v>5394</v>
      </c>
      <c r="R9" s="131">
        <v>1</v>
      </c>
      <c r="S9" s="131">
        <v>1</v>
      </c>
      <c r="T9" s="131" t="s">
        <v>5450</v>
      </c>
      <c r="W9" s="228"/>
      <c r="X9" s="203"/>
      <c r="AD9" s="327" t="str">
        <f t="shared" si="0"/>
        <v>IF EXISTS (SELECT *FROM BookChild05 WHERE Code='000127' OR SubItem='000127') Print 'Exist' ELSE Insert Into BookChild05 VALUES ('000127','000127','*00059','Rulling-.5 " Squire','*11102','*01086',1,16,16,'*23009',16,1,0,0,1,0,'*24005',1,1,'P')</v>
      </c>
    </row>
    <row r="10" spans="1:100">
      <c r="A10" s="486" t="s">
        <v>5602</v>
      </c>
      <c r="B10" s="131" t="s">
        <v>5602</v>
      </c>
      <c r="C10" s="131" t="s">
        <v>5389</v>
      </c>
      <c r="D10" s="131" t="s">
        <v>5647</v>
      </c>
      <c r="E10" s="131" t="s">
        <v>5417</v>
      </c>
      <c r="F10" s="487" t="s">
        <v>5687</v>
      </c>
      <c r="G10" s="131">
        <v>1</v>
      </c>
      <c r="H10" s="131">
        <v>16</v>
      </c>
      <c r="I10" s="131">
        <v>16</v>
      </c>
      <c r="J10" s="131" t="s">
        <v>5689</v>
      </c>
      <c r="K10" s="484">
        <v>16</v>
      </c>
      <c r="L10" s="131">
        <v>1</v>
      </c>
      <c r="M10" s="488">
        <v>0</v>
      </c>
      <c r="N10" s="488">
        <v>0</v>
      </c>
      <c r="O10" s="131">
        <v>1</v>
      </c>
      <c r="P10" s="131">
        <v>0</v>
      </c>
      <c r="Q10" s="131" t="s">
        <v>5394</v>
      </c>
      <c r="R10" s="131">
        <v>1</v>
      </c>
      <c r="S10" s="131">
        <v>1</v>
      </c>
      <c r="T10" s="131" t="s">
        <v>5450</v>
      </c>
      <c r="W10" s="228"/>
      <c r="X10" s="203"/>
      <c r="AD10" s="327" t="str">
        <f t="shared" si="0"/>
        <v>IF EXISTS (SELECT *FROM BookChild05 WHERE Code='000128' OR SubItem='000128') Print 'Exist' ELSE Insert Into BookChild05 VALUES ('000128','000128','*00059','Rulling-.5 " Squire','*11103','*01087',1,16,16,'*23009',16,1,0,0,1,0,'*24005',1,1,'P')</v>
      </c>
    </row>
    <row r="11" spans="1:100">
      <c r="A11" s="486" t="s">
        <v>5603</v>
      </c>
      <c r="B11" s="131" t="s">
        <v>5603</v>
      </c>
      <c r="C11" s="131" t="s">
        <v>5391</v>
      </c>
      <c r="D11" s="131" t="s">
        <v>5649</v>
      </c>
      <c r="E11" s="131" t="s">
        <v>5417</v>
      </c>
      <c r="F11" s="487" t="s">
        <v>5687</v>
      </c>
      <c r="G11" s="131">
        <v>1</v>
      </c>
      <c r="H11" s="131">
        <v>16</v>
      </c>
      <c r="I11" s="131">
        <v>16</v>
      </c>
      <c r="J11" s="131" t="s">
        <v>5689</v>
      </c>
      <c r="K11" s="484">
        <v>16</v>
      </c>
      <c r="L11" s="131">
        <v>1</v>
      </c>
      <c r="M11" s="488">
        <v>0</v>
      </c>
      <c r="N11" s="488">
        <v>0</v>
      </c>
      <c r="O11" s="131">
        <v>1</v>
      </c>
      <c r="P11" s="131">
        <v>0</v>
      </c>
      <c r="Q11" s="131" t="s">
        <v>5394</v>
      </c>
      <c r="R11" s="131">
        <v>1</v>
      </c>
      <c r="S11" s="131">
        <v>1</v>
      </c>
      <c r="T11" s="131" t="s">
        <v>5450</v>
      </c>
      <c r="W11" s="228"/>
      <c r="X11" s="203"/>
      <c r="AD11" s="327" t="str">
        <f t="shared" si="0"/>
        <v>IF EXISTS (SELECT *FROM BookChild05 WHERE Code='000129' OR SubItem='000129') Print 'Exist' ELSE Insert Into BookChild05 VALUES ('000129','000129','*00061','Rulling-Double Line','*11103','*01087',1,16,16,'*23009',16,1,0,0,1,0,'*24005',1,1,'P')</v>
      </c>
    </row>
    <row r="12" spans="1:100">
      <c r="A12" s="486" t="s">
        <v>5605</v>
      </c>
      <c r="B12" s="131" t="s">
        <v>5605</v>
      </c>
      <c r="C12" s="131" t="s">
        <v>5392</v>
      </c>
      <c r="D12" s="131" t="s">
        <v>5650</v>
      </c>
      <c r="E12" s="131" t="s">
        <v>5414</v>
      </c>
      <c r="F12" s="487" t="s">
        <v>5683</v>
      </c>
      <c r="G12" s="131">
        <v>1</v>
      </c>
      <c r="H12" s="131">
        <v>16</v>
      </c>
      <c r="I12" s="131">
        <v>16</v>
      </c>
      <c r="J12" s="131" t="s">
        <v>5689</v>
      </c>
      <c r="K12" s="484">
        <v>16</v>
      </c>
      <c r="L12" s="131">
        <v>1</v>
      </c>
      <c r="M12" s="488">
        <v>0</v>
      </c>
      <c r="N12" s="488">
        <v>0</v>
      </c>
      <c r="O12" s="131">
        <v>1</v>
      </c>
      <c r="P12" s="131">
        <v>0</v>
      </c>
      <c r="Q12" s="131" t="s">
        <v>5394</v>
      </c>
      <c r="R12" s="131">
        <v>1</v>
      </c>
      <c r="S12" s="131">
        <v>1</v>
      </c>
      <c r="T12" s="131" t="s">
        <v>5450</v>
      </c>
      <c r="W12" s="228"/>
      <c r="X12" s="203"/>
      <c r="AD12" s="327" t="str">
        <f t="shared" si="0"/>
        <v>IF EXISTS (SELECT *FROM BookChild05 WHERE Code='000130' OR SubItem='000130') Print 'Exist' ELSE Insert Into BookChild05 VALUES ('000130','000130','*00062','Rulling-English','*11100','*01083',1,16,16,'*23009',16,1,0,0,1,0,'*24005',1,1,'P')</v>
      </c>
    </row>
    <row r="13" spans="1:100">
      <c r="A13" s="486" t="s">
        <v>5607</v>
      </c>
      <c r="B13" s="131" t="s">
        <v>5607</v>
      </c>
      <c r="C13" s="131" t="s">
        <v>5392</v>
      </c>
      <c r="D13" s="131" t="s">
        <v>5650</v>
      </c>
      <c r="E13" s="131" t="s">
        <v>5416</v>
      </c>
      <c r="F13" s="487" t="s">
        <v>5686</v>
      </c>
      <c r="G13" s="131">
        <v>1</v>
      </c>
      <c r="H13" s="131">
        <v>16</v>
      </c>
      <c r="I13" s="131">
        <v>16</v>
      </c>
      <c r="J13" s="131" t="s">
        <v>5689</v>
      </c>
      <c r="K13" s="484">
        <v>16</v>
      </c>
      <c r="L13" s="131">
        <v>1</v>
      </c>
      <c r="M13" s="488">
        <v>0</v>
      </c>
      <c r="N13" s="488">
        <v>0</v>
      </c>
      <c r="O13" s="131">
        <v>1</v>
      </c>
      <c r="P13" s="131">
        <v>0</v>
      </c>
      <c r="Q13" s="131" t="s">
        <v>5394</v>
      </c>
      <c r="R13" s="131">
        <v>1</v>
      </c>
      <c r="S13" s="131">
        <v>1</v>
      </c>
      <c r="T13" s="131" t="s">
        <v>5450</v>
      </c>
      <c r="W13" s="228"/>
      <c r="X13" s="203"/>
      <c r="AD13" s="327" t="str">
        <f t="shared" si="0"/>
        <v>IF EXISTS (SELECT *FROM BookChild05 WHERE Code='000131' OR SubItem='000131') Print 'Exist' ELSE Insert Into BookChild05 VALUES ('000131','000131','*00062','Rulling-English','*11102','*01086',1,16,16,'*23009',16,1,0,0,1,0,'*24005',1,1,'P')</v>
      </c>
    </row>
    <row r="14" spans="1:100">
      <c r="A14" s="486" t="s">
        <v>5609</v>
      </c>
      <c r="B14" s="131" t="s">
        <v>5609</v>
      </c>
      <c r="C14" s="131" t="s">
        <v>5392</v>
      </c>
      <c r="D14" s="131" t="s">
        <v>5650</v>
      </c>
      <c r="E14" s="131" t="s">
        <v>5417</v>
      </c>
      <c r="F14" s="487" t="s">
        <v>5687</v>
      </c>
      <c r="G14" s="131">
        <v>1</v>
      </c>
      <c r="H14" s="131">
        <v>16</v>
      </c>
      <c r="I14" s="131">
        <v>16</v>
      </c>
      <c r="J14" s="131" t="s">
        <v>5689</v>
      </c>
      <c r="K14" s="484">
        <v>16</v>
      </c>
      <c r="L14" s="131">
        <v>1</v>
      </c>
      <c r="M14" s="488">
        <v>0</v>
      </c>
      <c r="N14" s="488">
        <v>0</v>
      </c>
      <c r="O14" s="131">
        <v>1</v>
      </c>
      <c r="P14" s="131">
        <v>0</v>
      </c>
      <c r="Q14" s="131" t="s">
        <v>5394</v>
      </c>
      <c r="R14" s="131">
        <v>1</v>
      </c>
      <c r="S14" s="131">
        <v>1</v>
      </c>
      <c r="T14" s="131" t="s">
        <v>5450</v>
      </c>
      <c r="W14" s="228"/>
      <c r="X14" s="203"/>
      <c r="AD14" s="327" t="str">
        <f t="shared" si="0"/>
        <v>IF EXISTS (SELECT *FROM BookChild05 WHERE Code='000132' OR SubItem='000132') Print 'Exist' ELSE Insert Into BookChild05 VALUES ('000132','000132','*00062','Rulling-English','*11103','*01087',1,16,16,'*23009',16,1,0,0,1,0,'*24005',1,1,'P')</v>
      </c>
    </row>
    <row r="15" spans="1:100">
      <c r="A15" s="486" t="s">
        <v>5611</v>
      </c>
      <c r="B15" s="131" t="s">
        <v>5611</v>
      </c>
      <c r="C15" s="131" t="s">
        <v>5393</v>
      </c>
      <c r="D15" s="131" t="s">
        <v>5651</v>
      </c>
      <c r="E15" s="131" t="s">
        <v>5417</v>
      </c>
      <c r="F15" s="487" t="s">
        <v>5687</v>
      </c>
      <c r="G15" s="131">
        <v>1</v>
      </c>
      <c r="H15" s="131">
        <v>16</v>
      </c>
      <c r="I15" s="131">
        <v>16</v>
      </c>
      <c r="J15" s="131" t="s">
        <v>5689</v>
      </c>
      <c r="K15" s="484">
        <v>16</v>
      </c>
      <c r="L15" s="131">
        <v>1</v>
      </c>
      <c r="M15" s="488">
        <v>0</v>
      </c>
      <c r="N15" s="488">
        <v>0</v>
      </c>
      <c r="O15" s="131">
        <v>1</v>
      </c>
      <c r="P15" s="131">
        <v>0</v>
      </c>
      <c r="Q15" s="131" t="s">
        <v>5394</v>
      </c>
      <c r="R15" s="131">
        <v>1</v>
      </c>
      <c r="S15" s="131">
        <v>1</v>
      </c>
      <c r="T15" s="131" t="s">
        <v>5450</v>
      </c>
      <c r="W15" s="228"/>
      <c r="X15" s="203"/>
      <c r="AD15" s="327" t="str">
        <f t="shared" si="0"/>
        <v>IF EXISTS (SELECT *FROM BookChild05 WHERE Code='000133' OR SubItem='000133') Print 'Exist' ELSE Insert Into BookChild05 VALUES ('000133','000133','*00063','Rulling-English /Geometry','*11103','*01087',1,16,16,'*23009',16,1,0,0,1,0,'*24005',1,1,'P')</v>
      </c>
    </row>
    <row r="16" spans="1:100">
      <c r="A16" s="486" t="s">
        <v>5613</v>
      </c>
      <c r="B16" s="131" t="s">
        <v>5613</v>
      </c>
      <c r="C16" s="131" t="s">
        <v>5453</v>
      </c>
      <c r="D16" s="131" t="s">
        <v>5652</v>
      </c>
      <c r="E16" s="131" t="s">
        <v>5417</v>
      </c>
      <c r="F16" s="487" t="s">
        <v>5687</v>
      </c>
      <c r="G16" s="131">
        <v>1</v>
      </c>
      <c r="H16" s="131">
        <v>16</v>
      </c>
      <c r="I16" s="131">
        <v>16</v>
      </c>
      <c r="J16" s="131" t="s">
        <v>5689</v>
      </c>
      <c r="K16" s="484">
        <v>16</v>
      </c>
      <c r="L16" s="131">
        <v>1</v>
      </c>
      <c r="M16" s="488">
        <v>0</v>
      </c>
      <c r="N16" s="488">
        <v>0</v>
      </c>
      <c r="O16" s="131">
        <v>1</v>
      </c>
      <c r="P16" s="131">
        <v>0</v>
      </c>
      <c r="Q16" s="131" t="s">
        <v>5394</v>
      </c>
      <c r="R16" s="131">
        <v>1</v>
      </c>
      <c r="S16" s="131">
        <v>1</v>
      </c>
      <c r="T16" s="131" t="s">
        <v>5450</v>
      </c>
      <c r="W16" s="228"/>
      <c r="X16" s="203"/>
      <c r="AD16" s="327" t="str">
        <f t="shared" si="0"/>
        <v>IF EXISTS (SELECT *FROM BookChild05 WHERE Code='000134' OR SubItem='000134') Print 'Exist' ELSE Insert Into BookChild05 VALUES ('000134','000134','*00064','Rulling-English Five line','*11103','*01087',1,16,16,'*23009',16,1,0,0,1,0,'*24005',1,1,'P')</v>
      </c>
    </row>
    <row r="17" spans="1:30">
      <c r="A17" s="486" t="s">
        <v>5614</v>
      </c>
      <c r="B17" s="131" t="s">
        <v>5614</v>
      </c>
      <c r="C17" s="131" t="s">
        <v>5454</v>
      </c>
      <c r="D17" s="131" t="s">
        <v>5653</v>
      </c>
      <c r="E17" s="131" t="s">
        <v>5422</v>
      </c>
      <c r="F17" s="487" t="s">
        <v>5677</v>
      </c>
      <c r="G17" s="131">
        <v>1</v>
      </c>
      <c r="H17" s="131">
        <v>8</v>
      </c>
      <c r="I17" s="131">
        <v>8</v>
      </c>
      <c r="J17" s="131" t="s">
        <v>5689</v>
      </c>
      <c r="K17" s="484">
        <v>8</v>
      </c>
      <c r="L17" s="131">
        <v>1</v>
      </c>
      <c r="M17" s="488">
        <v>0</v>
      </c>
      <c r="N17" s="488">
        <v>0</v>
      </c>
      <c r="O17" s="131">
        <v>1</v>
      </c>
      <c r="P17" s="131">
        <v>0</v>
      </c>
      <c r="Q17" s="131" t="s">
        <v>5394</v>
      </c>
      <c r="R17" s="131">
        <v>1</v>
      </c>
      <c r="S17" s="131">
        <v>1</v>
      </c>
      <c r="T17" s="131" t="s">
        <v>5450</v>
      </c>
      <c r="W17" s="228"/>
      <c r="X17" s="203"/>
      <c r="AD17" s="327" t="str">
        <f t="shared" si="0"/>
        <v>IF EXISTS (SELECT *FROM BookChild05 WHERE Code='000135' OR SubItem='000135') Print 'Exist' ELSE Insert Into BookChild05 VALUES ('000135','000135','*00065','Rulling-Graph','*11108','*01077',1,8,8,'*23009',8,1,0,0,1,0,'*24005',1,1,'P')</v>
      </c>
    </row>
    <row r="18" spans="1:30">
      <c r="A18" s="486" t="s">
        <v>5616</v>
      </c>
      <c r="B18" s="131" t="s">
        <v>5616</v>
      </c>
      <c r="C18" s="131" t="s">
        <v>5455</v>
      </c>
      <c r="D18" s="131" t="s">
        <v>5654</v>
      </c>
      <c r="E18" s="131" t="s">
        <v>5416</v>
      </c>
      <c r="F18" s="487" t="s">
        <v>5686</v>
      </c>
      <c r="G18" s="131">
        <v>1</v>
      </c>
      <c r="H18" s="131">
        <v>16</v>
      </c>
      <c r="I18" s="131">
        <v>16</v>
      </c>
      <c r="J18" s="131" t="s">
        <v>5689</v>
      </c>
      <c r="K18" s="484">
        <v>16</v>
      </c>
      <c r="L18" s="131">
        <v>1</v>
      </c>
      <c r="M18" s="488">
        <v>0</v>
      </c>
      <c r="N18" s="488">
        <v>0</v>
      </c>
      <c r="O18" s="131">
        <v>1</v>
      </c>
      <c r="P18" s="131">
        <v>0</v>
      </c>
      <c r="Q18" s="131" t="s">
        <v>5394</v>
      </c>
      <c r="R18" s="131">
        <v>1</v>
      </c>
      <c r="S18" s="131">
        <v>1</v>
      </c>
      <c r="T18" s="131" t="s">
        <v>5450</v>
      </c>
      <c r="W18" s="228"/>
      <c r="X18" s="203"/>
      <c r="AD18" s="327" t="str">
        <f t="shared" si="0"/>
        <v>IF EXISTS (SELECT *FROM BookChild05 WHERE Code='000136' OR SubItem='000136') Print 'Exist' ELSE Insert Into BookChild05 VALUES ('000136','000136','*00066','Rulling-Hindi /Geometry','*11102','*01086',1,16,16,'*23009',16,1,0,0,1,0,'*24005',1,1,'P')</v>
      </c>
    </row>
    <row r="19" spans="1:30">
      <c r="A19" s="486" t="s">
        <v>272</v>
      </c>
      <c r="B19" s="131" t="s">
        <v>272</v>
      </c>
      <c r="C19" s="131" t="s">
        <v>5455</v>
      </c>
      <c r="D19" s="131" t="s">
        <v>5654</v>
      </c>
      <c r="E19" s="131" t="s">
        <v>5417</v>
      </c>
      <c r="F19" s="487" t="s">
        <v>5687</v>
      </c>
      <c r="G19" s="131">
        <v>1</v>
      </c>
      <c r="H19" s="131">
        <v>16</v>
      </c>
      <c r="I19" s="131">
        <v>16</v>
      </c>
      <c r="J19" s="131" t="s">
        <v>5689</v>
      </c>
      <c r="K19" s="484">
        <v>16</v>
      </c>
      <c r="L19" s="131">
        <v>1</v>
      </c>
      <c r="M19" s="488">
        <v>0</v>
      </c>
      <c r="N19" s="488">
        <v>0</v>
      </c>
      <c r="O19" s="131">
        <v>1</v>
      </c>
      <c r="P19" s="131">
        <v>0</v>
      </c>
      <c r="Q19" s="131" t="s">
        <v>5394</v>
      </c>
      <c r="R19" s="131">
        <v>1</v>
      </c>
      <c r="S19" s="131">
        <v>1</v>
      </c>
      <c r="T19" s="131" t="s">
        <v>5450</v>
      </c>
      <c r="W19" s="228"/>
      <c r="X19" s="203"/>
      <c r="AD19" s="327" t="str">
        <f t="shared" si="0"/>
        <v>IF EXISTS (SELECT *FROM BookChild05 WHERE Code='000137' OR SubItem='000137') Print 'Exist' ELSE Insert Into BookChild05 VALUES ('000137','000137','*00066','Rulling-Hindi /Geometry','*11103','*01087',1,16,16,'*23009',16,1,0,0,1,0,'*24005',1,1,'P')</v>
      </c>
    </row>
    <row r="20" spans="1:30">
      <c r="A20" s="486" t="s">
        <v>5619</v>
      </c>
      <c r="B20" s="131" t="s">
        <v>5619</v>
      </c>
      <c r="C20" s="131" t="s">
        <v>5455</v>
      </c>
      <c r="D20" s="131" t="s">
        <v>5654</v>
      </c>
      <c r="E20" s="131" t="s">
        <v>5421</v>
      </c>
      <c r="F20" s="487" t="s">
        <v>5685</v>
      </c>
      <c r="G20" s="131">
        <v>1</v>
      </c>
      <c r="H20" s="131">
        <v>12</v>
      </c>
      <c r="I20" s="131">
        <v>12</v>
      </c>
      <c r="J20" s="131" t="s">
        <v>5689</v>
      </c>
      <c r="K20" s="484">
        <v>12</v>
      </c>
      <c r="L20" s="131">
        <v>1</v>
      </c>
      <c r="M20" s="488">
        <v>0</v>
      </c>
      <c r="N20" s="488">
        <v>0</v>
      </c>
      <c r="O20" s="131">
        <v>1</v>
      </c>
      <c r="P20" s="131">
        <v>0</v>
      </c>
      <c r="Q20" s="131" t="s">
        <v>5394</v>
      </c>
      <c r="R20" s="131">
        <v>1</v>
      </c>
      <c r="S20" s="131">
        <v>1</v>
      </c>
      <c r="T20" s="131" t="s">
        <v>5450</v>
      </c>
      <c r="W20" s="228"/>
      <c r="X20" s="203"/>
      <c r="AD20" s="327" t="str">
        <f t="shared" si="0"/>
        <v>IF EXISTS (SELECT *FROM BookChild05 WHERE Code='000138' OR SubItem='000138') Print 'Exist' ELSE Insert Into BookChild05 VALUES ('000138','000138','*00066','Rulling-Hindi /Geometry','*11107','*01085',1,12,12,'*23009',12,1,0,0,1,0,'*24005',1,1,'P')</v>
      </c>
    </row>
    <row r="21" spans="1:30">
      <c r="A21" s="486" t="s">
        <v>5621</v>
      </c>
      <c r="B21" s="131" t="s">
        <v>5621</v>
      </c>
      <c r="C21" s="131" t="s">
        <v>5455</v>
      </c>
      <c r="D21" s="131" t="s">
        <v>5654</v>
      </c>
      <c r="E21" s="131" t="s">
        <v>5423</v>
      </c>
      <c r="F21" s="487" t="s">
        <v>5680</v>
      </c>
      <c r="G21" s="131">
        <v>1</v>
      </c>
      <c r="H21" s="131">
        <v>8</v>
      </c>
      <c r="I21" s="131">
        <v>8</v>
      </c>
      <c r="J21" s="131" t="s">
        <v>5689</v>
      </c>
      <c r="K21" s="484">
        <v>8</v>
      </c>
      <c r="L21" s="131">
        <v>1</v>
      </c>
      <c r="M21" s="488">
        <v>0</v>
      </c>
      <c r="N21" s="488">
        <v>0</v>
      </c>
      <c r="O21" s="131">
        <v>1</v>
      </c>
      <c r="P21" s="131">
        <v>0</v>
      </c>
      <c r="Q21" s="131" t="s">
        <v>5394</v>
      </c>
      <c r="R21" s="131">
        <v>1</v>
      </c>
      <c r="S21" s="131">
        <v>1</v>
      </c>
      <c r="T21" s="131" t="s">
        <v>5450</v>
      </c>
      <c r="W21" s="228"/>
      <c r="X21" s="203"/>
      <c r="AD21" s="327" t="str">
        <f t="shared" si="0"/>
        <v>IF EXISTS (SELECT *FROM BookChild05 WHERE Code='000139' OR SubItem='000139') Print 'Exist' ELSE Insert Into BookChild05 VALUES ('000139','000139','*00066','Rulling-Hindi /Geometry','*11109','*01080',1,8,8,'*23009',8,1,0,0,1,0,'*24005',1,1,'P')</v>
      </c>
    </row>
    <row r="22" spans="1:30">
      <c r="A22" s="486" t="s">
        <v>3769</v>
      </c>
      <c r="B22" s="131" t="s">
        <v>3769</v>
      </c>
      <c r="C22" s="131" t="s">
        <v>5455</v>
      </c>
      <c r="D22" s="131" t="s">
        <v>5654</v>
      </c>
      <c r="E22" s="131" t="s">
        <v>5424</v>
      </c>
      <c r="F22" s="487" t="s">
        <v>5678</v>
      </c>
      <c r="G22" s="131">
        <v>1</v>
      </c>
      <c r="H22" s="131">
        <v>8</v>
      </c>
      <c r="I22" s="131">
        <v>8</v>
      </c>
      <c r="J22" s="131" t="s">
        <v>5689</v>
      </c>
      <c r="K22" s="484">
        <v>8</v>
      </c>
      <c r="L22" s="131">
        <v>1</v>
      </c>
      <c r="M22" s="488">
        <v>0</v>
      </c>
      <c r="N22" s="488">
        <v>0</v>
      </c>
      <c r="O22" s="131">
        <v>1</v>
      </c>
      <c r="P22" s="131">
        <v>0</v>
      </c>
      <c r="Q22" s="131" t="s">
        <v>5394</v>
      </c>
      <c r="R22" s="131">
        <v>1</v>
      </c>
      <c r="S22" s="131">
        <v>1</v>
      </c>
      <c r="T22" s="131" t="s">
        <v>5450</v>
      </c>
      <c r="W22" s="228"/>
      <c r="X22" s="203"/>
      <c r="AD22" s="327" t="str">
        <f t="shared" si="0"/>
        <v>IF EXISTS (SELECT *FROM BookChild05 WHERE Code='000140' OR SubItem='000140') Print 'Exist' ELSE Insert Into BookChild05 VALUES ('000140','000140','*00066','Rulling-Hindi /Geometry','*11110','*01078',1,8,8,'*23009',8,1,0,0,1,0,'*24005',1,1,'P')</v>
      </c>
    </row>
    <row r="23" spans="1:30">
      <c r="A23" s="486" t="s">
        <v>3932</v>
      </c>
      <c r="B23" s="131" t="s">
        <v>3932</v>
      </c>
      <c r="C23" s="131" t="s">
        <v>5455</v>
      </c>
      <c r="D23" s="131" t="s">
        <v>5654</v>
      </c>
      <c r="E23" s="131" t="s">
        <v>5425</v>
      </c>
      <c r="F23" s="487" t="s">
        <v>5680</v>
      </c>
      <c r="G23" s="131">
        <v>1</v>
      </c>
      <c r="H23" s="131">
        <v>8</v>
      </c>
      <c r="I23" s="131">
        <v>8</v>
      </c>
      <c r="J23" s="131" t="s">
        <v>5689</v>
      </c>
      <c r="K23" s="484">
        <v>8</v>
      </c>
      <c r="L23" s="131">
        <v>1</v>
      </c>
      <c r="M23" s="488">
        <v>0</v>
      </c>
      <c r="N23" s="488">
        <v>0</v>
      </c>
      <c r="O23" s="131">
        <v>1</v>
      </c>
      <c r="P23" s="131">
        <v>0</v>
      </c>
      <c r="Q23" s="131" t="s">
        <v>5394</v>
      </c>
      <c r="R23" s="131">
        <v>1</v>
      </c>
      <c r="S23" s="131">
        <v>1</v>
      </c>
      <c r="T23" s="131" t="s">
        <v>5450</v>
      </c>
      <c r="W23" s="228"/>
      <c r="X23" s="203"/>
      <c r="AD23" s="327" t="str">
        <f t="shared" si="0"/>
        <v>IF EXISTS (SELECT *FROM BookChild05 WHERE Code='000141' OR SubItem='000141') Print 'Exist' ELSE Insert Into BookChild05 VALUES ('000141','000141','*00066','Rulling-Hindi /Geometry','*11111','*01080',1,8,8,'*23009',8,1,0,0,1,0,'*24005',1,1,'P')</v>
      </c>
    </row>
    <row r="24" spans="1:30">
      <c r="A24" s="486" t="s">
        <v>3779</v>
      </c>
      <c r="B24" s="131" t="s">
        <v>3779</v>
      </c>
      <c r="C24" s="131" t="s">
        <v>5456</v>
      </c>
      <c r="D24" s="131" t="s">
        <v>5655</v>
      </c>
      <c r="E24" s="131" t="s">
        <v>5418</v>
      </c>
      <c r="F24" s="487" t="s">
        <v>5678</v>
      </c>
      <c r="G24" s="131">
        <v>1</v>
      </c>
      <c r="H24" s="131">
        <v>8</v>
      </c>
      <c r="I24" s="131">
        <v>8</v>
      </c>
      <c r="J24" s="131" t="s">
        <v>5689</v>
      </c>
      <c r="K24" s="484">
        <v>8</v>
      </c>
      <c r="L24" s="131">
        <v>1</v>
      </c>
      <c r="M24" s="488">
        <v>0</v>
      </c>
      <c r="N24" s="488">
        <v>0</v>
      </c>
      <c r="O24" s="131">
        <v>1</v>
      </c>
      <c r="P24" s="131">
        <v>0</v>
      </c>
      <c r="Q24" s="131" t="s">
        <v>5394</v>
      </c>
      <c r="R24" s="131">
        <v>1</v>
      </c>
      <c r="S24" s="131">
        <v>1</v>
      </c>
      <c r="T24" s="131" t="s">
        <v>5450</v>
      </c>
      <c r="W24" s="228"/>
      <c r="X24" s="203"/>
      <c r="AD24" s="327" t="str">
        <f t="shared" si="0"/>
        <v>IF EXISTS (SELECT *FROM BookChild05 WHERE Code='000142' OR SubItem='000142') Print 'Exist' ELSE Insert Into BookChild05 VALUES ('000142','000142','*00067','Rulling-India + World','*11104','*01078',1,8,8,'*23009',8,1,0,0,1,0,'*24005',1,1,'P')</v>
      </c>
    </row>
    <row r="25" spans="1:30">
      <c r="A25" s="486" t="s">
        <v>3771</v>
      </c>
      <c r="B25" s="131" t="s">
        <v>3771</v>
      </c>
      <c r="C25" s="131" t="s">
        <v>5456</v>
      </c>
      <c r="D25" s="131" t="s">
        <v>5655</v>
      </c>
      <c r="E25" s="131" t="s">
        <v>5424</v>
      </c>
      <c r="F25" s="487" t="s">
        <v>5678</v>
      </c>
      <c r="G25" s="131">
        <v>1</v>
      </c>
      <c r="H25" s="131">
        <v>8</v>
      </c>
      <c r="I25" s="131">
        <v>8</v>
      </c>
      <c r="J25" s="131" t="s">
        <v>5689</v>
      </c>
      <c r="K25" s="484">
        <v>8</v>
      </c>
      <c r="L25" s="131">
        <v>1</v>
      </c>
      <c r="M25" s="488">
        <v>0</v>
      </c>
      <c r="N25" s="488">
        <v>0</v>
      </c>
      <c r="O25" s="131">
        <v>1</v>
      </c>
      <c r="P25" s="131">
        <v>0</v>
      </c>
      <c r="Q25" s="131" t="s">
        <v>5394</v>
      </c>
      <c r="R25" s="131">
        <v>1</v>
      </c>
      <c r="S25" s="131">
        <v>1</v>
      </c>
      <c r="T25" s="131" t="s">
        <v>5450</v>
      </c>
      <c r="W25" s="228"/>
      <c r="X25" s="203"/>
      <c r="AD25" s="327" t="str">
        <f t="shared" si="0"/>
        <v>IF EXISTS (SELECT *FROM BookChild05 WHERE Code='000143' OR SubItem='000143') Print 'Exist' ELSE Insert Into BookChild05 VALUES ('000143','000143','*00067','Rulling-India + World','*11110','*01078',1,8,8,'*23009',8,1,0,0,1,0,'*24005',1,1,'P')</v>
      </c>
    </row>
    <row r="26" spans="1:30">
      <c r="A26" s="486" t="s">
        <v>5627</v>
      </c>
      <c r="B26" s="131" t="s">
        <v>5627</v>
      </c>
      <c r="C26" s="131" t="s">
        <v>5457</v>
      </c>
      <c r="D26" s="131" t="s">
        <v>5656</v>
      </c>
      <c r="E26" s="131" t="s">
        <v>5403</v>
      </c>
      <c r="F26" s="487" t="s">
        <v>5688</v>
      </c>
      <c r="G26" s="131">
        <v>1</v>
      </c>
      <c r="H26" s="131">
        <v>16</v>
      </c>
      <c r="I26" s="131">
        <v>16</v>
      </c>
      <c r="J26" s="131" t="s">
        <v>5689</v>
      </c>
      <c r="K26" s="484">
        <v>16</v>
      </c>
      <c r="L26" s="131">
        <v>1</v>
      </c>
      <c r="M26" s="488">
        <v>0</v>
      </c>
      <c r="N26" s="488">
        <v>0</v>
      </c>
      <c r="O26" s="131">
        <v>1</v>
      </c>
      <c r="P26" s="131">
        <v>0</v>
      </c>
      <c r="Q26" s="131" t="s">
        <v>5394</v>
      </c>
      <c r="R26" s="131">
        <v>1</v>
      </c>
      <c r="S26" s="131">
        <v>1</v>
      </c>
      <c r="T26" s="131" t="s">
        <v>5450</v>
      </c>
      <c r="W26" s="228"/>
      <c r="X26" s="203"/>
      <c r="AD26" s="327" t="str">
        <f t="shared" si="0"/>
        <v>IF EXISTS (SELECT *FROM BookChild05 WHERE Code='000144' OR SubItem='000144') Print 'Exist' ELSE Insert Into BookChild05 VALUES ('000144','000144','*00068','Rulling-Single line','*11099','*01088',1,16,16,'*23009',16,1,0,0,1,0,'*24005',1,1,'P')</v>
      </c>
    </row>
    <row r="27" spans="1:30">
      <c r="A27" s="486" t="s">
        <v>5629</v>
      </c>
      <c r="B27" s="131" t="s">
        <v>5629</v>
      </c>
      <c r="C27" s="131" t="s">
        <v>5457</v>
      </c>
      <c r="D27" s="131" t="s">
        <v>5656</v>
      </c>
      <c r="E27" s="131" t="s">
        <v>5414</v>
      </c>
      <c r="F27" s="487" t="s">
        <v>5683</v>
      </c>
      <c r="G27" s="131">
        <v>1</v>
      </c>
      <c r="H27" s="131">
        <v>16</v>
      </c>
      <c r="I27" s="131">
        <v>16</v>
      </c>
      <c r="J27" s="131" t="s">
        <v>5689</v>
      </c>
      <c r="K27" s="484">
        <v>16</v>
      </c>
      <c r="L27" s="131">
        <v>1</v>
      </c>
      <c r="M27" s="488">
        <v>0</v>
      </c>
      <c r="N27" s="488">
        <v>0</v>
      </c>
      <c r="O27" s="131">
        <v>1</v>
      </c>
      <c r="P27" s="131">
        <v>0</v>
      </c>
      <c r="Q27" s="131" t="s">
        <v>5394</v>
      </c>
      <c r="R27" s="131">
        <v>1</v>
      </c>
      <c r="S27" s="131">
        <v>1</v>
      </c>
      <c r="T27" s="131" t="s">
        <v>5450</v>
      </c>
      <c r="W27" s="228"/>
      <c r="X27" s="203"/>
      <c r="AD27" s="327" t="str">
        <f t="shared" si="0"/>
        <v>IF EXISTS (SELECT *FROM BookChild05 WHERE Code='000145' OR SubItem='000145') Print 'Exist' ELSE Insert Into BookChild05 VALUES ('000145','000145','*00068','Rulling-Single line','*11100','*01083',1,16,16,'*23009',16,1,0,0,1,0,'*24005',1,1,'P')</v>
      </c>
    </row>
    <row r="28" spans="1:30">
      <c r="A28" s="486" t="s">
        <v>5631</v>
      </c>
      <c r="B28" s="131" t="s">
        <v>5631</v>
      </c>
      <c r="C28" s="131" t="s">
        <v>5457</v>
      </c>
      <c r="D28" s="131" t="s">
        <v>5656</v>
      </c>
      <c r="E28" s="131" t="s">
        <v>5415</v>
      </c>
      <c r="F28" s="487" t="s">
        <v>5682</v>
      </c>
      <c r="G28" s="131">
        <v>1</v>
      </c>
      <c r="H28" s="131">
        <v>12</v>
      </c>
      <c r="I28" s="131">
        <v>12</v>
      </c>
      <c r="J28" s="131" t="s">
        <v>5689</v>
      </c>
      <c r="K28" s="484">
        <v>12</v>
      </c>
      <c r="L28" s="131">
        <v>1</v>
      </c>
      <c r="M28" s="488">
        <v>0</v>
      </c>
      <c r="N28" s="488">
        <v>0</v>
      </c>
      <c r="O28" s="131">
        <v>1</v>
      </c>
      <c r="P28" s="131">
        <v>0</v>
      </c>
      <c r="Q28" s="131" t="s">
        <v>5394</v>
      </c>
      <c r="R28" s="131">
        <v>1</v>
      </c>
      <c r="S28" s="131">
        <v>1</v>
      </c>
      <c r="T28" s="131" t="s">
        <v>5450</v>
      </c>
      <c r="W28" s="228"/>
      <c r="X28" s="203"/>
      <c r="AD28" s="327" t="str">
        <f t="shared" si="0"/>
        <v>IF EXISTS (SELECT *FROM BookChild05 WHERE Code='000146' OR SubItem='000146') Print 'Exist' ELSE Insert Into BookChild05 VALUES ('000146','000146','*00068','Rulling-Single line','*11101','*01082',1,12,12,'*23009',12,1,0,0,1,0,'*24005',1,1,'P')</v>
      </c>
    </row>
    <row r="29" spans="1:30">
      <c r="A29" s="486" t="s">
        <v>5633</v>
      </c>
      <c r="B29" s="131" t="s">
        <v>5633</v>
      </c>
      <c r="C29" s="131" t="s">
        <v>5457</v>
      </c>
      <c r="D29" s="131" t="s">
        <v>5656</v>
      </c>
      <c r="E29" s="131" t="s">
        <v>5416</v>
      </c>
      <c r="F29" s="487" t="s">
        <v>5686</v>
      </c>
      <c r="G29" s="131">
        <v>1</v>
      </c>
      <c r="H29" s="131">
        <v>16</v>
      </c>
      <c r="I29" s="131">
        <v>16</v>
      </c>
      <c r="J29" s="131" t="s">
        <v>5689</v>
      </c>
      <c r="K29" s="484">
        <v>16</v>
      </c>
      <c r="L29" s="131">
        <v>1</v>
      </c>
      <c r="M29" s="488">
        <v>0</v>
      </c>
      <c r="N29" s="488">
        <v>0</v>
      </c>
      <c r="O29" s="131">
        <v>1</v>
      </c>
      <c r="P29" s="131">
        <v>0</v>
      </c>
      <c r="Q29" s="131" t="s">
        <v>5394</v>
      </c>
      <c r="R29" s="131">
        <v>1</v>
      </c>
      <c r="S29" s="131">
        <v>1</v>
      </c>
      <c r="T29" s="131" t="s">
        <v>5450</v>
      </c>
      <c r="W29" s="228"/>
      <c r="X29" s="203"/>
      <c r="AD29" s="327" t="str">
        <f t="shared" si="0"/>
        <v>IF EXISTS (SELECT *FROM BookChild05 WHERE Code='000147' OR SubItem='000147') Print 'Exist' ELSE Insert Into BookChild05 VALUES ('000147','000147','*00068','Rulling-Single line','*11102','*01086',1,16,16,'*23009',16,1,0,0,1,0,'*24005',1,1,'P')</v>
      </c>
    </row>
    <row r="30" spans="1:30">
      <c r="A30" s="486" t="s">
        <v>5635</v>
      </c>
      <c r="B30" s="131" t="s">
        <v>5635</v>
      </c>
      <c r="C30" s="131" t="s">
        <v>5457</v>
      </c>
      <c r="D30" s="131" t="s">
        <v>5656</v>
      </c>
      <c r="E30" s="131" t="s">
        <v>5417</v>
      </c>
      <c r="F30" s="487" t="s">
        <v>5687</v>
      </c>
      <c r="G30" s="131">
        <v>1</v>
      </c>
      <c r="H30" s="131">
        <v>16</v>
      </c>
      <c r="I30" s="131">
        <v>16</v>
      </c>
      <c r="J30" s="131" t="s">
        <v>5689</v>
      </c>
      <c r="K30" s="484">
        <v>16</v>
      </c>
      <c r="L30" s="131">
        <v>1</v>
      </c>
      <c r="M30" s="488">
        <v>0</v>
      </c>
      <c r="N30" s="488">
        <v>0</v>
      </c>
      <c r="O30" s="131">
        <v>1</v>
      </c>
      <c r="P30" s="131">
        <v>0</v>
      </c>
      <c r="Q30" s="131" t="s">
        <v>5394</v>
      </c>
      <c r="R30" s="131">
        <v>1</v>
      </c>
      <c r="S30" s="131">
        <v>1</v>
      </c>
      <c r="T30" s="131" t="s">
        <v>5450</v>
      </c>
      <c r="W30" s="228"/>
      <c r="X30" s="203"/>
      <c r="AD30" s="327" t="str">
        <f t="shared" si="0"/>
        <v>IF EXISTS (SELECT *FROM BookChild05 WHERE Code='000148' OR SubItem='000148') Print 'Exist' ELSE Insert Into BookChild05 VALUES ('000148','000148','*00068','Rulling-Single line','*11103','*01087',1,16,16,'*23009',16,1,0,0,1,0,'*24005',1,1,'P')</v>
      </c>
    </row>
    <row r="31" spans="1:30">
      <c r="A31" s="486" t="s">
        <v>5637</v>
      </c>
      <c r="B31" s="131" t="s">
        <v>5637</v>
      </c>
      <c r="C31" s="131" t="s">
        <v>5457</v>
      </c>
      <c r="D31" s="131" t="s">
        <v>5656</v>
      </c>
      <c r="E31" s="131" t="s">
        <v>5420</v>
      </c>
      <c r="F31" s="487" t="s">
        <v>5684</v>
      </c>
      <c r="G31" s="131">
        <v>1</v>
      </c>
      <c r="H31" s="131">
        <v>12</v>
      </c>
      <c r="I31" s="131">
        <v>12</v>
      </c>
      <c r="J31" s="131" t="s">
        <v>5689</v>
      </c>
      <c r="K31" s="484">
        <v>12</v>
      </c>
      <c r="L31" s="131">
        <v>1</v>
      </c>
      <c r="M31" s="488">
        <v>0</v>
      </c>
      <c r="N31" s="488">
        <v>0</v>
      </c>
      <c r="O31" s="131">
        <v>1</v>
      </c>
      <c r="P31" s="131">
        <v>0</v>
      </c>
      <c r="Q31" s="131" t="s">
        <v>5394</v>
      </c>
      <c r="R31" s="131">
        <v>1</v>
      </c>
      <c r="S31" s="131">
        <v>1</v>
      </c>
      <c r="T31" s="131" t="s">
        <v>5450</v>
      </c>
      <c r="W31" s="228"/>
      <c r="X31" s="203"/>
      <c r="AD31" s="327" t="str">
        <f t="shared" si="0"/>
        <v>IF EXISTS (SELECT *FROM BookChild05 WHERE Code='000149' OR SubItem='000149') Print 'Exist' ELSE Insert Into BookChild05 VALUES ('000149','000149','*00068','Rulling-Single line','*11106','*01084',1,12,12,'*23009',12,1,0,0,1,0,'*24005',1,1,'P')</v>
      </c>
    </row>
    <row r="32" spans="1:30">
      <c r="A32" s="486" t="s">
        <v>5639</v>
      </c>
      <c r="B32" s="131" t="s">
        <v>5639</v>
      </c>
      <c r="C32" s="131" t="s">
        <v>5457</v>
      </c>
      <c r="D32" s="131" t="s">
        <v>5656</v>
      </c>
      <c r="E32" s="131" t="s">
        <v>5421</v>
      </c>
      <c r="F32" s="487" t="s">
        <v>5685</v>
      </c>
      <c r="G32" s="131">
        <v>1</v>
      </c>
      <c r="H32" s="131">
        <v>12</v>
      </c>
      <c r="I32" s="131">
        <v>12</v>
      </c>
      <c r="J32" s="131" t="s">
        <v>5689</v>
      </c>
      <c r="K32" s="484">
        <v>12</v>
      </c>
      <c r="L32" s="131">
        <v>1</v>
      </c>
      <c r="M32" s="488">
        <v>0</v>
      </c>
      <c r="N32" s="488">
        <v>0</v>
      </c>
      <c r="O32" s="131">
        <v>1</v>
      </c>
      <c r="P32" s="131">
        <v>0</v>
      </c>
      <c r="Q32" s="131" t="s">
        <v>5394</v>
      </c>
      <c r="R32" s="131">
        <v>1</v>
      </c>
      <c r="S32" s="131">
        <v>1</v>
      </c>
      <c r="T32" s="131" t="s">
        <v>5450</v>
      </c>
      <c r="W32" s="228"/>
      <c r="X32" s="203"/>
      <c r="AD32" s="327" t="str">
        <f t="shared" si="0"/>
        <v>IF EXISTS (SELECT *FROM BookChild05 WHERE Code='000150' OR SubItem='000150') Print 'Exist' ELSE Insert Into BookChild05 VALUES ('000150','000150','*00068','Rulling-Single line','*11107','*01085',1,12,12,'*23009',12,1,0,0,1,0,'*24005',1,1,'P')</v>
      </c>
    </row>
    <row r="33" spans="1:30">
      <c r="A33" s="486" t="s">
        <v>5641</v>
      </c>
      <c r="B33" s="131" t="s">
        <v>5641</v>
      </c>
      <c r="C33" s="131" t="s">
        <v>5458</v>
      </c>
      <c r="D33" s="131" t="s">
        <v>5657</v>
      </c>
      <c r="E33" s="131" t="s">
        <v>5419</v>
      </c>
      <c r="F33" s="487" t="s">
        <v>5679</v>
      </c>
      <c r="G33" s="131">
        <v>1</v>
      </c>
      <c r="H33" s="131">
        <v>8</v>
      </c>
      <c r="I33" s="131">
        <v>8</v>
      </c>
      <c r="J33" s="131" t="s">
        <v>5689</v>
      </c>
      <c r="K33" s="484">
        <v>8</v>
      </c>
      <c r="L33" s="131">
        <v>1</v>
      </c>
      <c r="M33" s="488">
        <v>0</v>
      </c>
      <c r="N33" s="488">
        <v>0</v>
      </c>
      <c r="O33" s="131">
        <v>1</v>
      </c>
      <c r="P33" s="131">
        <v>0</v>
      </c>
      <c r="Q33" s="131" t="s">
        <v>5394</v>
      </c>
      <c r="R33" s="131">
        <v>1</v>
      </c>
      <c r="S33" s="131">
        <v>1</v>
      </c>
      <c r="T33" s="131" t="s">
        <v>5450</v>
      </c>
      <c r="W33" s="228"/>
      <c r="X33" s="203"/>
      <c r="AD33" s="327" t="str">
        <f t="shared" si="0"/>
        <v>IF EXISTS (SELECT *FROM BookChild05 WHERE Code='000151' OR SubItem='000151') Print 'Exist' ELSE Insert Into BookChild05 VALUES ('000151','000151','*00069','Rulling-Unrulled','*11105','*01079',1,8,8,'*23009',8,1,0,0,1,0,'*24005',1,1,'P')</v>
      </c>
    </row>
    <row r="34" spans="1:30">
      <c r="A34" s="486" t="s">
        <v>5643</v>
      </c>
      <c r="B34" s="131" t="s">
        <v>5643</v>
      </c>
      <c r="C34" s="131" t="s">
        <v>5458</v>
      </c>
      <c r="D34" s="131" t="s">
        <v>5657</v>
      </c>
      <c r="E34" s="131" t="s">
        <v>5420</v>
      </c>
      <c r="F34" s="487" t="s">
        <v>5684</v>
      </c>
      <c r="G34" s="131">
        <v>1</v>
      </c>
      <c r="H34" s="131">
        <v>12</v>
      </c>
      <c r="I34" s="131">
        <v>12</v>
      </c>
      <c r="J34" s="131" t="s">
        <v>5689</v>
      </c>
      <c r="K34" s="484">
        <v>12</v>
      </c>
      <c r="L34" s="131">
        <v>1</v>
      </c>
      <c r="M34" s="488">
        <v>0</v>
      </c>
      <c r="N34" s="488">
        <v>0</v>
      </c>
      <c r="O34" s="131">
        <v>1</v>
      </c>
      <c r="P34" s="131">
        <v>0</v>
      </c>
      <c r="Q34" s="131" t="s">
        <v>5394</v>
      </c>
      <c r="R34" s="131">
        <v>1</v>
      </c>
      <c r="S34" s="131">
        <v>1</v>
      </c>
      <c r="T34" s="131" t="s">
        <v>5450</v>
      </c>
      <c r="W34" s="228"/>
      <c r="X34" s="203"/>
      <c r="AD34" s="327" t="str">
        <f t="shared" si="0"/>
        <v>IF EXISTS (SELECT *FROM BookChild05 WHERE Code='000152' OR SubItem='000152') Print 'Exist' ELSE Insert Into BookChild05 VALUES ('000152','000152','*00069','Rulling-Unrulled','*11106','*01084',1,12,12,'*23009',12,1,0,0,1,0,'*24005',1,1,'P')</v>
      </c>
    </row>
    <row r="35" spans="1:30">
      <c r="A35" s="486" t="s">
        <v>5645</v>
      </c>
      <c r="B35" s="131" t="s">
        <v>5645</v>
      </c>
      <c r="C35" s="131" t="s">
        <v>5458</v>
      </c>
      <c r="D35" s="131" t="s">
        <v>5657</v>
      </c>
      <c r="E35" s="131" t="s">
        <v>5421</v>
      </c>
      <c r="F35" s="487" t="s">
        <v>5685</v>
      </c>
      <c r="G35" s="131">
        <v>1</v>
      </c>
      <c r="H35" s="131">
        <v>12</v>
      </c>
      <c r="I35" s="131">
        <v>12</v>
      </c>
      <c r="J35" s="131" t="s">
        <v>5689</v>
      </c>
      <c r="K35" s="484">
        <v>12</v>
      </c>
      <c r="L35" s="131">
        <v>1</v>
      </c>
      <c r="M35" s="488">
        <v>0</v>
      </c>
      <c r="N35" s="488">
        <v>0</v>
      </c>
      <c r="O35" s="131">
        <v>1</v>
      </c>
      <c r="P35" s="131">
        <v>0</v>
      </c>
      <c r="Q35" s="131" t="s">
        <v>5394</v>
      </c>
      <c r="R35" s="131">
        <v>1</v>
      </c>
      <c r="S35" s="131">
        <v>1</v>
      </c>
      <c r="T35" s="131" t="s">
        <v>5450</v>
      </c>
      <c r="W35" s="228"/>
      <c r="X35" s="203"/>
      <c r="AD35" s="327" t="str">
        <f t="shared" si="0"/>
        <v>IF EXISTS (SELECT *FROM BookChild05 WHERE Code='000153' OR SubItem='000153') Print 'Exist' ELSE Insert Into BookChild05 VALUES ('000153','000153','*00069','Rulling-Unrulled','*11107','*01085',1,12,12,'*23009',12,1,0,0,1,0,'*24005',1,1,'P')</v>
      </c>
    </row>
    <row r="37" spans="1:30">
      <c r="A37" s="131" t="s">
        <v>19</v>
      </c>
      <c r="B37" s="131" t="s">
        <v>5693</v>
      </c>
      <c r="C37" s="131" t="s">
        <v>1645</v>
      </c>
      <c r="D37" s="131" t="s">
        <v>5694</v>
      </c>
      <c r="E37" s="131" t="s">
        <v>1646</v>
      </c>
      <c r="F37" s="131" t="s">
        <v>1800</v>
      </c>
      <c r="G37" s="131" t="s">
        <v>2949</v>
      </c>
      <c r="H37" s="131" t="s">
        <v>5695</v>
      </c>
      <c r="I37" s="131" t="s">
        <v>5696</v>
      </c>
      <c r="J37" s="131" t="s">
        <v>1538</v>
      </c>
      <c r="K37" s="131" t="s">
        <v>2946</v>
      </c>
      <c r="L37" s="131" t="s">
        <v>524</v>
      </c>
      <c r="M37" s="131" t="s">
        <v>5697</v>
      </c>
      <c r="N37" s="131" t="s">
        <v>5698</v>
      </c>
      <c r="O37" s="131" t="s">
        <v>5699</v>
      </c>
      <c r="P37" s="131" t="s">
        <v>5700</v>
      </c>
      <c r="Q37" s="131" t="s">
        <v>5701</v>
      </c>
      <c r="R37" s="131" t="s">
        <v>5702</v>
      </c>
      <c r="S37" s="131" t="s">
        <v>5703</v>
      </c>
      <c r="T37" s="131" t="s">
        <v>201</v>
      </c>
    </row>
    <row r="38" spans="1:30">
      <c r="A38" s="131">
        <v>124</v>
      </c>
      <c r="B38" s="131">
        <v>124</v>
      </c>
      <c r="C38" s="131" t="s">
        <v>5390</v>
      </c>
      <c r="D38" s="131" t="s">
        <v>5648</v>
      </c>
      <c r="E38" s="131" t="s">
        <v>5416</v>
      </c>
      <c r="F38" s="131" t="s">
        <v>5686</v>
      </c>
      <c r="G38" s="131">
        <v>1</v>
      </c>
      <c r="H38" s="131">
        <v>8</v>
      </c>
      <c r="I38" s="131">
        <v>8</v>
      </c>
      <c r="J38" s="131" t="s">
        <v>5689</v>
      </c>
      <c r="K38" s="131">
        <v>8</v>
      </c>
      <c r="L38" s="131">
        <v>1</v>
      </c>
      <c r="M38" s="131">
        <v>0</v>
      </c>
      <c r="N38" s="131">
        <v>0</v>
      </c>
      <c r="O38" s="131">
        <v>1</v>
      </c>
      <c r="P38" s="131">
        <v>0</v>
      </c>
      <c r="Q38" s="131" t="s">
        <v>5394</v>
      </c>
      <c r="R38" s="131">
        <v>1</v>
      </c>
      <c r="S38" s="131">
        <v>1</v>
      </c>
      <c r="T38" s="131" t="s">
        <v>5450</v>
      </c>
    </row>
    <row r="39" spans="1:30">
      <c r="A39" s="486" t="s">
        <v>5598</v>
      </c>
      <c r="B39" s="131" t="s">
        <v>5598</v>
      </c>
      <c r="C39" s="131" t="s">
        <v>5390</v>
      </c>
      <c r="D39" s="131" t="s">
        <v>5648</v>
      </c>
      <c r="E39" s="131" t="s">
        <v>5416</v>
      </c>
      <c r="F39" s="487" t="s">
        <v>5686</v>
      </c>
      <c r="G39" s="131">
        <v>1</v>
      </c>
      <c r="H39" s="131">
        <v>16</v>
      </c>
      <c r="I39" s="131">
        <v>16</v>
      </c>
      <c r="J39" s="131" t="s">
        <v>5689</v>
      </c>
      <c r="K39" s="484">
        <v>16</v>
      </c>
      <c r="L39" s="131">
        <v>1</v>
      </c>
      <c r="M39" s="488">
        <v>0</v>
      </c>
      <c r="N39" s="488">
        <v>0</v>
      </c>
      <c r="O39" s="131">
        <v>1</v>
      </c>
      <c r="P39" s="131">
        <v>0</v>
      </c>
      <c r="Q39" s="131" t="s">
        <v>5394</v>
      </c>
      <c r="R39" s="131">
        <v>1</v>
      </c>
      <c r="S39" s="131">
        <v>1</v>
      </c>
      <c r="T39" s="131" t="s">
        <v>5450</v>
      </c>
    </row>
    <row r="40" spans="1:30">
      <c r="A40" t="b">
        <f t="shared" ref="A40:B40" si="1">A38=A39</f>
        <v>0</v>
      </c>
      <c r="B40" t="b">
        <f t="shared" si="1"/>
        <v>0</v>
      </c>
      <c r="C40" t="b">
        <f>C38=C39</f>
        <v>1</v>
      </c>
      <c r="D40" t="b">
        <f t="shared" ref="D40:T40" si="2">D38=D39</f>
        <v>1</v>
      </c>
      <c r="E40" t="b">
        <f t="shared" si="2"/>
        <v>1</v>
      </c>
      <c r="F40" t="b">
        <f t="shared" si="2"/>
        <v>1</v>
      </c>
      <c r="G40" t="b">
        <f t="shared" si="2"/>
        <v>1</v>
      </c>
      <c r="H40" t="b">
        <f t="shared" si="2"/>
        <v>0</v>
      </c>
      <c r="I40" t="b">
        <f t="shared" si="2"/>
        <v>0</v>
      </c>
      <c r="J40" t="b">
        <f t="shared" si="2"/>
        <v>1</v>
      </c>
      <c r="K40" t="b">
        <f t="shared" si="2"/>
        <v>0</v>
      </c>
      <c r="L40" t="b">
        <f t="shared" si="2"/>
        <v>1</v>
      </c>
      <c r="M40" t="b">
        <f t="shared" si="2"/>
        <v>1</v>
      </c>
      <c r="N40" t="b">
        <f t="shared" si="2"/>
        <v>1</v>
      </c>
      <c r="O40" t="b">
        <f t="shared" si="2"/>
        <v>1</v>
      </c>
      <c r="P40" t="b">
        <f t="shared" si="2"/>
        <v>1</v>
      </c>
      <c r="Q40" t="b">
        <f t="shared" si="2"/>
        <v>1</v>
      </c>
      <c r="R40" t="b">
        <f t="shared" si="2"/>
        <v>1</v>
      </c>
      <c r="S40" t="b">
        <f t="shared" si="2"/>
        <v>1</v>
      </c>
      <c r="T40" t="b">
        <f t="shared" si="2"/>
        <v>1</v>
      </c>
    </row>
  </sheetData>
  <autoFilter ref="A5:CV5" xr:uid="{DD29E694-E427-4904-802B-46E9C2B225A9}"/>
  <conditionalFormatting sqref="A1:A4">
    <cfRule type="duplicateValues" dxfId="15" priority="9"/>
  </conditionalFormatting>
  <conditionalFormatting sqref="A6 A8 A10 A12 A14 A16 A18 A20 A22 A24 A26 A28 A30 A32 A34">
    <cfRule type="duplicateValues" dxfId="14" priority="242"/>
  </conditionalFormatting>
  <conditionalFormatting sqref="A7 A9 A11 A13 A15 A17 A19 A21 A23 A25 A27 A29 A31 A33 A35">
    <cfRule type="duplicateValues" dxfId="13" priority="226"/>
  </conditionalFormatting>
  <conditionalFormatting sqref="A39">
    <cfRule type="duplicateValues" dxfId="12" priority="1"/>
  </conditionalFormatting>
  <conditionalFormatting sqref="N1:N3">
    <cfRule type="duplicateValues" dxfId="11" priority="10"/>
  </conditionalFormatting>
  <conditionalFormatting sqref="O1:O3">
    <cfRule type="duplicateValues" dxfId="10" priority="11"/>
  </conditionalFormatting>
  <conditionalFormatting sqref="W6:W35">
    <cfRule type="duplicateValues" dxfId="9" priority="225"/>
  </conditionalFormatting>
  <dataValidations count="3">
    <dataValidation type="list" allowBlank="1" showInputMessage="1" showErrorMessage="1" sqref="AE1:AE3" xr:uid="{CFDB8AC2-0A33-4B93-B34E-E2A93FABBC1C}">
      <formula1>"Yes,NO"</formula1>
    </dataValidation>
    <dataValidation type="textLength" allowBlank="1" showInputMessage="1" showErrorMessage="1" sqref="J6:L35 J5:N5 B5:C35 N6:N35 Q5 R5:U35 P5:P35 J39:L39 B39:C39 N39 R39:T39 P39" xr:uid="{C8DE7D11-B6FF-496A-9FB1-BD933A1F9F1C}">
      <formula1>1</formula1>
      <formula2>40</formula2>
    </dataValidation>
    <dataValidation type="list" allowBlank="1" showInputMessage="1" showErrorMessage="1" sqref="V5:V35" xr:uid="{88D367C6-E468-411B-A27D-DF2B594FEE33}">
      <formula1>"F,R"</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1A50B-A38C-44CE-8F16-9FB9F90E91B7}">
  <dimension ref="A1:CV128"/>
  <sheetViews>
    <sheetView zoomScaleNormal="100" workbookViewId="0">
      <pane xSplit="4" ySplit="5" topLeftCell="AC6" activePane="bottomRight" state="frozen"/>
      <selection pane="topRight" activeCell="E1" sqref="E1"/>
      <selection pane="bottomLeft" activeCell="A6" sqref="A6"/>
      <selection pane="bottomRight" activeCell="AD6" sqref="AD6"/>
    </sheetView>
  </sheetViews>
  <sheetFormatPr defaultRowHeight="15"/>
  <cols>
    <col min="1" max="1" width="7.85546875" bestFit="1" customWidth="1"/>
    <col min="2" max="3" width="10.7109375" bestFit="1" customWidth="1"/>
    <col min="4" max="4" width="24.7109375" bestFit="1" customWidth="1"/>
    <col min="5" max="5" width="12.140625" bestFit="1" customWidth="1"/>
    <col min="6" max="6" width="7" bestFit="1" customWidth="1"/>
    <col min="7" max="7" width="16.7109375" bestFit="1" customWidth="1"/>
    <col min="8" max="8" width="21.140625" bestFit="1" customWidth="1"/>
    <col min="9" max="9" width="13.85546875" bestFit="1" customWidth="1"/>
    <col min="10" max="10" width="8" bestFit="1" customWidth="1"/>
    <col min="11" max="11" width="8.42578125" bestFit="1" customWidth="1"/>
    <col min="12" max="12" width="8.7109375" bestFit="1" customWidth="1"/>
    <col min="13" max="14" width="10.85546875" bestFit="1" customWidth="1"/>
    <col min="15" max="15" width="14.7109375" bestFit="1" customWidth="1"/>
    <col min="16" max="16" width="15.5703125" bestFit="1" customWidth="1"/>
    <col min="17" max="17" width="12.140625" bestFit="1" customWidth="1"/>
    <col min="18" max="18" width="6.5703125" bestFit="1" customWidth="1"/>
    <col min="19" max="19" width="15.5703125" bestFit="1" customWidth="1"/>
    <col min="20" max="20" width="7.5703125" bestFit="1" customWidth="1"/>
    <col min="21" max="21" width="12.5703125" hidden="1" customWidth="1"/>
    <col min="22" max="22" width="5.28515625" hidden="1" customWidth="1"/>
    <col min="23" max="23" width="10.140625" hidden="1" customWidth="1"/>
    <col min="24" max="24" width="10.5703125" hidden="1" customWidth="1"/>
    <col min="25" max="25" width="11.28515625" hidden="1" customWidth="1"/>
    <col min="26" max="26" width="11.7109375" hidden="1" customWidth="1"/>
    <col min="27" max="27" width="12.42578125" hidden="1" customWidth="1"/>
    <col min="28" max="28" width="10.5703125" hidden="1" customWidth="1"/>
    <col min="29" max="29" width="11.140625" bestFit="1" customWidth="1"/>
  </cols>
  <sheetData>
    <row r="1" spans="1:100">
      <c r="A1" s="228"/>
      <c r="B1" s="228"/>
      <c r="C1" s="228"/>
      <c r="D1" s="61"/>
      <c r="F1" s="228"/>
      <c r="H1" s="228"/>
      <c r="L1" s="228"/>
      <c r="M1" s="228"/>
      <c r="N1" s="228"/>
      <c r="O1" s="228"/>
      <c r="AC1" t="s">
        <v>3641</v>
      </c>
      <c r="AD1" t="str">
        <f>IF(AE1="Yes",AC1,"")</f>
        <v/>
      </c>
      <c r="AE1" t="s">
        <v>5429</v>
      </c>
      <c r="AR1" t="s">
        <v>3039</v>
      </c>
      <c r="AV1" t="s">
        <v>3028</v>
      </c>
      <c r="BR1" t="s">
        <v>3641</v>
      </c>
      <c r="CV1" t="s">
        <v>3028</v>
      </c>
    </row>
    <row r="2" spans="1:100">
      <c r="A2" s="228"/>
      <c r="B2" s="228"/>
      <c r="C2" s="228"/>
      <c r="D2" s="61"/>
      <c r="F2" s="228"/>
      <c r="H2" s="228"/>
      <c r="L2" s="228"/>
      <c r="M2" s="228"/>
      <c r="N2" s="228"/>
      <c r="O2" s="228"/>
      <c r="AC2" t="s">
        <v>5741</v>
      </c>
      <c r="AD2" t="str">
        <f>IF(AE2="Yes",AC2,"")</f>
        <v>IF EXISTS (SELECT *FROM BookChild06 WHERE (Code=</v>
      </c>
      <c r="AE2" t="s">
        <v>5428</v>
      </c>
      <c r="AF2" s="475" t="s">
        <v>41</v>
      </c>
    </row>
    <row r="3" spans="1:100">
      <c r="A3" s="228"/>
      <c r="B3" s="228"/>
      <c r="C3" s="228"/>
      <c r="D3" s="61"/>
      <c r="F3" s="228"/>
      <c r="H3" s="228"/>
      <c r="L3" s="228"/>
      <c r="M3" s="228"/>
      <c r="N3" s="228"/>
      <c r="O3" s="228"/>
      <c r="AC3" t="s">
        <v>5742</v>
      </c>
      <c r="AD3" t="str">
        <f>IF(AE3="Yes",AC3,"")</f>
        <v>IF EXISTS (SELECT *FROM BookChild06 WHERE Code+</v>
      </c>
      <c r="AE3" t="s">
        <v>5428</v>
      </c>
      <c r="AV3" t="s">
        <v>3680</v>
      </c>
      <c r="BR3" t="s">
        <v>3643</v>
      </c>
      <c r="CV3" t="s">
        <v>3682</v>
      </c>
    </row>
    <row r="4" spans="1:100">
      <c r="A4" s="228"/>
      <c r="B4" s="228"/>
      <c r="C4" s="228"/>
      <c r="D4" s="61"/>
      <c r="W4" s="228"/>
      <c r="Y4" s="228"/>
      <c r="AD4" s="10" t="s">
        <v>5743</v>
      </c>
      <c r="AV4" s="10" t="s">
        <v>3681</v>
      </c>
      <c r="BR4" t="s">
        <v>1801</v>
      </c>
      <c r="CV4" s="10"/>
    </row>
    <row r="5" spans="1:100">
      <c r="A5" s="1" t="s">
        <v>19</v>
      </c>
      <c r="B5" s="1" t="s">
        <v>5693</v>
      </c>
      <c r="C5" s="1" t="s">
        <v>1645</v>
      </c>
      <c r="D5" s="1" t="s">
        <v>5694</v>
      </c>
      <c r="E5" s="1" t="s">
        <v>2946</v>
      </c>
      <c r="F5" s="1" t="s">
        <v>1646</v>
      </c>
      <c r="G5" s="1" t="s">
        <v>1800</v>
      </c>
      <c r="H5" s="131" t="s">
        <v>5737</v>
      </c>
      <c r="I5" s="131" t="s">
        <v>5738</v>
      </c>
      <c r="J5" s="131" t="s">
        <v>5739</v>
      </c>
      <c r="K5" s="131" t="s">
        <v>5701</v>
      </c>
      <c r="L5" s="131" t="s">
        <v>5740</v>
      </c>
      <c r="M5" s="131" t="s">
        <v>5702</v>
      </c>
      <c r="N5" s="131" t="s">
        <v>443</v>
      </c>
      <c r="O5" s="131" t="s">
        <v>5703</v>
      </c>
      <c r="P5" s="131" t="s">
        <v>201</v>
      </c>
    </row>
    <row r="6" spans="1:100">
      <c r="A6" s="486" t="s">
        <v>135</v>
      </c>
      <c r="B6" s="486" t="s">
        <v>135</v>
      </c>
      <c r="C6" s="131" t="s">
        <v>2957</v>
      </c>
      <c r="D6" s="131" t="s">
        <v>354</v>
      </c>
      <c r="E6" s="131">
        <v>4</v>
      </c>
      <c r="F6" s="131" t="e">
        <f>VLOOKUP(A6,[1]Item!$A$2:$AV$124,4,FALSE)</f>
        <v>#N/A</v>
      </c>
      <c r="G6" s="131" t="e">
        <f>VLOOKUP(VLOOKUP(A6,[1]Item!$A$2:$BQ$124,51,FALSE),[1]DefaltMaster!$BJ$1:$BL$18,3,FALSE)</f>
        <v>#N/A</v>
      </c>
      <c r="H6" s="131" t="s">
        <v>5190</v>
      </c>
      <c r="I6" s="131" t="e">
        <f>VLOOKUP(LEFT(VLOOKUP(A6,[1]Item!$A$2:$BQ$124,47,FALSE),1),[1]DefaltMaster!$BC$1:$BH$11,2,FALSE)</f>
        <v>#N/A</v>
      </c>
      <c r="J6" s="131" t="e">
        <f>VLOOKUP(RIGHT(VLOOKUP(A6,[1]Item!$A$2:$BQ$124,47,FALSE),1),[1]DefaltMaster!$BC$1:$BH$11,2,FALSE)</f>
        <v>#N/A</v>
      </c>
      <c r="K6" s="131" t="s">
        <v>3595</v>
      </c>
      <c r="L6" s="131" t="s">
        <v>3595</v>
      </c>
      <c r="M6" s="131" t="e">
        <f>VLOOKUP(A6,[1]Item!$A$2:$BQ$124,52,FALSE)</f>
        <v>#N/A</v>
      </c>
      <c r="N6" s="131">
        <v>1</v>
      </c>
      <c r="O6" s="131">
        <v>0</v>
      </c>
      <c r="P6" s="131" t="s">
        <v>5450</v>
      </c>
      <c r="W6" s="228"/>
      <c r="X6" s="203"/>
      <c r="AD6" s="327" t="e">
        <f>CONCATENATE(AD$1,AD$3,"SubItem+Element='",A6&amp;B6&amp;C6,"') Print 'Exist' ELSE ",AD$4,"'",A6,"','",B6,"','",C6,"','",D6,"',",E6,",'",F6,"','",G6,"','",H6,"','",I6,"','",J6,"','",K6,"','",L6,"',",M6,",",N6,",",O6,",'",P6,"')")</f>
        <v>#N/A</v>
      </c>
    </row>
    <row r="7" spans="1:100">
      <c r="A7" s="486" t="s">
        <v>141</v>
      </c>
      <c r="B7" s="486" t="s">
        <v>141</v>
      </c>
      <c r="C7" s="131" t="s">
        <v>2957</v>
      </c>
      <c r="D7" s="131" t="s">
        <v>354</v>
      </c>
      <c r="E7" s="131">
        <v>4</v>
      </c>
      <c r="F7" s="131" t="e">
        <f>VLOOKUP(A7,[1]Item!$A$2:$AV$124,4,FALSE)</f>
        <v>#N/A</v>
      </c>
      <c r="G7" s="131" t="e">
        <f>VLOOKUP(VLOOKUP(A7,[1]Item!$A$2:$BQ$124,51,FALSE),[1]DefaltMaster!$BJ$1:$BL$18,3,FALSE)</f>
        <v>#N/A</v>
      </c>
      <c r="H7" s="131" t="s">
        <v>5190</v>
      </c>
      <c r="I7" s="131" t="e">
        <f>VLOOKUP(LEFT(VLOOKUP(A7,[1]Item!$A$2:$BQ$124,47,FALSE),1),[1]DefaltMaster!$BC$1:$BH$11,2,FALSE)</f>
        <v>#N/A</v>
      </c>
      <c r="J7" s="131" t="e">
        <f>VLOOKUP(RIGHT(VLOOKUP(A7,[1]Item!$A$2:$BQ$124,47,FALSE),1),[1]DefaltMaster!$BC$1:$BH$11,2,FALSE)</f>
        <v>#N/A</v>
      </c>
      <c r="K7" s="131" t="s">
        <v>3595</v>
      </c>
      <c r="L7" s="131" t="s">
        <v>3595</v>
      </c>
      <c r="M7" s="131" t="e">
        <f>VLOOKUP(A7,[1]Item!$A$2:$BQ$124,52,FALSE)</f>
        <v>#N/A</v>
      </c>
      <c r="N7" s="131">
        <v>1</v>
      </c>
      <c r="O7" s="131">
        <v>0</v>
      </c>
      <c r="P7" s="131" t="s">
        <v>5450</v>
      </c>
      <c r="W7" s="228"/>
      <c r="X7" s="203"/>
      <c r="AD7" s="327" t="e">
        <f t="shared" ref="AD7:AD70" si="0">CONCATENATE(AD$1,AD$3,"SubItem+Element='",A7&amp;B7&amp;C7,"') Print 'Exist' ELSE ",AD$4,"'",A7,"','",B7,"','",C7,"','",D7,"',",E7,",'",F7,"','",G7,"','",H7,"','",I7,"','",J7,"','",K7,"','",L7,"',",M7,",",N7,",",O7,",'",P7,"')")</f>
        <v>#N/A</v>
      </c>
    </row>
    <row r="8" spans="1:100">
      <c r="A8" s="486" t="s">
        <v>137</v>
      </c>
      <c r="B8" s="486" t="s">
        <v>137</v>
      </c>
      <c r="C8" s="131" t="s">
        <v>2957</v>
      </c>
      <c r="D8" s="131" t="s">
        <v>354</v>
      </c>
      <c r="E8" s="131">
        <v>4</v>
      </c>
      <c r="F8" s="131" t="e">
        <f>VLOOKUP(A8,[1]Item!$A$2:$AV$124,4,FALSE)</f>
        <v>#N/A</v>
      </c>
      <c r="G8" s="131" t="e">
        <f>VLOOKUP(VLOOKUP(A8,[1]Item!$A$2:$BQ$124,51,FALSE),[1]DefaltMaster!$BJ$1:$BL$18,3,FALSE)</f>
        <v>#N/A</v>
      </c>
      <c r="H8" s="131" t="s">
        <v>5190</v>
      </c>
      <c r="I8" s="131" t="e">
        <f>VLOOKUP(LEFT(VLOOKUP(A8,[1]Item!$A$2:$BQ$124,47,FALSE),1),[1]DefaltMaster!$BC$1:$BH$11,2,FALSE)</f>
        <v>#N/A</v>
      </c>
      <c r="J8" s="131" t="e">
        <f>VLOOKUP(RIGHT(VLOOKUP(A8,[1]Item!$A$2:$BQ$124,47,FALSE),1),[1]DefaltMaster!$BC$1:$BH$11,2,FALSE)</f>
        <v>#N/A</v>
      </c>
      <c r="K8" s="131" t="s">
        <v>3595</v>
      </c>
      <c r="L8" s="131" t="s">
        <v>3595</v>
      </c>
      <c r="M8" s="131" t="e">
        <f>VLOOKUP(A8,[1]Item!$A$2:$BQ$124,52,FALSE)</f>
        <v>#N/A</v>
      </c>
      <c r="N8" s="131">
        <v>1</v>
      </c>
      <c r="O8" s="131">
        <v>0</v>
      </c>
      <c r="P8" s="131" t="s">
        <v>5450</v>
      </c>
      <c r="W8" s="228"/>
      <c r="X8" s="203"/>
      <c r="AD8" s="327" t="e">
        <f t="shared" si="0"/>
        <v>#N/A</v>
      </c>
    </row>
    <row r="9" spans="1:100">
      <c r="A9" s="486" t="s">
        <v>144</v>
      </c>
      <c r="B9" s="486" t="s">
        <v>144</v>
      </c>
      <c r="C9" s="131" t="s">
        <v>2957</v>
      </c>
      <c r="D9" s="131" t="s">
        <v>354</v>
      </c>
      <c r="E9" s="131">
        <v>4</v>
      </c>
      <c r="F9" s="131" t="e">
        <f>VLOOKUP(A9,[1]Item!$A$2:$AV$124,4,FALSE)</f>
        <v>#N/A</v>
      </c>
      <c r="G9" s="131" t="e">
        <f>VLOOKUP(VLOOKUP(A9,[1]Item!$A$2:$BQ$124,51,FALSE),[1]DefaltMaster!$BJ$1:$BL$18,3,FALSE)</f>
        <v>#N/A</v>
      </c>
      <c r="H9" s="131" t="s">
        <v>5190</v>
      </c>
      <c r="I9" s="131" t="e">
        <f>VLOOKUP(LEFT(VLOOKUP(A9,[1]Item!$A$2:$BQ$124,47,FALSE),1),[1]DefaltMaster!$BC$1:$BH$11,2,FALSE)</f>
        <v>#N/A</v>
      </c>
      <c r="J9" s="131" t="e">
        <f>VLOOKUP(RIGHT(VLOOKUP(A9,[1]Item!$A$2:$BQ$124,47,FALSE),1),[1]DefaltMaster!$BC$1:$BH$11,2,FALSE)</f>
        <v>#N/A</v>
      </c>
      <c r="K9" s="131" t="s">
        <v>3595</v>
      </c>
      <c r="L9" s="131" t="s">
        <v>3595</v>
      </c>
      <c r="M9" s="131" t="e">
        <f>VLOOKUP(A9,[1]Item!$A$2:$BQ$124,52,FALSE)</f>
        <v>#N/A</v>
      </c>
      <c r="N9" s="131">
        <v>1</v>
      </c>
      <c r="O9" s="131">
        <v>0</v>
      </c>
      <c r="P9" s="131" t="s">
        <v>5450</v>
      </c>
      <c r="W9" s="228"/>
      <c r="X9" s="203"/>
      <c r="AD9" s="327" t="e">
        <f t="shared" si="0"/>
        <v>#N/A</v>
      </c>
    </row>
    <row r="10" spans="1:100">
      <c r="A10" s="486" t="s">
        <v>147</v>
      </c>
      <c r="B10" s="486" t="s">
        <v>147</v>
      </c>
      <c r="C10" s="131" t="s">
        <v>2957</v>
      </c>
      <c r="D10" s="131" t="s">
        <v>354</v>
      </c>
      <c r="E10" s="131">
        <v>4</v>
      </c>
      <c r="F10" s="131" t="e">
        <f>VLOOKUP(A10,[1]Item!$A$2:$AV$124,4,FALSE)</f>
        <v>#N/A</v>
      </c>
      <c r="G10" s="131" t="e">
        <f>VLOOKUP(VLOOKUP(A10,[1]Item!$A$2:$BQ$124,51,FALSE),[1]DefaltMaster!$BJ$1:$BL$18,3,FALSE)</f>
        <v>#N/A</v>
      </c>
      <c r="H10" s="131" t="s">
        <v>5190</v>
      </c>
      <c r="I10" s="131" t="e">
        <f>VLOOKUP(LEFT(VLOOKUP(A10,[1]Item!$A$2:$BQ$124,47,FALSE),1),[1]DefaltMaster!$BC$1:$BH$11,2,FALSE)</f>
        <v>#N/A</v>
      </c>
      <c r="J10" s="131" t="e">
        <f>VLOOKUP(RIGHT(VLOOKUP(A10,[1]Item!$A$2:$BQ$124,47,FALSE),1),[1]DefaltMaster!$BC$1:$BH$11,2,FALSE)</f>
        <v>#N/A</v>
      </c>
      <c r="K10" s="131" t="s">
        <v>3595</v>
      </c>
      <c r="L10" s="131" t="s">
        <v>3595</v>
      </c>
      <c r="M10" s="131" t="e">
        <f>VLOOKUP(A10,[1]Item!$A$2:$BQ$124,52,FALSE)</f>
        <v>#N/A</v>
      </c>
      <c r="N10" s="131">
        <v>1</v>
      </c>
      <c r="O10" s="131">
        <v>0</v>
      </c>
      <c r="P10" s="131" t="s">
        <v>5450</v>
      </c>
      <c r="W10" s="228"/>
      <c r="X10" s="203"/>
      <c r="AD10" s="327" t="e">
        <f t="shared" si="0"/>
        <v>#N/A</v>
      </c>
    </row>
    <row r="11" spans="1:100">
      <c r="A11" s="486" t="s">
        <v>149</v>
      </c>
      <c r="B11" s="486" t="s">
        <v>149</v>
      </c>
      <c r="C11" s="131" t="s">
        <v>2957</v>
      </c>
      <c r="D11" s="131" t="s">
        <v>354</v>
      </c>
      <c r="E11" s="131">
        <v>4</v>
      </c>
      <c r="F11" s="131" t="e">
        <f>VLOOKUP(A11,[1]Item!$A$2:$AV$124,4,FALSE)</f>
        <v>#N/A</v>
      </c>
      <c r="G11" s="131" t="e">
        <f>VLOOKUP(VLOOKUP(A11,[1]Item!$A$2:$BQ$124,51,FALSE),[1]DefaltMaster!$BJ$1:$BL$18,3,FALSE)</f>
        <v>#N/A</v>
      </c>
      <c r="H11" s="131" t="s">
        <v>5190</v>
      </c>
      <c r="I11" s="131" t="e">
        <f>VLOOKUP(LEFT(VLOOKUP(A11,[1]Item!$A$2:$BQ$124,47,FALSE),1),[1]DefaltMaster!$BC$1:$BH$11,2,FALSE)</f>
        <v>#N/A</v>
      </c>
      <c r="J11" s="131" t="e">
        <f>VLOOKUP(RIGHT(VLOOKUP(A11,[1]Item!$A$2:$BQ$124,47,FALSE),1),[1]DefaltMaster!$BC$1:$BH$11,2,FALSE)</f>
        <v>#N/A</v>
      </c>
      <c r="K11" s="131" t="s">
        <v>3595</v>
      </c>
      <c r="L11" s="131" t="s">
        <v>3595</v>
      </c>
      <c r="M11" s="131" t="e">
        <f>VLOOKUP(A11,[1]Item!$A$2:$BQ$124,52,FALSE)</f>
        <v>#N/A</v>
      </c>
      <c r="N11" s="131">
        <v>1</v>
      </c>
      <c r="O11" s="131">
        <v>0</v>
      </c>
      <c r="P11" s="131" t="s">
        <v>5450</v>
      </c>
      <c r="W11" s="228"/>
      <c r="X11" s="203"/>
      <c r="AD11" s="327" t="e">
        <f t="shared" si="0"/>
        <v>#N/A</v>
      </c>
    </row>
    <row r="12" spans="1:100">
      <c r="A12" s="486" t="s">
        <v>151</v>
      </c>
      <c r="B12" s="486" t="s">
        <v>151</v>
      </c>
      <c r="C12" s="131" t="s">
        <v>2957</v>
      </c>
      <c r="D12" s="131" t="s">
        <v>354</v>
      </c>
      <c r="E12" s="131">
        <v>4</v>
      </c>
      <c r="F12" s="131" t="e">
        <f>VLOOKUP(A12,[1]Item!$A$2:$AV$124,4,FALSE)</f>
        <v>#N/A</v>
      </c>
      <c r="G12" s="131" t="e">
        <f>VLOOKUP(VLOOKUP(A12,[1]Item!$A$2:$BQ$124,51,FALSE),[1]DefaltMaster!$BJ$1:$BL$18,3,FALSE)</f>
        <v>#N/A</v>
      </c>
      <c r="H12" s="131" t="s">
        <v>5190</v>
      </c>
      <c r="I12" s="131" t="e">
        <f>VLOOKUP(LEFT(VLOOKUP(A12,[1]Item!$A$2:$BQ$124,47,FALSE),1),[1]DefaltMaster!$BC$1:$BH$11,2,FALSE)</f>
        <v>#N/A</v>
      </c>
      <c r="J12" s="131" t="e">
        <f>VLOOKUP(RIGHT(VLOOKUP(A12,[1]Item!$A$2:$BQ$124,47,FALSE),1),[1]DefaltMaster!$BC$1:$BH$11,2,FALSE)</f>
        <v>#N/A</v>
      </c>
      <c r="K12" s="131" t="s">
        <v>3595</v>
      </c>
      <c r="L12" s="131" t="s">
        <v>3595</v>
      </c>
      <c r="M12" s="131" t="e">
        <f>VLOOKUP(A12,[1]Item!$A$2:$BQ$124,52,FALSE)</f>
        <v>#N/A</v>
      </c>
      <c r="N12" s="131">
        <v>1</v>
      </c>
      <c r="O12" s="131">
        <v>0</v>
      </c>
      <c r="P12" s="131" t="s">
        <v>5450</v>
      </c>
      <c r="W12" s="228"/>
      <c r="X12" s="203"/>
      <c r="AD12" s="327" t="e">
        <f t="shared" si="0"/>
        <v>#N/A</v>
      </c>
    </row>
    <row r="13" spans="1:100">
      <c r="A13" s="486" t="s">
        <v>153</v>
      </c>
      <c r="B13" s="486" t="s">
        <v>153</v>
      </c>
      <c r="C13" s="131" t="s">
        <v>2957</v>
      </c>
      <c r="D13" s="131" t="s">
        <v>354</v>
      </c>
      <c r="E13" s="131">
        <v>4</v>
      </c>
      <c r="F13" s="131" t="e">
        <f>VLOOKUP(A13,[1]Item!$A$2:$AV$124,4,FALSE)</f>
        <v>#N/A</v>
      </c>
      <c r="G13" s="131" t="e">
        <f>VLOOKUP(VLOOKUP(A13,[1]Item!$A$2:$BQ$124,51,FALSE),[1]DefaltMaster!$BJ$1:$BL$18,3,FALSE)</f>
        <v>#N/A</v>
      </c>
      <c r="H13" s="131" t="s">
        <v>5190</v>
      </c>
      <c r="I13" s="131" t="e">
        <f>VLOOKUP(LEFT(VLOOKUP(A13,[1]Item!$A$2:$BQ$124,47,FALSE),1),[1]DefaltMaster!$BC$1:$BH$11,2,FALSE)</f>
        <v>#N/A</v>
      </c>
      <c r="J13" s="131" t="e">
        <f>VLOOKUP(RIGHT(VLOOKUP(A13,[1]Item!$A$2:$BQ$124,47,FALSE),1),[1]DefaltMaster!$BC$1:$BH$11,2,FALSE)</f>
        <v>#N/A</v>
      </c>
      <c r="K13" s="131" t="s">
        <v>3595</v>
      </c>
      <c r="L13" s="131" t="s">
        <v>3595</v>
      </c>
      <c r="M13" s="131" t="e">
        <f>VLOOKUP(A13,[1]Item!$A$2:$BQ$124,52,FALSE)</f>
        <v>#N/A</v>
      </c>
      <c r="N13" s="131">
        <v>1</v>
      </c>
      <c r="O13" s="131">
        <v>0</v>
      </c>
      <c r="P13" s="131" t="s">
        <v>5450</v>
      </c>
      <c r="W13" s="228"/>
      <c r="X13" s="203"/>
      <c r="AD13" s="327" t="e">
        <f t="shared" si="0"/>
        <v>#N/A</v>
      </c>
    </row>
    <row r="14" spans="1:100">
      <c r="A14" s="486" t="s">
        <v>155</v>
      </c>
      <c r="B14" s="486" t="s">
        <v>155</v>
      </c>
      <c r="C14" s="131" t="s">
        <v>2957</v>
      </c>
      <c r="D14" s="131" t="s">
        <v>354</v>
      </c>
      <c r="E14" s="131">
        <v>4</v>
      </c>
      <c r="F14" s="131" t="e">
        <f>VLOOKUP(A14,[1]Item!$A$2:$AV$124,4,FALSE)</f>
        <v>#N/A</v>
      </c>
      <c r="G14" s="131" t="e">
        <f>VLOOKUP(VLOOKUP(A14,[1]Item!$A$2:$BQ$124,51,FALSE),[1]DefaltMaster!$BJ$1:$BL$18,3,FALSE)</f>
        <v>#N/A</v>
      </c>
      <c r="H14" s="131" t="s">
        <v>5190</v>
      </c>
      <c r="I14" s="131" t="e">
        <f>VLOOKUP(LEFT(VLOOKUP(A14,[1]Item!$A$2:$BQ$124,47,FALSE),1),[1]DefaltMaster!$BC$1:$BH$11,2,FALSE)</f>
        <v>#N/A</v>
      </c>
      <c r="J14" s="131" t="e">
        <f>VLOOKUP(RIGHT(VLOOKUP(A14,[1]Item!$A$2:$BQ$124,47,FALSE),1),[1]DefaltMaster!$BC$1:$BH$11,2,FALSE)</f>
        <v>#N/A</v>
      </c>
      <c r="K14" s="131" t="s">
        <v>3595</v>
      </c>
      <c r="L14" s="131" t="s">
        <v>3595</v>
      </c>
      <c r="M14" s="131" t="e">
        <f>VLOOKUP(A14,[1]Item!$A$2:$BQ$124,52,FALSE)</f>
        <v>#N/A</v>
      </c>
      <c r="N14" s="131">
        <v>1</v>
      </c>
      <c r="O14" s="131">
        <v>0</v>
      </c>
      <c r="P14" s="131" t="s">
        <v>5450</v>
      </c>
      <c r="W14" s="228"/>
      <c r="X14" s="203"/>
      <c r="AD14" s="327" t="e">
        <f t="shared" si="0"/>
        <v>#N/A</v>
      </c>
    </row>
    <row r="15" spans="1:100">
      <c r="A15" s="486" t="s">
        <v>158</v>
      </c>
      <c r="B15" s="486" t="s">
        <v>158</v>
      </c>
      <c r="C15" s="131" t="s">
        <v>2957</v>
      </c>
      <c r="D15" s="131" t="s">
        <v>354</v>
      </c>
      <c r="E15" s="131">
        <v>4</v>
      </c>
      <c r="F15" s="131" t="e">
        <f>VLOOKUP(A15,[1]Item!$A$2:$AV$124,4,FALSE)</f>
        <v>#N/A</v>
      </c>
      <c r="G15" s="131" t="e">
        <f>VLOOKUP(VLOOKUP(A15,[1]Item!$A$2:$BQ$124,51,FALSE),[1]DefaltMaster!$BJ$1:$BL$18,3,FALSE)</f>
        <v>#N/A</v>
      </c>
      <c r="H15" s="131" t="s">
        <v>5190</v>
      </c>
      <c r="I15" s="131" t="e">
        <f>VLOOKUP(LEFT(VLOOKUP(A15,[1]Item!$A$2:$BQ$124,47,FALSE),1),[1]DefaltMaster!$BC$1:$BH$11,2,FALSE)</f>
        <v>#N/A</v>
      </c>
      <c r="J15" s="131" t="e">
        <f>VLOOKUP(RIGHT(VLOOKUP(A15,[1]Item!$A$2:$BQ$124,47,FALSE),1),[1]DefaltMaster!$BC$1:$BH$11,2,FALSE)</f>
        <v>#N/A</v>
      </c>
      <c r="K15" s="131" t="s">
        <v>3595</v>
      </c>
      <c r="L15" s="131" t="s">
        <v>3595</v>
      </c>
      <c r="M15" s="131" t="e">
        <f>VLOOKUP(A15,[1]Item!$A$2:$BQ$124,52,FALSE)</f>
        <v>#N/A</v>
      </c>
      <c r="N15" s="131">
        <v>1</v>
      </c>
      <c r="O15" s="131">
        <v>0</v>
      </c>
      <c r="P15" s="131" t="s">
        <v>5450</v>
      </c>
      <c r="W15" s="228"/>
      <c r="X15" s="203"/>
      <c r="AD15" s="327" t="e">
        <f t="shared" si="0"/>
        <v>#N/A</v>
      </c>
    </row>
    <row r="16" spans="1:100">
      <c r="A16" s="486" t="s">
        <v>160</v>
      </c>
      <c r="B16" s="486" t="s">
        <v>160</v>
      </c>
      <c r="C16" s="131" t="s">
        <v>2957</v>
      </c>
      <c r="D16" s="131" t="s">
        <v>354</v>
      </c>
      <c r="E16" s="131">
        <v>4</v>
      </c>
      <c r="F16" s="131" t="e">
        <f>VLOOKUP(A16,[1]Item!$A$2:$AV$124,4,FALSE)</f>
        <v>#N/A</v>
      </c>
      <c r="G16" s="131" t="e">
        <f>VLOOKUP(VLOOKUP(A16,[1]Item!$A$2:$BQ$124,51,FALSE),[1]DefaltMaster!$BJ$1:$BL$18,3,FALSE)</f>
        <v>#N/A</v>
      </c>
      <c r="H16" s="131" t="s">
        <v>5190</v>
      </c>
      <c r="I16" s="131" t="e">
        <f>VLOOKUP(LEFT(VLOOKUP(A16,[1]Item!$A$2:$BQ$124,47,FALSE),1),[1]DefaltMaster!$BC$1:$BH$11,2,FALSE)</f>
        <v>#N/A</v>
      </c>
      <c r="J16" s="131" t="e">
        <f>VLOOKUP(RIGHT(VLOOKUP(A16,[1]Item!$A$2:$BQ$124,47,FALSE),1),[1]DefaltMaster!$BC$1:$BH$11,2,FALSE)</f>
        <v>#N/A</v>
      </c>
      <c r="K16" s="131" t="s">
        <v>3595</v>
      </c>
      <c r="L16" s="131" t="s">
        <v>3595</v>
      </c>
      <c r="M16" s="131" t="e">
        <f>VLOOKUP(A16,[1]Item!$A$2:$BQ$124,52,FALSE)</f>
        <v>#N/A</v>
      </c>
      <c r="N16" s="131">
        <v>1</v>
      </c>
      <c r="O16" s="131">
        <v>0</v>
      </c>
      <c r="P16" s="131" t="s">
        <v>5450</v>
      </c>
      <c r="W16" s="228"/>
      <c r="X16" s="203"/>
      <c r="AD16" s="327" t="e">
        <f t="shared" si="0"/>
        <v>#N/A</v>
      </c>
    </row>
    <row r="17" spans="1:30">
      <c r="A17" s="486" t="s">
        <v>162</v>
      </c>
      <c r="B17" s="486" t="s">
        <v>162</v>
      </c>
      <c r="C17" s="131" t="s">
        <v>2957</v>
      </c>
      <c r="D17" s="131" t="s">
        <v>354</v>
      </c>
      <c r="E17" s="131">
        <v>4</v>
      </c>
      <c r="F17" s="131" t="e">
        <f>VLOOKUP(A17,[1]Item!$A$2:$AV$124,4,FALSE)</f>
        <v>#N/A</v>
      </c>
      <c r="G17" s="131" t="e">
        <f>VLOOKUP(VLOOKUP(A17,[1]Item!$A$2:$BQ$124,51,FALSE),[1]DefaltMaster!$BJ$1:$BL$18,3,FALSE)</f>
        <v>#N/A</v>
      </c>
      <c r="H17" s="131" t="s">
        <v>5190</v>
      </c>
      <c r="I17" s="131" t="e">
        <f>VLOOKUP(LEFT(VLOOKUP(A17,[1]Item!$A$2:$BQ$124,47,FALSE),1),[1]DefaltMaster!$BC$1:$BH$11,2,FALSE)</f>
        <v>#N/A</v>
      </c>
      <c r="J17" s="131" t="e">
        <f>VLOOKUP(RIGHT(VLOOKUP(A17,[1]Item!$A$2:$BQ$124,47,FALSE),1),[1]DefaltMaster!$BC$1:$BH$11,2,FALSE)</f>
        <v>#N/A</v>
      </c>
      <c r="K17" s="131" t="s">
        <v>3595</v>
      </c>
      <c r="L17" s="131" t="s">
        <v>3595</v>
      </c>
      <c r="M17" s="131" t="e">
        <f>VLOOKUP(A17,[1]Item!$A$2:$BQ$124,52,FALSE)</f>
        <v>#N/A</v>
      </c>
      <c r="N17" s="131">
        <v>1</v>
      </c>
      <c r="O17" s="131">
        <v>0</v>
      </c>
      <c r="P17" s="131" t="s">
        <v>5450</v>
      </c>
      <c r="W17" s="228"/>
      <c r="X17" s="203"/>
      <c r="AD17" s="327" t="e">
        <f t="shared" si="0"/>
        <v>#N/A</v>
      </c>
    </row>
    <row r="18" spans="1:30">
      <c r="A18" s="486" t="s">
        <v>164</v>
      </c>
      <c r="B18" s="486" t="s">
        <v>164</v>
      </c>
      <c r="C18" s="131" t="s">
        <v>2957</v>
      </c>
      <c r="D18" s="131" t="s">
        <v>354</v>
      </c>
      <c r="E18" s="131">
        <v>4</v>
      </c>
      <c r="F18" s="131" t="e">
        <f>VLOOKUP(A18,[1]Item!$A$2:$AV$124,4,FALSE)</f>
        <v>#N/A</v>
      </c>
      <c r="G18" s="131" t="e">
        <f>VLOOKUP(VLOOKUP(A18,[1]Item!$A$2:$BQ$124,51,FALSE),[1]DefaltMaster!$BJ$1:$BL$18,3,FALSE)</f>
        <v>#N/A</v>
      </c>
      <c r="H18" s="131" t="s">
        <v>5190</v>
      </c>
      <c r="I18" s="131" t="e">
        <f>VLOOKUP(LEFT(VLOOKUP(A18,[1]Item!$A$2:$BQ$124,47,FALSE),1),[1]DefaltMaster!$BC$1:$BH$11,2,FALSE)</f>
        <v>#N/A</v>
      </c>
      <c r="J18" s="131" t="e">
        <f>VLOOKUP(RIGHT(VLOOKUP(A18,[1]Item!$A$2:$BQ$124,47,FALSE),1),[1]DefaltMaster!$BC$1:$BH$11,2,FALSE)</f>
        <v>#N/A</v>
      </c>
      <c r="K18" s="131" t="s">
        <v>3595</v>
      </c>
      <c r="L18" s="131" t="s">
        <v>3595</v>
      </c>
      <c r="M18" s="131" t="e">
        <f>VLOOKUP(A18,[1]Item!$A$2:$BQ$124,52,FALSE)</f>
        <v>#N/A</v>
      </c>
      <c r="N18" s="131">
        <v>1</v>
      </c>
      <c r="O18" s="131">
        <v>0</v>
      </c>
      <c r="P18" s="131" t="s">
        <v>5450</v>
      </c>
      <c r="W18" s="228"/>
      <c r="X18" s="203"/>
      <c r="AD18" s="327" t="e">
        <f t="shared" si="0"/>
        <v>#N/A</v>
      </c>
    </row>
    <row r="19" spans="1:30">
      <c r="A19" s="486" t="s">
        <v>136</v>
      </c>
      <c r="B19" s="486" t="s">
        <v>136</v>
      </c>
      <c r="C19" s="131" t="s">
        <v>2957</v>
      </c>
      <c r="D19" s="131" t="s">
        <v>354</v>
      </c>
      <c r="E19" s="131">
        <v>4</v>
      </c>
      <c r="F19" s="131" t="e">
        <f>VLOOKUP(A19,[1]Item!$A$2:$AV$124,4,FALSE)</f>
        <v>#N/A</v>
      </c>
      <c r="G19" s="131" t="e">
        <f>VLOOKUP(VLOOKUP(A19,[1]Item!$A$2:$BQ$124,51,FALSE),[1]DefaltMaster!$BJ$1:$BL$18,3,FALSE)</f>
        <v>#N/A</v>
      </c>
      <c r="H19" s="131" t="s">
        <v>5190</v>
      </c>
      <c r="I19" s="131" t="e">
        <f>VLOOKUP(LEFT(VLOOKUP(A19,[1]Item!$A$2:$BQ$124,47,FALSE),1),[1]DefaltMaster!$BC$1:$BH$11,2,FALSE)</f>
        <v>#N/A</v>
      </c>
      <c r="J19" s="131" t="e">
        <f>VLOOKUP(RIGHT(VLOOKUP(A19,[1]Item!$A$2:$BQ$124,47,FALSE),1),[1]DefaltMaster!$BC$1:$BH$11,2,FALSE)</f>
        <v>#N/A</v>
      </c>
      <c r="K19" s="131" t="s">
        <v>3595</v>
      </c>
      <c r="L19" s="131" t="s">
        <v>3595</v>
      </c>
      <c r="M19" s="131" t="e">
        <f>VLOOKUP(A19,[1]Item!$A$2:$BQ$124,52,FALSE)</f>
        <v>#N/A</v>
      </c>
      <c r="N19" s="131">
        <v>1</v>
      </c>
      <c r="O19" s="131">
        <v>0</v>
      </c>
      <c r="P19" s="131" t="s">
        <v>5450</v>
      </c>
      <c r="W19" s="228"/>
      <c r="X19" s="203"/>
      <c r="AD19" s="327" t="e">
        <f t="shared" si="0"/>
        <v>#N/A</v>
      </c>
    </row>
    <row r="20" spans="1:30">
      <c r="A20" s="486" t="s">
        <v>167</v>
      </c>
      <c r="B20" s="486" t="s">
        <v>167</v>
      </c>
      <c r="C20" s="131" t="s">
        <v>2957</v>
      </c>
      <c r="D20" s="131" t="s">
        <v>354</v>
      </c>
      <c r="E20" s="131">
        <v>4</v>
      </c>
      <c r="F20" s="131" t="e">
        <f>VLOOKUP(A20,[1]Item!$A$2:$AV$124,4,FALSE)</f>
        <v>#N/A</v>
      </c>
      <c r="G20" s="131" t="e">
        <f>VLOOKUP(VLOOKUP(A20,[1]Item!$A$2:$BQ$124,51,FALSE),[1]DefaltMaster!$BJ$1:$BL$18,3,FALSE)</f>
        <v>#N/A</v>
      </c>
      <c r="H20" s="131" t="s">
        <v>5190</v>
      </c>
      <c r="I20" s="131" t="e">
        <f>VLOOKUP(LEFT(VLOOKUP(A20,[1]Item!$A$2:$BQ$124,47,FALSE),1),[1]DefaltMaster!$BC$1:$BH$11,2,FALSE)</f>
        <v>#N/A</v>
      </c>
      <c r="J20" s="131" t="e">
        <f>VLOOKUP(RIGHT(VLOOKUP(A20,[1]Item!$A$2:$BQ$124,47,FALSE),1),[1]DefaltMaster!$BC$1:$BH$11,2,FALSE)</f>
        <v>#N/A</v>
      </c>
      <c r="K20" s="131" t="s">
        <v>3595</v>
      </c>
      <c r="L20" s="131" t="s">
        <v>3595</v>
      </c>
      <c r="M20" s="131" t="e">
        <f>VLOOKUP(A20,[1]Item!$A$2:$BQ$124,52,FALSE)</f>
        <v>#N/A</v>
      </c>
      <c r="N20" s="131">
        <v>1</v>
      </c>
      <c r="O20" s="131">
        <v>0</v>
      </c>
      <c r="P20" s="131" t="s">
        <v>5450</v>
      </c>
      <c r="W20" s="228"/>
      <c r="X20" s="203"/>
      <c r="AD20" s="327" t="e">
        <f t="shared" si="0"/>
        <v>#N/A</v>
      </c>
    </row>
    <row r="21" spans="1:30">
      <c r="A21" s="486" t="s">
        <v>170</v>
      </c>
      <c r="B21" s="486" t="s">
        <v>170</v>
      </c>
      <c r="C21" s="131" t="s">
        <v>2957</v>
      </c>
      <c r="D21" s="131" t="s">
        <v>354</v>
      </c>
      <c r="E21" s="131">
        <v>4</v>
      </c>
      <c r="F21" s="131" t="e">
        <f>VLOOKUP(A21,[1]Item!$A$2:$AV$124,4,FALSE)</f>
        <v>#N/A</v>
      </c>
      <c r="G21" s="131" t="e">
        <f>VLOOKUP(VLOOKUP(A21,[1]Item!$A$2:$BQ$124,51,FALSE),[1]DefaltMaster!$BJ$1:$BL$18,3,FALSE)</f>
        <v>#N/A</v>
      </c>
      <c r="H21" s="131" t="s">
        <v>5190</v>
      </c>
      <c r="I21" s="131" t="e">
        <f>VLOOKUP(LEFT(VLOOKUP(A21,[1]Item!$A$2:$BQ$124,47,FALSE),1),[1]DefaltMaster!$BC$1:$BH$11,2,FALSE)</f>
        <v>#N/A</v>
      </c>
      <c r="J21" s="131" t="e">
        <f>VLOOKUP(RIGHT(VLOOKUP(A21,[1]Item!$A$2:$BQ$124,47,FALSE),1),[1]DefaltMaster!$BC$1:$BH$11,2,FALSE)</f>
        <v>#N/A</v>
      </c>
      <c r="K21" s="131" t="s">
        <v>3595</v>
      </c>
      <c r="L21" s="131" t="s">
        <v>3595</v>
      </c>
      <c r="M21" s="131" t="e">
        <f>VLOOKUP(A21,[1]Item!$A$2:$BQ$124,52,FALSE)</f>
        <v>#N/A</v>
      </c>
      <c r="N21" s="131">
        <v>1</v>
      </c>
      <c r="O21" s="131">
        <v>0</v>
      </c>
      <c r="P21" s="131" t="s">
        <v>5450</v>
      </c>
      <c r="W21" s="228"/>
      <c r="X21" s="203"/>
      <c r="AD21" s="327" t="e">
        <f t="shared" si="0"/>
        <v>#N/A</v>
      </c>
    </row>
    <row r="22" spans="1:30">
      <c r="A22" s="486" t="s">
        <v>172</v>
      </c>
      <c r="B22" s="486" t="s">
        <v>172</v>
      </c>
      <c r="C22" s="131" t="s">
        <v>2957</v>
      </c>
      <c r="D22" s="131" t="s">
        <v>354</v>
      </c>
      <c r="E22" s="131">
        <v>4</v>
      </c>
      <c r="F22" s="131" t="e">
        <f>VLOOKUP(A22,[1]Item!$A$2:$AV$124,4,FALSE)</f>
        <v>#N/A</v>
      </c>
      <c r="G22" s="131" t="e">
        <f>VLOOKUP(VLOOKUP(A22,[1]Item!$A$2:$BQ$124,51,FALSE),[1]DefaltMaster!$BJ$1:$BL$18,3,FALSE)</f>
        <v>#N/A</v>
      </c>
      <c r="H22" s="131" t="s">
        <v>5190</v>
      </c>
      <c r="I22" s="131" t="e">
        <f>VLOOKUP(LEFT(VLOOKUP(A22,[1]Item!$A$2:$BQ$124,47,FALSE),1),[1]DefaltMaster!$BC$1:$BH$11,2,FALSE)</f>
        <v>#N/A</v>
      </c>
      <c r="J22" s="131" t="e">
        <f>VLOOKUP(RIGHT(VLOOKUP(A22,[1]Item!$A$2:$BQ$124,47,FALSE),1),[1]DefaltMaster!$BC$1:$BH$11,2,FALSE)</f>
        <v>#N/A</v>
      </c>
      <c r="K22" s="131" t="s">
        <v>3595</v>
      </c>
      <c r="L22" s="131" t="s">
        <v>3595</v>
      </c>
      <c r="M22" s="131" t="e">
        <f>VLOOKUP(A22,[1]Item!$A$2:$BQ$124,52,FALSE)</f>
        <v>#N/A</v>
      </c>
      <c r="N22" s="131">
        <v>1</v>
      </c>
      <c r="O22" s="131">
        <v>0</v>
      </c>
      <c r="P22" s="131" t="s">
        <v>5450</v>
      </c>
      <c r="W22" s="228"/>
      <c r="X22" s="203"/>
      <c r="AD22" s="327" t="e">
        <f t="shared" si="0"/>
        <v>#N/A</v>
      </c>
    </row>
    <row r="23" spans="1:30">
      <c r="A23" s="486" t="s">
        <v>174</v>
      </c>
      <c r="B23" s="486" t="s">
        <v>174</v>
      </c>
      <c r="C23" s="131" t="s">
        <v>2957</v>
      </c>
      <c r="D23" s="131" t="s">
        <v>354</v>
      </c>
      <c r="E23" s="131">
        <v>4</v>
      </c>
      <c r="F23" s="131" t="e">
        <f>VLOOKUP(A23,[1]Item!$A$2:$AV$124,4,FALSE)</f>
        <v>#N/A</v>
      </c>
      <c r="G23" s="131" t="e">
        <f>VLOOKUP(VLOOKUP(A23,[1]Item!$A$2:$BQ$124,51,FALSE),[1]DefaltMaster!$BJ$1:$BL$18,3,FALSE)</f>
        <v>#N/A</v>
      </c>
      <c r="H23" s="131" t="s">
        <v>5190</v>
      </c>
      <c r="I23" s="131" t="e">
        <f>VLOOKUP(LEFT(VLOOKUP(A23,[1]Item!$A$2:$BQ$124,47,FALSE),1),[1]DefaltMaster!$BC$1:$BH$11,2,FALSE)</f>
        <v>#N/A</v>
      </c>
      <c r="J23" s="131" t="e">
        <f>VLOOKUP(RIGHT(VLOOKUP(A23,[1]Item!$A$2:$BQ$124,47,FALSE),1),[1]DefaltMaster!$BC$1:$BH$11,2,FALSE)</f>
        <v>#N/A</v>
      </c>
      <c r="K23" s="131" t="s">
        <v>3595</v>
      </c>
      <c r="L23" s="131" t="s">
        <v>3595</v>
      </c>
      <c r="M23" s="131" t="e">
        <f>VLOOKUP(A23,[1]Item!$A$2:$BQ$124,52,FALSE)</f>
        <v>#N/A</v>
      </c>
      <c r="N23" s="131">
        <v>1</v>
      </c>
      <c r="O23" s="131">
        <v>0</v>
      </c>
      <c r="P23" s="131" t="s">
        <v>5450</v>
      </c>
      <c r="W23" s="228"/>
      <c r="X23" s="203"/>
      <c r="AD23" s="327" t="e">
        <f t="shared" si="0"/>
        <v>#N/A</v>
      </c>
    </row>
    <row r="24" spans="1:30">
      <c r="A24" s="486" t="s">
        <v>145</v>
      </c>
      <c r="B24" s="486" t="s">
        <v>145</v>
      </c>
      <c r="C24" s="131" t="s">
        <v>2957</v>
      </c>
      <c r="D24" s="131" t="s">
        <v>354</v>
      </c>
      <c r="E24" s="131">
        <v>4</v>
      </c>
      <c r="F24" s="131" t="e">
        <f>VLOOKUP(A24,[1]Item!$A$2:$AV$124,4,FALSE)</f>
        <v>#N/A</v>
      </c>
      <c r="G24" s="131" t="e">
        <f>VLOOKUP(VLOOKUP(A24,[1]Item!$A$2:$BQ$124,51,FALSE),[1]DefaltMaster!$BJ$1:$BL$18,3,FALSE)</f>
        <v>#N/A</v>
      </c>
      <c r="H24" s="131" t="s">
        <v>5190</v>
      </c>
      <c r="I24" s="131" t="e">
        <f>VLOOKUP(LEFT(VLOOKUP(A24,[1]Item!$A$2:$BQ$124,47,FALSE),1),[1]DefaltMaster!$BC$1:$BH$11,2,FALSE)</f>
        <v>#N/A</v>
      </c>
      <c r="J24" s="131" t="e">
        <f>VLOOKUP(RIGHT(VLOOKUP(A24,[1]Item!$A$2:$BQ$124,47,FALSE),1),[1]DefaltMaster!$BC$1:$BH$11,2,FALSE)</f>
        <v>#N/A</v>
      </c>
      <c r="K24" s="131" t="s">
        <v>3595</v>
      </c>
      <c r="L24" s="131" t="s">
        <v>3595</v>
      </c>
      <c r="M24" s="131" t="e">
        <f>VLOOKUP(A24,[1]Item!$A$2:$BQ$124,52,FALSE)</f>
        <v>#N/A</v>
      </c>
      <c r="N24" s="131">
        <v>1</v>
      </c>
      <c r="O24" s="131">
        <v>0</v>
      </c>
      <c r="P24" s="131" t="s">
        <v>5450</v>
      </c>
      <c r="W24" s="228"/>
      <c r="X24" s="203"/>
      <c r="AD24" s="327" t="e">
        <f t="shared" si="0"/>
        <v>#N/A</v>
      </c>
    </row>
    <row r="25" spans="1:30">
      <c r="A25" s="486" t="s">
        <v>156</v>
      </c>
      <c r="B25" s="486" t="s">
        <v>156</v>
      </c>
      <c r="C25" s="131" t="s">
        <v>2957</v>
      </c>
      <c r="D25" s="131" t="s">
        <v>354</v>
      </c>
      <c r="E25" s="131">
        <v>4</v>
      </c>
      <c r="F25" s="131" t="e">
        <f>VLOOKUP(A25,[1]Item!$A$2:$AV$124,4,FALSE)</f>
        <v>#N/A</v>
      </c>
      <c r="G25" s="131" t="e">
        <f>VLOOKUP(VLOOKUP(A25,[1]Item!$A$2:$BQ$124,51,FALSE),[1]DefaltMaster!$BJ$1:$BL$18,3,FALSE)</f>
        <v>#N/A</v>
      </c>
      <c r="H25" s="131" t="s">
        <v>5190</v>
      </c>
      <c r="I25" s="131" t="e">
        <f>VLOOKUP(LEFT(VLOOKUP(A25,[1]Item!$A$2:$BQ$124,47,FALSE),1),[1]DefaltMaster!$BC$1:$BH$11,2,FALSE)</f>
        <v>#N/A</v>
      </c>
      <c r="J25" s="131" t="e">
        <f>VLOOKUP(RIGHT(VLOOKUP(A25,[1]Item!$A$2:$BQ$124,47,FALSE),1),[1]DefaltMaster!$BC$1:$BH$11,2,FALSE)</f>
        <v>#N/A</v>
      </c>
      <c r="K25" s="131" t="s">
        <v>3595</v>
      </c>
      <c r="L25" s="131" t="s">
        <v>3595</v>
      </c>
      <c r="M25" s="131" t="e">
        <f>VLOOKUP(A25,[1]Item!$A$2:$BQ$124,52,FALSE)</f>
        <v>#N/A</v>
      </c>
      <c r="N25" s="131">
        <v>1</v>
      </c>
      <c r="O25" s="131">
        <v>0</v>
      </c>
      <c r="P25" s="131" t="s">
        <v>5450</v>
      </c>
      <c r="W25" s="228"/>
      <c r="X25" s="203"/>
      <c r="AD25" s="327" t="e">
        <f t="shared" si="0"/>
        <v>#N/A</v>
      </c>
    </row>
    <row r="26" spans="1:30">
      <c r="A26" s="486" t="s">
        <v>178</v>
      </c>
      <c r="B26" s="486" t="s">
        <v>178</v>
      </c>
      <c r="C26" s="131" t="s">
        <v>2957</v>
      </c>
      <c r="D26" s="131" t="s">
        <v>354</v>
      </c>
      <c r="E26" s="131">
        <v>4</v>
      </c>
      <c r="F26" s="131" t="e">
        <f>VLOOKUP(A26,[1]Item!$A$2:$AV$124,4,FALSE)</f>
        <v>#N/A</v>
      </c>
      <c r="G26" s="131" t="e">
        <f>VLOOKUP(VLOOKUP(A26,[1]Item!$A$2:$BQ$124,51,FALSE),[1]DefaltMaster!$BJ$1:$BL$18,3,FALSE)</f>
        <v>#N/A</v>
      </c>
      <c r="H26" s="131" t="s">
        <v>5190</v>
      </c>
      <c r="I26" s="131" t="e">
        <f>VLOOKUP(LEFT(VLOOKUP(A26,[1]Item!$A$2:$BQ$124,47,FALSE),1),[1]DefaltMaster!$BC$1:$BH$11,2,FALSE)</f>
        <v>#N/A</v>
      </c>
      <c r="J26" s="131" t="e">
        <f>VLOOKUP(RIGHT(VLOOKUP(A26,[1]Item!$A$2:$BQ$124,47,FALSE),1),[1]DefaltMaster!$BC$1:$BH$11,2,FALSE)</f>
        <v>#N/A</v>
      </c>
      <c r="K26" s="131" t="s">
        <v>3595</v>
      </c>
      <c r="L26" s="131" t="s">
        <v>3595</v>
      </c>
      <c r="M26" s="131" t="e">
        <f>VLOOKUP(A26,[1]Item!$A$2:$BQ$124,52,FALSE)</f>
        <v>#N/A</v>
      </c>
      <c r="N26" s="131">
        <v>1</v>
      </c>
      <c r="O26" s="131">
        <v>0</v>
      </c>
      <c r="P26" s="131" t="s">
        <v>5450</v>
      </c>
      <c r="W26" s="228"/>
      <c r="X26" s="203"/>
      <c r="AD26" s="327" t="e">
        <f t="shared" si="0"/>
        <v>#N/A</v>
      </c>
    </row>
    <row r="27" spans="1:30">
      <c r="A27" s="486" t="s">
        <v>168</v>
      </c>
      <c r="B27" s="486" t="s">
        <v>168</v>
      </c>
      <c r="C27" s="131" t="s">
        <v>2957</v>
      </c>
      <c r="D27" s="131" t="s">
        <v>354</v>
      </c>
      <c r="E27" s="131">
        <v>4</v>
      </c>
      <c r="F27" s="131" t="e">
        <f>VLOOKUP(A27,[1]Item!$A$2:$AV$124,4,FALSE)</f>
        <v>#N/A</v>
      </c>
      <c r="G27" s="131" t="e">
        <f>VLOOKUP(VLOOKUP(A27,[1]Item!$A$2:$BQ$124,51,FALSE),[1]DefaltMaster!$BJ$1:$BL$18,3,FALSE)</f>
        <v>#N/A</v>
      </c>
      <c r="H27" s="131" t="s">
        <v>5190</v>
      </c>
      <c r="I27" s="131" t="e">
        <f>VLOOKUP(LEFT(VLOOKUP(A27,[1]Item!$A$2:$BQ$124,47,FALSE),1),[1]DefaltMaster!$BC$1:$BH$11,2,FALSE)</f>
        <v>#N/A</v>
      </c>
      <c r="J27" s="131" t="e">
        <f>VLOOKUP(RIGHT(VLOOKUP(A27,[1]Item!$A$2:$BQ$124,47,FALSE),1),[1]DefaltMaster!$BC$1:$BH$11,2,FALSE)</f>
        <v>#N/A</v>
      </c>
      <c r="K27" s="131" t="s">
        <v>3595</v>
      </c>
      <c r="L27" s="131" t="s">
        <v>3595</v>
      </c>
      <c r="M27" s="131" t="e">
        <f>VLOOKUP(A27,[1]Item!$A$2:$BQ$124,52,FALSE)</f>
        <v>#N/A</v>
      </c>
      <c r="N27" s="131">
        <v>1</v>
      </c>
      <c r="O27" s="131">
        <v>0</v>
      </c>
      <c r="P27" s="131" t="s">
        <v>5450</v>
      </c>
      <c r="W27" s="228"/>
      <c r="X27" s="203"/>
      <c r="AD27" s="327" t="e">
        <f t="shared" si="0"/>
        <v>#N/A</v>
      </c>
    </row>
    <row r="28" spans="1:30">
      <c r="A28" s="486" t="s">
        <v>181</v>
      </c>
      <c r="B28" s="486" t="s">
        <v>181</v>
      </c>
      <c r="C28" s="131" t="s">
        <v>2957</v>
      </c>
      <c r="D28" s="131" t="s">
        <v>354</v>
      </c>
      <c r="E28" s="131">
        <v>4</v>
      </c>
      <c r="F28" s="131" t="e">
        <f>VLOOKUP(A28,[1]Item!$A$2:$AV$124,4,FALSE)</f>
        <v>#N/A</v>
      </c>
      <c r="G28" s="131" t="e">
        <f>VLOOKUP(VLOOKUP(A28,[1]Item!$A$2:$BQ$124,51,FALSE),[1]DefaltMaster!$BJ$1:$BL$18,3,FALSE)</f>
        <v>#N/A</v>
      </c>
      <c r="H28" s="131" t="s">
        <v>5190</v>
      </c>
      <c r="I28" s="131" t="e">
        <f>VLOOKUP(LEFT(VLOOKUP(A28,[1]Item!$A$2:$BQ$124,47,FALSE),1),[1]DefaltMaster!$BC$1:$BH$11,2,FALSE)</f>
        <v>#N/A</v>
      </c>
      <c r="J28" s="131" t="e">
        <f>VLOOKUP(RIGHT(VLOOKUP(A28,[1]Item!$A$2:$BQ$124,47,FALSE),1),[1]DefaltMaster!$BC$1:$BH$11,2,FALSE)</f>
        <v>#N/A</v>
      </c>
      <c r="K28" s="131" t="s">
        <v>3595</v>
      </c>
      <c r="L28" s="131" t="s">
        <v>3595</v>
      </c>
      <c r="M28" s="131" t="e">
        <f>VLOOKUP(A28,[1]Item!$A$2:$BQ$124,52,FALSE)</f>
        <v>#N/A</v>
      </c>
      <c r="N28" s="131">
        <v>1</v>
      </c>
      <c r="O28" s="131">
        <v>0</v>
      </c>
      <c r="P28" s="131" t="s">
        <v>5450</v>
      </c>
      <c r="W28" s="228"/>
      <c r="X28" s="203"/>
      <c r="AD28" s="327" t="e">
        <f t="shared" si="0"/>
        <v>#N/A</v>
      </c>
    </row>
    <row r="29" spans="1:30">
      <c r="A29" s="486" t="s">
        <v>182</v>
      </c>
      <c r="B29" s="486" t="s">
        <v>182</v>
      </c>
      <c r="C29" s="131" t="s">
        <v>2957</v>
      </c>
      <c r="D29" s="131" t="s">
        <v>354</v>
      </c>
      <c r="E29" s="131">
        <v>4</v>
      </c>
      <c r="F29" s="131" t="e">
        <f>VLOOKUP(A29,[1]Item!$A$2:$AV$124,4,FALSE)</f>
        <v>#N/A</v>
      </c>
      <c r="G29" s="131" t="e">
        <f>VLOOKUP(VLOOKUP(A29,[1]Item!$A$2:$BQ$124,51,FALSE),[1]DefaltMaster!$BJ$1:$BL$18,3,FALSE)</f>
        <v>#N/A</v>
      </c>
      <c r="H29" s="131" t="s">
        <v>5190</v>
      </c>
      <c r="I29" s="131" t="e">
        <f>VLOOKUP(LEFT(VLOOKUP(A29,[1]Item!$A$2:$BQ$124,47,FALSE),1),[1]DefaltMaster!$BC$1:$BH$11,2,FALSE)</f>
        <v>#N/A</v>
      </c>
      <c r="J29" s="131" t="e">
        <f>VLOOKUP(RIGHT(VLOOKUP(A29,[1]Item!$A$2:$BQ$124,47,FALSE),1),[1]DefaltMaster!$BC$1:$BH$11,2,FALSE)</f>
        <v>#N/A</v>
      </c>
      <c r="K29" s="131" t="s">
        <v>3595</v>
      </c>
      <c r="L29" s="131" t="s">
        <v>3595</v>
      </c>
      <c r="M29" s="131" t="e">
        <f>VLOOKUP(A29,[1]Item!$A$2:$BQ$124,52,FALSE)</f>
        <v>#N/A</v>
      </c>
      <c r="N29" s="131">
        <v>1</v>
      </c>
      <c r="O29" s="131">
        <v>0</v>
      </c>
      <c r="P29" s="131" t="s">
        <v>5450</v>
      </c>
      <c r="W29" s="228"/>
      <c r="X29" s="203"/>
      <c r="AD29" s="327" t="e">
        <f t="shared" si="0"/>
        <v>#N/A</v>
      </c>
    </row>
    <row r="30" spans="1:30">
      <c r="A30" s="486" t="s">
        <v>185</v>
      </c>
      <c r="B30" s="486" t="s">
        <v>185</v>
      </c>
      <c r="C30" s="131" t="s">
        <v>2957</v>
      </c>
      <c r="D30" s="131" t="s">
        <v>354</v>
      </c>
      <c r="E30" s="131">
        <v>4</v>
      </c>
      <c r="F30" s="131" t="e">
        <f>VLOOKUP(A30,[1]Item!$A$2:$AV$124,4,FALSE)</f>
        <v>#N/A</v>
      </c>
      <c r="G30" s="131" t="e">
        <f>VLOOKUP(VLOOKUP(A30,[1]Item!$A$2:$BQ$124,51,FALSE),[1]DefaltMaster!$BJ$1:$BL$18,3,FALSE)</f>
        <v>#N/A</v>
      </c>
      <c r="H30" s="131" t="s">
        <v>5190</v>
      </c>
      <c r="I30" s="131" t="e">
        <f>VLOOKUP(LEFT(VLOOKUP(A30,[1]Item!$A$2:$BQ$124,47,FALSE),1),[1]DefaltMaster!$BC$1:$BH$11,2,FALSE)</f>
        <v>#N/A</v>
      </c>
      <c r="J30" s="131" t="e">
        <f>VLOOKUP(RIGHT(VLOOKUP(A30,[1]Item!$A$2:$BQ$124,47,FALSE),1),[1]DefaltMaster!$BC$1:$BH$11,2,FALSE)</f>
        <v>#N/A</v>
      </c>
      <c r="K30" s="131" t="s">
        <v>3595</v>
      </c>
      <c r="L30" s="131" t="s">
        <v>3595</v>
      </c>
      <c r="M30" s="131" t="e">
        <f>VLOOKUP(A30,[1]Item!$A$2:$BQ$124,52,FALSE)</f>
        <v>#N/A</v>
      </c>
      <c r="N30" s="131">
        <v>1</v>
      </c>
      <c r="O30" s="131">
        <v>0</v>
      </c>
      <c r="P30" s="131" t="s">
        <v>5450</v>
      </c>
      <c r="W30" s="228"/>
      <c r="X30" s="203"/>
      <c r="AD30" s="327" t="e">
        <f t="shared" si="0"/>
        <v>#N/A</v>
      </c>
    </row>
    <row r="31" spans="1:30">
      <c r="A31" s="486" t="s">
        <v>187</v>
      </c>
      <c r="B31" s="486" t="s">
        <v>187</v>
      </c>
      <c r="C31" s="131" t="s">
        <v>2957</v>
      </c>
      <c r="D31" s="131" t="s">
        <v>354</v>
      </c>
      <c r="E31" s="131">
        <v>4</v>
      </c>
      <c r="F31" s="131" t="e">
        <f>VLOOKUP(A31,[1]Item!$A$2:$AV$124,4,FALSE)</f>
        <v>#N/A</v>
      </c>
      <c r="G31" s="131" t="e">
        <f>VLOOKUP(VLOOKUP(A31,[1]Item!$A$2:$BQ$124,51,FALSE),[1]DefaltMaster!$BJ$1:$BL$18,3,FALSE)</f>
        <v>#N/A</v>
      </c>
      <c r="H31" s="131" t="s">
        <v>5190</v>
      </c>
      <c r="I31" s="131" t="e">
        <f>VLOOKUP(LEFT(VLOOKUP(A31,[1]Item!$A$2:$BQ$124,47,FALSE),1),[1]DefaltMaster!$BC$1:$BH$11,2,FALSE)</f>
        <v>#N/A</v>
      </c>
      <c r="J31" s="131" t="e">
        <f>VLOOKUP(RIGHT(VLOOKUP(A31,[1]Item!$A$2:$BQ$124,47,FALSE),1),[1]DefaltMaster!$BC$1:$BH$11,2,FALSE)</f>
        <v>#N/A</v>
      </c>
      <c r="K31" s="131" t="s">
        <v>3595</v>
      </c>
      <c r="L31" s="131" t="s">
        <v>3595</v>
      </c>
      <c r="M31" s="131" t="e">
        <f>VLOOKUP(A31,[1]Item!$A$2:$BQ$124,52,FALSE)</f>
        <v>#N/A</v>
      </c>
      <c r="N31" s="131">
        <v>1</v>
      </c>
      <c r="O31" s="131">
        <v>0</v>
      </c>
      <c r="P31" s="131" t="s">
        <v>5450</v>
      </c>
      <c r="W31" s="228"/>
      <c r="X31" s="203"/>
      <c r="AD31" s="327" t="e">
        <f t="shared" si="0"/>
        <v>#N/A</v>
      </c>
    </row>
    <row r="32" spans="1:30">
      <c r="A32" s="486" t="s">
        <v>189</v>
      </c>
      <c r="B32" s="486" t="s">
        <v>189</v>
      </c>
      <c r="C32" s="131" t="s">
        <v>2957</v>
      </c>
      <c r="D32" s="131" t="s">
        <v>354</v>
      </c>
      <c r="E32" s="131">
        <v>4</v>
      </c>
      <c r="F32" s="131" t="e">
        <f>VLOOKUP(A32,[1]Item!$A$2:$AV$124,4,FALSE)</f>
        <v>#N/A</v>
      </c>
      <c r="G32" s="131" t="e">
        <f>VLOOKUP(VLOOKUP(A32,[1]Item!$A$2:$BQ$124,51,FALSE),[1]DefaltMaster!$BJ$1:$BL$18,3,FALSE)</f>
        <v>#N/A</v>
      </c>
      <c r="H32" s="131" t="s">
        <v>5190</v>
      </c>
      <c r="I32" s="131" t="e">
        <f>VLOOKUP(LEFT(VLOOKUP(A32,[1]Item!$A$2:$BQ$124,47,FALSE),1),[1]DefaltMaster!$BC$1:$BH$11,2,FALSE)</f>
        <v>#N/A</v>
      </c>
      <c r="J32" s="131" t="e">
        <f>VLOOKUP(RIGHT(VLOOKUP(A32,[1]Item!$A$2:$BQ$124,47,FALSE),1),[1]DefaltMaster!$BC$1:$BH$11,2,FALSE)</f>
        <v>#N/A</v>
      </c>
      <c r="K32" s="131" t="s">
        <v>3595</v>
      </c>
      <c r="L32" s="131" t="s">
        <v>3595</v>
      </c>
      <c r="M32" s="131" t="e">
        <f>VLOOKUP(A32,[1]Item!$A$2:$BQ$124,52,FALSE)</f>
        <v>#N/A</v>
      </c>
      <c r="N32" s="131">
        <v>1</v>
      </c>
      <c r="O32" s="131">
        <v>0</v>
      </c>
      <c r="P32" s="131" t="s">
        <v>5450</v>
      </c>
      <c r="W32" s="228"/>
      <c r="X32" s="203"/>
      <c r="AD32" s="327" t="e">
        <f t="shared" si="0"/>
        <v>#N/A</v>
      </c>
    </row>
    <row r="33" spans="1:30">
      <c r="A33" s="486" t="s">
        <v>191</v>
      </c>
      <c r="B33" s="486" t="s">
        <v>191</v>
      </c>
      <c r="C33" s="131" t="s">
        <v>2957</v>
      </c>
      <c r="D33" s="131" t="s">
        <v>354</v>
      </c>
      <c r="E33" s="131">
        <v>4</v>
      </c>
      <c r="F33" s="131" t="e">
        <f>VLOOKUP(A33,[1]Item!$A$2:$AV$124,4,FALSE)</f>
        <v>#N/A</v>
      </c>
      <c r="G33" s="131" t="e">
        <f>VLOOKUP(VLOOKUP(A33,[1]Item!$A$2:$BQ$124,51,FALSE),[1]DefaltMaster!$BJ$1:$BL$18,3,FALSE)</f>
        <v>#N/A</v>
      </c>
      <c r="H33" s="131" t="s">
        <v>5190</v>
      </c>
      <c r="I33" s="131" t="e">
        <f>VLOOKUP(LEFT(VLOOKUP(A33,[1]Item!$A$2:$BQ$124,47,FALSE),1),[1]DefaltMaster!$BC$1:$BH$11,2,FALSE)</f>
        <v>#N/A</v>
      </c>
      <c r="J33" s="131" t="e">
        <f>VLOOKUP(RIGHT(VLOOKUP(A33,[1]Item!$A$2:$BQ$124,47,FALSE),1),[1]DefaltMaster!$BC$1:$BH$11,2,FALSE)</f>
        <v>#N/A</v>
      </c>
      <c r="K33" s="131" t="s">
        <v>3595</v>
      </c>
      <c r="L33" s="131" t="s">
        <v>3595</v>
      </c>
      <c r="M33" s="131" t="e">
        <f>VLOOKUP(A33,[1]Item!$A$2:$BQ$124,52,FALSE)</f>
        <v>#N/A</v>
      </c>
      <c r="N33" s="131">
        <v>1</v>
      </c>
      <c r="O33" s="131">
        <v>0</v>
      </c>
      <c r="P33" s="131" t="s">
        <v>5450</v>
      </c>
      <c r="W33" s="228"/>
      <c r="X33" s="203"/>
      <c r="AD33" s="327" t="e">
        <f t="shared" si="0"/>
        <v>#N/A</v>
      </c>
    </row>
    <row r="34" spans="1:30">
      <c r="A34" s="486" t="s">
        <v>193</v>
      </c>
      <c r="B34" s="486" t="s">
        <v>193</v>
      </c>
      <c r="C34" s="131" t="s">
        <v>2957</v>
      </c>
      <c r="D34" s="131" t="s">
        <v>354</v>
      </c>
      <c r="E34" s="131">
        <v>4</v>
      </c>
      <c r="F34" s="131" t="e">
        <f>VLOOKUP(A34,[1]Item!$A$2:$AV$124,4,FALSE)</f>
        <v>#N/A</v>
      </c>
      <c r="G34" s="131" t="e">
        <f>VLOOKUP(VLOOKUP(A34,[1]Item!$A$2:$BQ$124,51,FALSE),[1]DefaltMaster!$BJ$1:$BL$18,3,FALSE)</f>
        <v>#N/A</v>
      </c>
      <c r="H34" s="131" t="s">
        <v>5190</v>
      </c>
      <c r="I34" s="131" t="e">
        <f>VLOOKUP(LEFT(VLOOKUP(A34,[1]Item!$A$2:$BQ$124,47,FALSE),1),[1]DefaltMaster!$BC$1:$BH$11,2,FALSE)</f>
        <v>#N/A</v>
      </c>
      <c r="J34" s="131" t="e">
        <f>VLOOKUP(RIGHT(VLOOKUP(A34,[1]Item!$A$2:$BQ$124,47,FALSE),1),[1]DefaltMaster!$BC$1:$BH$11,2,FALSE)</f>
        <v>#N/A</v>
      </c>
      <c r="K34" s="131" t="s">
        <v>3595</v>
      </c>
      <c r="L34" s="131" t="s">
        <v>3595</v>
      </c>
      <c r="M34" s="131" t="e">
        <f>VLOOKUP(A34,[1]Item!$A$2:$BQ$124,52,FALSE)</f>
        <v>#N/A</v>
      </c>
      <c r="N34" s="131">
        <v>1</v>
      </c>
      <c r="O34" s="131">
        <v>0</v>
      </c>
      <c r="P34" s="131" t="s">
        <v>5450</v>
      </c>
      <c r="W34" s="228"/>
      <c r="X34" s="203"/>
      <c r="AD34" s="327" t="e">
        <f t="shared" si="0"/>
        <v>#N/A</v>
      </c>
    </row>
    <row r="35" spans="1:30">
      <c r="A35" s="486" t="s">
        <v>195</v>
      </c>
      <c r="B35" s="486" t="s">
        <v>195</v>
      </c>
      <c r="C35" s="131" t="s">
        <v>2957</v>
      </c>
      <c r="D35" s="131" t="s">
        <v>354</v>
      </c>
      <c r="E35" s="131">
        <v>4</v>
      </c>
      <c r="F35" s="131" t="e">
        <f>VLOOKUP(A35,[1]Item!$A$2:$AV$124,4,FALSE)</f>
        <v>#N/A</v>
      </c>
      <c r="G35" s="131" t="e">
        <f>VLOOKUP(VLOOKUP(A35,[1]Item!$A$2:$BQ$124,51,FALSE),[1]DefaltMaster!$BJ$1:$BL$18,3,FALSE)</f>
        <v>#N/A</v>
      </c>
      <c r="H35" s="131" t="s">
        <v>5190</v>
      </c>
      <c r="I35" s="131" t="e">
        <f>VLOOKUP(LEFT(VLOOKUP(A35,[1]Item!$A$2:$BQ$124,47,FALSE),1),[1]DefaltMaster!$BC$1:$BH$11,2,FALSE)</f>
        <v>#N/A</v>
      </c>
      <c r="J35" s="131" t="e">
        <f>VLOOKUP(RIGHT(VLOOKUP(A35,[1]Item!$A$2:$BQ$124,47,FALSE),1),[1]DefaltMaster!$BC$1:$BH$11,2,FALSE)</f>
        <v>#N/A</v>
      </c>
      <c r="K35" s="131" t="s">
        <v>3595</v>
      </c>
      <c r="L35" s="131" t="s">
        <v>3595</v>
      </c>
      <c r="M35" s="131" t="e">
        <f>VLOOKUP(A35,[1]Item!$A$2:$BQ$124,52,FALSE)</f>
        <v>#N/A</v>
      </c>
      <c r="N35" s="131">
        <v>1</v>
      </c>
      <c r="O35" s="131">
        <v>0</v>
      </c>
      <c r="P35" s="131" t="s">
        <v>5450</v>
      </c>
      <c r="W35" s="228"/>
      <c r="X35" s="203"/>
      <c r="AD35" s="327" t="e">
        <f t="shared" si="0"/>
        <v>#N/A</v>
      </c>
    </row>
    <row r="36" spans="1:30">
      <c r="A36" s="486" t="s">
        <v>197</v>
      </c>
      <c r="B36" s="486" t="s">
        <v>197</v>
      </c>
      <c r="C36" s="131" t="s">
        <v>2957</v>
      </c>
      <c r="D36" s="131" t="s">
        <v>354</v>
      </c>
      <c r="E36" s="131">
        <v>4</v>
      </c>
      <c r="F36" s="131" t="e">
        <f>VLOOKUP(A36,[1]Item!$A$2:$AV$124,4,FALSE)</f>
        <v>#N/A</v>
      </c>
      <c r="G36" s="131" t="e">
        <f>VLOOKUP(VLOOKUP(A36,[1]Item!$A$2:$BQ$124,51,FALSE),[1]DefaltMaster!$BJ$1:$BL$18,3,FALSE)</f>
        <v>#N/A</v>
      </c>
      <c r="H36" s="131" t="s">
        <v>5190</v>
      </c>
      <c r="I36" s="131" t="e">
        <f>VLOOKUP(LEFT(VLOOKUP(A36,[1]Item!$A$2:$BQ$124,47,FALSE),1),[1]DefaltMaster!$BC$1:$BH$11,2,FALSE)</f>
        <v>#N/A</v>
      </c>
      <c r="J36" s="131" t="e">
        <f>VLOOKUP(RIGHT(VLOOKUP(A36,[1]Item!$A$2:$BQ$124,47,FALSE),1),[1]DefaltMaster!$BC$1:$BH$11,2,FALSE)</f>
        <v>#N/A</v>
      </c>
      <c r="K36" s="131" t="s">
        <v>3595</v>
      </c>
      <c r="L36" s="131" t="s">
        <v>3595</v>
      </c>
      <c r="M36" s="131" t="e">
        <f>VLOOKUP(A36,[1]Item!$A$2:$BQ$124,52,FALSE)</f>
        <v>#N/A</v>
      </c>
      <c r="N36" s="131">
        <v>1</v>
      </c>
      <c r="O36" s="131">
        <v>0</v>
      </c>
      <c r="P36" s="131" t="s">
        <v>5450</v>
      </c>
      <c r="AD36" s="327" t="e">
        <f t="shared" si="0"/>
        <v>#N/A</v>
      </c>
    </row>
    <row r="37" spans="1:30">
      <c r="A37" s="486" t="s">
        <v>199</v>
      </c>
      <c r="B37" s="486" t="s">
        <v>199</v>
      </c>
      <c r="C37" s="131" t="s">
        <v>2957</v>
      </c>
      <c r="D37" s="131" t="s">
        <v>354</v>
      </c>
      <c r="E37" s="131">
        <v>4</v>
      </c>
      <c r="F37" s="131" t="e">
        <f>VLOOKUP(A37,[1]Item!$A$2:$AV$124,4,FALSE)</f>
        <v>#N/A</v>
      </c>
      <c r="G37" s="131" t="e">
        <f>VLOOKUP(VLOOKUP(A37,[1]Item!$A$2:$BQ$124,51,FALSE),[1]DefaltMaster!$BJ$1:$BL$18,3,FALSE)</f>
        <v>#N/A</v>
      </c>
      <c r="H37" s="131" t="s">
        <v>5190</v>
      </c>
      <c r="I37" s="131" t="e">
        <f>VLOOKUP(LEFT(VLOOKUP(A37,[1]Item!$A$2:$BQ$124,47,FALSE),1),[1]DefaltMaster!$BC$1:$BH$11,2,FALSE)</f>
        <v>#N/A</v>
      </c>
      <c r="J37" s="131" t="e">
        <f>VLOOKUP(RIGHT(VLOOKUP(A37,[1]Item!$A$2:$BQ$124,47,FALSE),1),[1]DefaltMaster!$BC$1:$BH$11,2,FALSE)</f>
        <v>#N/A</v>
      </c>
      <c r="K37" s="131" t="s">
        <v>3595</v>
      </c>
      <c r="L37" s="131" t="s">
        <v>3595</v>
      </c>
      <c r="M37" s="131" t="e">
        <f>VLOOKUP(A37,[1]Item!$A$2:$BQ$124,52,FALSE)</f>
        <v>#N/A</v>
      </c>
      <c r="N37" s="131">
        <v>1</v>
      </c>
      <c r="O37" s="131">
        <v>0</v>
      </c>
      <c r="P37" s="131" t="s">
        <v>5450</v>
      </c>
      <c r="AD37" s="327" t="e">
        <f t="shared" si="0"/>
        <v>#N/A</v>
      </c>
    </row>
    <row r="38" spans="1:30">
      <c r="A38" s="486" t="s">
        <v>211</v>
      </c>
      <c r="B38" s="486" t="s">
        <v>211</v>
      </c>
      <c r="C38" s="131" t="s">
        <v>2957</v>
      </c>
      <c r="D38" s="131" t="s">
        <v>354</v>
      </c>
      <c r="E38" s="131">
        <v>4</v>
      </c>
      <c r="F38" s="131" t="e">
        <f>VLOOKUP(A38,[1]Item!$A$2:$AV$124,4,FALSE)</f>
        <v>#N/A</v>
      </c>
      <c r="G38" s="131" t="e">
        <f>VLOOKUP(VLOOKUP(A38,[1]Item!$A$2:$BQ$124,51,FALSE),[1]DefaltMaster!$BJ$1:$BL$18,3,FALSE)</f>
        <v>#N/A</v>
      </c>
      <c r="H38" s="131" t="s">
        <v>5190</v>
      </c>
      <c r="I38" s="131" t="e">
        <f>VLOOKUP(LEFT(VLOOKUP(A38,[1]Item!$A$2:$BQ$124,47,FALSE),1),[1]DefaltMaster!$BC$1:$BH$11,2,FALSE)</f>
        <v>#N/A</v>
      </c>
      <c r="J38" s="131" t="e">
        <f>VLOOKUP(RIGHT(VLOOKUP(A38,[1]Item!$A$2:$BQ$124,47,FALSE),1),[1]DefaltMaster!$BC$1:$BH$11,2,FALSE)</f>
        <v>#N/A</v>
      </c>
      <c r="K38" s="131" t="s">
        <v>3595</v>
      </c>
      <c r="L38" s="131" t="s">
        <v>3595</v>
      </c>
      <c r="M38" s="131" t="e">
        <f>VLOOKUP(A38,[1]Item!$A$2:$BQ$124,52,FALSE)</f>
        <v>#N/A</v>
      </c>
      <c r="N38" s="131">
        <v>1</v>
      </c>
      <c r="O38" s="131">
        <v>0</v>
      </c>
      <c r="P38" s="131" t="s">
        <v>5450</v>
      </c>
      <c r="AD38" s="327" t="e">
        <f t="shared" si="0"/>
        <v>#N/A</v>
      </c>
    </row>
    <row r="39" spans="1:30">
      <c r="A39" s="486" t="s">
        <v>212</v>
      </c>
      <c r="B39" s="486" t="s">
        <v>212</v>
      </c>
      <c r="C39" s="131" t="s">
        <v>2957</v>
      </c>
      <c r="D39" s="131" t="s">
        <v>354</v>
      </c>
      <c r="E39" s="131">
        <v>4</v>
      </c>
      <c r="F39" s="131" t="e">
        <f>VLOOKUP(A39,[1]Item!$A$2:$AV$124,4,FALSE)</f>
        <v>#N/A</v>
      </c>
      <c r="G39" s="131" t="e">
        <f>VLOOKUP(VLOOKUP(A39,[1]Item!$A$2:$BQ$124,51,FALSE),[1]DefaltMaster!$BJ$1:$BL$18,3,FALSE)</f>
        <v>#N/A</v>
      </c>
      <c r="H39" s="131" t="s">
        <v>5190</v>
      </c>
      <c r="I39" s="131" t="e">
        <f>VLOOKUP(LEFT(VLOOKUP(A39,[1]Item!$A$2:$BQ$124,47,FALSE),1),[1]DefaltMaster!$BC$1:$BH$11,2,FALSE)</f>
        <v>#N/A</v>
      </c>
      <c r="J39" s="131" t="e">
        <f>VLOOKUP(RIGHT(VLOOKUP(A39,[1]Item!$A$2:$BQ$124,47,FALSE),1),[1]DefaltMaster!$BC$1:$BH$11,2,FALSE)</f>
        <v>#N/A</v>
      </c>
      <c r="K39" s="131" t="s">
        <v>3595</v>
      </c>
      <c r="L39" s="131" t="s">
        <v>3595</v>
      </c>
      <c r="M39" s="131" t="e">
        <f>VLOOKUP(A39,[1]Item!$A$2:$BQ$124,52,FALSE)</f>
        <v>#N/A</v>
      </c>
      <c r="N39" s="131">
        <v>1</v>
      </c>
      <c r="O39" s="131">
        <v>0</v>
      </c>
      <c r="P39" s="131" t="s">
        <v>5450</v>
      </c>
      <c r="AD39" s="327" t="e">
        <f t="shared" si="0"/>
        <v>#N/A</v>
      </c>
    </row>
    <row r="40" spans="1:30">
      <c r="A40" s="486" t="s">
        <v>223</v>
      </c>
      <c r="B40" s="486" t="s">
        <v>223</v>
      </c>
      <c r="C40" s="131" t="s">
        <v>2957</v>
      </c>
      <c r="D40" s="131" t="s">
        <v>354</v>
      </c>
      <c r="E40" s="131">
        <v>4</v>
      </c>
      <c r="F40" s="131" t="e">
        <f>VLOOKUP(A40,[1]Item!$A$2:$AV$124,4,FALSE)</f>
        <v>#N/A</v>
      </c>
      <c r="G40" s="131" t="e">
        <f>VLOOKUP(VLOOKUP(A40,[1]Item!$A$2:$BQ$124,51,FALSE),[1]DefaltMaster!$BJ$1:$BL$18,3,FALSE)</f>
        <v>#N/A</v>
      </c>
      <c r="H40" s="131" t="s">
        <v>5190</v>
      </c>
      <c r="I40" s="131" t="e">
        <f>VLOOKUP(LEFT(VLOOKUP(A40,[1]Item!$A$2:$BQ$124,47,FALSE),1),[1]DefaltMaster!$BC$1:$BH$11,2,FALSE)</f>
        <v>#N/A</v>
      </c>
      <c r="J40" s="131" t="e">
        <f>VLOOKUP(RIGHT(VLOOKUP(A40,[1]Item!$A$2:$BQ$124,47,FALSE),1),[1]DefaltMaster!$BC$1:$BH$11,2,FALSE)</f>
        <v>#N/A</v>
      </c>
      <c r="K40" s="131" t="s">
        <v>3595</v>
      </c>
      <c r="L40" s="131" t="s">
        <v>3595</v>
      </c>
      <c r="M40" s="131" t="e">
        <f>VLOOKUP(A40,[1]Item!$A$2:$BQ$124,52,FALSE)</f>
        <v>#N/A</v>
      </c>
      <c r="N40" s="131">
        <v>1</v>
      </c>
      <c r="O40" s="131">
        <v>0</v>
      </c>
      <c r="P40" s="131" t="s">
        <v>5450</v>
      </c>
      <c r="AD40" s="327" t="e">
        <f t="shared" si="0"/>
        <v>#N/A</v>
      </c>
    </row>
    <row r="41" spans="1:30">
      <c r="A41" s="486" t="s">
        <v>224</v>
      </c>
      <c r="B41" s="486" t="s">
        <v>224</v>
      </c>
      <c r="C41" s="131" t="s">
        <v>2957</v>
      </c>
      <c r="D41" s="131" t="s">
        <v>354</v>
      </c>
      <c r="E41" s="131">
        <v>4</v>
      </c>
      <c r="F41" s="131" t="e">
        <f>VLOOKUP(A41,[1]Item!$A$2:$AV$124,4,FALSE)</f>
        <v>#N/A</v>
      </c>
      <c r="G41" s="131" t="e">
        <f>VLOOKUP(VLOOKUP(A41,[1]Item!$A$2:$BQ$124,51,FALSE),[1]DefaltMaster!$BJ$1:$BL$18,3,FALSE)</f>
        <v>#N/A</v>
      </c>
      <c r="H41" s="131" t="s">
        <v>5190</v>
      </c>
      <c r="I41" s="131" t="e">
        <f>VLOOKUP(LEFT(VLOOKUP(A41,[1]Item!$A$2:$BQ$124,47,FALSE),1),[1]DefaltMaster!$BC$1:$BH$11,2,FALSE)</f>
        <v>#N/A</v>
      </c>
      <c r="J41" s="131" t="e">
        <f>VLOOKUP(RIGHT(VLOOKUP(A41,[1]Item!$A$2:$BQ$124,47,FALSE),1),[1]DefaltMaster!$BC$1:$BH$11,2,FALSE)</f>
        <v>#N/A</v>
      </c>
      <c r="K41" s="131" t="s">
        <v>3595</v>
      </c>
      <c r="L41" s="131" t="s">
        <v>3595</v>
      </c>
      <c r="M41" s="131" t="e">
        <f>VLOOKUP(A41,[1]Item!$A$2:$BQ$124,52,FALSE)</f>
        <v>#N/A</v>
      </c>
      <c r="N41" s="131">
        <v>1</v>
      </c>
      <c r="O41" s="131">
        <v>0</v>
      </c>
      <c r="P41" s="131" t="s">
        <v>5450</v>
      </c>
      <c r="AD41" s="327" t="e">
        <f t="shared" si="0"/>
        <v>#N/A</v>
      </c>
    </row>
    <row r="42" spans="1:30">
      <c r="A42" s="486" t="s">
        <v>225</v>
      </c>
      <c r="B42" s="486" t="s">
        <v>225</v>
      </c>
      <c r="C42" s="131" t="s">
        <v>2957</v>
      </c>
      <c r="D42" s="131" t="s">
        <v>354</v>
      </c>
      <c r="E42" s="131">
        <v>4</v>
      </c>
      <c r="F42" s="131" t="e">
        <f>VLOOKUP(A42,[1]Item!$A$2:$AV$124,4,FALSE)</f>
        <v>#N/A</v>
      </c>
      <c r="G42" s="131" t="e">
        <f>VLOOKUP(VLOOKUP(A42,[1]Item!$A$2:$BQ$124,51,FALSE),[1]DefaltMaster!$BJ$1:$BL$18,3,FALSE)</f>
        <v>#N/A</v>
      </c>
      <c r="H42" s="131" t="s">
        <v>5190</v>
      </c>
      <c r="I42" s="131" t="e">
        <f>VLOOKUP(LEFT(VLOOKUP(A42,[1]Item!$A$2:$BQ$124,47,FALSE),1),[1]DefaltMaster!$BC$1:$BH$11,2,FALSE)</f>
        <v>#N/A</v>
      </c>
      <c r="J42" s="131" t="e">
        <f>VLOOKUP(RIGHT(VLOOKUP(A42,[1]Item!$A$2:$BQ$124,47,FALSE),1),[1]DefaltMaster!$BC$1:$BH$11,2,FALSE)</f>
        <v>#N/A</v>
      </c>
      <c r="K42" s="131" t="s">
        <v>3595</v>
      </c>
      <c r="L42" s="131" t="s">
        <v>3595</v>
      </c>
      <c r="M42" s="131" t="e">
        <f>VLOOKUP(A42,[1]Item!$A$2:$BQ$124,52,FALSE)</f>
        <v>#N/A</v>
      </c>
      <c r="N42" s="131">
        <v>1</v>
      </c>
      <c r="O42" s="131">
        <v>0</v>
      </c>
      <c r="P42" s="131" t="s">
        <v>5450</v>
      </c>
      <c r="AD42" s="327" t="e">
        <f t="shared" si="0"/>
        <v>#N/A</v>
      </c>
    </row>
    <row r="43" spans="1:30">
      <c r="A43" s="486" t="s">
        <v>226</v>
      </c>
      <c r="B43" s="486" t="s">
        <v>226</v>
      </c>
      <c r="C43" s="131" t="s">
        <v>2957</v>
      </c>
      <c r="D43" s="131" t="s">
        <v>354</v>
      </c>
      <c r="E43" s="131">
        <v>4</v>
      </c>
      <c r="F43" s="131" t="e">
        <f>VLOOKUP(A43,[1]Item!$A$2:$AV$124,4,FALSE)</f>
        <v>#N/A</v>
      </c>
      <c r="G43" s="131" t="e">
        <f>VLOOKUP(VLOOKUP(A43,[1]Item!$A$2:$BQ$124,51,FALSE),[1]DefaltMaster!$BJ$1:$BL$18,3,FALSE)</f>
        <v>#N/A</v>
      </c>
      <c r="H43" s="131" t="s">
        <v>5190</v>
      </c>
      <c r="I43" s="131" t="e">
        <f>VLOOKUP(LEFT(VLOOKUP(A43,[1]Item!$A$2:$BQ$124,47,FALSE),1),[1]DefaltMaster!$BC$1:$BH$11,2,FALSE)</f>
        <v>#N/A</v>
      </c>
      <c r="J43" s="131" t="e">
        <f>VLOOKUP(RIGHT(VLOOKUP(A43,[1]Item!$A$2:$BQ$124,47,FALSE),1),[1]DefaltMaster!$BC$1:$BH$11,2,FALSE)</f>
        <v>#N/A</v>
      </c>
      <c r="K43" s="131" t="s">
        <v>3595</v>
      </c>
      <c r="L43" s="131" t="s">
        <v>3595</v>
      </c>
      <c r="M43" s="131" t="e">
        <f>VLOOKUP(A43,[1]Item!$A$2:$BQ$124,52,FALSE)</f>
        <v>#N/A</v>
      </c>
      <c r="N43" s="131">
        <v>1</v>
      </c>
      <c r="O43" s="131">
        <v>0</v>
      </c>
      <c r="P43" s="131" t="s">
        <v>5450</v>
      </c>
      <c r="AD43" s="327" t="e">
        <f t="shared" si="0"/>
        <v>#N/A</v>
      </c>
    </row>
    <row r="44" spans="1:30">
      <c r="A44" s="486" t="s">
        <v>227</v>
      </c>
      <c r="B44" s="486" t="s">
        <v>227</v>
      </c>
      <c r="C44" s="131" t="s">
        <v>2957</v>
      </c>
      <c r="D44" s="131" t="s">
        <v>354</v>
      </c>
      <c r="E44" s="131">
        <v>4</v>
      </c>
      <c r="F44" s="131" t="e">
        <f>VLOOKUP(A44,[1]Item!$A$2:$AV$124,4,FALSE)</f>
        <v>#N/A</v>
      </c>
      <c r="G44" s="131" t="e">
        <f>VLOOKUP(VLOOKUP(A44,[1]Item!$A$2:$BQ$124,51,FALSE),[1]DefaltMaster!$BJ$1:$BL$18,3,FALSE)</f>
        <v>#N/A</v>
      </c>
      <c r="H44" s="131" t="s">
        <v>5190</v>
      </c>
      <c r="I44" s="131" t="e">
        <f>VLOOKUP(LEFT(VLOOKUP(A44,[1]Item!$A$2:$BQ$124,47,FALSE),1),[1]DefaltMaster!$BC$1:$BH$11,2,FALSE)</f>
        <v>#N/A</v>
      </c>
      <c r="J44" s="131" t="e">
        <f>VLOOKUP(RIGHT(VLOOKUP(A44,[1]Item!$A$2:$BQ$124,47,FALSE),1),[1]DefaltMaster!$BC$1:$BH$11,2,FALSE)</f>
        <v>#N/A</v>
      </c>
      <c r="K44" s="131" t="s">
        <v>3595</v>
      </c>
      <c r="L44" s="131" t="s">
        <v>3595</v>
      </c>
      <c r="M44" s="131" t="e">
        <f>VLOOKUP(A44,[1]Item!$A$2:$BQ$124,52,FALSE)</f>
        <v>#N/A</v>
      </c>
      <c r="N44" s="131">
        <v>1</v>
      </c>
      <c r="O44" s="131">
        <v>0</v>
      </c>
      <c r="P44" s="131" t="s">
        <v>5450</v>
      </c>
      <c r="AD44" s="327" t="e">
        <f t="shared" si="0"/>
        <v>#N/A</v>
      </c>
    </row>
    <row r="45" spans="1:30">
      <c r="A45" s="486" t="s">
        <v>229</v>
      </c>
      <c r="B45" s="486" t="s">
        <v>229</v>
      </c>
      <c r="C45" s="131" t="s">
        <v>2957</v>
      </c>
      <c r="D45" s="131" t="s">
        <v>354</v>
      </c>
      <c r="E45" s="131">
        <v>4</v>
      </c>
      <c r="F45" s="131" t="e">
        <f>VLOOKUP(A45,[1]Item!$A$2:$AV$124,4,FALSE)</f>
        <v>#N/A</v>
      </c>
      <c r="G45" s="131" t="e">
        <f>VLOOKUP(VLOOKUP(A45,[1]Item!$A$2:$BQ$124,51,FALSE),[1]DefaltMaster!$BJ$1:$BL$18,3,FALSE)</f>
        <v>#N/A</v>
      </c>
      <c r="H45" s="131" t="s">
        <v>5190</v>
      </c>
      <c r="I45" s="131" t="e">
        <f>VLOOKUP(LEFT(VLOOKUP(A45,[1]Item!$A$2:$BQ$124,47,FALSE),1),[1]DefaltMaster!$BC$1:$BH$11,2,FALSE)</f>
        <v>#N/A</v>
      </c>
      <c r="J45" s="131" t="e">
        <f>VLOOKUP(RIGHT(VLOOKUP(A45,[1]Item!$A$2:$BQ$124,47,FALSE),1),[1]DefaltMaster!$BC$1:$BH$11,2,FALSE)</f>
        <v>#N/A</v>
      </c>
      <c r="K45" s="131" t="s">
        <v>3595</v>
      </c>
      <c r="L45" s="131" t="s">
        <v>3595</v>
      </c>
      <c r="M45" s="131" t="e">
        <f>VLOOKUP(A45,[1]Item!$A$2:$BQ$124,52,FALSE)</f>
        <v>#N/A</v>
      </c>
      <c r="N45" s="131">
        <v>1</v>
      </c>
      <c r="O45" s="131">
        <v>0</v>
      </c>
      <c r="P45" s="131" t="s">
        <v>5450</v>
      </c>
      <c r="AD45" s="327" t="e">
        <f t="shared" si="0"/>
        <v>#N/A</v>
      </c>
    </row>
    <row r="46" spans="1:30">
      <c r="A46" s="486" t="s">
        <v>230</v>
      </c>
      <c r="B46" s="486" t="s">
        <v>230</v>
      </c>
      <c r="C46" s="131" t="s">
        <v>2957</v>
      </c>
      <c r="D46" s="131" t="s">
        <v>354</v>
      </c>
      <c r="E46" s="131">
        <v>4</v>
      </c>
      <c r="F46" s="131" t="e">
        <f>VLOOKUP(A46,[1]Item!$A$2:$AV$124,4,FALSE)</f>
        <v>#N/A</v>
      </c>
      <c r="G46" s="131" t="e">
        <f>VLOOKUP(VLOOKUP(A46,[1]Item!$A$2:$BQ$124,51,FALSE),[1]DefaltMaster!$BJ$1:$BL$18,3,FALSE)</f>
        <v>#N/A</v>
      </c>
      <c r="H46" s="131" t="s">
        <v>5190</v>
      </c>
      <c r="I46" s="131" t="e">
        <f>VLOOKUP(LEFT(VLOOKUP(A46,[1]Item!$A$2:$BQ$124,47,FALSE),1),[1]DefaltMaster!$BC$1:$BH$11,2,FALSE)</f>
        <v>#N/A</v>
      </c>
      <c r="J46" s="131" t="e">
        <f>VLOOKUP(RIGHT(VLOOKUP(A46,[1]Item!$A$2:$BQ$124,47,FALSE),1),[1]DefaltMaster!$BC$1:$BH$11,2,FALSE)</f>
        <v>#N/A</v>
      </c>
      <c r="K46" s="131" t="s">
        <v>3595</v>
      </c>
      <c r="L46" s="131" t="s">
        <v>3595</v>
      </c>
      <c r="M46" s="131" t="e">
        <f>VLOOKUP(A46,[1]Item!$A$2:$BQ$124,52,FALSE)</f>
        <v>#N/A</v>
      </c>
      <c r="N46" s="131">
        <v>1</v>
      </c>
      <c r="O46" s="131">
        <v>0</v>
      </c>
      <c r="P46" s="131" t="s">
        <v>5450</v>
      </c>
      <c r="AD46" s="327" t="e">
        <f t="shared" si="0"/>
        <v>#N/A</v>
      </c>
    </row>
    <row r="47" spans="1:30">
      <c r="A47" s="486" t="s">
        <v>231</v>
      </c>
      <c r="B47" s="486" t="s">
        <v>231</v>
      </c>
      <c r="C47" s="131" t="s">
        <v>2957</v>
      </c>
      <c r="D47" s="131" t="s">
        <v>354</v>
      </c>
      <c r="E47" s="131">
        <v>4</v>
      </c>
      <c r="F47" s="131" t="e">
        <f>VLOOKUP(A47,[1]Item!$A$2:$AV$124,4,FALSE)</f>
        <v>#N/A</v>
      </c>
      <c r="G47" s="131" t="e">
        <f>VLOOKUP(VLOOKUP(A47,[1]Item!$A$2:$BQ$124,51,FALSE),[1]DefaltMaster!$BJ$1:$BL$18,3,FALSE)</f>
        <v>#N/A</v>
      </c>
      <c r="H47" s="131" t="s">
        <v>5190</v>
      </c>
      <c r="I47" s="131" t="e">
        <f>VLOOKUP(LEFT(VLOOKUP(A47,[1]Item!$A$2:$BQ$124,47,FALSE),1),[1]DefaltMaster!$BC$1:$BH$11,2,FALSE)</f>
        <v>#N/A</v>
      </c>
      <c r="J47" s="131" t="e">
        <f>VLOOKUP(RIGHT(VLOOKUP(A47,[1]Item!$A$2:$BQ$124,47,FALSE),1),[1]DefaltMaster!$BC$1:$BH$11,2,FALSE)</f>
        <v>#N/A</v>
      </c>
      <c r="K47" s="131" t="s">
        <v>3595</v>
      </c>
      <c r="L47" s="131" t="s">
        <v>3595</v>
      </c>
      <c r="M47" s="131" t="e">
        <f>VLOOKUP(A47,[1]Item!$A$2:$BQ$124,52,FALSE)</f>
        <v>#N/A</v>
      </c>
      <c r="N47" s="131">
        <v>1</v>
      </c>
      <c r="O47" s="131">
        <v>0</v>
      </c>
      <c r="P47" s="131" t="s">
        <v>5450</v>
      </c>
      <c r="AD47" s="327" t="e">
        <f t="shared" si="0"/>
        <v>#N/A</v>
      </c>
    </row>
    <row r="48" spans="1:30">
      <c r="A48" s="486" t="s">
        <v>232</v>
      </c>
      <c r="B48" s="486" t="s">
        <v>232</v>
      </c>
      <c r="C48" s="131" t="s">
        <v>2957</v>
      </c>
      <c r="D48" s="131" t="s">
        <v>354</v>
      </c>
      <c r="E48" s="131">
        <v>4</v>
      </c>
      <c r="F48" s="131" t="e">
        <f>VLOOKUP(A48,[1]Item!$A$2:$AV$124,4,FALSE)</f>
        <v>#N/A</v>
      </c>
      <c r="G48" s="131" t="e">
        <f>VLOOKUP(VLOOKUP(A48,[1]Item!$A$2:$BQ$124,51,FALSE),[1]DefaltMaster!$BJ$1:$BL$18,3,FALSE)</f>
        <v>#N/A</v>
      </c>
      <c r="H48" s="131" t="s">
        <v>5190</v>
      </c>
      <c r="I48" s="131" t="e">
        <f>VLOOKUP(LEFT(VLOOKUP(A48,[1]Item!$A$2:$BQ$124,47,FALSE),1),[1]DefaltMaster!$BC$1:$BH$11,2,FALSE)</f>
        <v>#N/A</v>
      </c>
      <c r="J48" s="131" t="e">
        <f>VLOOKUP(RIGHT(VLOOKUP(A48,[1]Item!$A$2:$BQ$124,47,FALSE),1),[1]DefaltMaster!$BC$1:$BH$11,2,FALSE)</f>
        <v>#N/A</v>
      </c>
      <c r="K48" s="131" t="s">
        <v>3595</v>
      </c>
      <c r="L48" s="131" t="s">
        <v>3595</v>
      </c>
      <c r="M48" s="131" t="e">
        <f>VLOOKUP(A48,[1]Item!$A$2:$BQ$124,52,FALSE)</f>
        <v>#N/A</v>
      </c>
      <c r="N48" s="131">
        <v>1</v>
      </c>
      <c r="O48" s="131">
        <v>0</v>
      </c>
      <c r="P48" s="131" t="s">
        <v>5450</v>
      </c>
      <c r="AD48" s="327" t="e">
        <f t="shared" si="0"/>
        <v>#N/A</v>
      </c>
    </row>
    <row r="49" spans="1:30">
      <c r="A49" s="486" t="s">
        <v>228</v>
      </c>
      <c r="B49" s="486" t="s">
        <v>228</v>
      </c>
      <c r="C49" s="131" t="s">
        <v>2957</v>
      </c>
      <c r="D49" s="131" t="s">
        <v>354</v>
      </c>
      <c r="E49" s="131">
        <v>4</v>
      </c>
      <c r="F49" s="131" t="e">
        <f>VLOOKUP(A49,[1]Item!$A$2:$AV$124,4,FALSE)</f>
        <v>#N/A</v>
      </c>
      <c r="G49" s="131" t="e">
        <f>VLOOKUP(VLOOKUP(A49,[1]Item!$A$2:$BQ$124,51,FALSE),[1]DefaltMaster!$BJ$1:$BL$18,3,FALSE)</f>
        <v>#N/A</v>
      </c>
      <c r="H49" s="131" t="s">
        <v>5190</v>
      </c>
      <c r="I49" s="131" t="e">
        <f>VLOOKUP(LEFT(VLOOKUP(A49,[1]Item!$A$2:$BQ$124,47,FALSE),1),[1]DefaltMaster!$BC$1:$BH$11,2,FALSE)</f>
        <v>#N/A</v>
      </c>
      <c r="J49" s="131" t="e">
        <f>VLOOKUP(RIGHT(VLOOKUP(A49,[1]Item!$A$2:$BQ$124,47,FALSE),1),[1]DefaltMaster!$BC$1:$BH$11,2,FALSE)</f>
        <v>#N/A</v>
      </c>
      <c r="K49" s="131" t="s">
        <v>3595</v>
      </c>
      <c r="L49" s="131" t="s">
        <v>3595</v>
      </c>
      <c r="M49" s="131" t="e">
        <f>VLOOKUP(A49,[1]Item!$A$2:$BQ$124,52,FALSE)</f>
        <v>#N/A</v>
      </c>
      <c r="N49" s="131">
        <v>1</v>
      </c>
      <c r="O49" s="131">
        <v>0</v>
      </c>
      <c r="P49" s="131" t="s">
        <v>5450</v>
      </c>
      <c r="AD49" s="327" t="e">
        <f t="shared" si="0"/>
        <v>#N/A</v>
      </c>
    </row>
    <row r="50" spans="1:30">
      <c r="A50" s="486" t="s">
        <v>233</v>
      </c>
      <c r="B50" s="486" t="s">
        <v>233</v>
      </c>
      <c r="C50" s="131" t="s">
        <v>2957</v>
      </c>
      <c r="D50" s="131" t="s">
        <v>354</v>
      </c>
      <c r="E50" s="131">
        <v>4</v>
      </c>
      <c r="F50" s="131" t="e">
        <f>VLOOKUP(A50,[1]Item!$A$2:$AV$124,4,FALSE)</f>
        <v>#N/A</v>
      </c>
      <c r="G50" s="131" t="e">
        <f>VLOOKUP(VLOOKUP(A50,[1]Item!$A$2:$BQ$124,51,FALSE),[1]DefaltMaster!$BJ$1:$BL$18,3,FALSE)</f>
        <v>#N/A</v>
      </c>
      <c r="H50" s="131" t="s">
        <v>5190</v>
      </c>
      <c r="I50" s="131" t="e">
        <f>VLOOKUP(LEFT(VLOOKUP(A50,[1]Item!$A$2:$BQ$124,47,FALSE),1),[1]DefaltMaster!$BC$1:$BH$11,2,FALSE)</f>
        <v>#N/A</v>
      </c>
      <c r="J50" s="131" t="e">
        <f>VLOOKUP(RIGHT(VLOOKUP(A50,[1]Item!$A$2:$BQ$124,47,FALSE),1),[1]DefaltMaster!$BC$1:$BH$11,2,FALSE)</f>
        <v>#N/A</v>
      </c>
      <c r="K50" s="131" t="s">
        <v>3595</v>
      </c>
      <c r="L50" s="131" t="s">
        <v>3595</v>
      </c>
      <c r="M50" s="131" t="e">
        <f>VLOOKUP(A50,[1]Item!$A$2:$BQ$124,52,FALSE)</f>
        <v>#N/A</v>
      </c>
      <c r="N50" s="131">
        <v>1</v>
      </c>
      <c r="O50" s="131">
        <v>0</v>
      </c>
      <c r="P50" s="131" t="s">
        <v>5450</v>
      </c>
      <c r="AD50" s="327" t="e">
        <f t="shared" si="0"/>
        <v>#N/A</v>
      </c>
    </row>
    <row r="51" spans="1:30">
      <c r="A51" s="486" t="s">
        <v>234</v>
      </c>
      <c r="B51" s="486" t="s">
        <v>234</v>
      </c>
      <c r="C51" s="131" t="s">
        <v>2957</v>
      </c>
      <c r="D51" s="131" t="s">
        <v>354</v>
      </c>
      <c r="E51" s="131">
        <v>4</v>
      </c>
      <c r="F51" s="131" t="e">
        <f>VLOOKUP(A51,[1]Item!$A$2:$AV$124,4,FALSE)</f>
        <v>#N/A</v>
      </c>
      <c r="G51" s="131" t="e">
        <f>VLOOKUP(VLOOKUP(A51,[1]Item!$A$2:$BQ$124,51,FALSE),[1]DefaltMaster!$BJ$1:$BL$18,3,FALSE)</f>
        <v>#N/A</v>
      </c>
      <c r="H51" s="131" t="s">
        <v>5190</v>
      </c>
      <c r="I51" s="131" t="e">
        <f>VLOOKUP(LEFT(VLOOKUP(A51,[1]Item!$A$2:$BQ$124,47,FALSE),1),[1]DefaltMaster!$BC$1:$BH$11,2,FALSE)</f>
        <v>#N/A</v>
      </c>
      <c r="J51" s="131" t="e">
        <f>VLOOKUP(RIGHT(VLOOKUP(A51,[1]Item!$A$2:$BQ$124,47,FALSE),1),[1]DefaltMaster!$BC$1:$BH$11,2,FALSE)</f>
        <v>#N/A</v>
      </c>
      <c r="K51" s="131" t="s">
        <v>3595</v>
      </c>
      <c r="L51" s="131" t="s">
        <v>3595</v>
      </c>
      <c r="M51" s="131" t="e">
        <f>VLOOKUP(A51,[1]Item!$A$2:$BQ$124,52,FALSE)</f>
        <v>#N/A</v>
      </c>
      <c r="N51" s="131">
        <v>1</v>
      </c>
      <c r="O51" s="131">
        <v>0</v>
      </c>
      <c r="P51" s="131" t="s">
        <v>5450</v>
      </c>
      <c r="AD51" s="327" t="e">
        <f t="shared" si="0"/>
        <v>#N/A</v>
      </c>
    </row>
    <row r="52" spans="1:30">
      <c r="A52" s="486" t="s">
        <v>235</v>
      </c>
      <c r="B52" s="486" t="s">
        <v>235</v>
      </c>
      <c r="C52" s="131" t="s">
        <v>2957</v>
      </c>
      <c r="D52" s="131" t="s">
        <v>354</v>
      </c>
      <c r="E52" s="131">
        <v>4</v>
      </c>
      <c r="F52" s="131" t="e">
        <f>VLOOKUP(A52,[1]Item!$A$2:$AV$124,4,FALSE)</f>
        <v>#N/A</v>
      </c>
      <c r="G52" s="131" t="e">
        <f>VLOOKUP(VLOOKUP(A52,[1]Item!$A$2:$BQ$124,51,FALSE),[1]DefaltMaster!$BJ$1:$BL$18,3,FALSE)</f>
        <v>#N/A</v>
      </c>
      <c r="H52" s="131" t="s">
        <v>5190</v>
      </c>
      <c r="I52" s="131" t="e">
        <f>VLOOKUP(LEFT(VLOOKUP(A52,[1]Item!$A$2:$BQ$124,47,FALSE),1),[1]DefaltMaster!$BC$1:$BH$11,2,FALSE)</f>
        <v>#N/A</v>
      </c>
      <c r="J52" s="131" t="e">
        <f>VLOOKUP(RIGHT(VLOOKUP(A52,[1]Item!$A$2:$BQ$124,47,FALSE),1),[1]DefaltMaster!$BC$1:$BH$11,2,FALSE)</f>
        <v>#N/A</v>
      </c>
      <c r="K52" s="131" t="s">
        <v>3595</v>
      </c>
      <c r="L52" s="131" t="s">
        <v>3595</v>
      </c>
      <c r="M52" s="131" t="e">
        <f>VLOOKUP(A52,[1]Item!$A$2:$BQ$124,52,FALSE)</f>
        <v>#N/A</v>
      </c>
      <c r="N52" s="131">
        <v>1</v>
      </c>
      <c r="O52" s="131">
        <v>0</v>
      </c>
      <c r="P52" s="131" t="s">
        <v>5450</v>
      </c>
      <c r="AD52" s="327" t="e">
        <f t="shared" si="0"/>
        <v>#N/A</v>
      </c>
    </row>
    <row r="53" spans="1:30">
      <c r="A53" s="486" t="s">
        <v>236</v>
      </c>
      <c r="B53" s="486" t="s">
        <v>236</v>
      </c>
      <c r="C53" s="131" t="s">
        <v>2957</v>
      </c>
      <c r="D53" s="131" t="s">
        <v>354</v>
      </c>
      <c r="E53" s="131">
        <v>4</v>
      </c>
      <c r="F53" s="131" t="e">
        <f>VLOOKUP(A53,[1]Item!$A$2:$AV$124,4,FALSE)</f>
        <v>#N/A</v>
      </c>
      <c r="G53" s="131" t="e">
        <f>VLOOKUP(VLOOKUP(A53,[1]Item!$A$2:$BQ$124,51,FALSE),[1]DefaltMaster!$BJ$1:$BL$18,3,FALSE)</f>
        <v>#N/A</v>
      </c>
      <c r="H53" s="131" t="s">
        <v>5190</v>
      </c>
      <c r="I53" s="131" t="e">
        <f>VLOOKUP(LEFT(VLOOKUP(A53,[1]Item!$A$2:$BQ$124,47,FALSE),1),[1]DefaltMaster!$BC$1:$BH$11,2,FALSE)</f>
        <v>#N/A</v>
      </c>
      <c r="J53" s="131" t="e">
        <f>VLOOKUP(RIGHT(VLOOKUP(A53,[1]Item!$A$2:$BQ$124,47,FALSE),1),[1]DefaltMaster!$BC$1:$BH$11,2,FALSE)</f>
        <v>#N/A</v>
      </c>
      <c r="K53" s="131" t="s">
        <v>3595</v>
      </c>
      <c r="L53" s="131" t="s">
        <v>3595</v>
      </c>
      <c r="M53" s="131" t="e">
        <f>VLOOKUP(A53,[1]Item!$A$2:$BQ$124,52,FALSE)</f>
        <v>#N/A</v>
      </c>
      <c r="N53" s="131">
        <v>1</v>
      </c>
      <c r="O53" s="131">
        <v>0</v>
      </c>
      <c r="P53" s="131" t="s">
        <v>5450</v>
      </c>
      <c r="AD53" s="327" t="e">
        <f t="shared" si="0"/>
        <v>#N/A</v>
      </c>
    </row>
    <row r="54" spans="1:30">
      <c r="A54" s="486" t="s">
        <v>237</v>
      </c>
      <c r="B54" s="486" t="s">
        <v>237</v>
      </c>
      <c r="C54" s="131" t="s">
        <v>2957</v>
      </c>
      <c r="D54" s="131" t="s">
        <v>354</v>
      </c>
      <c r="E54" s="131">
        <v>4</v>
      </c>
      <c r="F54" s="131" t="e">
        <f>VLOOKUP(A54,[1]Item!$A$2:$AV$124,4,FALSE)</f>
        <v>#N/A</v>
      </c>
      <c r="G54" s="131" t="e">
        <f>VLOOKUP(VLOOKUP(A54,[1]Item!$A$2:$BQ$124,51,FALSE),[1]DefaltMaster!$BJ$1:$BL$18,3,FALSE)</f>
        <v>#N/A</v>
      </c>
      <c r="H54" s="131" t="s">
        <v>5190</v>
      </c>
      <c r="I54" s="131" t="e">
        <f>VLOOKUP(LEFT(VLOOKUP(A54,[1]Item!$A$2:$BQ$124,47,FALSE),1),[1]DefaltMaster!$BC$1:$BH$11,2,FALSE)</f>
        <v>#N/A</v>
      </c>
      <c r="J54" s="131" t="e">
        <f>VLOOKUP(RIGHT(VLOOKUP(A54,[1]Item!$A$2:$BQ$124,47,FALSE),1),[1]DefaltMaster!$BC$1:$BH$11,2,FALSE)</f>
        <v>#N/A</v>
      </c>
      <c r="K54" s="131" t="s">
        <v>3595</v>
      </c>
      <c r="L54" s="131" t="s">
        <v>3595</v>
      </c>
      <c r="M54" s="131" t="e">
        <f>VLOOKUP(A54,[1]Item!$A$2:$BQ$124,52,FALSE)</f>
        <v>#N/A</v>
      </c>
      <c r="N54" s="131">
        <v>1</v>
      </c>
      <c r="O54" s="131">
        <v>0</v>
      </c>
      <c r="P54" s="131" t="s">
        <v>5450</v>
      </c>
      <c r="AD54" s="327" t="e">
        <f t="shared" si="0"/>
        <v>#N/A</v>
      </c>
    </row>
    <row r="55" spans="1:30">
      <c r="A55" s="486" t="s">
        <v>238</v>
      </c>
      <c r="B55" s="486" t="s">
        <v>238</v>
      </c>
      <c r="C55" s="131" t="s">
        <v>2957</v>
      </c>
      <c r="D55" s="131" t="s">
        <v>354</v>
      </c>
      <c r="E55" s="131">
        <v>4</v>
      </c>
      <c r="F55" s="131" t="e">
        <f>VLOOKUP(A55,[1]Item!$A$2:$AV$124,4,FALSE)</f>
        <v>#N/A</v>
      </c>
      <c r="G55" s="131" t="e">
        <f>VLOOKUP(VLOOKUP(A55,[1]Item!$A$2:$BQ$124,51,FALSE),[1]DefaltMaster!$BJ$1:$BL$18,3,FALSE)</f>
        <v>#N/A</v>
      </c>
      <c r="H55" s="131" t="s">
        <v>5190</v>
      </c>
      <c r="I55" s="131" t="e">
        <f>VLOOKUP(LEFT(VLOOKUP(A55,[1]Item!$A$2:$BQ$124,47,FALSE),1),[1]DefaltMaster!$BC$1:$BH$11,2,FALSE)</f>
        <v>#N/A</v>
      </c>
      <c r="J55" s="131" t="e">
        <f>VLOOKUP(RIGHT(VLOOKUP(A55,[1]Item!$A$2:$BQ$124,47,FALSE),1),[1]DefaltMaster!$BC$1:$BH$11,2,FALSE)</f>
        <v>#N/A</v>
      </c>
      <c r="K55" s="131" t="s">
        <v>3595</v>
      </c>
      <c r="L55" s="131" t="s">
        <v>3595</v>
      </c>
      <c r="M55" s="131" t="e">
        <f>VLOOKUP(A55,[1]Item!$A$2:$BQ$124,52,FALSE)</f>
        <v>#N/A</v>
      </c>
      <c r="N55" s="131">
        <v>1</v>
      </c>
      <c r="O55" s="131">
        <v>0</v>
      </c>
      <c r="P55" s="131" t="s">
        <v>5450</v>
      </c>
      <c r="AD55" s="327" t="e">
        <f t="shared" si="0"/>
        <v>#N/A</v>
      </c>
    </row>
    <row r="56" spans="1:30">
      <c r="A56" s="486" t="s">
        <v>239</v>
      </c>
      <c r="B56" s="486" t="s">
        <v>239</v>
      </c>
      <c r="C56" s="131" t="s">
        <v>2957</v>
      </c>
      <c r="D56" s="131" t="s">
        <v>354</v>
      </c>
      <c r="E56" s="131">
        <v>4</v>
      </c>
      <c r="F56" s="131" t="e">
        <f>VLOOKUP(A56,[1]Item!$A$2:$AV$124,4,FALSE)</f>
        <v>#N/A</v>
      </c>
      <c r="G56" s="131" t="e">
        <f>VLOOKUP(VLOOKUP(A56,[1]Item!$A$2:$BQ$124,51,FALSE),[1]DefaltMaster!$BJ$1:$BL$18,3,FALSE)</f>
        <v>#N/A</v>
      </c>
      <c r="H56" s="131" t="s">
        <v>5190</v>
      </c>
      <c r="I56" s="131" t="e">
        <f>VLOOKUP(LEFT(VLOOKUP(A56,[1]Item!$A$2:$BQ$124,47,FALSE),1),[1]DefaltMaster!$BC$1:$BH$11,2,FALSE)</f>
        <v>#N/A</v>
      </c>
      <c r="J56" s="131" t="e">
        <f>VLOOKUP(RIGHT(VLOOKUP(A56,[1]Item!$A$2:$BQ$124,47,FALSE),1),[1]DefaltMaster!$BC$1:$BH$11,2,FALSE)</f>
        <v>#N/A</v>
      </c>
      <c r="K56" s="131" t="s">
        <v>3595</v>
      </c>
      <c r="L56" s="131" t="s">
        <v>3595</v>
      </c>
      <c r="M56" s="131" t="e">
        <f>VLOOKUP(A56,[1]Item!$A$2:$BQ$124,52,FALSE)</f>
        <v>#N/A</v>
      </c>
      <c r="N56" s="131">
        <v>1</v>
      </c>
      <c r="O56" s="131">
        <v>0</v>
      </c>
      <c r="P56" s="131" t="s">
        <v>5450</v>
      </c>
      <c r="AD56" s="327" t="e">
        <f t="shared" si="0"/>
        <v>#N/A</v>
      </c>
    </row>
    <row r="57" spans="1:30">
      <c r="A57" s="486" t="s">
        <v>240</v>
      </c>
      <c r="B57" s="486" t="s">
        <v>240</v>
      </c>
      <c r="C57" s="131" t="s">
        <v>2957</v>
      </c>
      <c r="D57" s="131" t="s">
        <v>354</v>
      </c>
      <c r="E57" s="131">
        <v>4</v>
      </c>
      <c r="F57" s="131" t="e">
        <f>VLOOKUP(A57,[1]Item!$A$2:$AV$124,4,FALSE)</f>
        <v>#N/A</v>
      </c>
      <c r="G57" s="131" t="e">
        <f>VLOOKUP(VLOOKUP(A57,[1]Item!$A$2:$BQ$124,51,FALSE),[1]DefaltMaster!$BJ$1:$BL$18,3,FALSE)</f>
        <v>#N/A</v>
      </c>
      <c r="H57" s="131" t="s">
        <v>5190</v>
      </c>
      <c r="I57" s="131" t="e">
        <f>VLOOKUP(LEFT(VLOOKUP(A57,[1]Item!$A$2:$BQ$124,47,FALSE),1),[1]DefaltMaster!$BC$1:$BH$11,2,FALSE)</f>
        <v>#N/A</v>
      </c>
      <c r="J57" s="131" t="e">
        <f>VLOOKUP(RIGHT(VLOOKUP(A57,[1]Item!$A$2:$BQ$124,47,FALSE),1),[1]DefaltMaster!$BC$1:$BH$11,2,FALSE)</f>
        <v>#N/A</v>
      </c>
      <c r="K57" s="131" t="s">
        <v>3595</v>
      </c>
      <c r="L57" s="131" t="s">
        <v>3595</v>
      </c>
      <c r="M57" s="131" t="e">
        <f>VLOOKUP(A57,[1]Item!$A$2:$BQ$124,52,FALSE)</f>
        <v>#N/A</v>
      </c>
      <c r="N57" s="131">
        <v>1</v>
      </c>
      <c r="O57" s="131">
        <v>0</v>
      </c>
      <c r="P57" s="131" t="s">
        <v>5450</v>
      </c>
      <c r="AD57" s="327" t="e">
        <f t="shared" si="0"/>
        <v>#N/A</v>
      </c>
    </row>
    <row r="58" spans="1:30">
      <c r="A58" s="486" t="s">
        <v>241</v>
      </c>
      <c r="B58" s="486" t="s">
        <v>241</v>
      </c>
      <c r="C58" s="131" t="s">
        <v>2957</v>
      </c>
      <c r="D58" s="131" t="s">
        <v>354</v>
      </c>
      <c r="E58" s="131">
        <v>4</v>
      </c>
      <c r="F58" s="131" t="e">
        <f>VLOOKUP(A58,[1]Item!$A$2:$AV$124,4,FALSE)</f>
        <v>#N/A</v>
      </c>
      <c r="G58" s="131" t="e">
        <f>VLOOKUP(VLOOKUP(A58,[1]Item!$A$2:$BQ$124,51,FALSE),[1]DefaltMaster!$BJ$1:$BL$18,3,FALSE)</f>
        <v>#N/A</v>
      </c>
      <c r="H58" s="131" t="s">
        <v>5190</v>
      </c>
      <c r="I58" s="131" t="e">
        <f>VLOOKUP(LEFT(VLOOKUP(A58,[1]Item!$A$2:$BQ$124,47,FALSE),1),[1]DefaltMaster!$BC$1:$BH$11,2,FALSE)</f>
        <v>#N/A</v>
      </c>
      <c r="J58" s="131" t="e">
        <f>VLOOKUP(RIGHT(VLOOKUP(A58,[1]Item!$A$2:$BQ$124,47,FALSE),1),[1]DefaltMaster!$BC$1:$BH$11,2,FALSE)</f>
        <v>#N/A</v>
      </c>
      <c r="K58" s="131" t="s">
        <v>3595</v>
      </c>
      <c r="L58" s="131" t="s">
        <v>3595</v>
      </c>
      <c r="M58" s="131" t="e">
        <f>VLOOKUP(A58,[1]Item!$A$2:$BQ$124,52,FALSE)</f>
        <v>#N/A</v>
      </c>
      <c r="N58" s="131">
        <v>1</v>
      </c>
      <c r="O58" s="131">
        <v>0</v>
      </c>
      <c r="P58" s="131" t="s">
        <v>5450</v>
      </c>
      <c r="AD58" s="327" t="e">
        <f t="shared" si="0"/>
        <v>#N/A</v>
      </c>
    </row>
    <row r="59" spans="1:30">
      <c r="A59" s="486" t="s">
        <v>242</v>
      </c>
      <c r="B59" s="486" t="s">
        <v>242</v>
      </c>
      <c r="C59" s="131" t="s">
        <v>2957</v>
      </c>
      <c r="D59" s="131" t="s">
        <v>354</v>
      </c>
      <c r="E59" s="131">
        <v>4</v>
      </c>
      <c r="F59" s="131" t="e">
        <f>VLOOKUP(A59,[1]Item!$A$2:$AV$124,4,FALSE)</f>
        <v>#N/A</v>
      </c>
      <c r="G59" s="131" t="e">
        <f>VLOOKUP(VLOOKUP(A59,[1]Item!$A$2:$BQ$124,51,FALSE),[1]DefaltMaster!$BJ$1:$BL$18,3,FALSE)</f>
        <v>#N/A</v>
      </c>
      <c r="H59" s="131" t="s">
        <v>5190</v>
      </c>
      <c r="I59" s="131" t="e">
        <f>VLOOKUP(LEFT(VLOOKUP(A59,[1]Item!$A$2:$BQ$124,47,FALSE),1),[1]DefaltMaster!$BC$1:$BH$11,2,FALSE)</f>
        <v>#N/A</v>
      </c>
      <c r="J59" s="131" t="e">
        <f>VLOOKUP(RIGHT(VLOOKUP(A59,[1]Item!$A$2:$BQ$124,47,FALSE),1),[1]DefaltMaster!$BC$1:$BH$11,2,FALSE)</f>
        <v>#N/A</v>
      </c>
      <c r="K59" s="131" t="s">
        <v>3595</v>
      </c>
      <c r="L59" s="131" t="s">
        <v>3595</v>
      </c>
      <c r="M59" s="131" t="e">
        <f>VLOOKUP(A59,[1]Item!$A$2:$BQ$124,52,FALSE)</f>
        <v>#N/A</v>
      </c>
      <c r="N59" s="131">
        <v>1</v>
      </c>
      <c r="O59" s="131">
        <v>0</v>
      </c>
      <c r="P59" s="131" t="s">
        <v>5450</v>
      </c>
      <c r="AD59" s="327" t="e">
        <f t="shared" si="0"/>
        <v>#N/A</v>
      </c>
    </row>
    <row r="60" spans="1:30">
      <c r="A60" s="486" t="s">
        <v>243</v>
      </c>
      <c r="B60" s="486" t="s">
        <v>243</v>
      </c>
      <c r="C60" s="131" t="s">
        <v>2957</v>
      </c>
      <c r="D60" s="131" t="s">
        <v>354</v>
      </c>
      <c r="E60" s="131">
        <v>4</v>
      </c>
      <c r="F60" s="131" t="e">
        <f>VLOOKUP(A60,[1]Item!$A$2:$AV$124,4,FALSE)</f>
        <v>#N/A</v>
      </c>
      <c r="G60" s="131" t="e">
        <f>VLOOKUP(VLOOKUP(A60,[1]Item!$A$2:$BQ$124,51,FALSE),[1]DefaltMaster!$BJ$1:$BL$18,3,FALSE)</f>
        <v>#N/A</v>
      </c>
      <c r="H60" s="131" t="s">
        <v>5190</v>
      </c>
      <c r="I60" s="131" t="e">
        <f>VLOOKUP(LEFT(VLOOKUP(A60,[1]Item!$A$2:$BQ$124,47,FALSE),1),[1]DefaltMaster!$BC$1:$BH$11,2,FALSE)</f>
        <v>#N/A</v>
      </c>
      <c r="J60" s="131" t="e">
        <f>VLOOKUP(RIGHT(VLOOKUP(A60,[1]Item!$A$2:$BQ$124,47,FALSE),1),[1]DefaltMaster!$BC$1:$BH$11,2,FALSE)</f>
        <v>#N/A</v>
      </c>
      <c r="K60" s="131" t="s">
        <v>3595</v>
      </c>
      <c r="L60" s="131" t="s">
        <v>3595</v>
      </c>
      <c r="M60" s="131" t="e">
        <f>VLOOKUP(A60,[1]Item!$A$2:$BQ$124,52,FALSE)</f>
        <v>#N/A</v>
      </c>
      <c r="N60" s="131">
        <v>1</v>
      </c>
      <c r="O60" s="131">
        <v>0</v>
      </c>
      <c r="P60" s="131" t="s">
        <v>5450</v>
      </c>
      <c r="AD60" s="327" t="e">
        <f t="shared" si="0"/>
        <v>#N/A</v>
      </c>
    </row>
    <row r="61" spans="1:30">
      <c r="A61" s="486" t="s">
        <v>244</v>
      </c>
      <c r="B61" s="486" t="s">
        <v>244</v>
      </c>
      <c r="C61" s="131" t="s">
        <v>2957</v>
      </c>
      <c r="D61" s="131" t="s">
        <v>354</v>
      </c>
      <c r="E61" s="131">
        <v>4</v>
      </c>
      <c r="F61" s="131" t="e">
        <f>VLOOKUP(A61,[1]Item!$A$2:$AV$124,4,FALSE)</f>
        <v>#N/A</v>
      </c>
      <c r="G61" s="131" t="e">
        <f>VLOOKUP(VLOOKUP(A61,[1]Item!$A$2:$BQ$124,51,FALSE),[1]DefaltMaster!$BJ$1:$BL$18,3,FALSE)</f>
        <v>#N/A</v>
      </c>
      <c r="H61" s="131" t="s">
        <v>5190</v>
      </c>
      <c r="I61" s="131" t="e">
        <f>VLOOKUP(LEFT(VLOOKUP(A61,[1]Item!$A$2:$BQ$124,47,FALSE),1),[1]DefaltMaster!$BC$1:$BH$11,2,FALSE)</f>
        <v>#N/A</v>
      </c>
      <c r="J61" s="131" t="e">
        <f>VLOOKUP(RIGHT(VLOOKUP(A61,[1]Item!$A$2:$BQ$124,47,FALSE),1),[1]DefaltMaster!$BC$1:$BH$11,2,FALSE)</f>
        <v>#N/A</v>
      </c>
      <c r="K61" s="131" t="s">
        <v>3595</v>
      </c>
      <c r="L61" s="131" t="s">
        <v>3595</v>
      </c>
      <c r="M61" s="131" t="e">
        <f>VLOOKUP(A61,[1]Item!$A$2:$BQ$124,52,FALSE)</f>
        <v>#N/A</v>
      </c>
      <c r="N61" s="131">
        <v>1</v>
      </c>
      <c r="O61" s="131">
        <v>0</v>
      </c>
      <c r="P61" s="131" t="s">
        <v>5450</v>
      </c>
      <c r="AD61" s="327" t="e">
        <f t="shared" si="0"/>
        <v>#N/A</v>
      </c>
    </row>
    <row r="62" spans="1:30">
      <c r="A62" s="486" t="s">
        <v>245</v>
      </c>
      <c r="B62" s="486" t="s">
        <v>245</v>
      </c>
      <c r="C62" s="131" t="s">
        <v>2957</v>
      </c>
      <c r="D62" s="131" t="s">
        <v>354</v>
      </c>
      <c r="E62" s="131">
        <v>4</v>
      </c>
      <c r="F62" s="131" t="e">
        <f>VLOOKUP(A62,[1]Item!$A$2:$AV$124,4,FALSE)</f>
        <v>#N/A</v>
      </c>
      <c r="G62" s="131" t="e">
        <f>VLOOKUP(VLOOKUP(A62,[1]Item!$A$2:$BQ$124,51,FALSE),[1]DefaltMaster!$BJ$1:$BL$18,3,FALSE)</f>
        <v>#N/A</v>
      </c>
      <c r="H62" s="131" t="s">
        <v>5190</v>
      </c>
      <c r="I62" s="131" t="e">
        <f>VLOOKUP(LEFT(VLOOKUP(A62,[1]Item!$A$2:$BQ$124,47,FALSE),1),[1]DefaltMaster!$BC$1:$BH$11,2,FALSE)</f>
        <v>#N/A</v>
      </c>
      <c r="J62" s="131" t="e">
        <f>VLOOKUP(RIGHT(VLOOKUP(A62,[1]Item!$A$2:$BQ$124,47,FALSE),1),[1]DefaltMaster!$BC$1:$BH$11,2,FALSE)</f>
        <v>#N/A</v>
      </c>
      <c r="K62" s="131" t="s">
        <v>3595</v>
      </c>
      <c r="L62" s="131" t="s">
        <v>3595</v>
      </c>
      <c r="M62" s="131" t="e">
        <f>VLOOKUP(A62,[1]Item!$A$2:$BQ$124,52,FALSE)</f>
        <v>#N/A</v>
      </c>
      <c r="N62" s="131">
        <v>1</v>
      </c>
      <c r="O62" s="131">
        <v>0</v>
      </c>
      <c r="P62" s="131" t="s">
        <v>5450</v>
      </c>
      <c r="AD62" s="327" t="e">
        <f t="shared" si="0"/>
        <v>#N/A</v>
      </c>
    </row>
    <row r="63" spans="1:30">
      <c r="A63" s="486" t="s">
        <v>246</v>
      </c>
      <c r="B63" s="486" t="s">
        <v>246</v>
      </c>
      <c r="C63" s="131" t="s">
        <v>2957</v>
      </c>
      <c r="D63" s="131" t="s">
        <v>354</v>
      </c>
      <c r="E63" s="131">
        <v>4</v>
      </c>
      <c r="F63" s="131" t="e">
        <f>VLOOKUP(A63,[1]Item!$A$2:$AV$124,4,FALSE)</f>
        <v>#N/A</v>
      </c>
      <c r="G63" s="131" t="e">
        <f>VLOOKUP(VLOOKUP(A63,[1]Item!$A$2:$BQ$124,51,FALSE),[1]DefaltMaster!$BJ$1:$BL$18,3,FALSE)</f>
        <v>#N/A</v>
      </c>
      <c r="H63" s="131" t="s">
        <v>5190</v>
      </c>
      <c r="I63" s="131" t="e">
        <f>VLOOKUP(LEFT(VLOOKUP(A63,[1]Item!$A$2:$BQ$124,47,FALSE),1),[1]DefaltMaster!$BC$1:$BH$11,2,FALSE)</f>
        <v>#N/A</v>
      </c>
      <c r="J63" s="131" t="e">
        <f>VLOOKUP(RIGHT(VLOOKUP(A63,[1]Item!$A$2:$BQ$124,47,FALSE),1),[1]DefaltMaster!$BC$1:$BH$11,2,FALSE)</f>
        <v>#N/A</v>
      </c>
      <c r="K63" s="131" t="s">
        <v>3595</v>
      </c>
      <c r="L63" s="131" t="s">
        <v>3595</v>
      </c>
      <c r="M63" s="131" t="e">
        <f>VLOOKUP(A63,[1]Item!$A$2:$BQ$124,52,FALSE)</f>
        <v>#N/A</v>
      </c>
      <c r="N63" s="131">
        <v>1</v>
      </c>
      <c r="O63" s="131">
        <v>0</v>
      </c>
      <c r="P63" s="131" t="s">
        <v>5450</v>
      </c>
      <c r="AD63" s="327" t="e">
        <f t="shared" si="0"/>
        <v>#N/A</v>
      </c>
    </row>
    <row r="64" spans="1:30">
      <c r="A64" s="486" t="s">
        <v>247</v>
      </c>
      <c r="B64" s="486" t="s">
        <v>247</v>
      </c>
      <c r="C64" s="131" t="s">
        <v>2957</v>
      </c>
      <c r="D64" s="131" t="s">
        <v>354</v>
      </c>
      <c r="E64" s="131">
        <v>4</v>
      </c>
      <c r="F64" s="131" t="e">
        <f>VLOOKUP(A64,[1]Item!$A$2:$AV$124,4,FALSE)</f>
        <v>#N/A</v>
      </c>
      <c r="G64" s="131" t="e">
        <f>VLOOKUP(VLOOKUP(A64,[1]Item!$A$2:$BQ$124,51,FALSE),[1]DefaltMaster!$BJ$1:$BL$18,3,FALSE)</f>
        <v>#N/A</v>
      </c>
      <c r="H64" s="131" t="s">
        <v>5190</v>
      </c>
      <c r="I64" s="131" t="e">
        <f>VLOOKUP(LEFT(VLOOKUP(A64,[1]Item!$A$2:$BQ$124,47,FALSE),1),[1]DefaltMaster!$BC$1:$BH$11,2,FALSE)</f>
        <v>#N/A</v>
      </c>
      <c r="J64" s="131" t="e">
        <f>VLOOKUP(RIGHT(VLOOKUP(A64,[1]Item!$A$2:$BQ$124,47,FALSE),1),[1]DefaltMaster!$BC$1:$BH$11,2,FALSE)</f>
        <v>#N/A</v>
      </c>
      <c r="K64" s="131" t="s">
        <v>3595</v>
      </c>
      <c r="L64" s="131" t="s">
        <v>3595</v>
      </c>
      <c r="M64" s="131" t="e">
        <f>VLOOKUP(A64,[1]Item!$A$2:$BQ$124,52,FALSE)</f>
        <v>#N/A</v>
      </c>
      <c r="N64" s="131">
        <v>1</v>
      </c>
      <c r="O64" s="131">
        <v>0</v>
      </c>
      <c r="P64" s="131" t="s">
        <v>5450</v>
      </c>
      <c r="AD64" s="327" t="e">
        <f t="shared" si="0"/>
        <v>#N/A</v>
      </c>
    </row>
    <row r="65" spans="1:30">
      <c r="A65" s="486" t="s">
        <v>248</v>
      </c>
      <c r="B65" s="486" t="s">
        <v>248</v>
      </c>
      <c r="C65" s="131" t="s">
        <v>2957</v>
      </c>
      <c r="D65" s="131" t="s">
        <v>354</v>
      </c>
      <c r="E65" s="131">
        <v>4</v>
      </c>
      <c r="F65" s="131" t="e">
        <f>VLOOKUP(A65,[1]Item!$A$2:$AV$124,4,FALSE)</f>
        <v>#N/A</v>
      </c>
      <c r="G65" s="131" t="e">
        <f>VLOOKUP(VLOOKUP(A65,[1]Item!$A$2:$BQ$124,51,FALSE),[1]DefaltMaster!$BJ$1:$BL$18,3,FALSE)</f>
        <v>#N/A</v>
      </c>
      <c r="H65" s="131" t="s">
        <v>5190</v>
      </c>
      <c r="I65" s="131" t="e">
        <f>VLOOKUP(LEFT(VLOOKUP(A65,[1]Item!$A$2:$BQ$124,47,FALSE),1),[1]DefaltMaster!$BC$1:$BH$11,2,FALSE)</f>
        <v>#N/A</v>
      </c>
      <c r="J65" s="131" t="e">
        <f>VLOOKUP(RIGHT(VLOOKUP(A65,[1]Item!$A$2:$BQ$124,47,FALSE),1),[1]DefaltMaster!$BC$1:$BH$11,2,FALSE)</f>
        <v>#N/A</v>
      </c>
      <c r="K65" s="131" t="s">
        <v>3595</v>
      </c>
      <c r="L65" s="131" t="s">
        <v>3595</v>
      </c>
      <c r="M65" s="131" t="e">
        <f>VLOOKUP(A65,[1]Item!$A$2:$BQ$124,52,FALSE)</f>
        <v>#N/A</v>
      </c>
      <c r="N65" s="131">
        <v>1</v>
      </c>
      <c r="O65" s="131">
        <v>0</v>
      </c>
      <c r="P65" s="131" t="s">
        <v>5450</v>
      </c>
      <c r="AD65" s="327" t="e">
        <f t="shared" si="0"/>
        <v>#N/A</v>
      </c>
    </row>
    <row r="66" spans="1:30">
      <c r="A66" s="486" t="s">
        <v>249</v>
      </c>
      <c r="B66" s="486" t="s">
        <v>249</v>
      </c>
      <c r="C66" s="131" t="s">
        <v>2957</v>
      </c>
      <c r="D66" s="131" t="s">
        <v>354</v>
      </c>
      <c r="E66" s="131">
        <v>4</v>
      </c>
      <c r="F66" s="131" t="e">
        <f>VLOOKUP(A66,[1]Item!$A$2:$AV$124,4,FALSE)</f>
        <v>#N/A</v>
      </c>
      <c r="G66" s="131" t="e">
        <f>VLOOKUP(VLOOKUP(A66,[1]Item!$A$2:$BQ$124,51,FALSE),[1]DefaltMaster!$BJ$1:$BL$18,3,FALSE)</f>
        <v>#N/A</v>
      </c>
      <c r="H66" s="131" t="s">
        <v>5190</v>
      </c>
      <c r="I66" s="131" t="e">
        <f>VLOOKUP(LEFT(VLOOKUP(A66,[1]Item!$A$2:$BQ$124,47,FALSE),1),[1]DefaltMaster!$BC$1:$BH$11,2,FALSE)</f>
        <v>#N/A</v>
      </c>
      <c r="J66" s="131" t="e">
        <f>VLOOKUP(RIGHT(VLOOKUP(A66,[1]Item!$A$2:$BQ$124,47,FALSE),1),[1]DefaltMaster!$BC$1:$BH$11,2,FALSE)</f>
        <v>#N/A</v>
      </c>
      <c r="K66" s="131" t="s">
        <v>3595</v>
      </c>
      <c r="L66" s="131" t="s">
        <v>3595</v>
      </c>
      <c r="M66" s="131" t="e">
        <f>VLOOKUP(A66,[1]Item!$A$2:$BQ$124,52,FALSE)</f>
        <v>#N/A</v>
      </c>
      <c r="N66" s="131">
        <v>1</v>
      </c>
      <c r="O66" s="131">
        <v>0</v>
      </c>
      <c r="P66" s="131" t="s">
        <v>5450</v>
      </c>
      <c r="AD66" s="327" t="e">
        <f t="shared" si="0"/>
        <v>#N/A</v>
      </c>
    </row>
    <row r="67" spans="1:30">
      <c r="A67" s="486" t="s">
        <v>250</v>
      </c>
      <c r="B67" s="486" t="s">
        <v>250</v>
      </c>
      <c r="C67" s="131" t="s">
        <v>2957</v>
      </c>
      <c r="D67" s="131" t="s">
        <v>354</v>
      </c>
      <c r="E67" s="131">
        <v>4</v>
      </c>
      <c r="F67" s="131" t="e">
        <f>VLOOKUP(A67,[1]Item!$A$2:$AV$124,4,FALSE)</f>
        <v>#N/A</v>
      </c>
      <c r="G67" s="131" t="e">
        <f>VLOOKUP(VLOOKUP(A67,[1]Item!$A$2:$BQ$124,51,FALSE),[1]DefaltMaster!$BJ$1:$BL$18,3,FALSE)</f>
        <v>#N/A</v>
      </c>
      <c r="H67" s="131" t="s">
        <v>5190</v>
      </c>
      <c r="I67" s="131" t="e">
        <f>VLOOKUP(LEFT(VLOOKUP(A67,[1]Item!$A$2:$BQ$124,47,FALSE),1),[1]DefaltMaster!$BC$1:$BH$11,2,FALSE)</f>
        <v>#N/A</v>
      </c>
      <c r="J67" s="131" t="e">
        <f>VLOOKUP(RIGHT(VLOOKUP(A67,[1]Item!$A$2:$BQ$124,47,FALSE),1),[1]DefaltMaster!$BC$1:$BH$11,2,FALSE)</f>
        <v>#N/A</v>
      </c>
      <c r="K67" s="131" t="s">
        <v>3595</v>
      </c>
      <c r="L67" s="131" t="s">
        <v>3595</v>
      </c>
      <c r="M67" s="131" t="e">
        <f>VLOOKUP(A67,[1]Item!$A$2:$BQ$124,52,FALSE)</f>
        <v>#N/A</v>
      </c>
      <c r="N67" s="131">
        <v>1</v>
      </c>
      <c r="O67" s="131">
        <v>0</v>
      </c>
      <c r="P67" s="131" t="s">
        <v>5450</v>
      </c>
      <c r="AD67" s="327" t="e">
        <f t="shared" si="0"/>
        <v>#N/A</v>
      </c>
    </row>
    <row r="68" spans="1:30">
      <c r="A68" s="486" t="s">
        <v>251</v>
      </c>
      <c r="B68" s="486" t="s">
        <v>251</v>
      </c>
      <c r="C68" s="131" t="s">
        <v>2957</v>
      </c>
      <c r="D68" s="131" t="s">
        <v>354</v>
      </c>
      <c r="E68" s="131">
        <v>4</v>
      </c>
      <c r="F68" s="131" t="e">
        <f>VLOOKUP(A68,[1]Item!$A$2:$AV$124,4,FALSE)</f>
        <v>#N/A</v>
      </c>
      <c r="G68" s="131" t="e">
        <f>VLOOKUP(VLOOKUP(A68,[1]Item!$A$2:$BQ$124,51,FALSE),[1]DefaltMaster!$BJ$1:$BL$18,3,FALSE)</f>
        <v>#N/A</v>
      </c>
      <c r="H68" s="131" t="s">
        <v>5190</v>
      </c>
      <c r="I68" s="131" t="e">
        <f>VLOOKUP(LEFT(VLOOKUP(A68,[1]Item!$A$2:$BQ$124,47,FALSE),1),[1]DefaltMaster!$BC$1:$BH$11,2,FALSE)</f>
        <v>#N/A</v>
      </c>
      <c r="J68" s="131" t="e">
        <f>VLOOKUP(RIGHT(VLOOKUP(A68,[1]Item!$A$2:$BQ$124,47,FALSE),1),[1]DefaltMaster!$BC$1:$BH$11,2,FALSE)</f>
        <v>#N/A</v>
      </c>
      <c r="K68" s="131" t="s">
        <v>3595</v>
      </c>
      <c r="L68" s="131" t="s">
        <v>3595</v>
      </c>
      <c r="M68" s="131" t="e">
        <f>VLOOKUP(A68,[1]Item!$A$2:$BQ$124,52,FALSE)</f>
        <v>#N/A</v>
      </c>
      <c r="N68" s="131">
        <v>1</v>
      </c>
      <c r="O68" s="131">
        <v>0</v>
      </c>
      <c r="P68" s="131" t="s">
        <v>5450</v>
      </c>
      <c r="AD68" s="327" t="e">
        <f t="shared" si="0"/>
        <v>#N/A</v>
      </c>
    </row>
    <row r="69" spans="1:30">
      <c r="A69" s="486" t="s">
        <v>252</v>
      </c>
      <c r="B69" s="486" t="s">
        <v>252</v>
      </c>
      <c r="C69" s="131" t="s">
        <v>2957</v>
      </c>
      <c r="D69" s="131" t="s">
        <v>354</v>
      </c>
      <c r="E69" s="131">
        <v>4</v>
      </c>
      <c r="F69" s="131" t="e">
        <f>VLOOKUP(A69,[1]Item!$A$2:$AV$124,4,FALSE)</f>
        <v>#N/A</v>
      </c>
      <c r="G69" s="131" t="e">
        <f>VLOOKUP(VLOOKUP(A69,[1]Item!$A$2:$BQ$124,51,FALSE),[1]DefaltMaster!$BJ$1:$BL$18,3,FALSE)</f>
        <v>#N/A</v>
      </c>
      <c r="H69" s="131" t="s">
        <v>5190</v>
      </c>
      <c r="I69" s="131" t="e">
        <f>VLOOKUP(LEFT(VLOOKUP(A69,[1]Item!$A$2:$BQ$124,47,FALSE),1),[1]DefaltMaster!$BC$1:$BH$11,2,FALSE)</f>
        <v>#N/A</v>
      </c>
      <c r="J69" s="131" t="e">
        <f>VLOOKUP(RIGHT(VLOOKUP(A69,[1]Item!$A$2:$BQ$124,47,FALSE),1),[1]DefaltMaster!$BC$1:$BH$11,2,FALSE)</f>
        <v>#N/A</v>
      </c>
      <c r="K69" s="131" t="s">
        <v>3595</v>
      </c>
      <c r="L69" s="131" t="s">
        <v>3595</v>
      </c>
      <c r="M69" s="131" t="e">
        <f>VLOOKUP(A69,[1]Item!$A$2:$BQ$124,52,FALSE)</f>
        <v>#N/A</v>
      </c>
      <c r="N69" s="131">
        <v>1</v>
      </c>
      <c r="O69" s="131">
        <v>0</v>
      </c>
      <c r="P69" s="131" t="s">
        <v>5450</v>
      </c>
      <c r="AD69" s="327" t="e">
        <f t="shared" si="0"/>
        <v>#N/A</v>
      </c>
    </row>
    <row r="70" spans="1:30">
      <c r="A70" s="486" t="s">
        <v>253</v>
      </c>
      <c r="B70" s="486" t="s">
        <v>253</v>
      </c>
      <c r="C70" s="131" t="s">
        <v>2957</v>
      </c>
      <c r="D70" s="131" t="s">
        <v>354</v>
      </c>
      <c r="E70" s="131">
        <v>4</v>
      </c>
      <c r="F70" s="131" t="e">
        <f>VLOOKUP(A70,[1]Item!$A$2:$AV$124,4,FALSE)</f>
        <v>#N/A</v>
      </c>
      <c r="G70" s="131" t="e">
        <f>VLOOKUP(VLOOKUP(A70,[1]Item!$A$2:$BQ$124,51,FALSE),[1]DefaltMaster!$BJ$1:$BL$18,3,FALSE)</f>
        <v>#N/A</v>
      </c>
      <c r="H70" s="131" t="s">
        <v>5190</v>
      </c>
      <c r="I70" s="131" t="e">
        <f>VLOOKUP(LEFT(VLOOKUP(A70,[1]Item!$A$2:$BQ$124,47,FALSE),1),[1]DefaltMaster!$BC$1:$BH$11,2,FALSE)</f>
        <v>#N/A</v>
      </c>
      <c r="J70" s="131" t="e">
        <f>VLOOKUP(RIGHT(VLOOKUP(A70,[1]Item!$A$2:$BQ$124,47,FALSE),1),[1]DefaltMaster!$BC$1:$BH$11,2,FALSE)</f>
        <v>#N/A</v>
      </c>
      <c r="K70" s="131" t="s">
        <v>3595</v>
      </c>
      <c r="L70" s="131" t="s">
        <v>3595</v>
      </c>
      <c r="M70" s="131" t="e">
        <f>VLOOKUP(A70,[1]Item!$A$2:$BQ$124,52,FALSE)</f>
        <v>#N/A</v>
      </c>
      <c r="N70" s="131">
        <v>1</v>
      </c>
      <c r="O70" s="131">
        <v>0</v>
      </c>
      <c r="P70" s="131" t="s">
        <v>5450</v>
      </c>
      <c r="AD70" s="327" t="e">
        <f t="shared" si="0"/>
        <v>#N/A</v>
      </c>
    </row>
    <row r="71" spans="1:30">
      <c r="A71" s="486" t="s">
        <v>254</v>
      </c>
      <c r="B71" s="486" t="s">
        <v>254</v>
      </c>
      <c r="C71" s="131" t="s">
        <v>2957</v>
      </c>
      <c r="D71" s="131" t="s">
        <v>354</v>
      </c>
      <c r="E71" s="131">
        <v>4</v>
      </c>
      <c r="F71" s="131" t="e">
        <f>VLOOKUP(A71,[1]Item!$A$2:$AV$124,4,FALSE)</f>
        <v>#N/A</v>
      </c>
      <c r="G71" s="131" t="e">
        <f>VLOOKUP(VLOOKUP(A71,[1]Item!$A$2:$BQ$124,51,FALSE),[1]DefaltMaster!$BJ$1:$BL$18,3,FALSE)</f>
        <v>#N/A</v>
      </c>
      <c r="H71" s="131" t="s">
        <v>5190</v>
      </c>
      <c r="I71" s="131" t="e">
        <f>VLOOKUP(LEFT(VLOOKUP(A71,[1]Item!$A$2:$BQ$124,47,FALSE),1),[1]DefaltMaster!$BC$1:$BH$11,2,FALSE)</f>
        <v>#N/A</v>
      </c>
      <c r="J71" s="131" t="e">
        <f>VLOOKUP(RIGHT(VLOOKUP(A71,[1]Item!$A$2:$BQ$124,47,FALSE),1),[1]DefaltMaster!$BC$1:$BH$11,2,FALSE)</f>
        <v>#N/A</v>
      </c>
      <c r="K71" s="131" t="s">
        <v>3595</v>
      </c>
      <c r="L71" s="131" t="s">
        <v>3595</v>
      </c>
      <c r="M71" s="131" t="e">
        <f>VLOOKUP(A71,[1]Item!$A$2:$BQ$124,52,FALSE)</f>
        <v>#N/A</v>
      </c>
      <c r="N71" s="131">
        <v>1</v>
      </c>
      <c r="O71" s="131">
        <v>0</v>
      </c>
      <c r="P71" s="131" t="s">
        <v>5450</v>
      </c>
      <c r="AD71" s="327" t="e">
        <f t="shared" ref="AD71:AD128" si="1">CONCATENATE(AD$1,AD$3,"SubItem+Element='",A71&amp;B71&amp;C71,"') Print 'Exist' ELSE ",AD$4,"'",A71,"','",B71,"','",C71,"','",D71,"',",E71,",'",F71,"','",G71,"','",H71,"','",I71,"','",J71,"','",K71,"','",L71,"',",M71,",",N71,",",O71,",'",P71,"')")</f>
        <v>#N/A</v>
      </c>
    </row>
    <row r="72" spans="1:30">
      <c r="A72" s="486" t="s">
        <v>255</v>
      </c>
      <c r="B72" s="486" t="s">
        <v>255</v>
      </c>
      <c r="C72" s="131" t="s">
        <v>2957</v>
      </c>
      <c r="D72" s="131" t="s">
        <v>354</v>
      </c>
      <c r="E72" s="131">
        <v>4</v>
      </c>
      <c r="F72" s="131" t="e">
        <f>VLOOKUP(A72,[1]Item!$A$2:$AV$124,4,FALSE)</f>
        <v>#N/A</v>
      </c>
      <c r="G72" s="131" t="e">
        <f>VLOOKUP(VLOOKUP(A72,[1]Item!$A$2:$BQ$124,51,FALSE),[1]DefaltMaster!$BJ$1:$BL$18,3,FALSE)</f>
        <v>#N/A</v>
      </c>
      <c r="H72" s="131" t="s">
        <v>5190</v>
      </c>
      <c r="I72" s="131" t="e">
        <f>VLOOKUP(LEFT(VLOOKUP(A72,[1]Item!$A$2:$BQ$124,47,FALSE),1),[1]DefaltMaster!$BC$1:$BH$11,2,FALSE)</f>
        <v>#N/A</v>
      </c>
      <c r="J72" s="131" t="e">
        <f>VLOOKUP(RIGHT(VLOOKUP(A72,[1]Item!$A$2:$BQ$124,47,FALSE),1),[1]DefaltMaster!$BC$1:$BH$11,2,FALSE)</f>
        <v>#N/A</v>
      </c>
      <c r="K72" s="131" t="s">
        <v>3595</v>
      </c>
      <c r="L72" s="131" t="s">
        <v>3595</v>
      </c>
      <c r="M72" s="131" t="e">
        <f>VLOOKUP(A72,[1]Item!$A$2:$BQ$124,52,FALSE)</f>
        <v>#N/A</v>
      </c>
      <c r="N72" s="131">
        <v>1</v>
      </c>
      <c r="O72" s="131">
        <v>0</v>
      </c>
      <c r="P72" s="131" t="s">
        <v>5450</v>
      </c>
      <c r="AD72" s="327" t="e">
        <f t="shared" si="1"/>
        <v>#N/A</v>
      </c>
    </row>
    <row r="73" spans="1:30">
      <c r="A73" s="486" t="s">
        <v>256</v>
      </c>
      <c r="B73" s="486" t="s">
        <v>256</v>
      </c>
      <c r="C73" s="131" t="s">
        <v>2957</v>
      </c>
      <c r="D73" s="131" t="s">
        <v>354</v>
      </c>
      <c r="E73" s="131">
        <v>4</v>
      </c>
      <c r="F73" s="131" t="e">
        <f>VLOOKUP(A73,[1]Item!$A$2:$AV$124,4,FALSE)</f>
        <v>#N/A</v>
      </c>
      <c r="G73" s="131" t="e">
        <f>VLOOKUP(VLOOKUP(A73,[1]Item!$A$2:$BQ$124,51,FALSE),[1]DefaltMaster!$BJ$1:$BL$18,3,FALSE)</f>
        <v>#N/A</v>
      </c>
      <c r="H73" s="131" t="s">
        <v>5190</v>
      </c>
      <c r="I73" s="131" t="e">
        <f>VLOOKUP(LEFT(VLOOKUP(A73,[1]Item!$A$2:$BQ$124,47,FALSE),1),[1]DefaltMaster!$BC$1:$BH$11,2,FALSE)</f>
        <v>#N/A</v>
      </c>
      <c r="J73" s="131" t="e">
        <f>VLOOKUP(RIGHT(VLOOKUP(A73,[1]Item!$A$2:$BQ$124,47,FALSE),1),[1]DefaltMaster!$BC$1:$BH$11,2,FALSE)</f>
        <v>#N/A</v>
      </c>
      <c r="K73" s="131" t="s">
        <v>3595</v>
      </c>
      <c r="L73" s="131" t="s">
        <v>3595</v>
      </c>
      <c r="M73" s="131" t="e">
        <f>VLOOKUP(A73,[1]Item!$A$2:$BQ$124,52,FALSE)</f>
        <v>#N/A</v>
      </c>
      <c r="N73" s="131">
        <v>1</v>
      </c>
      <c r="O73" s="131">
        <v>0</v>
      </c>
      <c r="P73" s="131" t="s">
        <v>5450</v>
      </c>
      <c r="AD73" s="327" t="e">
        <f t="shared" si="1"/>
        <v>#N/A</v>
      </c>
    </row>
    <row r="74" spans="1:30">
      <c r="A74" s="486" t="s">
        <v>257</v>
      </c>
      <c r="B74" s="486" t="s">
        <v>257</v>
      </c>
      <c r="C74" s="131" t="s">
        <v>2957</v>
      </c>
      <c r="D74" s="131" t="s">
        <v>354</v>
      </c>
      <c r="E74" s="131">
        <v>4</v>
      </c>
      <c r="F74" s="131" t="e">
        <f>VLOOKUP(A74,[1]Item!$A$2:$AV$124,4,FALSE)</f>
        <v>#N/A</v>
      </c>
      <c r="G74" s="131" t="e">
        <f>VLOOKUP(VLOOKUP(A74,[1]Item!$A$2:$BQ$124,51,FALSE),[1]DefaltMaster!$BJ$1:$BL$18,3,FALSE)</f>
        <v>#N/A</v>
      </c>
      <c r="H74" s="131" t="s">
        <v>5190</v>
      </c>
      <c r="I74" s="131" t="e">
        <f>VLOOKUP(LEFT(VLOOKUP(A74,[1]Item!$A$2:$BQ$124,47,FALSE),1),[1]DefaltMaster!$BC$1:$BH$11,2,FALSE)</f>
        <v>#N/A</v>
      </c>
      <c r="J74" s="131" t="e">
        <f>VLOOKUP(RIGHT(VLOOKUP(A74,[1]Item!$A$2:$BQ$124,47,FALSE),1),[1]DefaltMaster!$BC$1:$BH$11,2,FALSE)</f>
        <v>#N/A</v>
      </c>
      <c r="K74" s="131" t="s">
        <v>3595</v>
      </c>
      <c r="L74" s="131" t="s">
        <v>3595</v>
      </c>
      <c r="M74" s="131" t="e">
        <f>VLOOKUP(A74,[1]Item!$A$2:$BQ$124,52,FALSE)</f>
        <v>#N/A</v>
      </c>
      <c r="N74" s="131">
        <v>1</v>
      </c>
      <c r="O74" s="131">
        <v>0</v>
      </c>
      <c r="P74" s="131" t="s">
        <v>5450</v>
      </c>
      <c r="AD74" s="327" t="e">
        <f t="shared" si="1"/>
        <v>#N/A</v>
      </c>
    </row>
    <row r="75" spans="1:30">
      <c r="A75" s="486" t="s">
        <v>274</v>
      </c>
      <c r="B75" s="486" t="s">
        <v>274</v>
      </c>
      <c r="C75" s="131" t="s">
        <v>2957</v>
      </c>
      <c r="D75" s="131" t="s">
        <v>354</v>
      </c>
      <c r="E75" s="131">
        <v>4</v>
      </c>
      <c r="F75" s="131" t="e">
        <f>VLOOKUP(A75,[1]Item!$A$2:$AV$124,4,FALSE)</f>
        <v>#N/A</v>
      </c>
      <c r="G75" s="131" t="e">
        <f>VLOOKUP(VLOOKUP(A75,[1]Item!$A$2:$BQ$124,51,FALSE),[1]DefaltMaster!$BJ$1:$BL$18,3,FALSE)</f>
        <v>#N/A</v>
      </c>
      <c r="H75" s="131" t="s">
        <v>5190</v>
      </c>
      <c r="I75" s="131" t="e">
        <f>VLOOKUP(LEFT(VLOOKUP(A75,[1]Item!$A$2:$BQ$124,47,FALSE),1),[1]DefaltMaster!$BC$1:$BH$11,2,FALSE)</f>
        <v>#N/A</v>
      </c>
      <c r="J75" s="131" t="e">
        <f>VLOOKUP(RIGHT(VLOOKUP(A75,[1]Item!$A$2:$BQ$124,47,FALSE),1),[1]DefaltMaster!$BC$1:$BH$11,2,FALSE)</f>
        <v>#N/A</v>
      </c>
      <c r="K75" s="131" t="s">
        <v>3595</v>
      </c>
      <c r="L75" s="131" t="s">
        <v>3595</v>
      </c>
      <c r="M75" s="131" t="e">
        <f>VLOOKUP(A75,[1]Item!$A$2:$BQ$124,52,FALSE)</f>
        <v>#N/A</v>
      </c>
      <c r="N75" s="131">
        <v>1</v>
      </c>
      <c r="O75" s="131">
        <v>0</v>
      </c>
      <c r="P75" s="131" t="s">
        <v>5450</v>
      </c>
      <c r="AD75" s="327" t="e">
        <f t="shared" si="1"/>
        <v>#N/A</v>
      </c>
    </row>
    <row r="76" spans="1:30">
      <c r="A76" s="486" t="s">
        <v>5504</v>
      </c>
      <c r="B76" s="486" t="s">
        <v>5504</v>
      </c>
      <c r="C76" s="131" t="s">
        <v>2957</v>
      </c>
      <c r="D76" s="131" t="s">
        <v>354</v>
      </c>
      <c r="E76" s="131">
        <v>4</v>
      </c>
      <c r="F76" s="131" t="e">
        <f>VLOOKUP(A76,[1]Item!$A$2:$AV$124,4,FALSE)</f>
        <v>#N/A</v>
      </c>
      <c r="G76" s="131" t="e">
        <f>VLOOKUP(VLOOKUP(A76,[1]Item!$A$2:$BQ$124,51,FALSE),[1]DefaltMaster!$BJ$1:$BL$18,3,FALSE)</f>
        <v>#N/A</v>
      </c>
      <c r="H76" s="131" t="s">
        <v>5190</v>
      </c>
      <c r="I76" s="131" t="e">
        <f>VLOOKUP(LEFT(VLOOKUP(A76,[1]Item!$A$2:$BQ$124,47,FALSE),1),[1]DefaltMaster!$BC$1:$BH$11,2,FALSE)</f>
        <v>#N/A</v>
      </c>
      <c r="J76" s="131" t="e">
        <f>VLOOKUP(RIGHT(VLOOKUP(A76,[1]Item!$A$2:$BQ$124,47,FALSE),1),[1]DefaltMaster!$BC$1:$BH$11,2,FALSE)</f>
        <v>#N/A</v>
      </c>
      <c r="K76" s="131" t="s">
        <v>3595</v>
      </c>
      <c r="L76" s="131" t="s">
        <v>3595</v>
      </c>
      <c r="M76" s="131" t="e">
        <f>VLOOKUP(A76,[1]Item!$A$2:$BQ$124,52,FALSE)</f>
        <v>#N/A</v>
      </c>
      <c r="N76" s="131">
        <v>1</v>
      </c>
      <c r="O76" s="131">
        <v>0</v>
      </c>
      <c r="P76" s="131" t="s">
        <v>5450</v>
      </c>
      <c r="AD76" s="327" t="e">
        <f t="shared" si="1"/>
        <v>#N/A</v>
      </c>
    </row>
    <row r="77" spans="1:30">
      <c r="A77" s="486" t="s">
        <v>5505</v>
      </c>
      <c r="B77" s="486" t="s">
        <v>5505</v>
      </c>
      <c r="C77" s="131" t="s">
        <v>2957</v>
      </c>
      <c r="D77" s="131" t="s">
        <v>354</v>
      </c>
      <c r="E77" s="131">
        <v>4</v>
      </c>
      <c r="F77" s="131" t="e">
        <f>VLOOKUP(A77,[1]Item!$A$2:$AV$124,4,FALSE)</f>
        <v>#N/A</v>
      </c>
      <c r="G77" s="131" t="e">
        <f>VLOOKUP(VLOOKUP(A77,[1]Item!$A$2:$BQ$124,51,FALSE),[1]DefaltMaster!$BJ$1:$BL$18,3,FALSE)</f>
        <v>#N/A</v>
      </c>
      <c r="H77" s="131" t="s">
        <v>5190</v>
      </c>
      <c r="I77" s="131" t="e">
        <f>VLOOKUP(LEFT(VLOOKUP(A77,[1]Item!$A$2:$BQ$124,47,FALSE),1),[1]DefaltMaster!$BC$1:$BH$11,2,FALSE)</f>
        <v>#N/A</v>
      </c>
      <c r="J77" s="131" t="e">
        <f>VLOOKUP(RIGHT(VLOOKUP(A77,[1]Item!$A$2:$BQ$124,47,FALSE),1),[1]DefaltMaster!$BC$1:$BH$11,2,FALSE)</f>
        <v>#N/A</v>
      </c>
      <c r="K77" s="131" t="s">
        <v>3595</v>
      </c>
      <c r="L77" s="131" t="s">
        <v>3595</v>
      </c>
      <c r="M77" s="131" t="e">
        <f>VLOOKUP(A77,[1]Item!$A$2:$BQ$124,52,FALSE)</f>
        <v>#N/A</v>
      </c>
      <c r="N77" s="131">
        <v>1</v>
      </c>
      <c r="O77" s="131">
        <v>0</v>
      </c>
      <c r="P77" s="131" t="s">
        <v>5450</v>
      </c>
      <c r="AD77" s="327" t="e">
        <f t="shared" si="1"/>
        <v>#N/A</v>
      </c>
    </row>
    <row r="78" spans="1:30">
      <c r="A78" s="486" t="s">
        <v>5506</v>
      </c>
      <c r="B78" s="486" t="s">
        <v>5506</v>
      </c>
      <c r="C78" s="131" t="s">
        <v>2957</v>
      </c>
      <c r="D78" s="131" t="s">
        <v>354</v>
      </c>
      <c r="E78" s="131">
        <v>4</v>
      </c>
      <c r="F78" s="131" t="e">
        <f>VLOOKUP(A78,[1]Item!$A$2:$AV$124,4,FALSE)</f>
        <v>#N/A</v>
      </c>
      <c r="G78" s="131" t="e">
        <f>VLOOKUP(VLOOKUP(A78,[1]Item!$A$2:$BQ$124,51,FALSE),[1]DefaltMaster!$BJ$1:$BL$18,3,FALSE)</f>
        <v>#N/A</v>
      </c>
      <c r="H78" s="131" t="s">
        <v>5190</v>
      </c>
      <c r="I78" s="131" t="e">
        <f>VLOOKUP(LEFT(VLOOKUP(A78,[1]Item!$A$2:$BQ$124,47,FALSE),1),[1]DefaltMaster!$BC$1:$BH$11,2,FALSE)</f>
        <v>#N/A</v>
      </c>
      <c r="J78" s="131" t="e">
        <f>VLOOKUP(RIGHT(VLOOKUP(A78,[1]Item!$A$2:$BQ$124,47,FALSE),1),[1]DefaltMaster!$BC$1:$BH$11,2,FALSE)</f>
        <v>#N/A</v>
      </c>
      <c r="K78" s="131" t="s">
        <v>3595</v>
      </c>
      <c r="L78" s="131" t="s">
        <v>3595</v>
      </c>
      <c r="M78" s="131" t="e">
        <f>VLOOKUP(A78,[1]Item!$A$2:$BQ$124,52,FALSE)</f>
        <v>#N/A</v>
      </c>
      <c r="N78" s="131">
        <v>1</v>
      </c>
      <c r="O78" s="131">
        <v>0</v>
      </c>
      <c r="P78" s="131" t="s">
        <v>5450</v>
      </c>
      <c r="AD78" s="327" t="e">
        <f t="shared" si="1"/>
        <v>#N/A</v>
      </c>
    </row>
    <row r="79" spans="1:30">
      <c r="A79" s="486" t="s">
        <v>5507</v>
      </c>
      <c r="B79" s="486" t="s">
        <v>5507</v>
      </c>
      <c r="C79" s="131" t="s">
        <v>2957</v>
      </c>
      <c r="D79" s="131" t="s">
        <v>354</v>
      </c>
      <c r="E79" s="131">
        <v>4</v>
      </c>
      <c r="F79" s="131" t="e">
        <f>VLOOKUP(A79,[1]Item!$A$2:$AV$124,4,FALSE)</f>
        <v>#N/A</v>
      </c>
      <c r="G79" s="131" t="e">
        <f>VLOOKUP(VLOOKUP(A79,[1]Item!$A$2:$BQ$124,51,FALSE),[1]DefaltMaster!$BJ$1:$BL$18,3,FALSE)</f>
        <v>#N/A</v>
      </c>
      <c r="H79" s="131" t="s">
        <v>5190</v>
      </c>
      <c r="I79" s="131" t="e">
        <f>VLOOKUP(LEFT(VLOOKUP(A79,[1]Item!$A$2:$BQ$124,47,FALSE),1),[1]DefaltMaster!$BC$1:$BH$11,2,FALSE)</f>
        <v>#N/A</v>
      </c>
      <c r="J79" s="131" t="e">
        <f>VLOOKUP(RIGHT(VLOOKUP(A79,[1]Item!$A$2:$BQ$124,47,FALSE),1),[1]DefaltMaster!$BC$1:$BH$11,2,FALSE)</f>
        <v>#N/A</v>
      </c>
      <c r="K79" s="131" t="s">
        <v>3595</v>
      </c>
      <c r="L79" s="131" t="s">
        <v>3595</v>
      </c>
      <c r="M79" s="131" t="e">
        <f>VLOOKUP(A79,[1]Item!$A$2:$BQ$124,52,FALSE)</f>
        <v>#N/A</v>
      </c>
      <c r="N79" s="131">
        <v>1</v>
      </c>
      <c r="O79" s="131">
        <v>0</v>
      </c>
      <c r="P79" s="131" t="s">
        <v>5450</v>
      </c>
      <c r="AD79" s="327" t="e">
        <f t="shared" si="1"/>
        <v>#N/A</v>
      </c>
    </row>
    <row r="80" spans="1:30">
      <c r="A80" s="486" t="s">
        <v>5508</v>
      </c>
      <c r="B80" s="486" t="s">
        <v>5508</v>
      </c>
      <c r="C80" s="131" t="s">
        <v>2957</v>
      </c>
      <c r="D80" s="131" t="s">
        <v>354</v>
      </c>
      <c r="E80" s="131">
        <v>4</v>
      </c>
      <c r="F80" s="131" t="e">
        <f>VLOOKUP(A80,[1]Item!$A$2:$AV$124,4,FALSE)</f>
        <v>#N/A</v>
      </c>
      <c r="G80" s="131" t="e">
        <f>VLOOKUP(VLOOKUP(A80,[1]Item!$A$2:$BQ$124,51,FALSE),[1]DefaltMaster!$BJ$1:$BL$18,3,FALSE)</f>
        <v>#N/A</v>
      </c>
      <c r="H80" s="131" t="s">
        <v>5190</v>
      </c>
      <c r="I80" s="131" t="e">
        <f>VLOOKUP(LEFT(VLOOKUP(A80,[1]Item!$A$2:$BQ$124,47,FALSE),1),[1]DefaltMaster!$BC$1:$BH$11,2,FALSE)</f>
        <v>#N/A</v>
      </c>
      <c r="J80" s="131" t="e">
        <f>VLOOKUP(RIGHT(VLOOKUP(A80,[1]Item!$A$2:$BQ$124,47,FALSE),1),[1]DefaltMaster!$BC$1:$BH$11,2,FALSE)</f>
        <v>#N/A</v>
      </c>
      <c r="K80" s="131" t="s">
        <v>3595</v>
      </c>
      <c r="L80" s="131" t="s">
        <v>3595</v>
      </c>
      <c r="M80" s="131" t="e">
        <f>VLOOKUP(A80,[1]Item!$A$2:$BQ$124,52,FALSE)</f>
        <v>#N/A</v>
      </c>
      <c r="N80" s="131">
        <v>1</v>
      </c>
      <c r="O80" s="131">
        <v>0</v>
      </c>
      <c r="P80" s="131" t="s">
        <v>5450</v>
      </c>
      <c r="AD80" s="327" t="e">
        <f t="shared" si="1"/>
        <v>#N/A</v>
      </c>
    </row>
    <row r="81" spans="1:30">
      <c r="A81" s="486" t="s">
        <v>5509</v>
      </c>
      <c r="B81" s="486" t="s">
        <v>5509</v>
      </c>
      <c r="C81" s="131" t="s">
        <v>2957</v>
      </c>
      <c r="D81" s="131" t="s">
        <v>354</v>
      </c>
      <c r="E81" s="131">
        <v>4</v>
      </c>
      <c r="F81" s="131" t="e">
        <f>VLOOKUP(A81,[1]Item!$A$2:$AV$124,4,FALSE)</f>
        <v>#N/A</v>
      </c>
      <c r="G81" s="131" t="e">
        <f>VLOOKUP(VLOOKUP(A81,[1]Item!$A$2:$BQ$124,51,FALSE),[1]DefaltMaster!$BJ$1:$BL$18,3,FALSE)</f>
        <v>#N/A</v>
      </c>
      <c r="H81" s="131" t="s">
        <v>5190</v>
      </c>
      <c r="I81" s="131" t="e">
        <f>VLOOKUP(LEFT(VLOOKUP(A81,[1]Item!$A$2:$BQ$124,47,FALSE),1),[1]DefaltMaster!$BC$1:$BH$11,2,FALSE)</f>
        <v>#N/A</v>
      </c>
      <c r="J81" s="131" t="e">
        <f>VLOOKUP(RIGHT(VLOOKUP(A81,[1]Item!$A$2:$BQ$124,47,FALSE),1),[1]DefaltMaster!$BC$1:$BH$11,2,FALSE)</f>
        <v>#N/A</v>
      </c>
      <c r="K81" s="131" t="s">
        <v>3595</v>
      </c>
      <c r="L81" s="131" t="s">
        <v>3595</v>
      </c>
      <c r="M81" s="131" t="e">
        <f>VLOOKUP(A81,[1]Item!$A$2:$BQ$124,52,FALSE)</f>
        <v>#N/A</v>
      </c>
      <c r="N81" s="131">
        <v>1</v>
      </c>
      <c r="O81" s="131">
        <v>0</v>
      </c>
      <c r="P81" s="131" t="s">
        <v>5450</v>
      </c>
      <c r="AD81" s="327" t="e">
        <f t="shared" si="1"/>
        <v>#N/A</v>
      </c>
    </row>
    <row r="82" spans="1:30">
      <c r="A82" s="486" t="s">
        <v>5510</v>
      </c>
      <c r="B82" s="486" t="s">
        <v>5510</v>
      </c>
      <c r="C82" s="131" t="s">
        <v>2957</v>
      </c>
      <c r="D82" s="131" t="s">
        <v>354</v>
      </c>
      <c r="E82" s="131">
        <v>4</v>
      </c>
      <c r="F82" s="131" t="e">
        <f>VLOOKUP(A82,[1]Item!$A$2:$AV$124,4,FALSE)</f>
        <v>#N/A</v>
      </c>
      <c r="G82" s="131" t="e">
        <f>VLOOKUP(VLOOKUP(A82,[1]Item!$A$2:$BQ$124,51,FALSE),[1]DefaltMaster!$BJ$1:$BL$18,3,FALSE)</f>
        <v>#N/A</v>
      </c>
      <c r="H82" s="131" t="s">
        <v>5190</v>
      </c>
      <c r="I82" s="131" t="e">
        <f>VLOOKUP(LEFT(VLOOKUP(A82,[1]Item!$A$2:$BQ$124,47,FALSE),1),[1]DefaltMaster!$BC$1:$BH$11,2,FALSE)</f>
        <v>#N/A</v>
      </c>
      <c r="J82" s="131" t="e">
        <f>VLOOKUP(RIGHT(VLOOKUP(A82,[1]Item!$A$2:$BQ$124,47,FALSE),1),[1]DefaltMaster!$BC$1:$BH$11,2,FALSE)</f>
        <v>#N/A</v>
      </c>
      <c r="K82" s="131" t="s">
        <v>3595</v>
      </c>
      <c r="L82" s="131" t="s">
        <v>3595</v>
      </c>
      <c r="M82" s="131" t="e">
        <f>VLOOKUP(A82,[1]Item!$A$2:$BQ$124,52,FALSE)</f>
        <v>#N/A</v>
      </c>
      <c r="N82" s="131">
        <v>1</v>
      </c>
      <c r="O82" s="131">
        <v>0</v>
      </c>
      <c r="P82" s="131" t="s">
        <v>5450</v>
      </c>
      <c r="AD82" s="327" t="e">
        <f t="shared" si="1"/>
        <v>#N/A</v>
      </c>
    </row>
    <row r="83" spans="1:30">
      <c r="A83" s="486" t="s">
        <v>5511</v>
      </c>
      <c r="B83" s="486" t="s">
        <v>5511</v>
      </c>
      <c r="C83" s="131" t="s">
        <v>2957</v>
      </c>
      <c r="D83" s="131" t="s">
        <v>354</v>
      </c>
      <c r="E83" s="131">
        <v>4</v>
      </c>
      <c r="F83" s="131" t="e">
        <f>VLOOKUP(A83,[1]Item!$A$2:$AV$124,4,FALSE)</f>
        <v>#N/A</v>
      </c>
      <c r="G83" s="131" t="e">
        <f>VLOOKUP(VLOOKUP(A83,[1]Item!$A$2:$BQ$124,51,FALSE),[1]DefaltMaster!$BJ$1:$BL$18,3,FALSE)</f>
        <v>#N/A</v>
      </c>
      <c r="H83" s="131" t="s">
        <v>5190</v>
      </c>
      <c r="I83" s="131" t="e">
        <f>VLOOKUP(LEFT(VLOOKUP(A83,[1]Item!$A$2:$BQ$124,47,FALSE),1),[1]DefaltMaster!$BC$1:$BH$11,2,FALSE)</f>
        <v>#N/A</v>
      </c>
      <c r="J83" s="131" t="e">
        <f>VLOOKUP(RIGHT(VLOOKUP(A83,[1]Item!$A$2:$BQ$124,47,FALSE),1),[1]DefaltMaster!$BC$1:$BH$11,2,FALSE)</f>
        <v>#N/A</v>
      </c>
      <c r="K83" s="131" t="s">
        <v>3595</v>
      </c>
      <c r="L83" s="131" t="s">
        <v>3595</v>
      </c>
      <c r="M83" s="131" t="e">
        <f>VLOOKUP(A83,[1]Item!$A$2:$BQ$124,52,FALSE)</f>
        <v>#N/A</v>
      </c>
      <c r="N83" s="131">
        <v>1</v>
      </c>
      <c r="O83" s="131">
        <v>0</v>
      </c>
      <c r="P83" s="131" t="s">
        <v>5450</v>
      </c>
      <c r="AD83" s="327" t="e">
        <f t="shared" si="1"/>
        <v>#N/A</v>
      </c>
    </row>
    <row r="84" spans="1:30">
      <c r="A84" s="486" t="s">
        <v>5512</v>
      </c>
      <c r="B84" s="486" t="s">
        <v>5512</v>
      </c>
      <c r="C84" s="131" t="s">
        <v>2957</v>
      </c>
      <c r="D84" s="131" t="s">
        <v>354</v>
      </c>
      <c r="E84" s="131">
        <v>4</v>
      </c>
      <c r="F84" s="131" t="e">
        <f>VLOOKUP(A84,[1]Item!$A$2:$AV$124,4,FALSE)</f>
        <v>#N/A</v>
      </c>
      <c r="G84" s="131" t="e">
        <f>VLOOKUP(VLOOKUP(A84,[1]Item!$A$2:$BQ$124,51,FALSE),[1]DefaltMaster!$BJ$1:$BL$18,3,FALSE)</f>
        <v>#N/A</v>
      </c>
      <c r="H84" s="131" t="s">
        <v>5190</v>
      </c>
      <c r="I84" s="131" t="e">
        <f>VLOOKUP(LEFT(VLOOKUP(A84,[1]Item!$A$2:$BQ$124,47,FALSE),1),[1]DefaltMaster!$BC$1:$BH$11,2,FALSE)</f>
        <v>#N/A</v>
      </c>
      <c r="J84" s="131" t="e">
        <f>VLOOKUP(RIGHT(VLOOKUP(A84,[1]Item!$A$2:$BQ$124,47,FALSE),1),[1]DefaltMaster!$BC$1:$BH$11,2,FALSE)</f>
        <v>#N/A</v>
      </c>
      <c r="K84" s="131" t="s">
        <v>3595</v>
      </c>
      <c r="L84" s="131" t="s">
        <v>3595</v>
      </c>
      <c r="M84" s="131" t="e">
        <f>VLOOKUP(A84,[1]Item!$A$2:$BQ$124,52,FALSE)</f>
        <v>#N/A</v>
      </c>
      <c r="N84" s="131">
        <v>1</v>
      </c>
      <c r="O84" s="131">
        <v>0</v>
      </c>
      <c r="P84" s="131" t="s">
        <v>5450</v>
      </c>
      <c r="AD84" s="327" t="e">
        <f t="shared" si="1"/>
        <v>#N/A</v>
      </c>
    </row>
    <row r="85" spans="1:30">
      <c r="A85" s="486" t="s">
        <v>5513</v>
      </c>
      <c r="B85" s="486" t="s">
        <v>5513</v>
      </c>
      <c r="C85" s="131" t="s">
        <v>2957</v>
      </c>
      <c r="D85" s="131" t="s">
        <v>354</v>
      </c>
      <c r="E85" s="131">
        <v>4</v>
      </c>
      <c r="F85" s="131" t="e">
        <f>VLOOKUP(A85,[1]Item!$A$2:$AV$124,4,FALSE)</f>
        <v>#N/A</v>
      </c>
      <c r="G85" s="131" t="e">
        <f>VLOOKUP(VLOOKUP(A85,[1]Item!$A$2:$BQ$124,51,FALSE),[1]DefaltMaster!$BJ$1:$BL$18,3,FALSE)</f>
        <v>#N/A</v>
      </c>
      <c r="H85" s="131" t="s">
        <v>5190</v>
      </c>
      <c r="I85" s="131" t="e">
        <f>VLOOKUP(LEFT(VLOOKUP(A85,[1]Item!$A$2:$BQ$124,47,FALSE),1),[1]DefaltMaster!$BC$1:$BH$11,2,FALSE)</f>
        <v>#N/A</v>
      </c>
      <c r="J85" s="131" t="e">
        <f>VLOOKUP(RIGHT(VLOOKUP(A85,[1]Item!$A$2:$BQ$124,47,FALSE),1),[1]DefaltMaster!$BC$1:$BH$11,2,FALSE)</f>
        <v>#N/A</v>
      </c>
      <c r="K85" s="131" t="s">
        <v>3595</v>
      </c>
      <c r="L85" s="131" t="s">
        <v>3595</v>
      </c>
      <c r="M85" s="131" t="e">
        <f>VLOOKUP(A85,[1]Item!$A$2:$BQ$124,52,FALSE)</f>
        <v>#N/A</v>
      </c>
      <c r="N85" s="131">
        <v>1</v>
      </c>
      <c r="O85" s="131">
        <v>0</v>
      </c>
      <c r="P85" s="131" t="s">
        <v>5450</v>
      </c>
      <c r="AD85" s="327" t="e">
        <f t="shared" si="1"/>
        <v>#N/A</v>
      </c>
    </row>
    <row r="86" spans="1:30">
      <c r="A86" s="486" t="s">
        <v>5514</v>
      </c>
      <c r="B86" s="486" t="s">
        <v>5514</v>
      </c>
      <c r="C86" s="131" t="s">
        <v>2957</v>
      </c>
      <c r="D86" s="131" t="s">
        <v>354</v>
      </c>
      <c r="E86" s="131">
        <v>4</v>
      </c>
      <c r="F86" s="131" t="e">
        <f>VLOOKUP(A86,[1]Item!$A$2:$AV$124,4,FALSE)</f>
        <v>#N/A</v>
      </c>
      <c r="G86" s="131" t="e">
        <f>VLOOKUP(VLOOKUP(A86,[1]Item!$A$2:$BQ$124,51,FALSE),[1]DefaltMaster!$BJ$1:$BL$18,3,FALSE)</f>
        <v>#N/A</v>
      </c>
      <c r="H86" s="131" t="s">
        <v>5190</v>
      </c>
      <c r="I86" s="131" t="e">
        <f>VLOOKUP(LEFT(VLOOKUP(A86,[1]Item!$A$2:$BQ$124,47,FALSE),1),[1]DefaltMaster!$BC$1:$BH$11,2,FALSE)</f>
        <v>#N/A</v>
      </c>
      <c r="J86" s="131" t="e">
        <f>VLOOKUP(RIGHT(VLOOKUP(A86,[1]Item!$A$2:$BQ$124,47,FALSE),1),[1]DefaltMaster!$BC$1:$BH$11,2,FALSE)</f>
        <v>#N/A</v>
      </c>
      <c r="K86" s="131" t="s">
        <v>3595</v>
      </c>
      <c r="L86" s="131" t="s">
        <v>3595</v>
      </c>
      <c r="M86" s="131" t="e">
        <f>VLOOKUP(A86,[1]Item!$A$2:$BQ$124,52,FALSE)</f>
        <v>#N/A</v>
      </c>
      <c r="N86" s="131">
        <v>1</v>
      </c>
      <c r="O86" s="131">
        <v>0</v>
      </c>
      <c r="P86" s="131" t="s">
        <v>5450</v>
      </c>
      <c r="AD86" s="327" t="e">
        <f t="shared" si="1"/>
        <v>#N/A</v>
      </c>
    </row>
    <row r="87" spans="1:30">
      <c r="A87" s="486" t="s">
        <v>5515</v>
      </c>
      <c r="B87" s="486" t="s">
        <v>5515</v>
      </c>
      <c r="C87" s="131" t="s">
        <v>2957</v>
      </c>
      <c r="D87" s="131" t="s">
        <v>354</v>
      </c>
      <c r="E87" s="131">
        <v>4</v>
      </c>
      <c r="F87" s="131" t="e">
        <f>VLOOKUP(A87,[1]Item!$A$2:$AV$124,4,FALSE)</f>
        <v>#N/A</v>
      </c>
      <c r="G87" s="131" t="e">
        <f>VLOOKUP(VLOOKUP(A87,[1]Item!$A$2:$BQ$124,51,FALSE),[1]DefaltMaster!$BJ$1:$BL$18,3,FALSE)</f>
        <v>#N/A</v>
      </c>
      <c r="H87" s="131" t="s">
        <v>5190</v>
      </c>
      <c r="I87" s="131" t="e">
        <f>VLOOKUP(LEFT(VLOOKUP(A87,[1]Item!$A$2:$BQ$124,47,FALSE),1),[1]DefaltMaster!$BC$1:$BH$11,2,FALSE)</f>
        <v>#N/A</v>
      </c>
      <c r="J87" s="131" t="e">
        <f>VLOOKUP(RIGHT(VLOOKUP(A87,[1]Item!$A$2:$BQ$124,47,FALSE),1),[1]DefaltMaster!$BC$1:$BH$11,2,FALSE)</f>
        <v>#N/A</v>
      </c>
      <c r="K87" s="131" t="s">
        <v>3595</v>
      </c>
      <c r="L87" s="131" t="s">
        <v>3595</v>
      </c>
      <c r="M87" s="131" t="e">
        <f>VLOOKUP(A87,[1]Item!$A$2:$BQ$124,52,FALSE)</f>
        <v>#N/A</v>
      </c>
      <c r="N87" s="131">
        <v>1</v>
      </c>
      <c r="O87" s="131">
        <v>0</v>
      </c>
      <c r="P87" s="131" t="s">
        <v>5450</v>
      </c>
      <c r="AD87" s="327" t="e">
        <f t="shared" si="1"/>
        <v>#N/A</v>
      </c>
    </row>
    <row r="88" spans="1:30">
      <c r="A88" s="486" t="s">
        <v>260</v>
      </c>
      <c r="B88" s="486" t="s">
        <v>260</v>
      </c>
      <c r="C88" s="131" t="s">
        <v>2957</v>
      </c>
      <c r="D88" s="131" t="s">
        <v>354</v>
      </c>
      <c r="E88" s="131">
        <v>4</v>
      </c>
      <c r="F88" s="131" t="e">
        <f>VLOOKUP(A88,[1]Item!$A$2:$AV$124,4,FALSE)</f>
        <v>#N/A</v>
      </c>
      <c r="G88" s="131" t="e">
        <f>VLOOKUP(VLOOKUP(A88,[1]Item!$A$2:$BQ$124,51,FALSE),[1]DefaltMaster!$BJ$1:$BL$18,3,FALSE)</f>
        <v>#N/A</v>
      </c>
      <c r="H88" s="131" t="s">
        <v>5190</v>
      </c>
      <c r="I88" s="131" t="e">
        <f>VLOOKUP(LEFT(VLOOKUP(A88,[1]Item!$A$2:$BQ$124,47,FALSE),1),[1]DefaltMaster!$BC$1:$BH$11,2,FALSE)</f>
        <v>#N/A</v>
      </c>
      <c r="J88" s="131" t="e">
        <f>VLOOKUP(RIGHT(VLOOKUP(A88,[1]Item!$A$2:$BQ$124,47,FALSE),1),[1]DefaltMaster!$BC$1:$BH$11,2,FALSE)</f>
        <v>#N/A</v>
      </c>
      <c r="K88" s="131" t="s">
        <v>3595</v>
      </c>
      <c r="L88" s="131" t="s">
        <v>3595</v>
      </c>
      <c r="M88" s="131" t="e">
        <f>VLOOKUP(A88,[1]Item!$A$2:$BQ$124,52,FALSE)</f>
        <v>#N/A</v>
      </c>
      <c r="N88" s="131">
        <v>1</v>
      </c>
      <c r="O88" s="131">
        <v>0</v>
      </c>
      <c r="P88" s="131" t="s">
        <v>5450</v>
      </c>
      <c r="AD88" s="327" t="e">
        <f t="shared" si="1"/>
        <v>#N/A</v>
      </c>
    </row>
    <row r="89" spans="1:30">
      <c r="A89" s="486" t="s">
        <v>262</v>
      </c>
      <c r="B89" s="486" t="s">
        <v>262</v>
      </c>
      <c r="C89" s="131" t="s">
        <v>2957</v>
      </c>
      <c r="D89" s="131" t="s">
        <v>354</v>
      </c>
      <c r="E89" s="131">
        <v>4</v>
      </c>
      <c r="F89" s="131" t="e">
        <f>VLOOKUP(A89,[1]Item!$A$2:$AV$124,4,FALSE)</f>
        <v>#N/A</v>
      </c>
      <c r="G89" s="131" t="e">
        <f>VLOOKUP(VLOOKUP(A89,[1]Item!$A$2:$BQ$124,51,FALSE),[1]DefaltMaster!$BJ$1:$BL$18,3,FALSE)</f>
        <v>#N/A</v>
      </c>
      <c r="H89" s="131" t="s">
        <v>5190</v>
      </c>
      <c r="I89" s="131" t="e">
        <f>VLOOKUP(LEFT(VLOOKUP(A89,[1]Item!$A$2:$BQ$124,47,FALSE),1),[1]DefaltMaster!$BC$1:$BH$11,2,FALSE)</f>
        <v>#N/A</v>
      </c>
      <c r="J89" s="131" t="e">
        <f>VLOOKUP(RIGHT(VLOOKUP(A89,[1]Item!$A$2:$BQ$124,47,FALSE),1),[1]DefaltMaster!$BC$1:$BH$11,2,FALSE)</f>
        <v>#N/A</v>
      </c>
      <c r="K89" s="131" t="s">
        <v>3595</v>
      </c>
      <c r="L89" s="131" t="s">
        <v>3595</v>
      </c>
      <c r="M89" s="131" t="e">
        <f>VLOOKUP(A89,[1]Item!$A$2:$BQ$124,52,FALSE)</f>
        <v>#N/A</v>
      </c>
      <c r="N89" s="131">
        <v>1</v>
      </c>
      <c r="O89" s="131">
        <v>0</v>
      </c>
      <c r="P89" s="131" t="s">
        <v>5450</v>
      </c>
      <c r="AD89" s="327" t="e">
        <f t="shared" si="1"/>
        <v>#N/A</v>
      </c>
    </row>
    <row r="90" spans="1:30">
      <c r="A90" s="486" t="s">
        <v>264</v>
      </c>
      <c r="B90" s="486" t="s">
        <v>264</v>
      </c>
      <c r="C90" s="131" t="s">
        <v>2957</v>
      </c>
      <c r="D90" s="131" t="s">
        <v>354</v>
      </c>
      <c r="E90" s="131">
        <v>4</v>
      </c>
      <c r="F90" s="131" t="e">
        <f>VLOOKUP(A90,[1]Item!$A$2:$AV$124,4,FALSE)</f>
        <v>#N/A</v>
      </c>
      <c r="G90" s="131" t="e">
        <f>VLOOKUP(VLOOKUP(A90,[1]Item!$A$2:$BQ$124,51,FALSE),[1]DefaltMaster!$BJ$1:$BL$18,3,FALSE)</f>
        <v>#N/A</v>
      </c>
      <c r="H90" s="131" t="s">
        <v>5190</v>
      </c>
      <c r="I90" s="131" t="e">
        <f>VLOOKUP(LEFT(VLOOKUP(A90,[1]Item!$A$2:$BQ$124,47,FALSE),1),[1]DefaltMaster!$BC$1:$BH$11,2,FALSE)</f>
        <v>#N/A</v>
      </c>
      <c r="J90" s="131" t="e">
        <f>VLOOKUP(RIGHT(VLOOKUP(A90,[1]Item!$A$2:$BQ$124,47,FALSE),1),[1]DefaltMaster!$BC$1:$BH$11,2,FALSE)</f>
        <v>#N/A</v>
      </c>
      <c r="K90" s="131" t="s">
        <v>3595</v>
      </c>
      <c r="L90" s="131" t="s">
        <v>3595</v>
      </c>
      <c r="M90" s="131" t="e">
        <f>VLOOKUP(A90,[1]Item!$A$2:$BQ$124,52,FALSE)</f>
        <v>#N/A</v>
      </c>
      <c r="N90" s="131">
        <v>1</v>
      </c>
      <c r="O90" s="131">
        <v>0</v>
      </c>
      <c r="P90" s="131" t="s">
        <v>5450</v>
      </c>
      <c r="AD90" s="327" t="e">
        <f t="shared" si="1"/>
        <v>#N/A</v>
      </c>
    </row>
    <row r="91" spans="1:30">
      <c r="A91" s="486" t="s">
        <v>266</v>
      </c>
      <c r="B91" s="486" t="s">
        <v>266</v>
      </c>
      <c r="C91" s="131" t="s">
        <v>2957</v>
      </c>
      <c r="D91" s="131" t="s">
        <v>354</v>
      </c>
      <c r="E91" s="131">
        <v>4</v>
      </c>
      <c r="F91" s="131" t="e">
        <f>VLOOKUP(A91,[1]Item!$A$2:$AV$124,4,FALSE)</f>
        <v>#N/A</v>
      </c>
      <c r="G91" s="131" t="e">
        <f>VLOOKUP(VLOOKUP(A91,[1]Item!$A$2:$BQ$124,51,FALSE),[1]DefaltMaster!$BJ$1:$BL$18,3,FALSE)</f>
        <v>#N/A</v>
      </c>
      <c r="H91" s="131" t="s">
        <v>5190</v>
      </c>
      <c r="I91" s="131" t="e">
        <f>VLOOKUP(LEFT(VLOOKUP(A91,[1]Item!$A$2:$BQ$124,47,FALSE),1),[1]DefaltMaster!$BC$1:$BH$11,2,FALSE)</f>
        <v>#N/A</v>
      </c>
      <c r="J91" s="131" t="e">
        <f>VLOOKUP(RIGHT(VLOOKUP(A91,[1]Item!$A$2:$BQ$124,47,FALSE),1),[1]DefaltMaster!$BC$1:$BH$11,2,FALSE)</f>
        <v>#N/A</v>
      </c>
      <c r="K91" s="131" t="s">
        <v>3595</v>
      </c>
      <c r="L91" s="131" t="s">
        <v>3595</v>
      </c>
      <c r="M91" s="131" t="e">
        <f>VLOOKUP(A91,[1]Item!$A$2:$BQ$124,52,FALSE)</f>
        <v>#N/A</v>
      </c>
      <c r="N91" s="131">
        <v>1</v>
      </c>
      <c r="O91" s="131">
        <v>0</v>
      </c>
      <c r="P91" s="131" t="s">
        <v>5450</v>
      </c>
      <c r="AD91" s="327" t="e">
        <f t="shared" si="1"/>
        <v>#N/A</v>
      </c>
    </row>
    <row r="92" spans="1:30">
      <c r="A92" s="486" t="s">
        <v>268</v>
      </c>
      <c r="B92" s="486" t="s">
        <v>268</v>
      </c>
      <c r="C92" s="131" t="s">
        <v>2957</v>
      </c>
      <c r="D92" s="131" t="s">
        <v>354</v>
      </c>
      <c r="E92" s="131">
        <v>4</v>
      </c>
      <c r="F92" s="131" t="e">
        <f>VLOOKUP(A92,[1]Item!$A$2:$AV$124,4,FALSE)</f>
        <v>#N/A</v>
      </c>
      <c r="G92" s="131" t="e">
        <f>VLOOKUP(VLOOKUP(A92,[1]Item!$A$2:$BQ$124,51,FALSE),[1]DefaltMaster!$BJ$1:$BL$18,3,FALSE)</f>
        <v>#N/A</v>
      </c>
      <c r="H92" s="131" t="s">
        <v>5190</v>
      </c>
      <c r="I92" s="131" t="e">
        <f>VLOOKUP(LEFT(VLOOKUP(A92,[1]Item!$A$2:$BQ$124,47,FALSE),1),[1]DefaltMaster!$BC$1:$BH$11,2,FALSE)</f>
        <v>#N/A</v>
      </c>
      <c r="J92" s="131" t="e">
        <f>VLOOKUP(RIGHT(VLOOKUP(A92,[1]Item!$A$2:$BQ$124,47,FALSE),1),[1]DefaltMaster!$BC$1:$BH$11,2,FALSE)</f>
        <v>#N/A</v>
      </c>
      <c r="K92" s="131" t="s">
        <v>3595</v>
      </c>
      <c r="L92" s="131" t="s">
        <v>3595</v>
      </c>
      <c r="M92" s="131" t="e">
        <f>VLOOKUP(A92,[1]Item!$A$2:$BQ$124,52,FALSE)</f>
        <v>#N/A</v>
      </c>
      <c r="N92" s="131">
        <v>1</v>
      </c>
      <c r="O92" s="131">
        <v>0</v>
      </c>
      <c r="P92" s="131" t="s">
        <v>5450</v>
      </c>
      <c r="AD92" s="327" t="e">
        <f t="shared" si="1"/>
        <v>#N/A</v>
      </c>
    </row>
    <row r="93" spans="1:30">
      <c r="A93" s="486" t="s">
        <v>270</v>
      </c>
      <c r="B93" s="486" t="s">
        <v>270</v>
      </c>
      <c r="C93" s="131" t="s">
        <v>2957</v>
      </c>
      <c r="D93" s="131" t="s">
        <v>354</v>
      </c>
      <c r="E93" s="131">
        <v>4</v>
      </c>
      <c r="F93" s="131" t="e">
        <f>VLOOKUP(A93,[1]Item!$A$2:$AV$124,4,FALSE)</f>
        <v>#N/A</v>
      </c>
      <c r="G93" s="131" t="e">
        <f>VLOOKUP(VLOOKUP(A93,[1]Item!$A$2:$BQ$124,51,FALSE),[1]DefaltMaster!$BJ$1:$BL$18,3,FALSE)</f>
        <v>#N/A</v>
      </c>
      <c r="H93" s="131" t="s">
        <v>5190</v>
      </c>
      <c r="I93" s="131" t="e">
        <f>VLOOKUP(LEFT(VLOOKUP(A93,[1]Item!$A$2:$BQ$124,47,FALSE),1),[1]DefaltMaster!$BC$1:$BH$11,2,FALSE)</f>
        <v>#N/A</v>
      </c>
      <c r="J93" s="131" t="e">
        <f>VLOOKUP(RIGHT(VLOOKUP(A93,[1]Item!$A$2:$BQ$124,47,FALSE),1),[1]DefaltMaster!$BC$1:$BH$11,2,FALSE)</f>
        <v>#N/A</v>
      </c>
      <c r="K93" s="131" t="s">
        <v>3595</v>
      </c>
      <c r="L93" s="131" t="s">
        <v>3595</v>
      </c>
      <c r="M93" s="131" t="e">
        <f>VLOOKUP(A93,[1]Item!$A$2:$BQ$124,52,FALSE)</f>
        <v>#N/A</v>
      </c>
      <c r="N93" s="131">
        <v>1</v>
      </c>
      <c r="O93" s="131">
        <v>0</v>
      </c>
      <c r="P93" s="131" t="s">
        <v>5450</v>
      </c>
      <c r="AD93" s="327" t="e">
        <f t="shared" si="1"/>
        <v>#N/A</v>
      </c>
    </row>
    <row r="94" spans="1:30">
      <c r="A94" s="486" t="s">
        <v>258</v>
      </c>
      <c r="B94" s="486" t="s">
        <v>258</v>
      </c>
      <c r="C94" s="131" t="s">
        <v>2957</v>
      </c>
      <c r="D94" s="131" t="s">
        <v>354</v>
      </c>
      <c r="E94" s="131">
        <v>4</v>
      </c>
      <c r="F94" s="131" t="e">
        <f>VLOOKUP(A94,[1]Item!$A$2:$AV$124,4,FALSE)</f>
        <v>#N/A</v>
      </c>
      <c r="G94" s="131" t="e">
        <f>VLOOKUP(VLOOKUP(A94,[1]Item!$A$2:$BQ$124,51,FALSE),[1]DefaltMaster!$BJ$1:$BL$18,3,FALSE)</f>
        <v>#N/A</v>
      </c>
      <c r="H94" s="131" t="s">
        <v>5190</v>
      </c>
      <c r="I94" s="131" t="e">
        <f>VLOOKUP(LEFT(VLOOKUP(A94,[1]Item!$A$2:$BQ$124,47,FALSE),1),[1]DefaltMaster!$BC$1:$BH$11,2,FALSE)</f>
        <v>#N/A</v>
      </c>
      <c r="J94" s="131" t="e">
        <f>VLOOKUP(RIGHT(VLOOKUP(A94,[1]Item!$A$2:$BQ$124,47,FALSE),1),[1]DefaltMaster!$BC$1:$BH$11,2,FALSE)</f>
        <v>#N/A</v>
      </c>
      <c r="K94" s="131" t="s">
        <v>3595</v>
      </c>
      <c r="L94" s="131" t="s">
        <v>3595</v>
      </c>
      <c r="M94" s="131" t="e">
        <f>VLOOKUP(A94,[1]Item!$A$2:$BQ$124,52,FALSE)</f>
        <v>#N/A</v>
      </c>
      <c r="N94" s="131">
        <v>1</v>
      </c>
      <c r="O94" s="131">
        <v>0</v>
      </c>
      <c r="P94" s="131" t="s">
        <v>5450</v>
      </c>
      <c r="AD94" s="327" t="e">
        <f t="shared" si="1"/>
        <v>#N/A</v>
      </c>
    </row>
    <row r="95" spans="1:30">
      <c r="A95" s="486" t="s">
        <v>5516</v>
      </c>
      <c r="B95" s="486" t="s">
        <v>5516</v>
      </c>
      <c r="C95" s="131" t="s">
        <v>2957</v>
      </c>
      <c r="D95" s="131" t="s">
        <v>354</v>
      </c>
      <c r="E95" s="131">
        <v>4</v>
      </c>
      <c r="F95" s="131" t="e">
        <f>VLOOKUP(A95,[1]Item!$A$2:$AV$124,4,FALSE)</f>
        <v>#N/A</v>
      </c>
      <c r="G95" s="131" t="e">
        <f>VLOOKUP(VLOOKUP(A95,[1]Item!$A$2:$BQ$124,51,FALSE),[1]DefaltMaster!$BJ$1:$BL$18,3,FALSE)</f>
        <v>#N/A</v>
      </c>
      <c r="H95" s="131" t="s">
        <v>5190</v>
      </c>
      <c r="I95" s="131" t="e">
        <f>VLOOKUP(LEFT(VLOOKUP(A95,[1]Item!$A$2:$BQ$124,47,FALSE),1),[1]DefaltMaster!$BC$1:$BH$11,2,FALSE)</f>
        <v>#N/A</v>
      </c>
      <c r="J95" s="131" t="e">
        <f>VLOOKUP(RIGHT(VLOOKUP(A95,[1]Item!$A$2:$BQ$124,47,FALSE),1),[1]DefaltMaster!$BC$1:$BH$11,2,FALSE)</f>
        <v>#N/A</v>
      </c>
      <c r="K95" s="131" t="s">
        <v>3595</v>
      </c>
      <c r="L95" s="131" t="s">
        <v>3595</v>
      </c>
      <c r="M95" s="131" t="e">
        <f>VLOOKUP(A95,[1]Item!$A$2:$BQ$124,52,FALSE)</f>
        <v>#N/A</v>
      </c>
      <c r="N95" s="131">
        <v>1</v>
      </c>
      <c r="O95" s="131">
        <v>0</v>
      </c>
      <c r="P95" s="131" t="s">
        <v>5450</v>
      </c>
      <c r="AD95" s="327" t="e">
        <f t="shared" si="1"/>
        <v>#N/A</v>
      </c>
    </row>
    <row r="96" spans="1:30">
      <c r="A96" s="486" t="s">
        <v>5517</v>
      </c>
      <c r="B96" s="486" t="s">
        <v>5517</v>
      </c>
      <c r="C96" s="131" t="s">
        <v>2957</v>
      </c>
      <c r="D96" s="131" t="s">
        <v>354</v>
      </c>
      <c r="E96" s="131">
        <v>4</v>
      </c>
      <c r="F96" s="131" t="e">
        <f>VLOOKUP(A96,[1]Item!$A$2:$AV$124,4,FALSE)</f>
        <v>#N/A</v>
      </c>
      <c r="G96" s="131" t="e">
        <f>VLOOKUP(VLOOKUP(A96,[1]Item!$A$2:$BQ$124,51,FALSE),[1]DefaltMaster!$BJ$1:$BL$18,3,FALSE)</f>
        <v>#N/A</v>
      </c>
      <c r="H96" s="131" t="s">
        <v>5190</v>
      </c>
      <c r="I96" s="131" t="e">
        <f>VLOOKUP(LEFT(VLOOKUP(A96,[1]Item!$A$2:$BQ$124,47,FALSE),1),[1]DefaltMaster!$BC$1:$BH$11,2,FALSE)</f>
        <v>#N/A</v>
      </c>
      <c r="J96" s="131" t="e">
        <f>VLOOKUP(RIGHT(VLOOKUP(A96,[1]Item!$A$2:$BQ$124,47,FALSE),1),[1]DefaltMaster!$BC$1:$BH$11,2,FALSE)</f>
        <v>#N/A</v>
      </c>
      <c r="K96" s="131" t="s">
        <v>3595</v>
      </c>
      <c r="L96" s="131" t="s">
        <v>3595</v>
      </c>
      <c r="M96" s="131" t="e">
        <f>VLOOKUP(A96,[1]Item!$A$2:$BQ$124,52,FALSE)</f>
        <v>#N/A</v>
      </c>
      <c r="N96" s="131">
        <v>1</v>
      </c>
      <c r="O96" s="131">
        <v>0</v>
      </c>
      <c r="P96" s="131" t="s">
        <v>5450</v>
      </c>
      <c r="AD96" s="327" t="e">
        <f t="shared" si="1"/>
        <v>#N/A</v>
      </c>
    </row>
    <row r="97" spans="1:30">
      <c r="A97" s="486" t="s">
        <v>5518</v>
      </c>
      <c r="B97" s="486" t="s">
        <v>5518</v>
      </c>
      <c r="C97" s="131" t="s">
        <v>2957</v>
      </c>
      <c r="D97" s="131" t="s">
        <v>354</v>
      </c>
      <c r="E97" s="131">
        <v>4</v>
      </c>
      <c r="F97" s="131" t="e">
        <f>VLOOKUP(A97,[1]Item!$A$2:$AV$124,4,FALSE)</f>
        <v>#N/A</v>
      </c>
      <c r="G97" s="131" t="e">
        <f>VLOOKUP(VLOOKUP(A97,[1]Item!$A$2:$BQ$124,51,FALSE),[1]DefaltMaster!$BJ$1:$BL$18,3,FALSE)</f>
        <v>#N/A</v>
      </c>
      <c r="H97" s="131" t="s">
        <v>5190</v>
      </c>
      <c r="I97" s="131" t="e">
        <f>VLOOKUP(LEFT(VLOOKUP(A97,[1]Item!$A$2:$BQ$124,47,FALSE),1),[1]DefaltMaster!$BC$1:$BH$11,2,FALSE)</f>
        <v>#N/A</v>
      </c>
      <c r="J97" s="131" t="e">
        <f>VLOOKUP(RIGHT(VLOOKUP(A97,[1]Item!$A$2:$BQ$124,47,FALSE),1),[1]DefaltMaster!$BC$1:$BH$11,2,FALSE)</f>
        <v>#N/A</v>
      </c>
      <c r="K97" s="131" t="s">
        <v>3595</v>
      </c>
      <c r="L97" s="131" t="s">
        <v>3595</v>
      </c>
      <c r="M97" s="131" t="e">
        <f>VLOOKUP(A97,[1]Item!$A$2:$BQ$124,52,FALSE)</f>
        <v>#N/A</v>
      </c>
      <c r="N97" s="131">
        <v>1</v>
      </c>
      <c r="O97" s="131">
        <v>0</v>
      </c>
      <c r="P97" s="131" t="s">
        <v>5450</v>
      </c>
      <c r="AD97" s="327" t="e">
        <f t="shared" si="1"/>
        <v>#N/A</v>
      </c>
    </row>
    <row r="98" spans="1:30">
      <c r="A98" s="486" t="s">
        <v>5519</v>
      </c>
      <c r="B98" s="486" t="s">
        <v>5519</v>
      </c>
      <c r="C98" s="131" t="s">
        <v>2957</v>
      </c>
      <c r="D98" s="131" t="s">
        <v>354</v>
      </c>
      <c r="E98" s="131">
        <v>4</v>
      </c>
      <c r="F98" s="131" t="e">
        <f>VLOOKUP(A98,[1]Item!$A$2:$AV$124,4,FALSE)</f>
        <v>#N/A</v>
      </c>
      <c r="G98" s="131" t="e">
        <f>VLOOKUP(VLOOKUP(A98,[1]Item!$A$2:$BQ$124,51,FALSE),[1]DefaltMaster!$BJ$1:$BL$18,3,FALSE)</f>
        <v>#N/A</v>
      </c>
      <c r="H98" s="131" t="s">
        <v>5190</v>
      </c>
      <c r="I98" s="131" t="e">
        <f>VLOOKUP(LEFT(VLOOKUP(A98,[1]Item!$A$2:$BQ$124,47,FALSE),1),[1]DefaltMaster!$BC$1:$BH$11,2,FALSE)</f>
        <v>#N/A</v>
      </c>
      <c r="J98" s="131" t="e">
        <f>VLOOKUP(RIGHT(VLOOKUP(A98,[1]Item!$A$2:$BQ$124,47,FALSE),1),[1]DefaltMaster!$BC$1:$BH$11,2,FALSE)</f>
        <v>#N/A</v>
      </c>
      <c r="K98" s="131" t="s">
        <v>3595</v>
      </c>
      <c r="L98" s="131" t="s">
        <v>3595</v>
      </c>
      <c r="M98" s="131" t="e">
        <f>VLOOKUP(A98,[1]Item!$A$2:$BQ$124,52,FALSE)</f>
        <v>#N/A</v>
      </c>
      <c r="N98" s="131">
        <v>1</v>
      </c>
      <c r="O98" s="131">
        <v>0</v>
      </c>
      <c r="P98" s="131" t="s">
        <v>5450</v>
      </c>
      <c r="AD98" s="327" t="e">
        <f t="shared" si="1"/>
        <v>#N/A</v>
      </c>
    </row>
    <row r="99" spans="1:30">
      <c r="A99" s="486" t="s">
        <v>5520</v>
      </c>
      <c r="B99" s="486" t="s">
        <v>5520</v>
      </c>
      <c r="C99" s="131" t="s">
        <v>2957</v>
      </c>
      <c r="D99" s="131" t="s">
        <v>354</v>
      </c>
      <c r="E99" s="131">
        <v>4</v>
      </c>
      <c r="F99" s="131" t="e">
        <f>VLOOKUP(A99,[1]Item!$A$2:$AV$124,4,FALSE)</f>
        <v>#N/A</v>
      </c>
      <c r="G99" s="131" t="e">
        <f>VLOOKUP(VLOOKUP(A99,[1]Item!$A$2:$BQ$124,51,FALSE),[1]DefaltMaster!$BJ$1:$BL$18,3,FALSE)</f>
        <v>#N/A</v>
      </c>
      <c r="H99" s="131" t="s">
        <v>5190</v>
      </c>
      <c r="I99" s="131" t="e">
        <f>VLOOKUP(LEFT(VLOOKUP(A99,[1]Item!$A$2:$BQ$124,47,FALSE),1),[1]DefaltMaster!$BC$1:$BH$11,2,FALSE)</f>
        <v>#N/A</v>
      </c>
      <c r="J99" s="131" t="e">
        <f>VLOOKUP(RIGHT(VLOOKUP(A99,[1]Item!$A$2:$BQ$124,47,FALSE),1),[1]DefaltMaster!$BC$1:$BH$11,2,FALSE)</f>
        <v>#N/A</v>
      </c>
      <c r="K99" s="131" t="s">
        <v>3595</v>
      </c>
      <c r="L99" s="131" t="s">
        <v>3595</v>
      </c>
      <c r="M99" s="131" t="e">
        <f>VLOOKUP(A99,[1]Item!$A$2:$BQ$124,52,FALSE)</f>
        <v>#N/A</v>
      </c>
      <c r="N99" s="131">
        <v>1</v>
      </c>
      <c r="O99" s="131">
        <v>0</v>
      </c>
      <c r="P99" s="131" t="s">
        <v>5450</v>
      </c>
      <c r="AD99" s="327" t="e">
        <f t="shared" si="1"/>
        <v>#N/A</v>
      </c>
    </row>
    <row r="100" spans="1:30">
      <c r="A100" s="486" t="s">
        <v>3951</v>
      </c>
      <c r="B100" s="486" t="s">
        <v>3951</v>
      </c>
      <c r="C100" s="131" t="s">
        <v>2957</v>
      </c>
      <c r="D100" s="131" t="s">
        <v>354</v>
      </c>
      <c r="E100" s="131">
        <v>4</v>
      </c>
      <c r="F100" s="131" t="e">
        <f>VLOOKUP(A100,[1]Item!$A$2:$AV$124,4,FALSE)</f>
        <v>#N/A</v>
      </c>
      <c r="G100" s="131" t="e">
        <f>VLOOKUP(VLOOKUP(A100,[1]Item!$A$2:$BQ$124,51,FALSE),[1]DefaltMaster!$BJ$1:$BL$18,3,FALSE)</f>
        <v>#N/A</v>
      </c>
      <c r="H100" s="131" t="s">
        <v>5190</v>
      </c>
      <c r="I100" s="131" t="e">
        <f>VLOOKUP(LEFT(VLOOKUP(A100,[1]Item!$A$2:$BQ$124,47,FALSE),1),[1]DefaltMaster!$BC$1:$BH$11,2,FALSE)</f>
        <v>#N/A</v>
      </c>
      <c r="J100" s="131" t="e">
        <f>VLOOKUP(RIGHT(VLOOKUP(A100,[1]Item!$A$2:$BQ$124,47,FALSE),1),[1]DefaltMaster!$BC$1:$BH$11,2,FALSE)</f>
        <v>#N/A</v>
      </c>
      <c r="K100" s="131" t="s">
        <v>3595</v>
      </c>
      <c r="L100" s="131" t="s">
        <v>3595</v>
      </c>
      <c r="M100" s="131" t="e">
        <f>VLOOKUP(A100,[1]Item!$A$2:$BQ$124,52,FALSE)</f>
        <v>#N/A</v>
      </c>
      <c r="N100" s="131">
        <v>1</v>
      </c>
      <c r="O100" s="131">
        <v>0</v>
      </c>
      <c r="P100" s="131" t="s">
        <v>5450</v>
      </c>
      <c r="AD100" s="327" t="e">
        <f t="shared" si="1"/>
        <v>#N/A</v>
      </c>
    </row>
    <row r="101" spans="1:30">
      <c r="A101" s="486" t="s">
        <v>3943</v>
      </c>
      <c r="B101" s="486" t="s">
        <v>3943</v>
      </c>
      <c r="C101" s="131" t="s">
        <v>2957</v>
      </c>
      <c r="D101" s="131" t="s">
        <v>354</v>
      </c>
      <c r="E101" s="131">
        <v>4</v>
      </c>
      <c r="F101" s="131" t="e">
        <f>VLOOKUP(A101,[1]Item!$A$2:$AV$124,4,FALSE)</f>
        <v>#N/A</v>
      </c>
      <c r="G101" s="131" t="e">
        <f>VLOOKUP(VLOOKUP(A101,[1]Item!$A$2:$BQ$124,51,FALSE),[1]DefaltMaster!$BJ$1:$BL$18,3,FALSE)</f>
        <v>#N/A</v>
      </c>
      <c r="H101" s="131" t="s">
        <v>5190</v>
      </c>
      <c r="I101" s="131" t="e">
        <f>VLOOKUP(LEFT(VLOOKUP(A101,[1]Item!$A$2:$BQ$124,47,FALSE),1),[1]DefaltMaster!$BC$1:$BH$11,2,FALSE)</f>
        <v>#N/A</v>
      </c>
      <c r="J101" s="131" t="e">
        <f>VLOOKUP(RIGHT(VLOOKUP(A101,[1]Item!$A$2:$BQ$124,47,FALSE),1),[1]DefaltMaster!$BC$1:$BH$11,2,FALSE)</f>
        <v>#N/A</v>
      </c>
      <c r="K101" s="131" t="s">
        <v>3595</v>
      </c>
      <c r="L101" s="131" t="s">
        <v>3595</v>
      </c>
      <c r="M101" s="131" t="e">
        <f>VLOOKUP(A101,[1]Item!$A$2:$BQ$124,52,FALSE)</f>
        <v>#N/A</v>
      </c>
      <c r="N101" s="131">
        <v>1</v>
      </c>
      <c r="O101" s="131">
        <v>0</v>
      </c>
      <c r="P101" s="131" t="s">
        <v>5450</v>
      </c>
      <c r="AD101" s="327" t="e">
        <f t="shared" si="1"/>
        <v>#N/A</v>
      </c>
    </row>
    <row r="102" spans="1:30">
      <c r="A102" s="486" t="s">
        <v>3945</v>
      </c>
      <c r="B102" s="486" t="s">
        <v>3945</v>
      </c>
      <c r="C102" s="131" t="s">
        <v>2957</v>
      </c>
      <c r="D102" s="131" t="s">
        <v>354</v>
      </c>
      <c r="E102" s="131">
        <v>4</v>
      </c>
      <c r="F102" s="131" t="e">
        <f>VLOOKUP(A102,[1]Item!$A$2:$AV$124,4,FALSE)</f>
        <v>#N/A</v>
      </c>
      <c r="G102" s="131" t="e">
        <f>VLOOKUP(VLOOKUP(A102,[1]Item!$A$2:$BQ$124,51,FALSE),[1]DefaltMaster!$BJ$1:$BL$18,3,FALSE)</f>
        <v>#N/A</v>
      </c>
      <c r="H102" s="131" t="s">
        <v>5190</v>
      </c>
      <c r="I102" s="131" t="e">
        <f>VLOOKUP(LEFT(VLOOKUP(A102,[1]Item!$A$2:$BQ$124,47,FALSE),1),[1]DefaltMaster!$BC$1:$BH$11,2,FALSE)</f>
        <v>#N/A</v>
      </c>
      <c r="J102" s="131" t="e">
        <f>VLOOKUP(RIGHT(VLOOKUP(A102,[1]Item!$A$2:$BQ$124,47,FALSE),1),[1]DefaltMaster!$BC$1:$BH$11,2,FALSE)</f>
        <v>#N/A</v>
      </c>
      <c r="K102" s="131" t="s">
        <v>3595</v>
      </c>
      <c r="L102" s="131" t="s">
        <v>3595</v>
      </c>
      <c r="M102" s="131" t="e">
        <f>VLOOKUP(A102,[1]Item!$A$2:$BQ$124,52,FALSE)</f>
        <v>#N/A</v>
      </c>
      <c r="N102" s="131">
        <v>1</v>
      </c>
      <c r="O102" s="131">
        <v>0</v>
      </c>
      <c r="P102" s="131" t="s">
        <v>5450</v>
      </c>
      <c r="AD102" s="327" t="e">
        <f t="shared" si="1"/>
        <v>#N/A</v>
      </c>
    </row>
    <row r="103" spans="1:30">
      <c r="A103" s="486" t="s">
        <v>3950</v>
      </c>
      <c r="B103" s="486" t="s">
        <v>3950</v>
      </c>
      <c r="C103" s="131" t="s">
        <v>2957</v>
      </c>
      <c r="D103" s="131" t="s">
        <v>354</v>
      </c>
      <c r="E103" s="131">
        <v>4</v>
      </c>
      <c r="F103" s="131" t="e">
        <f>VLOOKUP(A103,[1]Item!$A$2:$AV$124,4,FALSE)</f>
        <v>#N/A</v>
      </c>
      <c r="G103" s="131" t="e">
        <f>VLOOKUP(VLOOKUP(A103,[1]Item!$A$2:$BQ$124,51,FALSE),[1]DefaltMaster!$BJ$1:$BL$18,3,FALSE)</f>
        <v>#N/A</v>
      </c>
      <c r="H103" s="131" t="s">
        <v>5190</v>
      </c>
      <c r="I103" s="131" t="e">
        <f>VLOOKUP(LEFT(VLOOKUP(A103,[1]Item!$A$2:$BQ$124,47,FALSE),1),[1]DefaltMaster!$BC$1:$BH$11,2,FALSE)</f>
        <v>#N/A</v>
      </c>
      <c r="J103" s="131" t="e">
        <f>VLOOKUP(RIGHT(VLOOKUP(A103,[1]Item!$A$2:$BQ$124,47,FALSE),1),[1]DefaltMaster!$BC$1:$BH$11,2,FALSE)</f>
        <v>#N/A</v>
      </c>
      <c r="K103" s="131" t="s">
        <v>3595</v>
      </c>
      <c r="L103" s="131" t="s">
        <v>3595</v>
      </c>
      <c r="M103" s="131" t="e">
        <f>VLOOKUP(A103,[1]Item!$A$2:$BQ$124,52,FALSE)</f>
        <v>#N/A</v>
      </c>
      <c r="N103" s="131">
        <v>1</v>
      </c>
      <c r="O103" s="131">
        <v>0</v>
      </c>
      <c r="P103" s="131" t="s">
        <v>5450</v>
      </c>
      <c r="AD103" s="327" t="e">
        <f t="shared" si="1"/>
        <v>#N/A</v>
      </c>
    </row>
    <row r="104" spans="1:30">
      <c r="A104" s="486" t="s">
        <v>3954</v>
      </c>
      <c r="B104" s="486" t="s">
        <v>3954</v>
      </c>
      <c r="C104" s="131" t="s">
        <v>2957</v>
      </c>
      <c r="D104" s="131" t="s">
        <v>354</v>
      </c>
      <c r="E104" s="131">
        <v>4</v>
      </c>
      <c r="F104" s="131" t="e">
        <f>VLOOKUP(A104,[1]Item!$A$2:$AV$124,4,FALSE)</f>
        <v>#N/A</v>
      </c>
      <c r="G104" s="131" t="e">
        <f>VLOOKUP(VLOOKUP(A104,[1]Item!$A$2:$BQ$124,51,FALSE),[1]DefaltMaster!$BJ$1:$BL$18,3,FALSE)</f>
        <v>#N/A</v>
      </c>
      <c r="H104" s="131" t="s">
        <v>5190</v>
      </c>
      <c r="I104" s="131" t="e">
        <f>VLOOKUP(LEFT(VLOOKUP(A104,[1]Item!$A$2:$BQ$124,47,FALSE),1),[1]DefaltMaster!$BC$1:$BH$11,2,FALSE)</f>
        <v>#N/A</v>
      </c>
      <c r="J104" s="131" t="e">
        <f>VLOOKUP(RIGHT(VLOOKUP(A104,[1]Item!$A$2:$BQ$124,47,FALSE),1),[1]DefaltMaster!$BC$1:$BH$11,2,FALSE)</f>
        <v>#N/A</v>
      </c>
      <c r="K104" s="131" t="s">
        <v>3595</v>
      </c>
      <c r="L104" s="131" t="s">
        <v>3595</v>
      </c>
      <c r="M104" s="131" t="e">
        <f>VLOOKUP(A104,[1]Item!$A$2:$BQ$124,52,FALSE)</f>
        <v>#N/A</v>
      </c>
      <c r="N104" s="131">
        <v>1</v>
      </c>
      <c r="O104" s="131">
        <v>0</v>
      </c>
      <c r="P104" s="131" t="s">
        <v>5450</v>
      </c>
      <c r="AD104" s="327" t="e">
        <f t="shared" si="1"/>
        <v>#N/A</v>
      </c>
    </row>
    <row r="105" spans="1:30">
      <c r="A105" s="486" t="s">
        <v>3955</v>
      </c>
      <c r="B105" s="486" t="s">
        <v>3955</v>
      </c>
      <c r="C105" s="131" t="s">
        <v>2957</v>
      </c>
      <c r="D105" s="131" t="s">
        <v>354</v>
      </c>
      <c r="E105" s="131">
        <v>4</v>
      </c>
      <c r="F105" s="131" t="e">
        <f>VLOOKUP(A105,[1]Item!$A$2:$AV$124,4,FALSE)</f>
        <v>#N/A</v>
      </c>
      <c r="G105" s="131" t="e">
        <f>VLOOKUP(VLOOKUP(A105,[1]Item!$A$2:$BQ$124,51,FALSE),[1]DefaltMaster!$BJ$1:$BL$18,3,FALSE)</f>
        <v>#N/A</v>
      </c>
      <c r="H105" s="131" t="s">
        <v>5190</v>
      </c>
      <c r="I105" s="131" t="e">
        <f>VLOOKUP(LEFT(VLOOKUP(A105,[1]Item!$A$2:$BQ$124,47,FALSE),1),[1]DefaltMaster!$BC$1:$BH$11,2,FALSE)</f>
        <v>#N/A</v>
      </c>
      <c r="J105" s="131" t="e">
        <f>VLOOKUP(RIGHT(VLOOKUP(A105,[1]Item!$A$2:$BQ$124,47,FALSE),1),[1]DefaltMaster!$BC$1:$BH$11,2,FALSE)</f>
        <v>#N/A</v>
      </c>
      <c r="K105" s="131" t="s">
        <v>3595</v>
      </c>
      <c r="L105" s="131" t="s">
        <v>3595</v>
      </c>
      <c r="M105" s="131" t="e">
        <f>VLOOKUP(A105,[1]Item!$A$2:$BQ$124,52,FALSE)</f>
        <v>#N/A</v>
      </c>
      <c r="N105" s="131">
        <v>1</v>
      </c>
      <c r="O105" s="131">
        <v>0</v>
      </c>
      <c r="P105" s="131" t="s">
        <v>5450</v>
      </c>
      <c r="AD105" s="327" t="e">
        <f t="shared" si="1"/>
        <v>#N/A</v>
      </c>
    </row>
    <row r="106" spans="1:30">
      <c r="A106" s="486" t="s">
        <v>3964</v>
      </c>
      <c r="B106" s="486" t="s">
        <v>3964</v>
      </c>
      <c r="C106" s="131" t="s">
        <v>2957</v>
      </c>
      <c r="D106" s="131" t="s">
        <v>354</v>
      </c>
      <c r="E106" s="131">
        <v>4</v>
      </c>
      <c r="F106" s="131" t="e">
        <f>VLOOKUP(A106,[1]Item!$A$2:$AV$124,4,FALSE)</f>
        <v>#N/A</v>
      </c>
      <c r="G106" s="131" t="e">
        <f>VLOOKUP(VLOOKUP(A106,[1]Item!$A$2:$BQ$124,51,FALSE),[1]DefaltMaster!$BJ$1:$BL$18,3,FALSE)</f>
        <v>#N/A</v>
      </c>
      <c r="H106" s="131" t="s">
        <v>5190</v>
      </c>
      <c r="I106" s="131" t="e">
        <f>VLOOKUP(LEFT(VLOOKUP(A106,[1]Item!$A$2:$BQ$124,47,FALSE),1),[1]DefaltMaster!$BC$1:$BH$11,2,FALSE)</f>
        <v>#N/A</v>
      </c>
      <c r="J106" s="131" t="e">
        <f>VLOOKUP(RIGHT(VLOOKUP(A106,[1]Item!$A$2:$BQ$124,47,FALSE),1),[1]DefaltMaster!$BC$1:$BH$11,2,FALSE)</f>
        <v>#N/A</v>
      </c>
      <c r="K106" s="131" t="s">
        <v>3595</v>
      </c>
      <c r="L106" s="131" t="s">
        <v>3595</v>
      </c>
      <c r="M106" s="131" t="e">
        <f>VLOOKUP(A106,[1]Item!$A$2:$BQ$124,52,FALSE)</f>
        <v>#N/A</v>
      </c>
      <c r="N106" s="131">
        <v>1</v>
      </c>
      <c r="O106" s="131">
        <v>0</v>
      </c>
      <c r="P106" s="131" t="s">
        <v>5450</v>
      </c>
      <c r="AD106" s="327" t="e">
        <f t="shared" si="1"/>
        <v>#N/A</v>
      </c>
    </row>
    <row r="107" spans="1:30">
      <c r="A107" s="486" t="s">
        <v>3958</v>
      </c>
      <c r="B107" s="486" t="s">
        <v>3958</v>
      </c>
      <c r="C107" s="131" t="s">
        <v>2957</v>
      </c>
      <c r="D107" s="131" t="s">
        <v>354</v>
      </c>
      <c r="E107" s="131">
        <v>4</v>
      </c>
      <c r="F107" s="131" t="e">
        <f>VLOOKUP(A107,[1]Item!$A$2:$AV$124,4,FALSE)</f>
        <v>#N/A</v>
      </c>
      <c r="G107" s="131" t="e">
        <f>VLOOKUP(VLOOKUP(A107,[1]Item!$A$2:$BQ$124,51,FALSE),[1]DefaltMaster!$BJ$1:$BL$18,3,FALSE)</f>
        <v>#N/A</v>
      </c>
      <c r="H107" s="131" t="s">
        <v>5190</v>
      </c>
      <c r="I107" s="131" t="e">
        <f>VLOOKUP(LEFT(VLOOKUP(A107,[1]Item!$A$2:$BQ$124,47,FALSE),1),[1]DefaltMaster!$BC$1:$BH$11,2,FALSE)</f>
        <v>#N/A</v>
      </c>
      <c r="J107" s="131" t="e">
        <f>VLOOKUP(RIGHT(VLOOKUP(A107,[1]Item!$A$2:$BQ$124,47,FALSE),1),[1]DefaltMaster!$BC$1:$BH$11,2,FALSE)</f>
        <v>#N/A</v>
      </c>
      <c r="K107" s="131" t="s">
        <v>3595</v>
      </c>
      <c r="L107" s="131" t="s">
        <v>3595</v>
      </c>
      <c r="M107" s="131" t="e">
        <f>VLOOKUP(A107,[1]Item!$A$2:$BQ$124,52,FALSE)</f>
        <v>#N/A</v>
      </c>
      <c r="N107" s="131">
        <v>1</v>
      </c>
      <c r="O107" s="131">
        <v>0</v>
      </c>
      <c r="P107" s="131" t="s">
        <v>5450</v>
      </c>
      <c r="AD107" s="327" t="e">
        <f t="shared" si="1"/>
        <v>#N/A</v>
      </c>
    </row>
    <row r="108" spans="1:30">
      <c r="A108" s="486" t="s">
        <v>5521</v>
      </c>
      <c r="B108" s="486" t="s">
        <v>5521</v>
      </c>
      <c r="C108" s="131" t="s">
        <v>2957</v>
      </c>
      <c r="D108" s="131" t="s">
        <v>354</v>
      </c>
      <c r="E108" s="131">
        <v>4</v>
      </c>
      <c r="F108" s="131" t="e">
        <f>VLOOKUP(A108,[1]Item!$A$2:$AV$124,4,FALSE)</f>
        <v>#N/A</v>
      </c>
      <c r="G108" s="131" t="e">
        <f>VLOOKUP(VLOOKUP(A108,[1]Item!$A$2:$BQ$124,51,FALSE),[1]DefaltMaster!$BJ$1:$BL$18,3,FALSE)</f>
        <v>#N/A</v>
      </c>
      <c r="H108" s="131" t="s">
        <v>5190</v>
      </c>
      <c r="I108" s="131" t="e">
        <f>VLOOKUP(LEFT(VLOOKUP(A108,[1]Item!$A$2:$BQ$124,47,FALSE),1),[1]DefaltMaster!$BC$1:$BH$11,2,FALSE)</f>
        <v>#N/A</v>
      </c>
      <c r="J108" s="131" t="e">
        <f>VLOOKUP(RIGHT(VLOOKUP(A108,[1]Item!$A$2:$BQ$124,47,FALSE),1),[1]DefaltMaster!$BC$1:$BH$11,2,FALSE)</f>
        <v>#N/A</v>
      </c>
      <c r="K108" s="131" t="s">
        <v>3595</v>
      </c>
      <c r="L108" s="131" t="s">
        <v>3595</v>
      </c>
      <c r="M108" s="131" t="e">
        <f>VLOOKUP(A108,[1]Item!$A$2:$BQ$124,52,FALSE)</f>
        <v>#N/A</v>
      </c>
      <c r="N108" s="131">
        <v>1</v>
      </c>
      <c r="O108" s="131">
        <v>0</v>
      </c>
      <c r="P108" s="131" t="s">
        <v>5450</v>
      </c>
      <c r="AD108" s="327" t="e">
        <f t="shared" si="1"/>
        <v>#N/A</v>
      </c>
    </row>
    <row r="109" spans="1:30">
      <c r="A109" s="486" t="s">
        <v>5522</v>
      </c>
      <c r="B109" s="486" t="s">
        <v>5522</v>
      </c>
      <c r="C109" s="131" t="s">
        <v>2957</v>
      </c>
      <c r="D109" s="131" t="s">
        <v>354</v>
      </c>
      <c r="E109" s="131">
        <v>4</v>
      </c>
      <c r="F109" s="131" t="e">
        <f>VLOOKUP(A109,[1]Item!$A$2:$AV$124,4,FALSE)</f>
        <v>#N/A</v>
      </c>
      <c r="G109" s="131" t="e">
        <f>VLOOKUP(VLOOKUP(A109,[1]Item!$A$2:$BQ$124,51,FALSE),[1]DefaltMaster!$BJ$1:$BL$18,3,FALSE)</f>
        <v>#N/A</v>
      </c>
      <c r="H109" s="131" t="s">
        <v>5190</v>
      </c>
      <c r="I109" s="131" t="e">
        <f>VLOOKUP(LEFT(VLOOKUP(A109,[1]Item!$A$2:$BQ$124,47,FALSE),1),[1]DefaltMaster!$BC$1:$BH$11,2,FALSE)</f>
        <v>#N/A</v>
      </c>
      <c r="J109" s="131" t="e">
        <f>VLOOKUP(RIGHT(VLOOKUP(A109,[1]Item!$A$2:$BQ$124,47,FALSE),1),[1]DefaltMaster!$BC$1:$BH$11,2,FALSE)</f>
        <v>#N/A</v>
      </c>
      <c r="K109" s="131" t="s">
        <v>3595</v>
      </c>
      <c r="L109" s="131" t="s">
        <v>3595</v>
      </c>
      <c r="M109" s="131" t="e">
        <f>VLOOKUP(A109,[1]Item!$A$2:$BQ$124,52,FALSE)</f>
        <v>#N/A</v>
      </c>
      <c r="N109" s="131">
        <v>1</v>
      </c>
      <c r="O109" s="131">
        <v>0</v>
      </c>
      <c r="P109" s="131" t="s">
        <v>5450</v>
      </c>
      <c r="AD109" s="327" t="e">
        <f t="shared" si="1"/>
        <v>#N/A</v>
      </c>
    </row>
    <row r="110" spans="1:30">
      <c r="A110" s="486" t="s">
        <v>5523</v>
      </c>
      <c r="B110" s="486" t="s">
        <v>5523</v>
      </c>
      <c r="C110" s="131" t="s">
        <v>2957</v>
      </c>
      <c r="D110" s="131" t="s">
        <v>354</v>
      </c>
      <c r="E110" s="131">
        <v>4</v>
      </c>
      <c r="F110" s="131" t="e">
        <f>VLOOKUP(A110,[1]Item!$A$2:$AV$124,4,FALSE)</f>
        <v>#N/A</v>
      </c>
      <c r="G110" s="131" t="e">
        <f>VLOOKUP(VLOOKUP(A110,[1]Item!$A$2:$BQ$124,51,FALSE),[1]DefaltMaster!$BJ$1:$BL$18,3,FALSE)</f>
        <v>#N/A</v>
      </c>
      <c r="H110" s="131" t="s">
        <v>5190</v>
      </c>
      <c r="I110" s="131" t="e">
        <f>VLOOKUP(LEFT(VLOOKUP(A110,[1]Item!$A$2:$BQ$124,47,FALSE),1),[1]DefaltMaster!$BC$1:$BH$11,2,FALSE)</f>
        <v>#N/A</v>
      </c>
      <c r="J110" s="131" t="e">
        <f>VLOOKUP(RIGHT(VLOOKUP(A110,[1]Item!$A$2:$BQ$124,47,FALSE),1),[1]DefaltMaster!$BC$1:$BH$11,2,FALSE)</f>
        <v>#N/A</v>
      </c>
      <c r="K110" s="131" t="s">
        <v>3595</v>
      </c>
      <c r="L110" s="131" t="s">
        <v>3595</v>
      </c>
      <c r="M110" s="131" t="e">
        <f>VLOOKUP(A110,[1]Item!$A$2:$BQ$124,52,FALSE)</f>
        <v>#N/A</v>
      </c>
      <c r="N110" s="131">
        <v>1</v>
      </c>
      <c r="O110" s="131">
        <v>0</v>
      </c>
      <c r="P110" s="131" t="s">
        <v>5450</v>
      </c>
      <c r="AD110" s="327" t="e">
        <f t="shared" si="1"/>
        <v>#N/A</v>
      </c>
    </row>
    <row r="111" spans="1:30">
      <c r="A111" s="486" t="s">
        <v>5524</v>
      </c>
      <c r="B111" s="486" t="s">
        <v>5524</v>
      </c>
      <c r="C111" s="131" t="s">
        <v>2957</v>
      </c>
      <c r="D111" s="131" t="s">
        <v>354</v>
      </c>
      <c r="E111" s="131">
        <v>4</v>
      </c>
      <c r="F111" s="131" t="e">
        <f>VLOOKUP(A111,[1]Item!$A$2:$AV$124,4,FALSE)</f>
        <v>#N/A</v>
      </c>
      <c r="G111" s="131" t="e">
        <f>VLOOKUP(VLOOKUP(A111,[1]Item!$A$2:$BQ$124,51,FALSE),[1]DefaltMaster!$BJ$1:$BL$18,3,FALSE)</f>
        <v>#N/A</v>
      </c>
      <c r="H111" s="131" t="s">
        <v>5190</v>
      </c>
      <c r="I111" s="131" t="e">
        <f>VLOOKUP(LEFT(VLOOKUP(A111,[1]Item!$A$2:$BQ$124,47,FALSE),1),[1]DefaltMaster!$BC$1:$BH$11,2,FALSE)</f>
        <v>#N/A</v>
      </c>
      <c r="J111" s="131" t="e">
        <f>VLOOKUP(RIGHT(VLOOKUP(A111,[1]Item!$A$2:$BQ$124,47,FALSE),1),[1]DefaltMaster!$BC$1:$BH$11,2,FALSE)</f>
        <v>#N/A</v>
      </c>
      <c r="K111" s="131" t="s">
        <v>3595</v>
      </c>
      <c r="L111" s="131" t="s">
        <v>3595</v>
      </c>
      <c r="M111" s="131" t="e">
        <f>VLOOKUP(A111,[1]Item!$A$2:$BQ$124,52,FALSE)</f>
        <v>#N/A</v>
      </c>
      <c r="N111" s="131">
        <v>1</v>
      </c>
      <c r="O111" s="131">
        <v>0</v>
      </c>
      <c r="P111" s="131" t="s">
        <v>5450</v>
      </c>
      <c r="AD111" s="327" t="e">
        <f t="shared" si="1"/>
        <v>#N/A</v>
      </c>
    </row>
    <row r="112" spans="1:30">
      <c r="A112" s="486" t="s">
        <v>5525</v>
      </c>
      <c r="B112" s="486" t="s">
        <v>5525</v>
      </c>
      <c r="C112" s="131" t="s">
        <v>2957</v>
      </c>
      <c r="D112" s="131" t="s">
        <v>354</v>
      </c>
      <c r="E112" s="131">
        <v>4</v>
      </c>
      <c r="F112" s="131" t="e">
        <f>VLOOKUP(A112,[1]Item!$A$2:$AV$124,4,FALSE)</f>
        <v>#N/A</v>
      </c>
      <c r="G112" s="131" t="e">
        <f>VLOOKUP(VLOOKUP(A112,[1]Item!$A$2:$BQ$124,51,FALSE),[1]DefaltMaster!$BJ$1:$BL$18,3,FALSE)</f>
        <v>#N/A</v>
      </c>
      <c r="H112" s="131" t="s">
        <v>5190</v>
      </c>
      <c r="I112" s="131" t="e">
        <f>VLOOKUP(LEFT(VLOOKUP(A112,[1]Item!$A$2:$BQ$124,47,FALSE),1),[1]DefaltMaster!$BC$1:$BH$11,2,FALSE)</f>
        <v>#N/A</v>
      </c>
      <c r="J112" s="131" t="e">
        <f>VLOOKUP(RIGHT(VLOOKUP(A112,[1]Item!$A$2:$BQ$124,47,FALSE),1),[1]DefaltMaster!$BC$1:$BH$11,2,FALSE)</f>
        <v>#N/A</v>
      </c>
      <c r="K112" s="131" t="s">
        <v>3595</v>
      </c>
      <c r="L112" s="131" t="s">
        <v>3595</v>
      </c>
      <c r="M112" s="131" t="e">
        <f>VLOOKUP(A112,[1]Item!$A$2:$BQ$124,52,FALSE)</f>
        <v>#N/A</v>
      </c>
      <c r="N112" s="131">
        <v>1</v>
      </c>
      <c r="O112" s="131">
        <v>0</v>
      </c>
      <c r="P112" s="131" t="s">
        <v>5450</v>
      </c>
      <c r="AD112" s="327" t="e">
        <f t="shared" si="1"/>
        <v>#N/A</v>
      </c>
    </row>
    <row r="113" spans="1:30">
      <c r="A113" s="486" t="s">
        <v>5526</v>
      </c>
      <c r="B113" s="486" t="s">
        <v>5526</v>
      </c>
      <c r="C113" s="131" t="s">
        <v>2957</v>
      </c>
      <c r="D113" s="131" t="s">
        <v>354</v>
      </c>
      <c r="E113" s="131">
        <v>4</v>
      </c>
      <c r="F113" s="131" t="e">
        <f>VLOOKUP(A113,[1]Item!$A$2:$AV$124,4,FALSE)</f>
        <v>#N/A</v>
      </c>
      <c r="G113" s="131" t="e">
        <f>VLOOKUP(VLOOKUP(A113,[1]Item!$A$2:$BQ$124,51,FALSE),[1]DefaltMaster!$BJ$1:$BL$18,3,FALSE)</f>
        <v>#N/A</v>
      </c>
      <c r="H113" s="131" t="s">
        <v>5190</v>
      </c>
      <c r="I113" s="131" t="e">
        <f>VLOOKUP(LEFT(VLOOKUP(A113,[1]Item!$A$2:$BQ$124,47,FALSE),1),[1]DefaltMaster!$BC$1:$BH$11,2,FALSE)</f>
        <v>#N/A</v>
      </c>
      <c r="J113" s="131" t="e">
        <f>VLOOKUP(RIGHT(VLOOKUP(A113,[1]Item!$A$2:$BQ$124,47,FALSE),1),[1]DefaltMaster!$BC$1:$BH$11,2,FALSE)</f>
        <v>#N/A</v>
      </c>
      <c r="K113" s="131" t="s">
        <v>3595</v>
      </c>
      <c r="L113" s="131" t="s">
        <v>3595</v>
      </c>
      <c r="M113" s="131" t="e">
        <f>VLOOKUP(A113,[1]Item!$A$2:$BQ$124,52,FALSE)</f>
        <v>#N/A</v>
      </c>
      <c r="N113" s="131">
        <v>1</v>
      </c>
      <c r="O113" s="131">
        <v>0</v>
      </c>
      <c r="P113" s="131" t="s">
        <v>5450</v>
      </c>
      <c r="AD113" s="327" t="e">
        <f t="shared" si="1"/>
        <v>#N/A</v>
      </c>
    </row>
    <row r="114" spans="1:30">
      <c r="A114" s="486" t="s">
        <v>5527</v>
      </c>
      <c r="B114" s="486" t="s">
        <v>5527</v>
      </c>
      <c r="C114" s="131" t="s">
        <v>2957</v>
      </c>
      <c r="D114" s="131" t="s">
        <v>354</v>
      </c>
      <c r="E114" s="131">
        <v>4</v>
      </c>
      <c r="F114" s="131" t="e">
        <f>VLOOKUP(A114,[1]Item!$A$2:$AV$124,4,FALSE)</f>
        <v>#N/A</v>
      </c>
      <c r="G114" s="131" t="e">
        <f>VLOOKUP(VLOOKUP(A114,[1]Item!$A$2:$BQ$124,51,FALSE),[1]DefaltMaster!$BJ$1:$BL$18,3,FALSE)</f>
        <v>#N/A</v>
      </c>
      <c r="H114" s="131" t="s">
        <v>5190</v>
      </c>
      <c r="I114" s="131" t="e">
        <f>VLOOKUP(LEFT(VLOOKUP(A114,[1]Item!$A$2:$BQ$124,47,FALSE),1),[1]DefaltMaster!$BC$1:$BH$11,2,FALSE)</f>
        <v>#N/A</v>
      </c>
      <c r="J114" s="131" t="e">
        <f>VLOOKUP(RIGHT(VLOOKUP(A114,[1]Item!$A$2:$BQ$124,47,FALSE),1),[1]DefaltMaster!$BC$1:$BH$11,2,FALSE)</f>
        <v>#N/A</v>
      </c>
      <c r="K114" s="131" t="s">
        <v>3595</v>
      </c>
      <c r="L114" s="131" t="s">
        <v>3595</v>
      </c>
      <c r="M114" s="131" t="e">
        <f>VLOOKUP(A114,[1]Item!$A$2:$BQ$124,52,FALSE)</f>
        <v>#N/A</v>
      </c>
      <c r="N114" s="131">
        <v>1</v>
      </c>
      <c r="O114" s="131">
        <v>0</v>
      </c>
      <c r="P114" s="131" t="s">
        <v>5450</v>
      </c>
      <c r="AD114" s="327" t="e">
        <f t="shared" si="1"/>
        <v>#N/A</v>
      </c>
    </row>
    <row r="115" spans="1:30">
      <c r="A115" s="486" t="s">
        <v>5528</v>
      </c>
      <c r="B115" s="486" t="s">
        <v>5528</v>
      </c>
      <c r="C115" s="131" t="s">
        <v>2957</v>
      </c>
      <c r="D115" s="131" t="s">
        <v>354</v>
      </c>
      <c r="E115" s="131">
        <v>4</v>
      </c>
      <c r="F115" s="131" t="e">
        <f>VLOOKUP(A115,[1]Item!$A$2:$AV$124,4,FALSE)</f>
        <v>#N/A</v>
      </c>
      <c r="G115" s="131" t="e">
        <f>VLOOKUP(VLOOKUP(A115,[1]Item!$A$2:$BQ$124,51,FALSE),[1]DefaltMaster!$BJ$1:$BL$18,3,FALSE)</f>
        <v>#N/A</v>
      </c>
      <c r="H115" s="131" t="s">
        <v>5190</v>
      </c>
      <c r="I115" s="131" t="e">
        <f>VLOOKUP(LEFT(VLOOKUP(A115,[1]Item!$A$2:$BQ$124,47,FALSE),1),[1]DefaltMaster!$BC$1:$BH$11,2,FALSE)</f>
        <v>#N/A</v>
      </c>
      <c r="J115" s="131" t="e">
        <f>VLOOKUP(RIGHT(VLOOKUP(A115,[1]Item!$A$2:$BQ$124,47,FALSE),1),[1]DefaltMaster!$BC$1:$BH$11,2,FALSE)</f>
        <v>#N/A</v>
      </c>
      <c r="K115" s="131" t="s">
        <v>3595</v>
      </c>
      <c r="L115" s="131" t="s">
        <v>3595</v>
      </c>
      <c r="M115" s="131" t="e">
        <f>VLOOKUP(A115,[1]Item!$A$2:$BQ$124,52,FALSE)</f>
        <v>#N/A</v>
      </c>
      <c r="N115" s="131">
        <v>1</v>
      </c>
      <c r="O115" s="131">
        <v>0</v>
      </c>
      <c r="P115" s="131" t="s">
        <v>5450</v>
      </c>
      <c r="AD115" s="327" t="e">
        <f t="shared" si="1"/>
        <v>#N/A</v>
      </c>
    </row>
    <row r="116" spans="1:30">
      <c r="A116" s="486" t="s">
        <v>5529</v>
      </c>
      <c r="B116" s="486" t="s">
        <v>5529</v>
      </c>
      <c r="C116" s="131" t="s">
        <v>2957</v>
      </c>
      <c r="D116" s="131" t="s">
        <v>354</v>
      </c>
      <c r="E116" s="131">
        <v>4</v>
      </c>
      <c r="F116" s="131" t="e">
        <f>VLOOKUP(A116,[1]Item!$A$2:$AV$124,4,FALSE)</f>
        <v>#N/A</v>
      </c>
      <c r="G116" s="131" t="e">
        <f>VLOOKUP(VLOOKUP(A116,[1]Item!$A$2:$BQ$124,51,FALSE),[1]DefaltMaster!$BJ$1:$BL$18,3,FALSE)</f>
        <v>#N/A</v>
      </c>
      <c r="H116" s="131" t="s">
        <v>5190</v>
      </c>
      <c r="I116" s="131" t="e">
        <f>VLOOKUP(LEFT(VLOOKUP(A116,[1]Item!$A$2:$BQ$124,47,FALSE),1),[1]DefaltMaster!$BC$1:$BH$11,2,FALSE)</f>
        <v>#N/A</v>
      </c>
      <c r="J116" s="131" t="e">
        <f>VLOOKUP(RIGHT(VLOOKUP(A116,[1]Item!$A$2:$BQ$124,47,FALSE),1),[1]DefaltMaster!$BC$1:$BH$11,2,FALSE)</f>
        <v>#N/A</v>
      </c>
      <c r="K116" s="131" t="s">
        <v>3595</v>
      </c>
      <c r="L116" s="131" t="s">
        <v>3595</v>
      </c>
      <c r="M116" s="131" t="e">
        <f>VLOOKUP(A116,[1]Item!$A$2:$BQ$124,52,FALSE)</f>
        <v>#N/A</v>
      </c>
      <c r="N116" s="131">
        <v>1</v>
      </c>
      <c r="O116" s="131">
        <v>0</v>
      </c>
      <c r="P116" s="131" t="s">
        <v>5450</v>
      </c>
      <c r="AD116" s="327" t="e">
        <f t="shared" si="1"/>
        <v>#N/A</v>
      </c>
    </row>
    <row r="117" spans="1:30">
      <c r="A117" s="486" t="s">
        <v>5530</v>
      </c>
      <c r="B117" s="486" t="s">
        <v>5530</v>
      </c>
      <c r="C117" s="131" t="s">
        <v>2957</v>
      </c>
      <c r="D117" s="131" t="s">
        <v>354</v>
      </c>
      <c r="E117" s="131">
        <v>4</v>
      </c>
      <c r="F117" s="131" t="e">
        <f>VLOOKUP(A117,[1]Item!$A$2:$AV$124,4,FALSE)</f>
        <v>#N/A</v>
      </c>
      <c r="G117" s="131" t="e">
        <f>VLOOKUP(VLOOKUP(A117,[1]Item!$A$2:$BQ$124,51,FALSE),[1]DefaltMaster!$BJ$1:$BL$18,3,FALSE)</f>
        <v>#N/A</v>
      </c>
      <c r="H117" s="131" t="s">
        <v>5190</v>
      </c>
      <c r="I117" s="131" t="e">
        <f>VLOOKUP(LEFT(VLOOKUP(A117,[1]Item!$A$2:$BQ$124,47,FALSE),1),[1]DefaltMaster!$BC$1:$BH$11,2,FALSE)</f>
        <v>#N/A</v>
      </c>
      <c r="J117" s="131" t="e">
        <f>VLOOKUP(RIGHT(VLOOKUP(A117,[1]Item!$A$2:$BQ$124,47,FALSE),1),[1]DefaltMaster!$BC$1:$BH$11,2,FALSE)</f>
        <v>#N/A</v>
      </c>
      <c r="K117" s="131" t="s">
        <v>3595</v>
      </c>
      <c r="L117" s="131" t="s">
        <v>3595</v>
      </c>
      <c r="M117" s="131" t="e">
        <f>VLOOKUP(A117,[1]Item!$A$2:$BQ$124,52,FALSE)</f>
        <v>#N/A</v>
      </c>
      <c r="N117" s="131">
        <v>1</v>
      </c>
      <c r="O117" s="131">
        <v>0</v>
      </c>
      <c r="P117" s="131" t="s">
        <v>5450</v>
      </c>
      <c r="AD117" s="327" t="e">
        <f t="shared" si="1"/>
        <v>#N/A</v>
      </c>
    </row>
    <row r="118" spans="1:30">
      <c r="A118" s="486" t="s">
        <v>5531</v>
      </c>
      <c r="B118" s="486" t="s">
        <v>5531</v>
      </c>
      <c r="C118" s="131" t="s">
        <v>2957</v>
      </c>
      <c r="D118" s="131" t="s">
        <v>354</v>
      </c>
      <c r="E118" s="131">
        <v>4</v>
      </c>
      <c r="F118" s="131" t="e">
        <f>VLOOKUP(A118,[1]Item!$A$2:$AV$124,4,FALSE)</f>
        <v>#N/A</v>
      </c>
      <c r="G118" s="131" t="e">
        <f>VLOOKUP(VLOOKUP(A118,[1]Item!$A$2:$BQ$124,51,FALSE),[1]DefaltMaster!$BJ$1:$BL$18,3,FALSE)</f>
        <v>#N/A</v>
      </c>
      <c r="H118" s="131" t="s">
        <v>5190</v>
      </c>
      <c r="I118" s="131" t="e">
        <f>VLOOKUP(LEFT(VLOOKUP(A118,[1]Item!$A$2:$BQ$124,47,FALSE),1),[1]DefaltMaster!$BC$1:$BH$11,2,FALSE)</f>
        <v>#N/A</v>
      </c>
      <c r="J118" s="131" t="e">
        <f>VLOOKUP(RIGHT(VLOOKUP(A118,[1]Item!$A$2:$BQ$124,47,FALSE),1),[1]DefaltMaster!$BC$1:$BH$11,2,FALSE)</f>
        <v>#N/A</v>
      </c>
      <c r="K118" s="131" t="s">
        <v>3595</v>
      </c>
      <c r="L118" s="131" t="s">
        <v>3595</v>
      </c>
      <c r="M118" s="131" t="e">
        <f>VLOOKUP(A118,[1]Item!$A$2:$BQ$124,52,FALSE)</f>
        <v>#N/A</v>
      </c>
      <c r="N118" s="131">
        <v>1</v>
      </c>
      <c r="O118" s="131">
        <v>0</v>
      </c>
      <c r="P118" s="131" t="s">
        <v>5450</v>
      </c>
      <c r="AD118" s="327" t="e">
        <f t="shared" si="1"/>
        <v>#N/A</v>
      </c>
    </row>
    <row r="119" spans="1:30">
      <c r="A119" s="486" t="s">
        <v>5532</v>
      </c>
      <c r="B119" s="486" t="s">
        <v>5532</v>
      </c>
      <c r="C119" s="131" t="s">
        <v>2957</v>
      </c>
      <c r="D119" s="131" t="s">
        <v>354</v>
      </c>
      <c r="E119" s="131">
        <v>4</v>
      </c>
      <c r="F119" s="131" t="e">
        <f>VLOOKUP(A119,[1]Item!$A$2:$AV$124,4,FALSE)</f>
        <v>#N/A</v>
      </c>
      <c r="G119" s="131" t="e">
        <f>VLOOKUP(VLOOKUP(A119,[1]Item!$A$2:$BQ$124,51,FALSE),[1]DefaltMaster!$BJ$1:$BL$18,3,FALSE)</f>
        <v>#N/A</v>
      </c>
      <c r="H119" s="131" t="s">
        <v>5190</v>
      </c>
      <c r="I119" s="131" t="e">
        <f>VLOOKUP(LEFT(VLOOKUP(A119,[1]Item!$A$2:$BQ$124,47,FALSE),1),[1]DefaltMaster!$BC$1:$BH$11,2,FALSE)</f>
        <v>#N/A</v>
      </c>
      <c r="J119" s="131" t="e">
        <f>VLOOKUP(RIGHT(VLOOKUP(A119,[1]Item!$A$2:$BQ$124,47,FALSE),1),[1]DefaltMaster!$BC$1:$BH$11,2,FALSE)</f>
        <v>#N/A</v>
      </c>
      <c r="K119" s="131" t="s">
        <v>3595</v>
      </c>
      <c r="L119" s="131" t="s">
        <v>3595</v>
      </c>
      <c r="M119" s="131" t="e">
        <f>VLOOKUP(A119,[1]Item!$A$2:$BQ$124,52,FALSE)</f>
        <v>#N/A</v>
      </c>
      <c r="N119" s="131">
        <v>1</v>
      </c>
      <c r="O119" s="131">
        <v>0</v>
      </c>
      <c r="P119" s="131" t="s">
        <v>5450</v>
      </c>
      <c r="AD119" s="327" t="e">
        <f t="shared" si="1"/>
        <v>#N/A</v>
      </c>
    </row>
    <row r="120" spans="1:30">
      <c r="A120" s="486" t="s">
        <v>5533</v>
      </c>
      <c r="B120" s="486" t="s">
        <v>5533</v>
      </c>
      <c r="C120" s="131" t="s">
        <v>2957</v>
      </c>
      <c r="D120" s="131" t="s">
        <v>354</v>
      </c>
      <c r="E120" s="131">
        <v>4</v>
      </c>
      <c r="F120" s="131" t="e">
        <f>VLOOKUP(A120,[1]Item!$A$2:$AV$124,4,FALSE)</f>
        <v>#N/A</v>
      </c>
      <c r="G120" s="131" t="e">
        <f>VLOOKUP(VLOOKUP(A120,[1]Item!$A$2:$BQ$124,51,FALSE),[1]DefaltMaster!$BJ$1:$BL$18,3,FALSE)</f>
        <v>#N/A</v>
      </c>
      <c r="H120" s="131" t="s">
        <v>5190</v>
      </c>
      <c r="I120" s="131" t="e">
        <f>VLOOKUP(LEFT(VLOOKUP(A120,[1]Item!$A$2:$BQ$124,47,FALSE),1),[1]DefaltMaster!$BC$1:$BH$11,2,FALSE)</f>
        <v>#N/A</v>
      </c>
      <c r="J120" s="131" t="e">
        <f>VLOOKUP(RIGHT(VLOOKUP(A120,[1]Item!$A$2:$BQ$124,47,FALSE),1),[1]DefaltMaster!$BC$1:$BH$11,2,FALSE)</f>
        <v>#N/A</v>
      </c>
      <c r="K120" s="131" t="s">
        <v>3595</v>
      </c>
      <c r="L120" s="131" t="s">
        <v>3595</v>
      </c>
      <c r="M120" s="131" t="e">
        <f>VLOOKUP(A120,[1]Item!$A$2:$BQ$124,52,FALSE)</f>
        <v>#N/A</v>
      </c>
      <c r="N120" s="131">
        <v>1</v>
      </c>
      <c r="O120" s="131">
        <v>0</v>
      </c>
      <c r="P120" s="131" t="s">
        <v>5450</v>
      </c>
      <c r="AD120" s="327" t="e">
        <f t="shared" si="1"/>
        <v>#N/A</v>
      </c>
    </row>
    <row r="121" spans="1:30">
      <c r="A121" s="486" t="s">
        <v>5534</v>
      </c>
      <c r="B121" s="486" t="s">
        <v>5534</v>
      </c>
      <c r="C121" s="131" t="s">
        <v>2957</v>
      </c>
      <c r="D121" s="131" t="s">
        <v>354</v>
      </c>
      <c r="E121" s="131">
        <v>4</v>
      </c>
      <c r="F121" s="131" t="e">
        <f>VLOOKUP(A121,[1]Item!$A$2:$AV$124,4,FALSE)</f>
        <v>#N/A</v>
      </c>
      <c r="G121" s="131" t="e">
        <f>VLOOKUP(VLOOKUP(A121,[1]Item!$A$2:$BQ$124,51,FALSE),[1]DefaltMaster!$BJ$1:$BL$18,3,FALSE)</f>
        <v>#N/A</v>
      </c>
      <c r="H121" s="131" t="s">
        <v>5190</v>
      </c>
      <c r="I121" s="131" t="e">
        <f>VLOOKUP(LEFT(VLOOKUP(A121,[1]Item!$A$2:$BQ$124,47,FALSE),1),[1]DefaltMaster!$BC$1:$BH$11,2,FALSE)</f>
        <v>#N/A</v>
      </c>
      <c r="J121" s="131" t="e">
        <f>VLOOKUP(RIGHT(VLOOKUP(A121,[1]Item!$A$2:$BQ$124,47,FALSE),1),[1]DefaltMaster!$BC$1:$BH$11,2,FALSE)</f>
        <v>#N/A</v>
      </c>
      <c r="K121" s="131" t="s">
        <v>3595</v>
      </c>
      <c r="L121" s="131" t="s">
        <v>3595</v>
      </c>
      <c r="M121" s="131" t="e">
        <f>VLOOKUP(A121,[1]Item!$A$2:$BQ$124,52,FALSE)</f>
        <v>#N/A</v>
      </c>
      <c r="N121" s="131">
        <v>1</v>
      </c>
      <c r="O121" s="131">
        <v>0</v>
      </c>
      <c r="P121" s="131" t="s">
        <v>5450</v>
      </c>
      <c r="AD121" s="327" t="e">
        <f t="shared" si="1"/>
        <v>#N/A</v>
      </c>
    </row>
    <row r="122" spans="1:30">
      <c r="A122" s="486" t="s">
        <v>5535</v>
      </c>
      <c r="B122" s="486" t="s">
        <v>5535</v>
      </c>
      <c r="C122" s="131" t="s">
        <v>2957</v>
      </c>
      <c r="D122" s="131" t="s">
        <v>354</v>
      </c>
      <c r="E122" s="131">
        <v>4</v>
      </c>
      <c r="F122" s="131" t="e">
        <f>VLOOKUP(A122,[1]Item!$A$2:$AV$124,4,FALSE)</f>
        <v>#N/A</v>
      </c>
      <c r="G122" s="131" t="e">
        <f>VLOOKUP(VLOOKUP(A122,[1]Item!$A$2:$BQ$124,51,FALSE),[1]DefaltMaster!$BJ$1:$BL$18,3,FALSE)</f>
        <v>#N/A</v>
      </c>
      <c r="H122" s="131" t="s">
        <v>5190</v>
      </c>
      <c r="I122" s="131" t="e">
        <f>VLOOKUP(LEFT(VLOOKUP(A122,[1]Item!$A$2:$BQ$124,47,FALSE),1),[1]DefaltMaster!$BC$1:$BH$11,2,FALSE)</f>
        <v>#N/A</v>
      </c>
      <c r="J122" s="131" t="e">
        <f>VLOOKUP(RIGHT(VLOOKUP(A122,[1]Item!$A$2:$BQ$124,47,FALSE),1),[1]DefaltMaster!$BC$1:$BH$11,2,FALSE)</f>
        <v>#N/A</v>
      </c>
      <c r="K122" s="131" t="s">
        <v>3595</v>
      </c>
      <c r="L122" s="131" t="s">
        <v>3595</v>
      </c>
      <c r="M122" s="131" t="e">
        <f>VLOOKUP(A122,[1]Item!$A$2:$BQ$124,52,FALSE)</f>
        <v>#N/A</v>
      </c>
      <c r="N122" s="131">
        <v>1</v>
      </c>
      <c r="O122" s="131">
        <v>0</v>
      </c>
      <c r="P122" s="131" t="s">
        <v>5450</v>
      </c>
      <c r="AD122" s="327" t="e">
        <f t="shared" si="1"/>
        <v>#N/A</v>
      </c>
    </row>
    <row r="123" spans="1:30">
      <c r="A123" s="486" t="s">
        <v>5536</v>
      </c>
      <c r="B123" s="486" t="s">
        <v>5536</v>
      </c>
      <c r="C123" s="131" t="s">
        <v>2957</v>
      </c>
      <c r="D123" s="131" t="s">
        <v>354</v>
      </c>
      <c r="E123" s="131">
        <v>4</v>
      </c>
      <c r="F123" s="131" t="e">
        <f>VLOOKUP(A123,[1]Item!$A$2:$AV$124,4,FALSE)</f>
        <v>#N/A</v>
      </c>
      <c r="G123" s="131" t="e">
        <f>VLOOKUP(VLOOKUP(A123,[1]Item!$A$2:$BQ$124,51,FALSE),[1]DefaltMaster!$BJ$1:$BL$18,3,FALSE)</f>
        <v>#N/A</v>
      </c>
      <c r="H123" s="131" t="s">
        <v>5190</v>
      </c>
      <c r="I123" s="131" t="e">
        <f>VLOOKUP(LEFT(VLOOKUP(A123,[1]Item!$A$2:$BQ$124,47,FALSE),1),[1]DefaltMaster!$BC$1:$BH$11,2,FALSE)</f>
        <v>#N/A</v>
      </c>
      <c r="J123" s="131" t="e">
        <f>VLOOKUP(RIGHT(VLOOKUP(A123,[1]Item!$A$2:$BQ$124,47,FALSE),1),[1]DefaltMaster!$BC$1:$BH$11,2,FALSE)</f>
        <v>#N/A</v>
      </c>
      <c r="K123" s="131" t="s">
        <v>3595</v>
      </c>
      <c r="L123" s="131" t="s">
        <v>3595</v>
      </c>
      <c r="M123" s="131" t="e">
        <f>VLOOKUP(A123,[1]Item!$A$2:$BQ$124,52,FALSE)</f>
        <v>#N/A</v>
      </c>
      <c r="N123" s="131">
        <v>1</v>
      </c>
      <c r="O123" s="131">
        <v>0</v>
      </c>
      <c r="P123" s="131" t="s">
        <v>5450</v>
      </c>
      <c r="AD123" s="327" t="e">
        <f t="shared" si="1"/>
        <v>#N/A</v>
      </c>
    </row>
    <row r="124" spans="1:30">
      <c r="A124" s="486" t="s">
        <v>5537</v>
      </c>
      <c r="B124" s="486" t="s">
        <v>5537</v>
      </c>
      <c r="C124" s="131" t="s">
        <v>2957</v>
      </c>
      <c r="D124" s="131" t="s">
        <v>354</v>
      </c>
      <c r="E124" s="131">
        <v>4</v>
      </c>
      <c r="F124" s="131" t="e">
        <f>VLOOKUP(A124,[1]Item!$A$2:$AV$124,4,FALSE)</f>
        <v>#N/A</v>
      </c>
      <c r="G124" s="131" t="e">
        <f>VLOOKUP(VLOOKUP(A124,[1]Item!$A$2:$BQ$124,51,FALSE),[1]DefaltMaster!$BJ$1:$BL$18,3,FALSE)</f>
        <v>#N/A</v>
      </c>
      <c r="H124" s="131" t="s">
        <v>5190</v>
      </c>
      <c r="I124" s="131" t="e">
        <f>VLOOKUP(LEFT(VLOOKUP(A124,[1]Item!$A$2:$BQ$124,47,FALSE),1),[1]DefaltMaster!$BC$1:$BH$11,2,FALSE)</f>
        <v>#N/A</v>
      </c>
      <c r="J124" s="131" t="e">
        <f>VLOOKUP(RIGHT(VLOOKUP(A124,[1]Item!$A$2:$BQ$124,47,FALSE),1),[1]DefaltMaster!$BC$1:$BH$11,2,FALSE)</f>
        <v>#N/A</v>
      </c>
      <c r="K124" s="131" t="s">
        <v>3595</v>
      </c>
      <c r="L124" s="131" t="s">
        <v>3595</v>
      </c>
      <c r="M124" s="131" t="e">
        <f>VLOOKUP(A124,[1]Item!$A$2:$BQ$124,52,FALSE)</f>
        <v>#N/A</v>
      </c>
      <c r="N124" s="131">
        <v>1</v>
      </c>
      <c r="O124" s="131">
        <v>0</v>
      </c>
      <c r="P124" s="131" t="s">
        <v>5450</v>
      </c>
      <c r="AD124" s="327" t="e">
        <f t="shared" si="1"/>
        <v>#N/A</v>
      </c>
    </row>
    <row r="125" spans="1:30">
      <c r="A125" s="486" t="s">
        <v>3953</v>
      </c>
      <c r="B125" s="486" t="s">
        <v>3953</v>
      </c>
      <c r="C125" s="131" t="s">
        <v>2957</v>
      </c>
      <c r="D125" s="131" t="s">
        <v>354</v>
      </c>
      <c r="E125" s="131">
        <v>4</v>
      </c>
      <c r="F125" s="131" t="e">
        <f>VLOOKUP(A125,[1]Item!$A$2:$AV$124,4,FALSE)</f>
        <v>#N/A</v>
      </c>
      <c r="G125" s="131" t="e">
        <f>VLOOKUP(VLOOKUP(A125,[1]Item!$A$2:$BQ$124,51,FALSE),[1]DefaltMaster!$BJ$1:$BL$18,3,FALSE)</f>
        <v>#N/A</v>
      </c>
      <c r="H125" s="131" t="s">
        <v>5190</v>
      </c>
      <c r="I125" s="131" t="e">
        <f>VLOOKUP(LEFT(VLOOKUP(A125,[1]Item!$A$2:$BQ$124,47,FALSE),1),[1]DefaltMaster!$BC$1:$BH$11,2,FALSE)</f>
        <v>#N/A</v>
      </c>
      <c r="J125" s="131" t="e">
        <f>VLOOKUP(RIGHT(VLOOKUP(A125,[1]Item!$A$2:$BQ$124,47,FALSE),1),[1]DefaltMaster!$BC$1:$BH$11,2,FALSE)</f>
        <v>#N/A</v>
      </c>
      <c r="K125" s="131" t="s">
        <v>3595</v>
      </c>
      <c r="L125" s="131" t="s">
        <v>3595</v>
      </c>
      <c r="M125" s="131" t="e">
        <f>VLOOKUP(A125,[1]Item!$A$2:$BQ$124,52,FALSE)</f>
        <v>#N/A</v>
      </c>
      <c r="N125" s="131">
        <v>1</v>
      </c>
      <c r="O125" s="131">
        <v>0</v>
      </c>
      <c r="P125" s="131" t="s">
        <v>5450</v>
      </c>
      <c r="AD125" s="327" t="e">
        <f t="shared" si="1"/>
        <v>#N/A</v>
      </c>
    </row>
    <row r="126" spans="1:30">
      <c r="A126" s="486" t="s">
        <v>5538</v>
      </c>
      <c r="B126" s="486" t="s">
        <v>5538</v>
      </c>
      <c r="C126" s="131" t="s">
        <v>2957</v>
      </c>
      <c r="D126" s="131" t="s">
        <v>354</v>
      </c>
      <c r="E126" s="131">
        <v>4</v>
      </c>
      <c r="F126" s="131" t="e">
        <f>VLOOKUP(A126,[1]Item!$A$2:$AV$124,4,FALSE)</f>
        <v>#N/A</v>
      </c>
      <c r="G126" s="131" t="e">
        <f>VLOOKUP(VLOOKUP(A126,[1]Item!$A$2:$BQ$124,51,FALSE),[1]DefaltMaster!$BJ$1:$BL$18,3,FALSE)</f>
        <v>#N/A</v>
      </c>
      <c r="H126" s="131" t="s">
        <v>5190</v>
      </c>
      <c r="I126" s="131" t="e">
        <f>VLOOKUP(LEFT(VLOOKUP(A126,[1]Item!$A$2:$BQ$124,47,FALSE),1),[1]DefaltMaster!$BC$1:$BH$11,2,FALSE)</f>
        <v>#N/A</v>
      </c>
      <c r="J126" s="131" t="e">
        <f>VLOOKUP(RIGHT(VLOOKUP(A126,[1]Item!$A$2:$BQ$124,47,FALSE),1),[1]DefaltMaster!$BC$1:$BH$11,2,FALSE)</f>
        <v>#N/A</v>
      </c>
      <c r="K126" s="131" t="s">
        <v>3595</v>
      </c>
      <c r="L126" s="131" t="s">
        <v>3595</v>
      </c>
      <c r="M126" s="131" t="e">
        <f>VLOOKUP(A126,[1]Item!$A$2:$BQ$124,52,FALSE)</f>
        <v>#N/A</v>
      </c>
      <c r="N126" s="131">
        <v>1</v>
      </c>
      <c r="O126" s="131">
        <v>0</v>
      </c>
      <c r="P126" s="131" t="s">
        <v>5450</v>
      </c>
      <c r="AD126" s="327" t="e">
        <f t="shared" si="1"/>
        <v>#N/A</v>
      </c>
    </row>
    <row r="127" spans="1:30">
      <c r="A127" s="486" t="s">
        <v>3946</v>
      </c>
      <c r="B127" s="486" t="s">
        <v>3946</v>
      </c>
      <c r="C127" s="131" t="s">
        <v>2957</v>
      </c>
      <c r="D127" s="131" t="s">
        <v>354</v>
      </c>
      <c r="E127" s="131">
        <v>4</v>
      </c>
      <c r="F127" s="131" t="e">
        <f>VLOOKUP(A127,[1]Item!$A$2:$AV$124,4,FALSE)</f>
        <v>#N/A</v>
      </c>
      <c r="G127" s="131" t="e">
        <f>VLOOKUP(VLOOKUP(A127,[1]Item!$A$2:$BQ$124,51,FALSE),[1]DefaltMaster!$BJ$1:$BL$18,3,FALSE)</f>
        <v>#N/A</v>
      </c>
      <c r="H127" s="131" t="s">
        <v>5190</v>
      </c>
      <c r="I127" s="131" t="e">
        <f>VLOOKUP(LEFT(VLOOKUP(A127,[1]Item!$A$2:$BQ$124,47,FALSE),1),[1]DefaltMaster!$BC$1:$BH$11,2,FALSE)</f>
        <v>#N/A</v>
      </c>
      <c r="J127" s="131" t="e">
        <f>VLOOKUP(RIGHT(VLOOKUP(A127,[1]Item!$A$2:$BQ$124,47,FALSE),1),[1]DefaltMaster!$BC$1:$BH$11,2,FALSE)</f>
        <v>#N/A</v>
      </c>
      <c r="K127" s="131" t="s">
        <v>3595</v>
      </c>
      <c r="L127" s="131" t="s">
        <v>3595</v>
      </c>
      <c r="M127" s="131" t="e">
        <f>VLOOKUP(A127,[1]Item!$A$2:$BQ$124,52,FALSE)</f>
        <v>#N/A</v>
      </c>
      <c r="N127" s="131">
        <v>1</v>
      </c>
      <c r="O127" s="131">
        <v>0</v>
      </c>
      <c r="P127" s="131" t="s">
        <v>5450</v>
      </c>
      <c r="AD127" s="327" t="e">
        <f t="shared" si="1"/>
        <v>#N/A</v>
      </c>
    </row>
    <row r="128" spans="1:30">
      <c r="A128" s="486" t="s">
        <v>3948</v>
      </c>
      <c r="B128" s="486" t="s">
        <v>3948</v>
      </c>
      <c r="C128" s="131" t="s">
        <v>2957</v>
      </c>
      <c r="D128" s="131" t="s">
        <v>354</v>
      </c>
      <c r="E128" s="131">
        <v>4</v>
      </c>
      <c r="F128" s="131" t="e">
        <f>VLOOKUP(A128,[1]Item!$A$2:$AV$124,4,FALSE)</f>
        <v>#N/A</v>
      </c>
      <c r="G128" s="131" t="e">
        <f>VLOOKUP(VLOOKUP(A128,[1]Item!$A$2:$BQ$124,51,FALSE),[1]DefaltMaster!$BJ$1:$BL$18,3,FALSE)</f>
        <v>#N/A</v>
      </c>
      <c r="H128" s="131" t="s">
        <v>5190</v>
      </c>
      <c r="I128" s="131" t="e">
        <f>VLOOKUP(LEFT(VLOOKUP(A128,[1]Item!$A$2:$BQ$124,47,FALSE),1),[1]DefaltMaster!$BC$1:$BH$11,2,FALSE)</f>
        <v>#N/A</v>
      </c>
      <c r="J128" s="131" t="e">
        <f>VLOOKUP(RIGHT(VLOOKUP(A128,[1]Item!$A$2:$BQ$124,47,FALSE),1),[1]DefaltMaster!$BC$1:$BH$11,2,FALSE)</f>
        <v>#N/A</v>
      </c>
      <c r="K128" s="131" t="s">
        <v>3595</v>
      </c>
      <c r="L128" s="131" t="s">
        <v>3595</v>
      </c>
      <c r="M128" s="131" t="e">
        <f>VLOOKUP(A128,[1]Item!$A$2:$BQ$124,52,FALSE)</f>
        <v>#N/A</v>
      </c>
      <c r="N128" s="131">
        <v>1</v>
      </c>
      <c r="O128" s="131">
        <v>0</v>
      </c>
      <c r="P128" s="131" t="s">
        <v>5450</v>
      </c>
      <c r="AD128" s="327" t="e">
        <f t="shared" si="1"/>
        <v>#N/A</v>
      </c>
    </row>
  </sheetData>
  <autoFilter ref="A5:CV5" xr:uid="{DD29E694-E427-4904-802B-46E9C2B225A9}"/>
  <phoneticPr fontId="20" type="noConversion"/>
  <conditionalFormatting sqref="A1:A4">
    <cfRule type="duplicateValues" dxfId="8" priority="12"/>
  </conditionalFormatting>
  <conditionalFormatting sqref="A6 A8 A10 A12 A14 A16 A18 A20 A22 A24 A26 A28 A30 A32 A34 A36 A38 A40 A42 A44 A46 A48 A50 A52 A54 A56 A58 A60 A62 A64 A66 A68 A70 A72 A74 A76 A78 A80 A82 A84 A86 A88 A90 A92 A94 A96 A98 A100 A102 A104 A106 A108 A110 A112 A114 A116 A118 A120 A122 A124 A126 A128">
    <cfRule type="duplicateValues" dxfId="7" priority="3"/>
  </conditionalFormatting>
  <conditionalFormatting sqref="A7 A9 A11 A13 A15 A17 A19 A21 A23 A25 A27 A29 A31 A33 A35 A37 A39 A41 A43 A45 A47 A49 A51 A53 A55 A57 A59 A61 A63 A65 A67 A69 A71 A73 A75 A77 A79 A81 A83 A85 A87 A89 A91 A93 A95 A97 A99 A101 A103 A105 A107 A109 A111 A113 A115 A117 A119 A121 A123 A125 A127">
    <cfRule type="duplicateValues" dxfId="6" priority="2"/>
  </conditionalFormatting>
  <conditionalFormatting sqref="B6 B8 B10 B12 B14 B16 B18 B20 B22 B24 B26 B28 B30 B32 B34 B36 B38 B40 B42 B44 B46 B48 B50 B52 B54 B56 B58 B60 B62 B64 B66 B68 B70 B72 B74 B76 B78 B80 B82 B84 B86 B88 B90 B92 B94 B96 B98 B100 B102 B104 B106 B108 B110 B112 B114 B116 B118 B120 B122 B124 B126 B128">
    <cfRule type="duplicateValues" dxfId="5" priority="4"/>
  </conditionalFormatting>
  <conditionalFormatting sqref="B7 B9 B11 B13 B15 B17 B19 B21 B23 B25 B27 B29 B31 B33 B35 B37 B39 B41 B43 B45 B47 B49 B51 B53 B55 B57 B59 B61 B63 B65 B67 B69 B71 B73 B75 B77 B79 B81 B83 B85 B87 B89 B91 B93 B95 B97 B99 B101 B103 B105 B107 B109 B111 B113 B115 B117 B119 B121 B123 B125 B127">
    <cfRule type="duplicateValues" dxfId="4" priority="1"/>
  </conditionalFormatting>
  <conditionalFormatting sqref="N1:N3">
    <cfRule type="duplicateValues" dxfId="3" priority="13"/>
  </conditionalFormatting>
  <conditionalFormatting sqref="O1:O3">
    <cfRule type="duplicateValues" dxfId="2" priority="14"/>
  </conditionalFormatting>
  <conditionalFormatting sqref="W6:W35">
    <cfRule type="duplicateValues" dxfId="1" priority="15"/>
  </conditionalFormatting>
  <dataValidations count="3">
    <dataValidation type="list" allowBlank="1" showInputMessage="1" showErrorMessage="1" sqref="V5:V35" xr:uid="{F8E477AF-3DFE-47EE-A229-E34C2152BEC9}">
      <formula1>"F,R"</formula1>
    </dataValidation>
    <dataValidation type="textLength" allowBlank="1" showInputMessage="1" showErrorMessage="1" sqref="U5:U35 C6:C128" xr:uid="{D7AE59A3-2473-48C3-A63E-3677A9B42746}">
      <formula1>1</formula1>
      <formula2>40</formula2>
    </dataValidation>
    <dataValidation type="list" allowBlank="1" showInputMessage="1" showErrorMessage="1" sqref="AE1:AE3" xr:uid="{26C378FD-3492-46BD-B225-6B772F660CFA}">
      <formula1>"Yes,NO"</formula1>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5AB49-6920-4AC6-A090-A2F52FBE82C1}">
  <dimension ref="A1:D40"/>
  <sheetViews>
    <sheetView workbookViewId="0"/>
  </sheetViews>
  <sheetFormatPr defaultRowHeight="15"/>
  <cols>
    <col min="1" max="1" width="5.85546875" bestFit="1" customWidth="1"/>
    <col min="2" max="2" width="29.28515625" style="10" bestFit="1" customWidth="1"/>
    <col min="3" max="3" width="12.5703125" bestFit="1" customWidth="1"/>
    <col min="4" max="4" width="17.7109375" bestFit="1" customWidth="1"/>
  </cols>
  <sheetData>
    <row r="1" spans="1:4" ht="15.75" thickBot="1">
      <c r="A1" s="466" t="s">
        <v>4807</v>
      </c>
      <c r="B1" s="468" t="s">
        <v>4808</v>
      </c>
      <c r="C1" s="466" t="s">
        <v>4809</v>
      </c>
      <c r="D1" s="466" t="s">
        <v>4810</v>
      </c>
    </row>
    <row r="2" spans="1:4" ht="15.75" thickBot="1">
      <c r="A2" s="467">
        <v>1</v>
      </c>
      <c r="B2" s="469" t="s">
        <v>4811</v>
      </c>
      <c r="C2" s="467" t="s">
        <v>4812</v>
      </c>
      <c r="D2" s="467">
        <v>35</v>
      </c>
    </row>
    <row r="3" spans="1:4" ht="15.75" thickBot="1">
      <c r="A3" s="467">
        <v>2</v>
      </c>
      <c r="B3" s="469" t="s">
        <v>4813</v>
      </c>
      <c r="C3" s="467" t="s">
        <v>4814</v>
      </c>
      <c r="D3" s="467">
        <v>37</v>
      </c>
    </row>
    <row r="4" spans="1:4" ht="15.75" thickBot="1">
      <c r="A4" s="467">
        <v>3</v>
      </c>
      <c r="B4" s="469" t="s">
        <v>4815</v>
      </c>
      <c r="C4" s="467" t="s">
        <v>4816</v>
      </c>
      <c r="D4" s="467">
        <v>12</v>
      </c>
    </row>
    <row r="5" spans="1:4" ht="15.75" thickBot="1">
      <c r="A5" s="467">
        <v>4</v>
      </c>
      <c r="B5" s="469" t="s">
        <v>4817</v>
      </c>
      <c r="C5" s="467" t="s">
        <v>4818</v>
      </c>
      <c r="D5" s="467">
        <v>18</v>
      </c>
    </row>
    <row r="6" spans="1:4" ht="15.75" thickBot="1">
      <c r="A6" s="467">
        <v>5</v>
      </c>
      <c r="B6" s="469" t="s">
        <v>4819</v>
      </c>
      <c r="C6" s="467" t="s">
        <v>4820</v>
      </c>
      <c r="D6" s="467">
        <v>10</v>
      </c>
    </row>
    <row r="7" spans="1:4" ht="15.75" thickBot="1">
      <c r="A7" s="467">
        <v>6</v>
      </c>
      <c r="B7" s="469" t="s">
        <v>4821</v>
      </c>
      <c r="C7" s="467" t="s">
        <v>4822</v>
      </c>
      <c r="D7" s="467">
        <v>4</v>
      </c>
    </row>
    <row r="8" spans="1:4" ht="15.75" thickBot="1">
      <c r="A8" s="467">
        <v>7</v>
      </c>
      <c r="B8" s="469" t="s">
        <v>4823</v>
      </c>
      <c r="C8" s="467" t="s">
        <v>4824</v>
      </c>
      <c r="D8" s="467">
        <v>22</v>
      </c>
    </row>
    <row r="9" spans="1:4" ht="15.75" thickBot="1">
      <c r="A9" s="467">
        <v>8</v>
      </c>
      <c r="B9" s="469" t="s">
        <v>4825</v>
      </c>
      <c r="C9" s="467" t="s">
        <v>1638</v>
      </c>
      <c r="D9" s="467">
        <v>26</v>
      </c>
    </row>
    <row r="10" spans="1:4" ht="15.75" thickBot="1">
      <c r="A10" s="467">
        <v>9</v>
      </c>
      <c r="B10" s="469" t="s">
        <v>4826</v>
      </c>
      <c r="C10" s="467" t="s">
        <v>4827</v>
      </c>
      <c r="D10" s="467">
        <v>25</v>
      </c>
    </row>
    <row r="11" spans="1:4" ht="15.75" thickBot="1">
      <c r="A11" s="467">
        <v>10</v>
      </c>
      <c r="B11" s="469" t="s">
        <v>4828</v>
      </c>
      <c r="C11" s="467" t="s">
        <v>4829</v>
      </c>
      <c r="D11" s="467">
        <v>7</v>
      </c>
    </row>
    <row r="12" spans="1:4" ht="15.75" thickBot="1">
      <c r="A12" s="467">
        <v>11</v>
      </c>
      <c r="B12" s="469" t="s">
        <v>4830</v>
      </c>
      <c r="C12" s="467" t="s">
        <v>4831</v>
      </c>
      <c r="D12" s="467">
        <v>30</v>
      </c>
    </row>
    <row r="13" spans="1:4" ht="15.75" thickBot="1">
      <c r="A13" s="467">
        <v>12</v>
      </c>
      <c r="B13" s="469" t="s">
        <v>4832</v>
      </c>
      <c r="C13" s="467" t="s">
        <v>4833</v>
      </c>
      <c r="D13" s="467">
        <v>24</v>
      </c>
    </row>
    <row r="14" spans="1:4" ht="15.75" thickBot="1">
      <c r="A14" s="467">
        <v>13</v>
      </c>
      <c r="B14" s="469" t="s">
        <v>4834</v>
      </c>
      <c r="C14" s="467" t="s">
        <v>4835</v>
      </c>
      <c r="D14" s="467">
        <v>6</v>
      </c>
    </row>
    <row r="15" spans="1:4" ht="15.75" thickBot="1">
      <c r="A15" s="467">
        <v>14</v>
      </c>
      <c r="B15" s="469" t="s">
        <v>4836</v>
      </c>
      <c r="C15" s="467" t="s">
        <v>4837</v>
      </c>
      <c r="D15" s="467">
        <v>2</v>
      </c>
    </row>
    <row r="16" spans="1:4" ht="15.75" thickBot="1">
      <c r="A16" s="467">
        <v>15</v>
      </c>
      <c r="B16" s="469" t="s">
        <v>4838</v>
      </c>
      <c r="C16" s="467" t="s">
        <v>4839</v>
      </c>
      <c r="D16" s="467">
        <v>1</v>
      </c>
    </row>
    <row r="17" spans="1:4" ht="15.75" thickBot="1">
      <c r="A17" s="467">
        <v>16</v>
      </c>
      <c r="B17" s="469" t="s">
        <v>4840</v>
      </c>
      <c r="C17" s="467" t="s">
        <v>4841</v>
      </c>
      <c r="D17" s="467">
        <v>20</v>
      </c>
    </row>
    <row r="18" spans="1:4" ht="15.75" thickBot="1">
      <c r="A18" s="467">
        <v>17</v>
      </c>
      <c r="B18" s="469" t="s">
        <v>4842</v>
      </c>
      <c r="C18" s="467" t="s">
        <v>4843</v>
      </c>
      <c r="D18" s="467">
        <v>29</v>
      </c>
    </row>
    <row r="19" spans="1:4" ht="15.75" thickBot="1">
      <c r="A19" s="467">
        <v>18</v>
      </c>
      <c r="B19" s="469" t="s">
        <v>4844</v>
      </c>
      <c r="C19" s="467" t="s">
        <v>4845</v>
      </c>
      <c r="D19" s="467">
        <v>32</v>
      </c>
    </row>
    <row r="20" spans="1:4" ht="15.75" thickBot="1">
      <c r="A20" s="467">
        <v>19</v>
      </c>
      <c r="B20" s="469" t="s">
        <v>4846</v>
      </c>
      <c r="C20" s="467" t="s">
        <v>4847</v>
      </c>
      <c r="D20" s="467">
        <v>38</v>
      </c>
    </row>
    <row r="21" spans="1:4" ht="15.75" thickBot="1">
      <c r="A21" s="467">
        <v>20</v>
      </c>
      <c r="B21" s="469" t="s">
        <v>4848</v>
      </c>
      <c r="C21" s="467" t="s">
        <v>4849</v>
      </c>
      <c r="D21" s="467">
        <v>31</v>
      </c>
    </row>
    <row r="22" spans="1:4" ht="15.75" thickBot="1">
      <c r="A22" s="467">
        <v>21</v>
      </c>
      <c r="B22" s="469" t="s">
        <v>4850</v>
      </c>
      <c r="C22" s="467" t="s">
        <v>4851</v>
      </c>
      <c r="D22" s="467">
        <v>23</v>
      </c>
    </row>
    <row r="23" spans="1:4" ht="15.75" thickBot="1">
      <c r="A23" s="467">
        <v>22</v>
      </c>
      <c r="B23" s="469" t="s">
        <v>4852</v>
      </c>
      <c r="C23" s="467" t="s">
        <v>4853</v>
      </c>
      <c r="D23" s="467">
        <v>27</v>
      </c>
    </row>
    <row r="24" spans="1:4" ht="15.75" thickBot="1">
      <c r="A24" s="467">
        <v>23</v>
      </c>
      <c r="B24" s="469" t="s">
        <v>4854</v>
      </c>
      <c r="C24" s="467" t="s">
        <v>4855</v>
      </c>
      <c r="D24" s="467">
        <v>14</v>
      </c>
    </row>
    <row r="25" spans="1:4" ht="15.75" thickBot="1">
      <c r="A25" s="467">
        <v>24</v>
      </c>
      <c r="B25" s="469" t="s">
        <v>4856</v>
      </c>
      <c r="C25" s="467" t="s">
        <v>923</v>
      </c>
      <c r="D25" s="467">
        <v>17</v>
      </c>
    </row>
    <row r="26" spans="1:4" ht="15.75" thickBot="1">
      <c r="A26" s="467">
        <v>25</v>
      </c>
      <c r="B26" s="469" t="s">
        <v>4857</v>
      </c>
      <c r="C26" s="467" t="s">
        <v>4858</v>
      </c>
      <c r="D26" s="467">
        <v>15</v>
      </c>
    </row>
    <row r="27" spans="1:4" ht="15.75" thickBot="1">
      <c r="A27" s="467">
        <v>26</v>
      </c>
      <c r="B27" s="469" t="s">
        <v>4859</v>
      </c>
      <c r="C27" s="467" t="s">
        <v>4860</v>
      </c>
      <c r="D27" s="467">
        <v>13</v>
      </c>
    </row>
    <row r="28" spans="1:4" ht="15.75" thickBot="1">
      <c r="A28" s="467">
        <v>27</v>
      </c>
      <c r="B28" s="469" t="s">
        <v>4861</v>
      </c>
      <c r="C28" s="467" t="s">
        <v>4862</v>
      </c>
      <c r="D28" s="467">
        <v>21</v>
      </c>
    </row>
    <row r="29" spans="1:4" ht="15.75" thickBot="1">
      <c r="A29" s="467">
        <v>28</v>
      </c>
      <c r="B29" s="469" t="s">
        <v>4863</v>
      </c>
      <c r="C29" s="467" t="s">
        <v>4864</v>
      </c>
      <c r="D29" s="467">
        <v>97</v>
      </c>
    </row>
    <row r="30" spans="1:4" ht="15.75" thickBot="1">
      <c r="A30" s="467">
        <v>29</v>
      </c>
      <c r="B30" s="469" t="s">
        <v>4865</v>
      </c>
      <c r="C30" s="467" t="s">
        <v>4866</v>
      </c>
      <c r="D30" s="467">
        <v>34</v>
      </c>
    </row>
    <row r="31" spans="1:4" ht="15.75" thickBot="1">
      <c r="A31" s="467">
        <v>30</v>
      </c>
      <c r="B31" s="469" t="s">
        <v>4867</v>
      </c>
      <c r="C31" s="467" t="s">
        <v>4868</v>
      </c>
      <c r="D31" s="467">
        <v>3</v>
      </c>
    </row>
    <row r="32" spans="1:4" ht="15.75" thickBot="1">
      <c r="A32" s="467">
        <v>31</v>
      </c>
      <c r="B32" s="469" t="s">
        <v>4869</v>
      </c>
      <c r="C32" s="467" t="s">
        <v>4870</v>
      </c>
      <c r="D32" s="467">
        <v>8</v>
      </c>
    </row>
    <row r="33" spans="1:4" ht="15.75" thickBot="1">
      <c r="A33" s="467">
        <v>32</v>
      </c>
      <c r="B33" s="469" t="s">
        <v>4871</v>
      </c>
      <c r="C33" s="467" t="s">
        <v>4872</v>
      </c>
      <c r="D33" s="467">
        <v>11</v>
      </c>
    </row>
    <row r="34" spans="1:4" ht="15.75" thickBot="1">
      <c r="A34" s="467">
        <v>33</v>
      </c>
      <c r="B34" s="469" t="s">
        <v>4873</v>
      </c>
      <c r="C34" s="467" t="s">
        <v>4874</v>
      </c>
      <c r="D34" s="467">
        <v>33</v>
      </c>
    </row>
    <row r="35" spans="1:4" ht="15.75" thickBot="1">
      <c r="A35" s="467">
        <v>34</v>
      </c>
      <c r="B35" s="469" t="s">
        <v>4875</v>
      </c>
      <c r="C35" s="467" t="s">
        <v>4876</v>
      </c>
      <c r="D35" s="467">
        <v>36</v>
      </c>
    </row>
    <row r="36" spans="1:4" ht="15.75" thickBot="1">
      <c r="A36" s="467">
        <v>35</v>
      </c>
      <c r="B36" s="469" t="s">
        <v>4877</v>
      </c>
      <c r="C36" s="467" t="s">
        <v>4878</v>
      </c>
      <c r="D36" s="467">
        <v>16</v>
      </c>
    </row>
    <row r="37" spans="1:4" ht="15.75" thickBot="1">
      <c r="A37" s="467">
        <v>36</v>
      </c>
      <c r="B37" s="469" t="s">
        <v>4879</v>
      </c>
      <c r="C37" s="467" t="s">
        <v>4880</v>
      </c>
      <c r="D37" s="467">
        <v>9</v>
      </c>
    </row>
    <row r="38" spans="1:4" ht="15.75" thickBot="1">
      <c r="A38" s="467">
        <v>37</v>
      </c>
      <c r="B38" s="469" t="s">
        <v>4881</v>
      </c>
      <c r="C38" s="467" t="s">
        <v>4882</v>
      </c>
      <c r="D38" s="467">
        <v>5</v>
      </c>
    </row>
    <row r="39" spans="1:4" ht="15.75" thickBot="1">
      <c r="A39" s="467">
        <v>38</v>
      </c>
      <c r="B39" s="469" t="s">
        <v>4883</v>
      </c>
      <c r="C39" s="467" t="s">
        <v>864</v>
      </c>
      <c r="D39" s="467">
        <v>19</v>
      </c>
    </row>
    <row r="40" spans="1:4" ht="15.75" thickBot="1">
      <c r="A40" s="467">
        <v>39</v>
      </c>
      <c r="B40" s="469" t="s">
        <v>4884</v>
      </c>
      <c r="C40" s="467" t="s">
        <v>4885</v>
      </c>
      <c r="D40" s="467">
        <v>96</v>
      </c>
    </row>
  </sheetData>
  <autoFilter ref="A1:D40" xr:uid="{8BD5AB49-6920-4AC6-A090-A2F52FBE82C1}"/>
  <conditionalFormatting sqref="D1:D1048576">
    <cfRule type="duplicateValues" dxfId="0" priority="1"/>
  </conditionalFormatting>
  <pageMargins left="0.7" right="0.7" top="0.75" bottom="0.75" header="0.3" footer="0.3"/>
  <pageSetup paperSize="9" orientation="portrait" horizontalDpi="30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83058-2D72-4F06-A03E-827551F11A66}">
  <sheetPr codeName="Sheet13"/>
  <dimension ref="A1:X61"/>
  <sheetViews>
    <sheetView workbookViewId="0">
      <pane xSplit="5" ySplit="3" topLeftCell="W4" activePane="bottomRight" state="frozen"/>
      <selection pane="topRight" activeCell="F1" sqref="F1"/>
      <selection pane="bottomLeft" activeCell="A2" sqref="A2"/>
      <selection pane="bottomRight" activeCell="D4" sqref="D4"/>
    </sheetView>
  </sheetViews>
  <sheetFormatPr defaultRowHeight="15" outlineLevelCol="1"/>
  <cols>
    <col min="1" max="1" width="7.85546875" bestFit="1" customWidth="1"/>
    <col min="2" max="2" width="34" bestFit="1" customWidth="1"/>
    <col min="3" max="3" width="34" hidden="1" customWidth="1" outlineLevel="1"/>
    <col min="4" max="4" width="7.5703125" bestFit="1" customWidth="1" collapsed="1"/>
    <col min="5" max="5" width="8.7109375" bestFit="1" customWidth="1"/>
    <col min="6" max="6" width="29" hidden="1" customWidth="1" outlineLevel="1"/>
    <col min="7" max="7" width="12.42578125" hidden="1" customWidth="1" outlineLevel="1"/>
    <col min="8" max="9" width="11.42578125" hidden="1" customWidth="1" outlineLevel="1"/>
    <col min="10" max="10" width="9" hidden="1" customWidth="1" outlineLevel="1"/>
    <col min="11" max="11" width="16.28515625" hidden="1" customWidth="1" outlineLevel="1"/>
    <col min="12" max="12" width="6.28515625" hidden="1" customWidth="1" outlineLevel="1"/>
    <col min="13" max="13" width="27.42578125" hidden="1" customWidth="1" outlineLevel="1"/>
    <col min="14" max="14" width="15" hidden="1" customWidth="1" outlineLevel="1"/>
    <col min="15" max="15" width="12.42578125" hidden="1" customWidth="1" outlineLevel="1"/>
    <col min="16" max="16" width="12.85546875" hidden="1" customWidth="1" outlineLevel="1"/>
    <col min="17" max="17" width="13.5703125" hidden="1" customWidth="1" outlineLevel="1"/>
    <col min="18" max="18" width="14" hidden="1" customWidth="1" outlineLevel="1"/>
    <col min="19" max="19" width="14.7109375" hidden="1" customWidth="1" outlineLevel="1"/>
    <col min="20" max="20" width="12.85546875" hidden="1" customWidth="1" outlineLevel="1"/>
    <col min="21" max="21" width="8.5703125" hidden="1" customWidth="1" outlineLevel="1"/>
    <col min="22" max="22" width="10.85546875" hidden="1" customWidth="1" outlineLevel="1"/>
    <col min="23" max="23" width="128.7109375" style="10" customWidth="1" collapsed="1"/>
    <col min="24" max="24" width="8.7109375" bestFit="1" customWidth="1"/>
  </cols>
  <sheetData>
    <row r="1" spans="1:24">
      <c r="W1" s="373" t="s">
        <v>3028</v>
      </c>
    </row>
    <row r="2" spans="1:24">
      <c r="W2" s="373" t="s">
        <v>3027</v>
      </c>
    </row>
    <row r="3" spans="1:24">
      <c r="A3" s="374" t="s">
        <v>19</v>
      </c>
      <c r="B3" s="374" t="s">
        <v>275</v>
      </c>
      <c r="C3" s="374" t="s">
        <v>276</v>
      </c>
      <c r="D3" s="374" t="s">
        <v>1787</v>
      </c>
      <c r="E3" s="374" t="s">
        <v>1996</v>
      </c>
      <c r="F3" s="374" t="s">
        <v>1997</v>
      </c>
      <c r="G3" s="374" t="s">
        <v>1998</v>
      </c>
      <c r="H3" s="374" t="s">
        <v>1999</v>
      </c>
      <c r="I3" s="374" t="s">
        <v>2000</v>
      </c>
      <c r="J3" s="374" t="s">
        <v>2001</v>
      </c>
      <c r="K3" s="374" t="s">
        <v>2002</v>
      </c>
      <c r="L3" s="374" t="s">
        <v>2003</v>
      </c>
      <c r="M3" s="374" t="s">
        <v>2004</v>
      </c>
      <c r="N3" s="374" t="s">
        <v>2005</v>
      </c>
      <c r="O3" s="374" t="s">
        <v>300</v>
      </c>
      <c r="P3" s="374" t="s">
        <v>301</v>
      </c>
      <c r="Q3" s="374" t="s">
        <v>302</v>
      </c>
      <c r="R3" s="374" t="s">
        <v>303</v>
      </c>
      <c r="S3" s="374" t="s">
        <v>439</v>
      </c>
      <c r="T3" s="374" t="s">
        <v>440</v>
      </c>
      <c r="U3" s="374" t="s">
        <v>2006</v>
      </c>
      <c r="V3" s="374" t="s">
        <v>2007</v>
      </c>
      <c r="W3" s="373" t="s">
        <v>3021</v>
      </c>
      <c r="X3" t="s">
        <v>1996</v>
      </c>
    </row>
    <row r="4" spans="1:24">
      <c r="A4" t="s">
        <v>2008</v>
      </c>
      <c r="B4" t="s">
        <v>1748</v>
      </c>
      <c r="C4" t="s">
        <v>1748</v>
      </c>
      <c r="D4">
        <v>1001</v>
      </c>
      <c r="E4" t="str">
        <f>IF(X4&lt;&gt;"Null",CONCATENATE("*26",RIGHT(X4,3)),"NULL")</f>
        <v>*26007</v>
      </c>
      <c r="N4">
        <v>1</v>
      </c>
      <c r="O4" s="228" t="s">
        <v>135</v>
      </c>
      <c r="P4" s="203" t="s">
        <v>2070</v>
      </c>
      <c r="Q4" t="s">
        <v>795</v>
      </c>
      <c r="R4" t="s">
        <v>795</v>
      </c>
      <c r="S4" t="s">
        <v>304</v>
      </c>
      <c r="T4" t="s">
        <v>304</v>
      </c>
      <c r="V4">
        <v>0</v>
      </c>
      <c r="W4" s="10" t="str">
        <f>CONCATENATE(W$1,W$2,"'",A4,"' OR Name='",B4,"') Print 'Exist' ELSE  IF EXISTS (SELECT CODE FROM GeneralMaster Where Code='",E4,"') ",W$3,"'",A4,"','",B4,"','",C4,"','",D4,"','",E4,"','",F4,"','",G4,"','",H4,"','",I4,"','",J4,"','",K4,"','",L4,"','",M4,"','",N4,"','",O4,"',",P4,",",Q4,",",R4,",'",S4,"','",T4,"','",U4,"',",V4,") ELSE  Print 'NOT Exist'")</f>
        <v xml:space="preserve">   cnDatabase.Execute "IF EXISTS (SELECT * FROM AccountMaster WHERE Code='*01001' OR Name='Cash') Print 'Exist' ELSE  IF EXISTS (SELECT CODE FROM GeneralMaster Where Code='*26007') Insert Into AccountMaster VALUES ('*01001','Cash','Cash','1001','*26007','','','','','','','','','1','000001',GetDate(),NULL,NULL,'N','N','',0) ELSE  Print 'NOT Exist'</v>
      </c>
      <c r="X4" t="s">
        <v>2009</v>
      </c>
    </row>
    <row r="5" spans="1:24">
      <c r="A5" t="s">
        <v>2010</v>
      </c>
      <c r="B5" t="s">
        <v>1755</v>
      </c>
      <c r="C5" t="s">
        <v>1755</v>
      </c>
      <c r="D5">
        <v>1002</v>
      </c>
      <c r="E5" t="str">
        <f t="shared" ref="E5:E59" si="0">IF(X5&lt;&gt;"Null",CONCATENATE("*26",RIGHT(X5,3)),"NULL")</f>
        <v>*26011</v>
      </c>
      <c r="N5">
        <v>1</v>
      </c>
      <c r="O5" s="228" t="s">
        <v>135</v>
      </c>
      <c r="P5" s="203" t="s">
        <v>2070</v>
      </c>
      <c r="Q5" t="s">
        <v>795</v>
      </c>
      <c r="R5" t="s">
        <v>795</v>
      </c>
      <c r="S5" t="s">
        <v>304</v>
      </c>
      <c r="T5" t="s">
        <v>304</v>
      </c>
      <c r="V5">
        <v>0</v>
      </c>
      <c r="W5" s="10" t="str">
        <f t="shared" ref="W5:W59" si="1">CONCATENATE(W$1,W$2,"'",A5,"' OR Name='",B5,"') Print 'Exist' ELSE  IF EXISTS (SELECT CODE FROM GeneralMaster Where Code='",E5,"') ",W$3,"'",A5,"','",B5,"','",C5,"','",D5,"','",E5,"','",F5,"','",G5,"','",H5,"','",I5,"','",J5,"','",K5,"','",L5,"','",M5,"','",N5,"','",O5,"',",P5,",",Q5,",",R5,",'",S5,"','",T5,"','",U5,"',",V5,") ELSE  Print 'NOT Exist'")</f>
        <v xml:space="preserve">   cnDatabase.Execute "IF EXISTS (SELECT * FROM AccountMaster WHERE Code='*01002' OR Name='Development Tax') Print 'Exist' ELSE  IF EXISTS (SELECT CODE FROM GeneralMaster Where Code='*26011') Insert Into AccountMaster VALUES ('*01002','Development Tax','Development Tax','1002','*26011','','','','','','','','','1','000001',GetDate(),NULL,NULL,'N','N','',0) ELSE  Print 'NOT Exist'</v>
      </c>
      <c r="X5" t="s">
        <v>2011</v>
      </c>
    </row>
    <row r="6" spans="1:24">
      <c r="A6" t="s">
        <v>2012</v>
      </c>
      <c r="B6" t="s">
        <v>1757</v>
      </c>
      <c r="C6" t="s">
        <v>1757</v>
      </c>
      <c r="D6">
        <v>1003</v>
      </c>
      <c r="E6" t="str">
        <f t="shared" si="0"/>
        <v>*26011</v>
      </c>
      <c r="N6">
        <v>1</v>
      </c>
      <c r="O6" s="228" t="s">
        <v>135</v>
      </c>
      <c r="P6" s="203" t="s">
        <v>2070</v>
      </c>
      <c r="Q6" t="s">
        <v>795</v>
      </c>
      <c r="R6" t="s">
        <v>795</v>
      </c>
      <c r="S6" t="s">
        <v>304</v>
      </c>
      <c r="T6" t="s">
        <v>304</v>
      </c>
      <c r="V6">
        <v>0</v>
      </c>
      <c r="W6" s="10" t="str">
        <f t="shared" si="1"/>
        <v xml:space="preserve">   cnDatabase.Execute "IF EXISTS (SELECT * FROM AccountMaster WHERE Code='*01003' OR Name='Edu. Cess on TDS') Print 'Exist' ELSE  IF EXISTS (SELECT CODE FROM GeneralMaster Where Code='*26011') Insert Into AccountMaster VALUES ('*01003','Edu. Cess on TDS','Edu. Cess on TDS','1003','*26011','','','','','','','','','1','000001',GetDate(),NULL,NULL,'N','N','',0) ELSE  Print 'NOT Exist'</v>
      </c>
      <c r="X6" t="s">
        <v>2011</v>
      </c>
    </row>
    <row r="7" spans="1:24">
      <c r="A7" t="s">
        <v>2013</v>
      </c>
      <c r="B7" t="s">
        <v>1758</v>
      </c>
      <c r="C7" t="s">
        <v>1758</v>
      </c>
      <c r="D7">
        <v>1004</v>
      </c>
      <c r="E7" t="str">
        <f t="shared" si="0"/>
        <v>*26011</v>
      </c>
      <c r="N7">
        <v>1</v>
      </c>
      <c r="O7" s="228" t="s">
        <v>135</v>
      </c>
      <c r="P7" s="203" t="s">
        <v>2070</v>
      </c>
      <c r="Q7" t="s">
        <v>795</v>
      </c>
      <c r="R7" t="s">
        <v>795</v>
      </c>
      <c r="S7" t="s">
        <v>304</v>
      </c>
      <c r="T7" t="s">
        <v>304</v>
      </c>
      <c r="V7">
        <v>0</v>
      </c>
      <c r="W7" s="10" t="str">
        <f t="shared" si="1"/>
        <v xml:space="preserve">   cnDatabase.Execute "IF EXISTS (SELECT * FROM AccountMaster WHERE Code='*01004' OR Name='Excise Duty') Print 'Exist' ELSE  IF EXISTS (SELECT CODE FROM GeneralMaster Where Code='*26011') Insert Into AccountMaster VALUES ('*01004','Excise Duty','Excise Duty','1004','*26011','','','','','','','','','1','000001',GetDate(),NULL,NULL,'N','N','',0) ELSE  Print 'NOT Exist'</v>
      </c>
      <c r="X7" t="s">
        <v>2011</v>
      </c>
    </row>
    <row r="8" spans="1:24">
      <c r="A8" t="s">
        <v>2014</v>
      </c>
      <c r="B8" t="s">
        <v>1794</v>
      </c>
      <c r="C8" t="s">
        <v>1794</v>
      </c>
      <c r="D8">
        <v>1005</v>
      </c>
      <c r="E8" t="str">
        <f t="shared" si="0"/>
        <v>*26011</v>
      </c>
      <c r="N8">
        <v>1</v>
      </c>
      <c r="O8" s="228" t="s">
        <v>135</v>
      </c>
      <c r="P8" s="203" t="s">
        <v>2070</v>
      </c>
      <c r="Q8" t="s">
        <v>795</v>
      </c>
      <c r="R8" t="s">
        <v>795</v>
      </c>
      <c r="S8" t="s">
        <v>304</v>
      </c>
      <c r="T8" t="s">
        <v>304</v>
      </c>
      <c r="V8">
        <v>0</v>
      </c>
      <c r="W8" s="10" t="str">
        <f t="shared" si="1"/>
        <v xml:space="preserve">   cnDatabase.Execute "IF EXISTS (SELECT * FROM AccountMaster WHERE Code='*01005' OR Name='KKC on Service Tax') Print 'Exist' ELSE  IF EXISTS (SELECT CODE FROM GeneralMaster Where Code='*26011') Insert Into AccountMaster VALUES ('*01005','KKC on Service Tax','KKC on Service Tax','1005','*26011','','','','','','','','','1','000001',GetDate(),NULL,NULL,'N','N','',0) ELSE  Print 'NOT Exist'</v>
      </c>
      <c r="X8" t="s">
        <v>2011</v>
      </c>
    </row>
    <row r="9" spans="1:24">
      <c r="A9" t="s">
        <v>2015</v>
      </c>
      <c r="B9" t="s">
        <v>1793</v>
      </c>
      <c r="C9" t="s">
        <v>1793</v>
      </c>
      <c r="D9">
        <v>1006</v>
      </c>
      <c r="E9" t="str">
        <f t="shared" si="0"/>
        <v>*26011</v>
      </c>
      <c r="N9">
        <v>1</v>
      </c>
      <c r="O9" s="228" t="s">
        <v>135</v>
      </c>
      <c r="P9" s="203" t="s">
        <v>2070</v>
      </c>
      <c r="Q9" t="s">
        <v>795</v>
      </c>
      <c r="R9" t="s">
        <v>795</v>
      </c>
      <c r="S9" t="s">
        <v>304</v>
      </c>
      <c r="T9" t="s">
        <v>304</v>
      </c>
      <c r="V9">
        <v>0</v>
      </c>
      <c r="W9" s="10" t="str">
        <f t="shared" si="1"/>
        <v xml:space="preserve">   cnDatabase.Execute "IF EXISTS (SELECT * FROM AccountMaster WHERE Code='*01006' OR Name='SBC on Service Tax') Print 'Exist' ELSE  IF EXISTS (SELECT CODE FROM GeneralMaster Where Code='*26011') Insert Into AccountMaster VALUES ('*01006','SBC on Service Tax','SBC on Service Tax','1006','*26011','','','','','','','','','1','000001',GetDate(),NULL,NULL,'N','N','',0) ELSE  Print 'NOT Exist'</v>
      </c>
      <c r="X9" t="s">
        <v>2011</v>
      </c>
    </row>
    <row r="10" spans="1:24">
      <c r="A10" t="s">
        <v>2009</v>
      </c>
      <c r="B10" t="s">
        <v>1771</v>
      </c>
      <c r="C10" t="s">
        <v>1771</v>
      </c>
      <c r="D10">
        <v>1007</v>
      </c>
      <c r="E10" t="str">
        <f t="shared" si="0"/>
        <v>*26011</v>
      </c>
      <c r="N10">
        <v>1</v>
      </c>
      <c r="O10" s="228" t="s">
        <v>135</v>
      </c>
      <c r="P10" s="203" t="s">
        <v>2070</v>
      </c>
      <c r="Q10" t="s">
        <v>795</v>
      </c>
      <c r="R10" t="s">
        <v>795</v>
      </c>
      <c r="S10" t="s">
        <v>304</v>
      </c>
      <c r="T10" t="s">
        <v>304</v>
      </c>
      <c r="V10">
        <v>0</v>
      </c>
      <c r="W10" s="10" t="str">
        <f t="shared" si="1"/>
        <v xml:space="preserve">   cnDatabase.Execute "IF EXISTS (SELECT * FROM AccountMaster WHERE Code='*01007' OR Name='Service Tax') Print 'Exist' ELSE  IF EXISTS (SELECT CODE FROM GeneralMaster Where Code='*26011') Insert Into AccountMaster VALUES ('*01007','Service Tax','Service Tax','1007','*26011','','','','','','','','','1','000001',GetDate(),NULL,NULL,'N','N','',0) ELSE  Print 'NOT Exist'</v>
      </c>
      <c r="X10" t="s">
        <v>2011</v>
      </c>
    </row>
    <row r="11" spans="1:24">
      <c r="A11" t="s">
        <v>2016</v>
      </c>
      <c r="B11" t="s">
        <v>1772</v>
      </c>
      <c r="C11" t="s">
        <v>1772</v>
      </c>
      <c r="D11">
        <v>1008</v>
      </c>
      <c r="E11" t="str">
        <f t="shared" si="0"/>
        <v>*26011</v>
      </c>
      <c r="N11">
        <v>1</v>
      </c>
      <c r="O11" s="228" t="s">
        <v>135</v>
      </c>
      <c r="P11" s="203" t="s">
        <v>2070</v>
      </c>
      <c r="Q11" t="s">
        <v>795</v>
      </c>
      <c r="R11" t="s">
        <v>795</v>
      </c>
      <c r="S11" t="s">
        <v>304</v>
      </c>
      <c r="T11" t="s">
        <v>304</v>
      </c>
      <c r="V11">
        <v>0</v>
      </c>
      <c r="W11" s="10" t="str">
        <f t="shared" si="1"/>
        <v xml:space="preserve">   cnDatabase.Execute "IF EXISTS (SELECT * FROM AccountMaster WHERE Code='*01008' OR Name='SHE Cess on TDS') Print 'Exist' ELSE  IF EXISTS (SELECT CODE FROM GeneralMaster Where Code='*26011') Insert Into AccountMaster VALUES ('*01008','SHE Cess on TDS','SHE Cess on TDS','1008','*26011','','','','','','','','','1','000001',GetDate(),NULL,NULL,'N','N','',0) ELSE  Print 'NOT Exist'</v>
      </c>
      <c r="X11" t="s">
        <v>2011</v>
      </c>
    </row>
    <row r="12" spans="1:24">
      <c r="A12" t="s">
        <v>2017</v>
      </c>
      <c r="B12" t="s">
        <v>1774</v>
      </c>
      <c r="C12" t="s">
        <v>1774</v>
      </c>
      <c r="D12">
        <v>1009</v>
      </c>
      <c r="E12" t="str">
        <f t="shared" si="0"/>
        <v>*26011</v>
      </c>
      <c r="N12">
        <v>1</v>
      </c>
      <c r="O12" s="228" t="s">
        <v>135</v>
      </c>
      <c r="P12" s="203" t="s">
        <v>2070</v>
      </c>
      <c r="Q12" t="s">
        <v>795</v>
      </c>
      <c r="R12" t="s">
        <v>795</v>
      </c>
      <c r="S12" t="s">
        <v>304</v>
      </c>
      <c r="T12" t="s">
        <v>304</v>
      </c>
      <c r="V12">
        <v>0</v>
      </c>
      <c r="W12" s="10" t="str">
        <f t="shared" si="1"/>
        <v xml:space="preserve">   cnDatabase.Execute "IF EXISTS (SELECT * FROM AccountMaster WHERE Code='*01009' OR Name='TDS (Commission or Brokerage)') Print 'Exist' ELSE  IF EXISTS (SELECT CODE FROM GeneralMaster Where Code='*26011') Insert Into AccountMaster VALUES ('*01009','TDS (Commission or Brokerage)','TDS (Commission or Brokerage)','1009','*26011','','','','','','','','','1','000001',GetDate(),NULL,NULL,'N','N','',0) ELSE  Print 'NOT Exist'</v>
      </c>
      <c r="X12" t="s">
        <v>2011</v>
      </c>
    </row>
    <row r="13" spans="1:24">
      <c r="A13" t="s">
        <v>2018</v>
      </c>
      <c r="B13" t="s">
        <v>1775</v>
      </c>
      <c r="C13" t="s">
        <v>1775</v>
      </c>
      <c r="D13">
        <v>1010</v>
      </c>
      <c r="E13" t="str">
        <f t="shared" si="0"/>
        <v>*26011</v>
      </c>
      <c r="N13">
        <v>1</v>
      </c>
      <c r="O13" s="228" t="s">
        <v>135</v>
      </c>
      <c r="P13" s="203" t="s">
        <v>2070</v>
      </c>
      <c r="Q13" t="s">
        <v>795</v>
      </c>
      <c r="R13" t="s">
        <v>795</v>
      </c>
      <c r="S13" t="s">
        <v>304</v>
      </c>
      <c r="T13" t="s">
        <v>304</v>
      </c>
      <c r="V13">
        <v>0</v>
      </c>
      <c r="W13" s="10" t="str">
        <f t="shared" si="1"/>
        <v xml:space="preserve">   cnDatabase.Execute "IF EXISTS (SELECT * FROM AccountMaster WHERE Code='*01010' OR Name='TDS (Contracts to Individuals/HUF)') Print 'Exist' ELSE  IF EXISTS (SELECT CODE FROM GeneralMaster Where Code='*26011') Insert Into AccountMaster VALUES ('*01010','TDS (Contracts to Individuals/HUF)','TDS (Contracts to Individuals/HUF)','1010','*26011','','','','','','','','','1','000001',GetDate(),NULL,NULL,'N','N','',0) ELSE  Print 'NOT Exist'</v>
      </c>
      <c r="X13" t="s">
        <v>2011</v>
      </c>
    </row>
    <row r="14" spans="1:24">
      <c r="A14" t="s">
        <v>2011</v>
      </c>
      <c r="B14" t="s">
        <v>1776</v>
      </c>
      <c r="C14" t="s">
        <v>1776</v>
      </c>
      <c r="D14">
        <v>1011</v>
      </c>
      <c r="E14" t="str">
        <f t="shared" si="0"/>
        <v>*26011</v>
      </c>
      <c r="N14">
        <v>1</v>
      </c>
      <c r="O14" s="228" t="s">
        <v>135</v>
      </c>
      <c r="P14" s="203" t="s">
        <v>2070</v>
      </c>
      <c r="Q14" t="s">
        <v>795</v>
      </c>
      <c r="R14" t="s">
        <v>795</v>
      </c>
      <c r="S14" t="s">
        <v>304</v>
      </c>
      <c r="T14" t="s">
        <v>304</v>
      </c>
      <c r="V14">
        <v>0</v>
      </c>
      <c r="W14" s="10" t="str">
        <f t="shared" si="1"/>
        <v xml:space="preserve">   cnDatabase.Execute "IF EXISTS (SELECT * FROM AccountMaster WHERE Code='*01011' OR Name='TDS (Contracts to Others)') Print 'Exist' ELSE  IF EXISTS (SELECT CODE FROM GeneralMaster Where Code='*26011') Insert Into AccountMaster VALUES ('*01011','TDS (Contracts to Others)','TDS (Contracts to Others)','1011','*26011','','','','','','','','','1','000001',GetDate(),NULL,NULL,'N','N','',0) ELSE  Print 'NOT Exist'</v>
      </c>
      <c r="X14" t="s">
        <v>2011</v>
      </c>
    </row>
    <row r="15" spans="1:24">
      <c r="A15" t="s">
        <v>2019</v>
      </c>
      <c r="B15" t="s">
        <v>1777</v>
      </c>
      <c r="C15" t="s">
        <v>1777</v>
      </c>
      <c r="D15">
        <v>1012</v>
      </c>
      <c r="E15" t="str">
        <f t="shared" si="0"/>
        <v>*26011</v>
      </c>
      <c r="N15">
        <v>1</v>
      </c>
      <c r="O15" s="228" t="s">
        <v>135</v>
      </c>
      <c r="P15" s="203" t="s">
        <v>2070</v>
      </c>
      <c r="Q15" t="s">
        <v>795</v>
      </c>
      <c r="R15" t="s">
        <v>795</v>
      </c>
      <c r="S15" t="s">
        <v>304</v>
      </c>
      <c r="T15" t="s">
        <v>304</v>
      </c>
      <c r="V15">
        <v>0</v>
      </c>
      <c r="W15" s="10" t="str">
        <f t="shared" si="1"/>
        <v xml:space="preserve">   cnDatabase.Execute "IF EXISTS (SELECT * FROM AccountMaster WHERE Code='*01012' OR Name='TDS (Contracts to Transporter)') Print 'Exist' ELSE  IF EXISTS (SELECT CODE FROM GeneralMaster Where Code='*26011') Insert Into AccountMaster VALUES ('*01012','TDS (Contracts to Transporter)','TDS (Contracts to Transporter)','1012','*26011','','','','','','','','','1','000001',GetDate(),NULL,NULL,'N','N','',0) ELSE  Print 'NOT Exist'</v>
      </c>
      <c r="X15" t="s">
        <v>2011</v>
      </c>
    </row>
    <row r="16" spans="1:24">
      <c r="A16" t="s">
        <v>2020</v>
      </c>
      <c r="B16" t="s">
        <v>1778</v>
      </c>
      <c r="C16" t="s">
        <v>1778</v>
      </c>
      <c r="D16">
        <v>1013</v>
      </c>
      <c r="E16" t="str">
        <f t="shared" si="0"/>
        <v>*26011</v>
      </c>
      <c r="N16">
        <v>1</v>
      </c>
      <c r="O16" s="228" t="s">
        <v>135</v>
      </c>
      <c r="P16" s="203" t="s">
        <v>2070</v>
      </c>
      <c r="Q16" t="s">
        <v>795</v>
      </c>
      <c r="R16" t="s">
        <v>795</v>
      </c>
      <c r="S16" t="s">
        <v>304</v>
      </c>
      <c r="T16" t="s">
        <v>304</v>
      </c>
      <c r="V16">
        <v>0</v>
      </c>
      <c r="W16" s="10" t="str">
        <f t="shared" si="1"/>
        <v xml:space="preserve">   cnDatabase.Execute "IF EXISTS (SELECT * FROM AccountMaster WHERE Code='*01013' OR Name='TDS (Interest from a Banking Co)') Print 'Exist' ELSE  IF EXISTS (SELECT CODE FROM GeneralMaster Where Code='*26011') Insert Into AccountMaster VALUES ('*01013','TDS (Interest from a Banking Co)','TDS (Interest from a Banking Co)','1013','*26011','','','','','','','','','1','000001',GetDate(),NULL,NULL,'N','N','',0) ELSE  Print 'NOT Exist'</v>
      </c>
      <c r="X16" t="s">
        <v>2011</v>
      </c>
    </row>
    <row r="17" spans="1:24">
      <c r="A17" t="s">
        <v>2021</v>
      </c>
      <c r="B17" t="s">
        <v>1779</v>
      </c>
      <c r="C17" t="s">
        <v>1779</v>
      </c>
      <c r="D17">
        <v>1014</v>
      </c>
      <c r="E17" t="str">
        <f t="shared" si="0"/>
        <v>*26011</v>
      </c>
      <c r="N17">
        <v>1</v>
      </c>
      <c r="O17" s="228" t="s">
        <v>135</v>
      </c>
      <c r="P17" s="203" t="s">
        <v>2070</v>
      </c>
      <c r="Q17" t="s">
        <v>795</v>
      </c>
      <c r="R17" t="s">
        <v>795</v>
      </c>
      <c r="S17" t="s">
        <v>304</v>
      </c>
      <c r="T17" t="s">
        <v>304</v>
      </c>
      <c r="V17">
        <v>0</v>
      </c>
      <c r="W17" s="10" t="str">
        <f t="shared" si="1"/>
        <v xml:space="preserve">   cnDatabase.Execute "IF EXISTS (SELECT * FROM AccountMaster WHERE Code='*01014' OR Name='TDS (Interest from a NonBanking Co)') Print 'Exist' ELSE  IF EXISTS (SELECT CODE FROM GeneralMaster Where Code='*26011') Insert Into AccountMaster VALUES ('*01014','TDS (Interest from a NonBanking Co)','TDS (Interest from a NonBanking Co)','1014','*26011','','','','','','','','','1','000001',GetDate(),NULL,NULL,'N','N','',0) ELSE  Print 'NOT Exist'</v>
      </c>
      <c r="X17" t="s">
        <v>2011</v>
      </c>
    </row>
    <row r="18" spans="1:24">
      <c r="A18" t="s">
        <v>2022</v>
      </c>
      <c r="B18" t="s">
        <v>1780</v>
      </c>
      <c r="C18" t="s">
        <v>1780</v>
      </c>
      <c r="D18">
        <v>1015</v>
      </c>
      <c r="E18" t="str">
        <f t="shared" si="0"/>
        <v>*26011</v>
      </c>
      <c r="N18">
        <v>1</v>
      </c>
      <c r="O18" s="228" t="s">
        <v>135</v>
      </c>
      <c r="P18" s="203" t="s">
        <v>2070</v>
      </c>
      <c r="Q18" t="s">
        <v>795</v>
      </c>
      <c r="R18" t="s">
        <v>795</v>
      </c>
      <c r="S18" t="s">
        <v>304</v>
      </c>
      <c r="T18" t="s">
        <v>304</v>
      </c>
      <c r="V18">
        <v>0</v>
      </c>
      <c r="W18" s="10" t="str">
        <f t="shared" si="1"/>
        <v xml:space="preserve">   cnDatabase.Execute "IF EXISTS (SELECT * FROM AccountMaster WHERE Code='*01015' OR Name='TDS (Professionals Services)') Print 'Exist' ELSE  IF EXISTS (SELECT CODE FROM GeneralMaster Where Code='*26011') Insert Into AccountMaster VALUES ('*01015','TDS (Professionals Services)','TDS (Professionals Services)','1015','*26011','','','','','','','','','1','000001',GetDate(),NULL,NULL,'N','N','',0) ELSE  Print 'NOT Exist'</v>
      </c>
      <c r="X18" t="s">
        <v>2011</v>
      </c>
    </row>
    <row r="19" spans="1:24">
      <c r="A19" t="s">
        <v>2023</v>
      </c>
      <c r="B19" t="s">
        <v>1781</v>
      </c>
      <c r="C19" t="s">
        <v>1781</v>
      </c>
      <c r="D19">
        <v>1016</v>
      </c>
      <c r="E19" t="str">
        <f t="shared" si="0"/>
        <v>*26011</v>
      </c>
      <c r="N19">
        <v>1</v>
      </c>
      <c r="O19" s="228" t="s">
        <v>135</v>
      </c>
      <c r="P19" s="203" t="s">
        <v>2070</v>
      </c>
      <c r="Q19" t="s">
        <v>795</v>
      </c>
      <c r="R19" t="s">
        <v>795</v>
      </c>
      <c r="S19" t="s">
        <v>304</v>
      </c>
      <c r="T19" t="s">
        <v>304</v>
      </c>
      <c r="V19">
        <v>0</v>
      </c>
      <c r="W19" s="10" t="str">
        <f t="shared" si="1"/>
        <v xml:space="preserve">   cnDatabase.Execute "IF EXISTS (SELECT * FROM AccountMaster WHERE Code='*01016' OR Name='TDS (Rent of Land)') Print 'Exist' ELSE  IF EXISTS (SELECT CODE FROM GeneralMaster Where Code='*26011') Insert Into AccountMaster VALUES ('*01016','TDS (Rent of Land)','TDS (Rent of Land)','1016','*26011','','','','','','','','','1','000001',GetDate(),NULL,NULL,'N','N','',0) ELSE  Print 'NOT Exist'</v>
      </c>
      <c r="X19" t="s">
        <v>2011</v>
      </c>
    </row>
    <row r="20" spans="1:24">
      <c r="A20" t="s">
        <v>2024</v>
      </c>
      <c r="B20" t="s">
        <v>1782</v>
      </c>
      <c r="C20" t="s">
        <v>1782</v>
      </c>
      <c r="D20">
        <v>1017</v>
      </c>
      <c r="E20" t="str">
        <f t="shared" si="0"/>
        <v>*26011</v>
      </c>
      <c r="N20">
        <v>1</v>
      </c>
      <c r="O20" s="228" t="s">
        <v>135</v>
      </c>
      <c r="P20" s="203" t="s">
        <v>2070</v>
      </c>
      <c r="Q20" t="s">
        <v>795</v>
      </c>
      <c r="R20" t="s">
        <v>795</v>
      </c>
      <c r="S20" t="s">
        <v>304</v>
      </c>
      <c r="T20" t="s">
        <v>304</v>
      </c>
      <c r="V20">
        <v>0</v>
      </c>
      <c r="W20" s="10" t="str">
        <f t="shared" si="1"/>
        <v xml:space="preserve">   cnDatabase.Execute "IF EXISTS (SELECT * FROM AccountMaster WHERE Code='*01017' OR Name='TDS (Rent of Plant &amp; Machinery)') Print 'Exist' ELSE  IF EXISTS (SELECT CODE FROM GeneralMaster Where Code='*26011') Insert Into AccountMaster VALUES ('*01017','TDS (Rent of Plant &amp; Machinery)','TDS (Rent of Plant &amp; Machinery)','1017','*26011','','','','','','','','','1','000001',GetDate(),NULL,NULL,'N','N','',0) ELSE  Print 'NOT Exist'</v>
      </c>
      <c r="X20" t="s">
        <v>2011</v>
      </c>
    </row>
    <row r="21" spans="1:24">
      <c r="A21" t="s">
        <v>2025</v>
      </c>
      <c r="B21" t="s">
        <v>1792</v>
      </c>
      <c r="C21" t="s">
        <v>1792</v>
      </c>
      <c r="D21">
        <v>1018</v>
      </c>
      <c r="E21" t="str">
        <f t="shared" si="0"/>
        <v>*26011</v>
      </c>
      <c r="N21">
        <v>1</v>
      </c>
      <c r="O21" s="228" t="s">
        <v>135</v>
      </c>
      <c r="P21" s="203" t="s">
        <v>2070</v>
      </c>
      <c r="Q21" t="s">
        <v>795</v>
      </c>
      <c r="R21" t="s">
        <v>795</v>
      </c>
      <c r="S21" t="s">
        <v>304</v>
      </c>
      <c r="T21" t="s">
        <v>304</v>
      </c>
      <c r="V21">
        <v>0</v>
      </c>
      <c r="W21" s="10" t="str">
        <f t="shared" si="1"/>
        <v xml:space="preserve">   cnDatabase.Execute "IF EXISTS (SELECT * FROM AccountMaster WHERE Code='*01018' OR Name='TDS (Salary)') Print 'Exist' ELSE  IF EXISTS (SELECT CODE FROM GeneralMaster Where Code='*26011') Insert Into AccountMaster VALUES ('*01018','TDS (Salary)','TDS (Salary)','1018','*26011','','','','','','','','','1','000001',GetDate(),NULL,NULL,'N','N','',0) ELSE  Print 'NOT Exist'</v>
      </c>
      <c r="X21" t="s">
        <v>2011</v>
      </c>
    </row>
    <row r="22" spans="1:24">
      <c r="A22" t="s">
        <v>2026</v>
      </c>
      <c r="B22" t="s">
        <v>1743</v>
      </c>
      <c r="C22" t="s">
        <v>1743</v>
      </c>
      <c r="D22">
        <v>1019</v>
      </c>
      <c r="E22" t="str">
        <f t="shared" si="0"/>
        <v>*26013</v>
      </c>
      <c r="N22">
        <v>1</v>
      </c>
      <c r="O22" s="228" t="s">
        <v>135</v>
      </c>
      <c r="P22" s="203" t="s">
        <v>2070</v>
      </c>
      <c r="Q22" t="s">
        <v>795</v>
      </c>
      <c r="R22" t="s">
        <v>795</v>
      </c>
      <c r="S22" t="s">
        <v>304</v>
      </c>
      <c r="T22" t="s">
        <v>304</v>
      </c>
      <c r="V22">
        <v>0</v>
      </c>
      <c r="W22" s="10" t="str">
        <f t="shared" si="1"/>
        <v xml:space="preserve">   cnDatabase.Execute "IF EXISTS (SELECT * FROM AccountMaster WHERE Code='*01019' OR Name='Advertisement &amp; Publicity') Print 'Exist' ELSE  IF EXISTS (SELECT CODE FROM GeneralMaster Where Code='*26013') Insert Into AccountMaster VALUES ('*01019','Advertisement &amp; Publicity','Advertisement &amp; Publicity','1019','*26013','','','','','','','','','1','000001',GetDate(),NULL,NULL,'N','N','',0) ELSE  Print 'NOT Exist'</v>
      </c>
      <c r="X22" t="s">
        <v>2020</v>
      </c>
    </row>
    <row r="23" spans="1:24">
      <c r="A23" t="s">
        <v>2027</v>
      </c>
      <c r="B23" t="s">
        <v>1744</v>
      </c>
      <c r="C23" t="s">
        <v>1744</v>
      </c>
      <c r="D23">
        <v>1020</v>
      </c>
      <c r="E23" t="str">
        <f t="shared" si="0"/>
        <v>*26013</v>
      </c>
      <c r="N23">
        <v>1</v>
      </c>
      <c r="O23" s="228" t="s">
        <v>135</v>
      </c>
      <c r="P23" s="203" t="s">
        <v>2070</v>
      </c>
      <c r="Q23" t="s">
        <v>795</v>
      </c>
      <c r="R23" t="s">
        <v>795</v>
      </c>
      <c r="S23" t="s">
        <v>304</v>
      </c>
      <c r="T23" t="s">
        <v>304</v>
      </c>
      <c r="V23">
        <v>0</v>
      </c>
      <c r="W23" s="10" t="str">
        <f t="shared" si="1"/>
        <v xml:space="preserve">   cnDatabase.Execute "IF EXISTS (SELECT * FROM AccountMaster WHERE Code='*01020' OR Name='Bad Debts Written Off') Print 'Exist' ELSE  IF EXISTS (SELECT CODE FROM GeneralMaster Where Code='*26013') Insert Into AccountMaster VALUES ('*01020','Bad Debts Written Off','Bad Debts Written Off','1020','*26013','','','','','','','','','1','000001',GetDate(),NULL,NULL,'N','N','',0) ELSE  Print 'NOT Exist'</v>
      </c>
      <c r="X23" t="s">
        <v>2020</v>
      </c>
    </row>
    <row r="24" spans="1:24">
      <c r="A24" t="s">
        <v>2028</v>
      </c>
      <c r="B24" t="s">
        <v>1745</v>
      </c>
      <c r="C24" t="s">
        <v>1745</v>
      </c>
      <c r="D24">
        <v>1021</v>
      </c>
      <c r="E24" t="str">
        <f t="shared" si="0"/>
        <v>*26013</v>
      </c>
      <c r="N24">
        <v>1</v>
      </c>
      <c r="O24" s="228" t="s">
        <v>135</v>
      </c>
      <c r="P24" s="203" t="s">
        <v>2070</v>
      </c>
      <c r="Q24" t="s">
        <v>795</v>
      </c>
      <c r="R24" t="s">
        <v>795</v>
      </c>
      <c r="S24" t="s">
        <v>304</v>
      </c>
      <c r="T24" t="s">
        <v>304</v>
      </c>
      <c r="V24">
        <v>0</v>
      </c>
      <c r="W24" s="10" t="str">
        <f t="shared" si="1"/>
        <v xml:space="preserve">   cnDatabase.Execute "IF EXISTS (SELECT * FROM AccountMaster WHERE Code='*01021' OR Name='Bank Charges') Print 'Exist' ELSE  IF EXISTS (SELECT CODE FROM GeneralMaster Where Code='*26013') Insert Into AccountMaster VALUES ('*01021','Bank Charges','Bank Charges','1021','*26013','','','','','','','','','1','000001',GetDate(),NULL,NULL,'N','N','',0) ELSE  Print 'NOT Exist'</v>
      </c>
      <c r="X24" t="s">
        <v>2020</v>
      </c>
    </row>
    <row r="25" spans="1:24">
      <c r="A25" t="s">
        <v>2029</v>
      </c>
      <c r="B25" t="s">
        <v>1746</v>
      </c>
      <c r="C25" t="s">
        <v>1746</v>
      </c>
      <c r="D25">
        <v>1022</v>
      </c>
      <c r="E25" t="str">
        <f t="shared" si="0"/>
        <v>*26013</v>
      </c>
      <c r="N25">
        <v>1</v>
      </c>
      <c r="O25" s="228" t="s">
        <v>135</v>
      </c>
      <c r="P25" s="203" t="s">
        <v>2070</v>
      </c>
      <c r="Q25" t="s">
        <v>795</v>
      </c>
      <c r="R25" t="s">
        <v>795</v>
      </c>
      <c r="S25" t="s">
        <v>304</v>
      </c>
      <c r="T25" t="s">
        <v>304</v>
      </c>
      <c r="V25">
        <v>0</v>
      </c>
      <c r="W25" s="10" t="str">
        <f t="shared" si="1"/>
        <v xml:space="preserve">   cnDatabase.Execute "IF EXISTS (SELECT * FROM AccountMaster WHERE Code='*01022' OR Name='Books &amp; Periodicals') Print 'Exist' ELSE  IF EXISTS (SELECT CODE FROM GeneralMaster Where Code='*26013') Insert Into AccountMaster VALUES ('*01022','Books &amp; Periodicals','Books &amp; Periodicals','1022','*26013','','','','','','','','','1','000001',GetDate(),NULL,NULL,'N','N','',0) ELSE  Print 'NOT Exist'</v>
      </c>
      <c r="X25" t="s">
        <v>2020</v>
      </c>
    </row>
    <row r="26" spans="1:24">
      <c r="A26" t="s">
        <v>2030</v>
      </c>
      <c r="B26" t="s">
        <v>1749</v>
      </c>
      <c r="C26" t="s">
        <v>1749</v>
      </c>
      <c r="D26">
        <v>1023</v>
      </c>
      <c r="E26" t="str">
        <f t="shared" si="0"/>
        <v>*26013</v>
      </c>
      <c r="N26">
        <v>1</v>
      </c>
      <c r="O26" s="228" t="s">
        <v>135</v>
      </c>
      <c r="P26" s="203" t="s">
        <v>2070</v>
      </c>
      <c r="Q26" t="s">
        <v>795</v>
      </c>
      <c r="R26" t="s">
        <v>795</v>
      </c>
      <c r="S26" t="s">
        <v>304</v>
      </c>
      <c r="T26" t="s">
        <v>304</v>
      </c>
      <c r="V26">
        <v>0</v>
      </c>
      <c r="W26" s="10" t="str">
        <f t="shared" si="1"/>
        <v xml:space="preserve">   cnDatabase.Execute "IF EXISTS (SELECT * FROM AccountMaster WHERE Code='*01023' OR Name='Charity &amp; Donations') Print 'Exist' ELSE  IF EXISTS (SELECT CODE FROM GeneralMaster Where Code='*26013') Insert Into AccountMaster VALUES ('*01023','Charity &amp; Donations','Charity &amp; Donations','1023','*26013','','','','','','','','','1','000001',GetDate(),NULL,NULL,'N','N','',0) ELSE  Print 'NOT Exist'</v>
      </c>
      <c r="X26" t="s">
        <v>2020</v>
      </c>
    </row>
    <row r="27" spans="1:24">
      <c r="A27" t="s">
        <v>2031</v>
      </c>
      <c r="B27" t="s">
        <v>1750</v>
      </c>
      <c r="C27" t="s">
        <v>1750</v>
      </c>
      <c r="D27">
        <v>1024</v>
      </c>
      <c r="E27" t="str">
        <f t="shared" si="0"/>
        <v>*26013</v>
      </c>
      <c r="N27">
        <v>1</v>
      </c>
      <c r="O27" s="228" t="s">
        <v>135</v>
      </c>
      <c r="P27" s="203" t="s">
        <v>2070</v>
      </c>
      <c r="Q27" t="s">
        <v>795</v>
      </c>
      <c r="R27" t="s">
        <v>795</v>
      </c>
      <c r="S27" t="s">
        <v>304</v>
      </c>
      <c r="T27" t="s">
        <v>304</v>
      </c>
      <c r="V27">
        <v>0</v>
      </c>
      <c r="W27" s="10" t="str">
        <f t="shared" si="1"/>
        <v xml:space="preserve">   cnDatabase.Execute "IF EXISTS (SELECT * FROM AccountMaster WHERE Code='*01024' OR Name='Commission on Sales') Print 'Exist' ELSE  IF EXISTS (SELECT CODE FROM GeneralMaster Where Code='*26013') Insert Into AccountMaster VALUES ('*01024','Commission on Sales','Commission on Sales','1024','*26013','','','','','','','','','1','000001',GetDate(),NULL,NULL,'N','N','',0) ELSE  Print 'NOT Exist'</v>
      </c>
      <c r="X27" t="s">
        <v>2020</v>
      </c>
    </row>
    <row r="28" spans="1:24">
      <c r="A28" t="s">
        <v>2032</v>
      </c>
      <c r="B28" t="s">
        <v>1752</v>
      </c>
      <c r="C28" t="s">
        <v>1752</v>
      </c>
      <c r="D28">
        <v>1025</v>
      </c>
      <c r="E28" t="str">
        <f t="shared" si="0"/>
        <v>*26013</v>
      </c>
      <c r="N28">
        <v>1</v>
      </c>
      <c r="O28" s="228" t="s">
        <v>135</v>
      </c>
      <c r="P28" s="203" t="s">
        <v>2070</v>
      </c>
      <c r="Q28" t="s">
        <v>795</v>
      </c>
      <c r="R28" t="s">
        <v>795</v>
      </c>
      <c r="S28" t="s">
        <v>304</v>
      </c>
      <c r="T28" t="s">
        <v>304</v>
      </c>
      <c r="V28">
        <v>0</v>
      </c>
      <c r="W28" s="10" t="str">
        <f t="shared" si="1"/>
        <v xml:space="preserve">   cnDatabase.Execute "IF EXISTS (SELECT * FROM AccountMaster WHERE Code='*01025' OR Name='Conveyance Expenses') Print 'Exist' ELSE  IF EXISTS (SELECT CODE FROM GeneralMaster Where Code='*26013') Insert Into AccountMaster VALUES ('*01025','Conveyance Expenses','Conveyance Expenses','1025','*26013','','','','','','','','','1','000001',GetDate(),NULL,NULL,'N','N','',0) ELSE  Print 'NOT Exist'</v>
      </c>
      <c r="X28" t="s">
        <v>2020</v>
      </c>
    </row>
    <row r="29" spans="1:24">
      <c r="A29" t="s">
        <v>2033</v>
      </c>
      <c r="B29" t="s">
        <v>1753</v>
      </c>
      <c r="C29" t="s">
        <v>1753</v>
      </c>
      <c r="D29">
        <v>1026</v>
      </c>
      <c r="E29" t="str">
        <f t="shared" si="0"/>
        <v>*26013</v>
      </c>
      <c r="N29">
        <v>1</v>
      </c>
      <c r="O29" s="228" t="s">
        <v>135</v>
      </c>
      <c r="P29" s="203" t="s">
        <v>2070</v>
      </c>
      <c r="Q29" t="s">
        <v>795</v>
      </c>
      <c r="R29" t="s">
        <v>795</v>
      </c>
      <c r="S29" t="s">
        <v>304</v>
      </c>
      <c r="T29" t="s">
        <v>304</v>
      </c>
      <c r="V29">
        <v>0</v>
      </c>
      <c r="W29" s="10" t="str">
        <f t="shared" si="1"/>
        <v xml:space="preserve">   cnDatabase.Execute "IF EXISTS (SELECT * FROM AccountMaster WHERE Code='*01026' OR Name='Customer Entertainment Expenses') Print 'Exist' ELSE  IF EXISTS (SELECT CODE FROM GeneralMaster Where Code='*26013') Insert Into AccountMaster VALUES ('*01026','Customer Entertainment Expenses','Customer Entertainment Expenses','1026','*26013','','','','','','','','','1','000001',GetDate(),NULL,NULL,'N','N','',0) ELSE  Print 'NOT Exist'</v>
      </c>
      <c r="X29" t="s">
        <v>2020</v>
      </c>
    </row>
    <row r="30" spans="1:24">
      <c r="A30" t="s">
        <v>2034</v>
      </c>
      <c r="B30" t="s">
        <v>1754</v>
      </c>
      <c r="C30" t="s">
        <v>1754</v>
      </c>
      <c r="D30">
        <v>1027</v>
      </c>
      <c r="E30" t="str">
        <f t="shared" si="0"/>
        <v>*26013</v>
      </c>
      <c r="N30">
        <v>1</v>
      </c>
      <c r="O30" s="228" t="s">
        <v>135</v>
      </c>
      <c r="P30" s="203" t="s">
        <v>2070</v>
      </c>
      <c r="Q30" t="s">
        <v>795</v>
      </c>
      <c r="R30" t="s">
        <v>795</v>
      </c>
      <c r="S30" t="s">
        <v>304</v>
      </c>
      <c r="T30" t="s">
        <v>304</v>
      </c>
      <c r="V30">
        <v>0</v>
      </c>
      <c r="W30" s="10" t="str">
        <f t="shared" si="1"/>
        <v xml:space="preserve">   cnDatabase.Execute "IF EXISTS (SELECT * FROM AccountMaster WHERE Code='*01027' OR Name='Depreciation A/c') Print 'Exist' ELSE  IF EXISTS (SELECT CODE FROM GeneralMaster Where Code='*26013') Insert Into AccountMaster VALUES ('*01027','Depreciation A/c','Depreciation A/c','1027','*26013','','','','','','','','','1','000001',GetDate(),NULL,NULL,'N','N','',0) ELSE  Print 'NOT Exist'</v>
      </c>
      <c r="X30" t="s">
        <v>2020</v>
      </c>
    </row>
    <row r="31" spans="1:24">
      <c r="A31" t="s">
        <v>2035</v>
      </c>
      <c r="B31" t="s">
        <v>1759</v>
      </c>
      <c r="C31" t="s">
        <v>1759</v>
      </c>
      <c r="D31">
        <v>1028</v>
      </c>
      <c r="E31" t="str">
        <f t="shared" si="0"/>
        <v>*26013</v>
      </c>
      <c r="N31">
        <v>1</v>
      </c>
      <c r="O31" s="228" t="s">
        <v>135</v>
      </c>
      <c r="P31" s="203" t="s">
        <v>2070</v>
      </c>
      <c r="Q31" t="s">
        <v>795</v>
      </c>
      <c r="R31" t="s">
        <v>795</v>
      </c>
      <c r="S31" t="s">
        <v>304</v>
      </c>
      <c r="T31" t="s">
        <v>304</v>
      </c>
      <c r="V31">
        <v>0</v>
      </c>
      <c r="W31" s="10" t="str">
        <f t="shared" si="1"/>
        <v xml:space="preserve">   cnDatabase.Execute "IF EXISTS (SELECT * FROM AccountMaster WHERE Code='*01028' OR Name='Freight &amp; Forwarding Charges') Print 'Exist' ELSE  IF EXISTS (SELECT CODE FROM GeneralMaster Where Code='*26013') Insert Into AccountMaster VALUES ('*01028','Freight &amp; Forwarding Charges','Freight &amp; Forwarding Charges','1028','*26013','','','','','','','','','1','000001',GetDate(),NULL,NULL,'N','N','',0) ELSE  Print 'NOT Exist'</v>
      </c>
      <c r="X31" t="s">
        <v>2020</v>
      </c>
    </row>
    <row r="32" spans="1:24">
      <c r="A32" t="s">
        <v>2036</v>
      </c>
      <c r="B32" t="s">
        <v>1761</v>
      </c>
      <c r="C32" t="s">
        <v>1761</v>
      </c>
      <c r="D32">
        <v>1029</v>
      </c>
      <c r="E32" t="str">
        <f t="shared" si="0"/>
        <v>*26013</v>
      </c>
      <c r="N32">
        <v>1</v>
      </c>
      <c r="O32" s="228" t="s">
        <v>135</v>
      </c>
      <c r="P32" s="203" t="s">
        <v>2070</v>
      </c>
      <c r="Q32" t="s">
        <v>795</v>
      </c>
      <c r="R32" t="s">
        <v>795</v>
      </c>
      <c r="S32" t="s">
        <v>304</v>
      </c>
      <c r="T32" t="s">
        <v>304</v>
      </c>
      <c r="V32">
        <v>0</v>
      </c>
      <c r="W32" s="10" t="str">
        <f t="shared" si="1"/>
        <v xml:space="preserve">   cnDatabase.Execute "IF EXISTS (SELECT * FROM AccountMaster WHERE Code='*01029' OR Name='Legal Expenses') Print 'Exist' ELSE  IF EXISTS (SELECT CODE FROM GeneralMaster Where Code='*26013') Insert Into AccountMaster VALUES ('*01029','Legal Expenses','Legal Expenses','1029','*26013','','','','','','','','','1','000001',GetDate(),NULL,NULL,'N','N','',0) ELSE  Print 'NOT Exist'</v>
      </c>
      <c r="X32" t="s">
        <v>2020</v>
      </c>
    </row>
    <row r="33" spans="1:24">
      <c r="A33" t="s">
        <v>2037</v>
      </c>
      <c r="B33" t="s">
        <v>1788</v>
      </c>
      <c r="C33" t="s">
        <v>1788</v>
      </c>
      <c r="D33">
        <v>1030</v>
      </c>
      <c r="E33" t="str">
        <f t="shared" si="0"/>
        <v>*26013</v>
      </c>
      <c r="N33">
        <v>1</v>
      </c>
      <c r="O33" s="228" t="s">
        <v>135</v>
      </c>
      <c r="P33" s="203" t="s">
        <v>2070</v>
      </c>
      <c r="Q33" t="s">
        <v>795</v>
      </c>
      <c r="R33" t="s">
        <v>795</v>
      </c>
      <c r="S33" t="s">
        <v>304</v>
      </c>
      <c r="T33" t="s">
        <v>304</v>
      </c>
      <c r="V33">
        <v>0</v>
      </c>
      <c r="W33" s="10" t="str">
        <f t="shared" si="1"/>
        <v xml:space="preserve">   cnDatabase.Execute "IF EXISTS (SELECT * FROM AccountMaster WHERE Code='*01030' OR Name='Miscellaneous Expenses') Print 'Exist' ELSE  IF EXISTS (SELECT CODE FROM GeneralMaster Where Code='*26013') Insert Into AccountMaster VALUES ('*01030','Miscellaneous Expenses','Miscellaneous Expenses','1030','*26013','','','','','','','','','1','000001',GetDate(),NULL,NULL,'N','N','',0) ELSE  Print 'NOT Exist'</v>
      </c>
      <c r="X33" t="s">
        <v>2020</v>
      </c>
    </row>
    <row r="34" spans="1:24">
      <c r="A34" t="s">
        <v>2038</v>
      </c>
      <c r="B34" t="s">
        <v>1789</v>
      </c>
      <c r="C34" t="s">
        <v>1789</v>
      </c>
      <c r="D34">
        <v>1031</v>
      </c>
      <c r="E34" t="str">
        <f t="shared" si="0"/>
        <v>*26013</v>
      </c>
      <c r="N34">
        <v>1</v>
      </c>
      <c r="O34" s="228" t="s">
        <v>135</v>
      </c>
      <c r="P34" s="203" t="s">
        <v>2070</v>
      </c>
      <c r="Q34" t="s">
        <v>795</v>
      </c>
      <c r="R34" t="s">
        <v>795</v>
      </c>
      <c r="S34" t="s">
        <v>304</v>
      </c>
      <c r="T34" t="s">
        <v>304</v>
      </c>
      <c r="V34">
        <v>0</v>
      </c>
      <c r="W34" s="10" t="str">
        <f t="shared" si="1"/>
        <v xml:space="preserve">   cnDatabase.Execute "IF EXISTS (SELECT * FROM AccountMaster WHERE Code='*01031' OR Name='Office Maintenance Expenses') Print 'Exist' ELSE  IF EXISTS (SELECT CODE FROM GeneralMaster Where Code='*26013') Insert Into AccountMaster VALUES ('*01031','Office Maintenance Expenses','Office Maintenance Expenses','1031','*26013','','','','','','','','','1','000001',GetDate(),NULL,NULL,'N','N','',0) ELSE  Print 'NOT Exist'</v>
      </c>
      <c r="X34" t="s">
        <v>2020</v>
      </c>
    </row>
    <row r="35" spans="1:24">
      <c r="A35" t="s">
        <v>2039</v>
      </c>
      <c r="B35" t="s">
        <v>1763</v>
      </c>
      <c r="C35" t="s">
        <v>1763</v>
      </c>
      <c r="D35">
        <v>1032</v>
      </c>
      <c r="E35" t="str">
        <f t="shared" si="0"/>
        <v>*26013</v>
      </c>
      <c r="N35">
        <v>1</v>
      </c>
      <c r="O35" s="228" t="s">
        <v>135</v>
      </c>
      <c r="P35" s="203" t="s">
        <v>2070</v>
      </c>
      <c r="Q35" t="s">
        <v>795</v>
      </c>
      <c r="R35" t="s">
        <v>795</v>
      </c>
      <c r="S35" t="s">
        <v>304</v>
      </c>
      <c r="T35" t="s">
        <v>304</v>
      </c>
      <c r="V35">
        <v>0</v>
      </c>
      <c r="W35" s="10" t="str">
        <f t="shared" si="1"/>
        <v xml:space="preserve">   cnDatabase.Execute "IF EXISTS (SELECT * FROM AccountMaster WHERE Code='*01032' OR Name='Office Rent') Print 'Exist' ELSE  IF EXISTS (SELECT CODE FROM GeneralMaster Where Code='*26013') Insert Into AccountMaster VALUES ('*01032','Office Rent','Office Rent','1032','*26013','','','','','','','','','1','000001',GetDate(),NULL,NULL,'N','N','',0) ELSE  Print 'NOT Exist'</v>
      </c>
      <c r="X35" t="s">
        <v>2020</v>
      </c>
    </row>
    <row r="36" spans="1:24">
      <c r="A36" t="s">
        <v>2040</v>
      </c>
      <c r="B36" t="s">
        <v>1764</v>
      </c>
      <c r="C36" t="s">
        <v>1764</v>
      </c>
      <c r="D36">
        <v>1033</v>
      </c>
      <c r="E36" t="str">
        <f t="shared" si="0"/>
        <v>*26013</v>
      </c>
      <c r="N36">
        <v>1</v>
      </c>
      <c r="O36" s="228" t="s">
        <v>135</v>
      </c>
      <c r="P36" s="203" t="s">
        <v>2070</v>
      </c>
      <c r="Q36" t="s">
        <v>795</v>
      </c>
      <c r="R36" t="s">
        <v>795</v>
      </c>
      <c r="S36" t="s">
        <v>304</v>
      </c>
      <c r="T36" t="s">
        <v>304</v>
      </c>
      <c r="V36">
        <v>0</v>
      </c>
      <c r="W36" s="10" t="str">
        <f t="shared" si="1"/>
        <v xml:space="preserve">   cnDatabase.Execute "IF EXISTS (SELECT * FROM AccountMaster WHERE Code='*01033' OR Name='Postal Expenses') Print 'Exist' ELSE  IF EXISTS (SELECT CODE FROM GeneralMaster Where Code='*26013') Insert Into AccountMaster VALUES ('*01033','Postal Expenses','Postal Expenses','1033','*26013','','','','','','','','','1','000001',GetDate(),NULL,NULL,'N','N','',0) ELSE  Print 'NOT Exist'</v>
      </c>
      <c r="X36" t="s">
        <v>2020</v>
      </c>
    </row>
    <row r="37" spans="1:24">
      <c r="A37" t="s">
        <v>2041</v>
      </c>
      <c r="B37" t="s">
        <v>1765</v>
      </c>
      <c r="C37" t="s">
        <v>1765</v>
      </c>
      <c r="D37">
        <v>1034</v>
      </c>
      <c r="E37" t="str">
        <f t="shared" si="0"/>
        <v>*26013</v>
      </c>
      <c r="N37">
        <v>1</v>
      </c>
      <c r="O37" s="228" t="s">
        <v>135</v>
      </c>
      <c r="P37" s="203" t="s">
        <v>2070</v>
      </c>
      <c r="Q37" t="s">
        <v>795</v>
      </c>
      <c r="R37" t="s">
        <v>795</v>
      </c>
      <c r="S37" t="s">
        <v>304</v>
      </c>
      <c r="T37" t="s">
        <v>304</v>
      </c>
      <c r="V37">
        <v>0</v>
      </c>
      <c r="W37" s="10" t="str">
        <f t="shared" si="1"/>
        <v xml:space="preserve">   cnDatabase.Execute "IF EXISTS (SELECT * FROM AccountMaster WHERE Code='*01034' OR Name='Printing &amp; Stationery') Print 'Exist' ELSE  IF EXISTS (SELECT CODE FROM GeneralMaster Where Code='*26013') Insert Into AccountMaster VALUES ('*01034','Printing &amp; Stationery','Printing &amp; Stationery','1034','*26013','','','','','','','','','1','000001',GetDate(),NULL,NULL,'N','N','',0) ELSE  Print 'NOT Exist'</v>
      </c>
      <c r="X37" t="s">
        <v>2020</v>
      </c>
    </row>
    <row r="38" spans="1:24">
      <c r="A38" t="s">
        <v>2042</v>
      </c>
      <c r="B38" t="s">
        <v>1766</v>
      </c>
      <c r="C38" t="s">
        <v>1766</v>
      </c>
      <c r="D38">
        <v>1035</v>
      </c>
      <c r="E38" t="str">
        <f t="shared" si="0"/>
        <v>*26013</v>
      </c>
      <c r="N38">
        <v>1</v>
      </c>
      <c r="O38" s="228" t="s">
        <v>135</v>
      </c>
      <c r="P38" s="203" t="s">
        <v>2070</v>
      </c>
      <c r="Q38" t="s">
        <v>795</v>
      </c>
      <c r="R38" t="s">
        <v>795</v>
      </c>
      <c r="S38" t="s">
        <v>304</v>
      </c>
      <c r="T38" t="s">
        <v>304</v>
      </c>
      <c r="V38">
        <v>0</v>
      </c>
      <c r="W38" s="10" t="str">
        <f t="shared" si="1"/>
        <v xml:space="preserve">   cnDatabase.Execute "IF EXISTS (SELECT * FROM AccountMaster WHERE Code='*01035' OR Name='Rounded Off') Print 'Exist' ELSE  IF EXISTS (SELECT CODE FROM GeneralMaster Where Code='*26013') Insert Into AccountMaster VALUES ('*01035','Rounded Off','Rounded Off','1035','*26013','','','','','','','','','1','000001',GetDate(),NULL,NULL,'N','N','',0) ELSE  Print 'NOT Exist'</v>
      </c>
      <c r="X38" t="s">
        <v>2020</v>
      </c>
    </row>
    <row r="39" spans="1:24">
      <c r="A39" t="s">
        <v>2043</v>
      </c>
      <c r="B39" t="s">
        <v>1791</v>
      </c>
      <c r="C39" t="s">
        <v>1791</v>
      </c>
      <c r="D39">
        <v>1036</v>
      </c>
      <c r="E39" t="str">
        <f t="shared" si="0"/>
        <v>*26013</v>
      </c>
      <c r="N39">
        <v>1</v>
      </c>
      <c r="O39" s="228" t="s">
        <v>135</v>
      </c>
      <c r="P39" s="203" t="s">
        <v>2070</v>
      </c>
      <c r="Q39" t="s">
        <v>795</v>
      </c>
      <c r="R39" t="s">
        <v>795</v>
      </c>
      <c r="S39" t="s">
        <v>304</v>
      </c>
      <c r="T39" t="s">
        <v>304</v>
      </c>
      <c r="V39">
        <v>0</v>
      </c>
      <c r="W39" s="10" t="str">
        <f t="shared" si="1"/>
        <v xml:space="preserve">   cnDatabase.Execute "IF EXISTS (SELECT * FROM AccountMaster WHERE Code='*01036' OR Name='Salary') Print 'Exist' ELSE  IF EXISTS (SELECT CODE FROM GeneralMaster Where Code='*26013') Insert Into AccountMaster VALUES ('*01036','Salary','Salary','1036','*26013','','','','','','','','','1','000001',GetDate(),NULL,NULL,'N','N','',0) ELSE  Print 'NOT Exist'</v>
      </c>
      <c r="X39" t="s">
        <v>2020</v>
      </c>
    </row>
    <row r="40" spans="1:24">
      <c r="A40" t="s">
        <v>2044</v>
      </c>
      <c r="B40" t="s">
        <v>1768</v>
      </c>
      <c r="C40" t="s">
        <v>1768</v>
      </c>
      <c r="D40">
        <v>1037</v>
      </c>
      <c r="E40" t="str">
        <f t="shared" si="0"/>
        <v>*26013</v>
      </c>
      <c r="N40">
        <v>1</v>
      </c>
      <c r="O40" s="228" t="s">
        <v>135</v>
      </c>
      <c r="P40" s="203" t="s">
        <v>2070</v>
      </c>
      <c r="Q40" t="s">
        <v>795</v>
      </c>
      <c r="R40" t="s">
        <v>795</v>
      </c>
      <c r="S40" t="s">
        <v>304</v>
      </c>
      <c r="T40" t="s">
        <v>304</v>
      </c>
      <c r="V40">
        <v>0</v>
      </c>
      <c r="W40" s="10" t="str">
        <f t="shared" si="1"/>
        <v xml:space="preserve">   cnDatabase.Execute "IF EXISTS (SELECT * FROM AccountMaster WHERE Code='*01037' OR Name='Sales Promotion Expenses') Print 'Exist' ELSE  IF EXISTS (SELECT CODE FROM GeneralMaster Where Code='*26013') Insert Into AccountMaster VALUES ('*01037','Sales Promotion Expenses','Sales Promotion Expenses','1037','*26013','','','','','','','','','1','000001',GetDate(),NULL,NULL,'N','N','',0) ELSE  Print 'NOT Exist'</v>
      </c>
      <c r="X40" t="s">
        <v>2020</v>
      </c>
    </row>
    <row r="41" spans="1:24">
      <c r="A41" t="s">
        <v>2045</v>
      </c>
      <c r="B41" t="s">
        <v>1769</v>
      </c>
      <c r="C41" t="s">
        <v>1769</v>
      </c>
      <c r="D41">
        <v>1038</v>
      </c>
      <c r="E41" t="str">
        <f t="shared" si="0"/>
        <v>*26013</v>
      </c>
      <c r="N41">
        <v>1</v>
      </c>
      <c r="O41" s="228" t="s">
        <v>135</v>
      </c>
      <c r="P41" s="203" t="s">
        <v>2070</v>
      </c>
      <c r="Q41" t="s">
        <v>795</v>
      </c>
      <c r="R41" t="s">
        <v>795</v>
      </c>
      <c r="S41" t="s">
        <v>304</v>
      </c>
      <c r="T41" t="s">
        <v>304</v>
      </c>
      <c r="V41">
        <v>0</v>
      </c>
      <c r="W41" s="10" t="str">
        <f t="shared" si="1"/>
        <v xml:space="preserve">   cnDatabase.Execute "IF EXISTS (SELECT * FROM AccountMaster WHERE Code='*01038' OR Name='Service Charges Paid') Print 'Exist' ELSE  IF EXISTS (SELECT CODE FROM GeneralMaster Where Code='*26013') Insert Into AccountMaster VALUES ('*01038','Service Charges Paid','Service Charges Paid','1038','*26013','','','','','','','','','1','000001',GetDate(),NULL,NULL,'N','N','',0) ELSE  Print 'NOT Exist'</v>
      </c>
      <c r="X41" t="s">
        <v>2020</v>
      </c>
    </row>
    <row r="42" spans="1:24">
      <c r="A42" t="s">
        <v>2046</v>
      </c>
      <c r="B42" t="s">
        <v>1773</v>
      </c>
      <c r="C42" t="s">
        <v>1773</v>
      </c>
      <c r="D42">
        <v>1039</v>
      </c>
      <c r="E42" t="str">
        <f t="shared" si="0"/>
        <v>*26013</v>
      </c>
      <c r="N42">
        <v>1</v>
      </c>
      <c r="O42" s="228" t="s">
        <v>135</v>
      </c>
      <c r="P42" s="203" t="s">
        <v>2070</v>
      </c>
      <c r="Q42" t="s">
        <v>795</v>
      </c>
      <c r="R42" t="s">
        <v>795</v>
      </c>
      <c r="S42" t="s">
        <v>304</v>
      </c>
      <c r="T42" t="s">
        <v>304</v>
      </c>
      <c r="V42">
        <v>0</v>
      </c>
      <c r="W42" s="10" t="str">
        <f t="shared" si="1"/>
        <v xml:space="preserve">   cnDatabase.Execute "IF EXISTS (SELECT * FROM AccountMaster WHERE Code='*01039' OR Name='Staff Welfare Expenses') Print 'Exist' ELSE  IF EXISTS (SELECT CODE FROM GeneralMaster Where Code='*26013') Insert Into AccountMaster VALUES ('*01039','Staff Welfare Expenses','Staff Welfare Expenses','1039','*26013','','','','','','','','','1','000001',GetDate(),NULL,NULL,'N','N','',0) ELSE  Print 'NOT Exist'</v>
      </c>
      <c r="X42" t="s">
        <v>2020</v>
      </c>
    </row>
    <row r="43" spans="1:24">
      <c r="A43" t="s">
        <v>2047</v>
      </c>
      <c r="B43" t="s">
        <v>1783</v>
      </c>
      <c r="C43" t="s">
        <v>1783</v>
      </c>
      <c r="D43">
        <v>1040</v>
      </c>
      <c r="E43" t="str">
        <f t="shared" si="0"/>
        <v>*26013</v>
      </c>
      <c r="N43">
        <v>1</v>
      </c>
      <c r="O43" s="228" t="s">
        <v>135</v>
      </c>
      <c r="P43" s="203" t="s">
        <v>2070</v>
      </c>
      <c r="Q43" t="s">
        <v>795</v>
      </c>
      <c r="R43" t="s">
        <v>795</v>
      </c>
      <c r="S43" t="s">
        <v>304</v>
      </c>
      <c r="T43" t="s">
        <v>304</v>
      </c>
      <c r="V43">
        <v>0</v>
      </c>
      <c r="W43" s="10" t="str">
        <f t="shared" si="1"/>
        <v xml:space="preserve">   cnDatabase.Execute "IF EXISTS (SELECT * FROM AccountMaster WHERE Code='*01040' OR Name='Telephone Expenses') Print 'Exist' ELSE  IF EXISTS (SELECT CODE FROM GeneralMaster Where Code='*26013') Insert Into AccountMaster VALUES ('*01040','Telephone Expenses','Telephone Expenses','1040','*26013','','','','','','','','','1','000001',GetDate(),NULL,NULL,'N','N','',0) ELSE  Print 'NOT Exist'</v>
      </c>
      <c r="X43" t="s">
        <v>2020</v>
      </c>
    </row>
    <row r="44" spans="1:24">
      <c r="A44" t="s">
        <v>2048</v>
      </c>
      <c r="B44" t="s">
        <v>1784</v>
      </c>
      <c r="C44" t="s">
        <v>1784</v>
      </c>
      <c r="D44">
        <v>1041</v>
      </c>
      <c r="E44" t="str">
        <f t="shared" si="0"/>
        <v>*26013</v>
      </c>
      <c r="N44">
        <v>1</v>
      </c>
      <c r="O44" s="228" t="s">
        <v>135</v>
      </c>
      <c r="P44" s="203" t="s">
        <v>2070</v>
      </c>
      <c r="Q44" t="s">
        <v>795</v>
      </c>
      <c r="R44" t="s">
        <v>795</v>
      </c>
      <c r="S44" t="s">
        <v>304</v>
      </c>
      <c r="T44" t="s">
        <v>304</v>
      </c>
      <c r="V44">
        <v>0</v>
      </c>
      <c r="W44" s="10" t="str">
        <f t="shared" si="1"/>
        <v xml:space="preserve">   cnDatabase.Execute "IF EXISTS (SELECT * FROM AccountMaster WHERE Code='*01041' OR Name='Travelling Expenses') Print 'Exist' ELSE  IF EXISTS (SELECT CODE FROM GeneralMaster Where Code='*26013') Insert Into AccountMaster VALUES ('*01041','Travelling Expenses','Travelling Expenses','1041','*26013','','','','','','','','','1','000001',GetDate(),NULL,NULL,'N','N','',0) ELSE  Print 'NOT Exist'</v>
      </c>
      <c r="X44" t="s">
        <v>2020</v>
      </c>
    </row>
    <row r="45" spans="1:24">
      <c r="A45" t="s">
        <v>2049</v>
      </c>
      <c r="B45" t="s">
        <v>1785</v>
      </c>
      <c r="C45" t="s">
        <v>1785</v>
      </c>
      <c r="D45">
        <v>1042</v>
      </c>
      <c r="E45" t="str">
        <f t="shared" si="0"/>
        <v>*26013</v>
      </c>
      <c r="N45">
        <v>1</v>
      </c>
      <c r="O45" s="228" t="s">
        <v>135</v>
      </c>
      <c r="P45" s="203" t="s">
        <v>2070</v>
      </c>
      <c r="Q45" t="s">
        <v>795</v>
      </c>
      <c r="R45" t="s">
        <v>795</v>
      </c>
      <c r="S45" t="s">
        <v>304</v>
      </c>
      <c r="T45" t="s">
        <v>304</v>
      </c>
      <c r="V45">
        <v>0</v>
      </c>
      <c r="W45" s="10" t="str">
        <f t="shared" si="1"/>
        <v xml:space="preserve">   cnDatabase.Execute "IF EXISTS (SELECT * FROM AccountMaster WHERE Code='*01042' OR Name='Water &amp; Electricity Expenses') Print 'Exist' ELSE  IF EXISTS (SELECT CODE FROM GeneralMaster Where Code='*26013') Insert Into AccountMaster VALUES ('*01042','Water &amp; Electricity Expenses','Water &amp; Electricity Expenses','1042','*26013','','','','','','','','','1','000001',GetDate(),NULL,NULL,'N','N','',0) ELSE  Print 'NOT Exist'</v>
      </c>
      <c r="X45" t="s">
        <v>2020</v>
      </c>
    </row>
    <row r="46" spans="1:24">
      <c r="A46" t="s">
        <v>2050</v>
      </c>
      <c r="B46" t="s">
        <v>1747</v>
      </c>
      <c r="C46" t="s">
        <v>1747</v>
      </c>
      <c r="D46">
        <v>1043</v>
      </c>
      <c r="E46" t="str">
        <f t="shared" si="0"/>
        <v>*26016</v>
      </c>
      <c r="N46">
        <v>1</v>
      </c>
      <c r="O46" s="228" t="s">
        <v>135</v>
      </c>
      <c r="P46" s="203" t="s">
        <v>2070</v>
      </c>
      <c r="Q46" t="s">
        <v>795</v>
      </c>
      <c r="R46" t="s">
        <v>795</v>
      </c>
      <c r="S46" t="s">
        <v>304</v>
      </c>
      <c r="T46" t="s">
        <v>304</v>
      </c>
      <c r="V46">
        <v>0</v>
      </c>
      <c r="W46" s="10" t="str">
        <f t="shared" si="1"/>
        <v xml:space="preserve">   cnDatabase.Execute "IF EXISTS (SELECT * FROM AccountMaster WHERE Code='*01043' OR Name='Capital Equipments') Print 'Exist' ELSE  IF EXISTS (SELECT CODE FROM GeneralMaster Where Code='*26016') Insert Into AccountMaster VALUES ('*01043','Capital Equipments','Capital Equipments','1043','*26016','','','','','','','','','1','000001',GetDate(),NULL,NULL,'N','N','',0) ELSE  Print 'NOT Exist'</v>
      </c>
      <c r="X46" t="s">
        <v>2023</v>
      </c>
    </row>
    <row r="47" spans="1:24">
      <c r="A47" t="s">
        <v>2051</v>
      </c>
      <c r="B47" t="s">
        <v>1751</v>
      </c>
      <c r="C47" t="s">
        <v>1751</v>
      </c>
      <c r="D47">
        <v>1044</v>
      </c>
      <c r="E47" t="str">
        <f t="shared" si="0"/>
        <v>*26016</v>
      </c>
      <c r="N47">
        <v>1</v>
      </c>
      <c r="O47" s="228" t="s">
        <v>135</v>
      </c>
      <c r="P47" s="203" t="s">
        <v>2070</v>
      </c>
      <c r="Q47" t="s">
        <v>795</v>
      </c>
      <c r="R47" t="s">
        <v>795</v>
      </c>
      <c r="S47" t="s">
        <v>304</v>
      </c>
      <c r="T47" t="s">
        <v>304</v>
      </c>
      <c r="V47">
        <v>0</v>
      </c>
      <c r="W47" s="10" t="str">
        <f t="shared" si="1"/>
        <v xml:space="preserve">   cnDatabase.Execute "IF EXISTS (SELECT * FROM AccountMaster WHERE Code='*01044' OR Name='Computers') Print 'Exist' ELSE  IF EXISTS (SELECT CODE FROM GeneralMaster Where Code='*26016') Insert Into AccountMaster VALUES ('*01044','Computers','Computers','1044','*26016','','','','','','','','','1','000001',GetDate(),NULL,NULL,'N','N','',0) ELSE  Print 'NOT Exist'</v>
      </c>
      <c r="X47" t="s">
        <v>2023</v>
      </c>
    </row>
    <row r="48" spans="1:24">
      <c r="A48" t="s">
        <v>2052</v>
      </c>
      <c r="B48" t="s">
        <v>1760</v>
      </c>
      <c r="C48" t="s">
        <v>1760</v>
      </c>
      <c r="D48">
        <v>1045</v>
      </c>
      <c r="E48" t="str">
        <f t="shared" si="0"/>
        <v>*26016</v>
      </c>
      <c r="N48">
        <v>1</v>
      </c>
      <c r="O48" s="228" t="s">
        <v>135</v>
      </c>
      <c r="P48" s="203" t="s">
        <v>2070</v>
      </c>
      <c r="Q48" t="s">
        <v>795</v>
      </c>
      <c r="R48" t="s">
        <v>795</v>
      </c>
      <c r="S48" t="s">
        <v>304</v>
      </c>
      <c r="T48" t="s">
        <v>304</v>
      </c>
      <c r="V48">
        <v>0</v>
      </c>
      <c r="W48" s="10" t="str">
        <f t="shared" si="1"/>
        <v xml:space="preserve">   cnDatabase.Execute "IF EXISTS (SELECT * FROM AccountMaster WHERE Code='*01045' OR Name='Furniture &amp; Fixture') Print 'Exist' ELSE  IF EXISTS (SELECT CODE FROM GeneralMaster Where Code='*26016') Insert Into AccountMaster VALUES ('*01045','Furniture &amp; Fixture','Furniture &amp; Fixture','1045','*26016','','','','','','','','','1','000001',GetDate(),NULL,NULL,'N','N','',0) ELSE  Print 'NOT Exist'</v>
      </c>
      <c r="X48" t="s">
        <v>2023</v>
      </c>
    </row>
    <row r="49" spans="1:24">
      <c r="A49" t="s">
        <v>2053</v>
      </c>
      <c r="B49" t="s">
        <v>1762</v>
      </c>
      <c r="C49" t="s">
        <v>1762</v>
      </c>
      <c r="D49">
        <v>1046</v>
      </c>
      <c r="E49" t="str">
        <f t="shared" si="0"/>
        <v>*26016</v>
      </c>
      <c r="N49">
        <v>1</v>
      </c>
      <c r="O49" s="228" t="s">
        <v>135</v>
      </c>
      <c r="P49" s="203" t="s">
        <v>2070</v>
      </c>
      <c r="Q49" t="s">
        <v>795</v>
      </c>
      <c r="R49" t="s">
        <v>795</v>
      </c>
      <c r="S49" t="s">
        <v>304</v>
      </c>
      <c r="T49" t="s">
        <v>304</v>
      </c>
      <c r="V49">
        <v>0</v>
      </c>
      <c r="W49" s="10" t="str">
        <f t="shared" si="1"/>
        <v xml:space="preserve">   cnDatabase.Execute "IF EXISTS (SELECT * FROM AccountMaster WHERE Code='*01046' OR Name='Office Equipments') Print 'Exist' ELSE  IF EXISTS (SELECT CODE FROM GeneralMaster Where Code='*26016') Insert Into AccountMaster VALUES ('*01046','Office Equipments','Office Equipments','1046','*26016','','','','','','','','','1','000001',GetDate(),NULL,NULL,'N','N','',0) ELSE  Print 'NOT Exist'</v>
      </c>
      <c r="X49" t="s">
        <v>2023</v>
      </c>
    </row>
    <row r="50" spans="1:24">
      <c r="A50" t="s">
        <v>2054</v>
      </c>
      <c r="B50" t="s">
        <v>1790</v>
      </c>
      <c r="C50" t="s">
        <v>1790</v>
      </c>
      <c r="D50">
        <v>1047</v>
      </c>
      <c r="E50" t="str">
        <f t="shared" si="0"/>
        <v>*26016</v>
      </c>
      <c r="N50">
        <v>1</v>
      </c>
      <c r="O50" s="228" t="s">
        <v>135</v>
      </c>
      <c r="P50" s="203" t="s">
        <v>2070</v>
      </c>
      <c r="Q50" t="s">
        <v>795</v>
      </c>
      <c r="R50" t="s">
        <v>795</v>
      </c>
      <c r="S50" t="s">
        <v>304</v>
      </c>
      <c r="T50" t="s">
        <v>304</v>
      </c>
      <c r="V50">
        <v>0</v>
      </c>
      <c r="W50" s="10" t="str">
        <f t="shared" si="1"/>
        <v xml:space="preserve">   cnDatabase.Execute "IF EXISTS (SELECT * FROM AccountMaster WHERE Code='*01047' OR Name='Plant &amp; Machinery') Print 'Exist' ELSE  IF EXISTS (SELECT CODE FROM GeneralMaster Where Code='*26016') Insert Into AccountMaster VALUES ('*01047','Plant &amp; Machinery','Plant &amp; Machinery','1047','*26016','','','','','','','','','1','000001',GetDate(),NULL,NULL,'N','N','',0) ELSE  Print 'NOT Exist'</v>
      </c>
      <c r="X50" t="s">
        <v>2023</v>
      </c>
    </row>
    <row r="51" spans="1:24">
      <c r="A51" t="s">
        <v>2055</v>
      </c>
      <c r="B51" t="s">
        <v>1770</v>
      </c>
      <c r="C51" t="s">
        <v>1770</v>
      </c>
      <c r="D51">
        <v>1048</v>
      </c>
      <c r="E51" t="str">
        <f t="shared" si="0"/>
        <v>*26018</v>
      </c>
      <c r="N51">
        <v>1</v>
      </c>
      <c r="O51" s="228" t="s">
        <v>135</v>
      </c>
      <c r="P51" s="203" t="s">
        <v>2070</v>
      </c>
      <c r="Q51" t="s">
        <v>795</v>
      </c>
      <c r="R51" t="s">
        <v>795</v>
      </c>
      <c r="S51" t="s">
        <v>304</v>
      </c>
      <c r="T51" t="s">
        <v>304</v>
      </c>
      <c r="V51">
        <v>0</v>
      </c>
      <c r="W51" s="10" t="str">
        <f t="shared" si="1"/>
        <v xml:space="preserve">   cnDatabase.Execute "IF EXISTS (SELECT * FROM AccountMaster WHERE Code='*01048' OR Name='Service Charges Receipts') Print 'Exist' ELSE  IF EXISTS (SELECT CODE FROM GeneralMaster Where Code='*26018') Insert Into AccountMaster VALUES ('*01048','Service Charges Receipts','Service Charges Receipts','1048','*26018','','','','','','','','','1','000001',GetDate(),NULL,NULL,'N','N','',0) ELSE  Print 'NOT Exist'</v>
      </c>
      <c r="X51" t="s">
        <v>2025</v>
      </c>
    </row>
    <row r="52" spans="1:24">
      <c r="A52" t="s">
        <v>2056</v>
      </c>
      <c r="B52" t="s">
        <v>1732</v>
      </c>
      <c r="C52" t="s">
        <v>1732</v>
      </c>
      <c r="D52">
        <v>1049</v>
      </c>
      <c r="E52" t="str">
        <f t="shared" si="0"/>
        <v>*26001</v>
      </c>
      <c r="N52">
        <v>1</v>
      </c>
      <c r="O52" s="228" t="s">
        <v>135</v>
      </c>
      <c r="P52" s="203" t="s">
        <v>2070</v>
      </c>
      <c r="Q52" t="s">
        <v>795</v>
      </c>
      <c r="R52" t="s">
        <v>795</v>
      </c>
      <c r="S52" t="s">
        <v>304</v>
      </c>
      <c r="T52" t="s">
        <v>304</v>
      </c>
      <c r="V52">
        <v>0</v>
      </c>
      <c r="W52" s="10" t="str">
        <f t="shared" si="1"/>
        <v xml:space="preserve">   cnDatabase.Execute "IF EXISTS (SELECT * FROM AccountMaster WHERE Code='*01049' OR Name='Profit &amp; Loss') Print 'Exist' ELSE  IF EXISTS (SELECT CODE FROM GeneralMaster Where Code='*26001') Insert Into AccountMaster VALUES ('*01049','Profit &amp; Loss','Profit &amp; Loss','1049','*26001','','','','','','','','','1','000001',GetDate(),NULL,NULL,'N','N','',0) ELSE  Print 'NOT Exist'</v>
      </c>
      <c r="X52" t="s">
        <v>2008</v>
      </c>
    </row>
    <row r="53" spans="1:24">
      <c r="A53" t="s">
        <v>2057</v>
      </c>
      <c r="B53" t="s">
        <v>1767</v>
      </c>
      <c r="C53" t="s">
        <v>1767</v>
      </c>
      <c r="D53">
        <v>1050</v>
      </c>
      <c r="E53" t="str">
        <f t="shared" si="0"/>
        <v>*26024</v>
      </c>
      <c r="N53">
        <v>1</v>
      </c>
      <c r="O53" s="228" t="s">
        <v>135</v>
      </c>
      <c r="P53" s="203" t="s">
        <v>2070</v>
      </c>
      <c r="Q53" t="s">
        <v>795</v>
      </c>
      <c r="R53" t="s">
        <v>795</v>
      </c>
      <c r="S53" t="s">
        <v>304</v>
      </c>
      <c r="T53" t="s">
        <v>304</v>
      </c>
      <c r="V53">
        <v>0</v>
      </c>
      <c r="W53" s="10" t="str">
        <f t="shared" si="1"/>
        <v xml:space="preserve">   cnDatabase.Execute "IF EXISTS (SELECT * FROM AccountMaster WHERE Code='*01050' OR Name='Salary &amp; Bonus Payable') Print 'Exist' ELSE  IF EXISTS (SELECT CODE FROM GeneralMaster Where Code='*26024') Insert Into AccountMaster VALUES ('*01050','Salary &amp; Bonus Payable','Salary &amp; Bonus Payable','1050','*26024','','','','','','','','','1','000001',GetDate(),NULL,NULL,'N','N','',0) ELSE  Print 'NOT Exist'</v>
      </c>
      <c r="X53" t="s">
        <v>2031</v>
      </c>
    </row>
    <row r="54" spans="1:24">
      <c r="A54" t="s">
        <v>2058</v>
      </c>
      <c r="B54" t="s">
        <v>64</v>
      </c>
      <c r="C54" t="s">
        <v>64</v>
      </c>
      <c r="D54">
        <v>1051</v>
      </c>
      <c r="E54" t="str">
        <f t="shared" si="0"/>
        <v>*26025</v>
      </c>
      <c r="N54">
        <v>1</v>
      </c>
      <c r="O54" s="228" t="s">
        <v>135</v>
      </c>
      <c r="P54" s="203" t="s">
        <v>2070</v>
      </c>
      <c r="Q54" t="s">
        <v>795</v>
      </c>
      <c r="R54" t="s">
        <v>795</v>
      </c>
      <c r="S54" t="s">
        <v>304</v>
      </c>
      <c r="T54" t="s">
        <v>304</v>
      </c>
      <c r="V54">
        <v>0</v>
      </c>
      <c r="W54" s="10" t="str">
        <f t="shared" si="1"/>
        <v xml:space="preserve">   cnDatabase.Execute "IF EXISTS (SELECT * FROM AccountMaster WHERE Code='*01051' OR Name='Purchase') Print 'Exist' ELSE  IF EXISTS (SELECT CODE FROM GeneralMaster Where Code='*26025') Insert Into AccountMaster VALUES ('*01051','Purchase','Purchase','1051','*26025','','','','','','','','','1','000001',GetDate(),NULL,NULL,'N','N','',0) ELSE  Print 'NOT Exist'</v>
      </c>
      <c r="X54" t="s">
        <v>2032</v>
      </c>
    </row>
    <row r="55" spans="1:24">
      <c r="A55" t="s">
        <v>2059</v>
      </c>
      <c r="B55" t="s">
        <v>456</v>
      </c>
      <c r="C55" t="s">
        <v>456</v>
      </c>
      <c r="D55">
        <v>1052</v>
      </c>
      <c r="E55" t="str">
        <f t="shared" si="0"/>
        <v>*26027</v>
      </c>
      <c r="N55">
        <v>1</v>
      </c>
      <c r="O55" s="228" t="s">
        <v>135</v>
      </c>
      <c r="P55" s="203" t="s">
        <v>2070</v>
      </c>
      <c r="Q55" t="s">
        <v>795</v>
      </c>
      <c r="R55" t="s">
        <v>795</v>
      </c>
      <c r="S55" t="s">
        <v>304</v>
      </c>
      <c r="T55" t="s">
        <v>304</v>
      </c>
      <c r="V55">
        <v>0</v>
      </c>
      <c r="W55" s="10" t="str">
        <f t="shared" si="1"/>
        <v xml:space="preserve">   cnDatabase.Execute "IF EXISTS (SELECT * FROM AccountMaster WHERE Code='*01052' OR Name='Sales') Print 'Exist' ELSE  IF EXISTS (SELECT CODE FROM GeneralMaster Where Code='*26027') Insert Into AccountMaster VALUES ('*01052','Sales','Sales','1052','*26027','','','','','','','','','1','000001',GetDate(),NULL,NULL,'N','N','',0) ELSE  Print 'NOT Exist'</v>
      </c>
      <c r="X55" t="s">
        <v>2034</v>
      </c>
    </row>
    <row r="56" spans="1:24">
      <c r="A56" t="s">
        <v>2060</v>
      </c>
      <c r="B56" t="s">
        <v>1756</v>
      </c>
      <c r="C56" t="s">
        <v>1756</v>
      </c>
      <c r="D56">
        <v>1053</v>
      </c>
      <c r="E56" t="str">
        <f t="shared" si="0"/>
        <v>*26029</v>
      </c>
      <c r="N56">
        <v>1</v>
      </c>
      <c r="O56" s="228" t="s">
        <v>135</v>
      </c>
      <c r="P56" s="203" t="s">
        <v>2070</v>
      </c>
      <c r="Q56" t="s">
        <v>795</v>
      </c>
      <c r="R56" t="s">
        <v>795</v>
      </c>
      <c r="S56" t="s">
        <v>304</v>
      </c>
      <c r="T56" t="s">
        <v>304</v>
      </c>
      <c r="V56">
        <v>0</v>
      </c>
      <c r="W56" s="10" t="str">
        <f t="shared" si="1"/>
        <v xml:space="preserve">   cnDatabase.Execute "IF EXISTS (SELECT * FROM AccountMaster WHERE Code='*01053' OR Name='Earnest Money') Print 'Exist' ELSE  IF EXISTS (SELECT CODE FROM GeneralMaster Where Code='*26029') Insert Into AccountMaster VALUES ('*01053','Earnest Money','Earnest Money','1053','*26029','','','','','','','','','1','000001',GetDate(),NULL,NULL,'N','N','',0) ELSE  Print 'NOT Exist'</v>
      </c>
      <c r="X56" t="s">
        <v>2036</v>
      </c>
    </row>
    <row r="57" spans="1:24">
      <c r="A57" t="s">
        <v>2061</v>
      </c>
      <c r="B57" t="s">
        <v>453</v>
      </c>
      <c r="C57" t="s">
        <v>453</v>
      </c>
      <c r="D57">
        <v>1054</v>
      </c>
      <c r="E57" t="str">
        <f t="shared" si="0"/>
        <v>*26003</v>
      </c>
      <c r="N57">
        <v>1</v>
      </c>
      <c r="O57" s="228" t="s">
        <v>135</v>
      </c>
      <c r="P57" s="203" t="s">
        <v>2070</v>
      </c>
      <c r="Q57" t="s">
        <v>795</v>
      </c>
      <c r="R57" t="s">
        <v>795</v>
      </c>
      <c r="S57" t="s">
        <v>304</v>
      </c>
      <c r="T57" t="s">
        <v>304</v>
      </c>
      <c r="V57">
        <v>0</v>
      </c>
      <c r="W57" s="10" t="str">
        <f t="shared" si="1"/>
        <v xml:space="preserve">   cnDatabase.Execute "IF EXISTS (SELECT * FROM AccountMaster WHERE Code='*01054' OR Name='Stock') Print 'Exist' ELSE  IF EXISTS (SELECT CODE FROM GeneralMaster Where Code='*26003') Insert Into AccountMaster VALUES ('*01054','Stock','Stock','1054','*26003','','','','','','','','','1','000001',GetDate(),NULL,NULL,'N','N','',0) ELSE  Print 'NOT Exist'</v>
      </c>
      <c r="X57" t="s">
        <v>2012</v>
      </c>
    </row>
    <row r="58" spans="1:24">
      <c r="A58" t="s">
        <v>2062</v>
      </c>
      <c r="B58" t="s">
        <v>1796</v>
      </c>
      <c r="C58" t="s">
        <v>1796</v>
      </c>
      <c r="D58">
        <v>1055</v>
      </c>
      <c r="E58" t="str">
        <f t="shared" si="0"/>
        <v>*26030</v>
      </c>
      <c r="F58" t="s">
        <v>2067</v>
      </c>
      <c r="G58" t="s">
        <v>2068</v>
      </c>
      <c r="K58" s="24" t="s">
        <v>2069</v>
      </c>
      <c r="M58" s="318" t="s">
        <v>2066</v>
      </c>
      <c r="N58">
        <v>1</v>
      </c>
      <c r="O58" s="228" t="s">
        <v>135</v>
      </c>
      <c r="P58" s="203" t="s">
        <v>2070</v>
      </c>
      <c r="Q58" t="s">
        <v>795</v>
      </c>
      <c r="R58" t="s">
        <v>795</v>
      </c>
      <c r="S58" t="s">
        <v>304</v>
      </c>
      <c r="T58" t="s">
        <v>304</v>
      </c>
      <c r="V58">
        <v>0</v>
      </c>
      <c r="W58" s="10" t="str">
        <f t="shared" si="1"/>
        <v xml:space="preserve">   cnDatabase.Execute "IF EXISTS (SELECT * FROM AccountMaster WHERE Code='*01055' OR Name='Easy Info Solutions International') Print 'Exist' ELSE  IF EXISTS (SELECT CODE FROM GeneralMaster Where Code='*26030') Insert Into AccountMaster VALUES ('*01055','Easy Info Solutions International','Easy Info Solutions International','1055','*26030','E-461, Vijay Marg,Jagjeet Nagar','Delhi-110053','','','','+91-987-342-2907','','sales@easyinfosolution.com ','1','000001',GetDate(),NULL,NULL,'N','N','',0) ELSE  Print 'NOT Exist'</v>
      </c>
      <c r="X58" t="s">
        <v>2037</v>
      </c>
    </row>
    <row r="59" spans="1:24">
      <c r="A59" t="s">
        <v>2063</v>
      </c>
      <c r="B59" t="s">
        <v>2064</v>
      </c>
      <c r="C59" t="s">
        <v>2064</v>
      </c>
      <c r="D59">
        <v>1056</v>
      </c>
      <c r="E59" t="str">
        <f t="shared" si="0"/>
        <v>*26004</v>
      </c>
      <c r="N59">
        <v>1</v>
      </c>
      <c r="O59" s="228" t="s">
        <v>135</v>
      </c>
      <c r="P59" s="203" t="s">
        <v>2070</v>
      </c>
      <c r="Q59" t="s">
        <v>795</v>
      </c>
      <c r="R59" t="s">
        <v>795</v>
      </c>
      <c r="S59" t="s">
        <v>304</v>
      </c>
      <c r="T59" t="s">
        <v>304</v>
      </c>
      <c r="V59">
        <v>0</v>
      </c>
      <c r="W59" s="10" t="str">
        <f t="shared" si="1"/>
        <v xml:space="preserve">   cnDatabase.Execute "IF EXISTS (SELECT * FROM AccountMaster WHERE Code='*01056' OR Name='XXX Bank') Print 'Exist' ELSE  IF EXISTS (SELECT CODE FROM GeneralMaster Where Code='*26004') Insert Into AccountMaster VALUES ('*01056','XXX Bank','XXX Bank','1056','*26004','','','','','','','','','1','000001',GetDate(),NULL,NULL,'N','N','',0) ELSE  Print 'NOT Exist'</v>
      </c>
      <c r="X59" s="325" t="s">
        <v>2760</v>
      </c>
    </row>
    <row r="61" spans="1:24">
      <c r="F61" t="s">
        <v>2065</v>
      </c>
    </row>
  </sheetData>
  <autoFilter ref="A3:X59" xr:uid="{4B483058-2D72-4F06-A03E-827551F11A66}"/>
  <phoneticPr fontId="20" type="noConversion"/>
  <hyperlinks>
    <hyperlink ref="M58" r:id="rId1" xr:uid="{8B167CCD-F2DC-4039-BBB7-B01F0FD529EA}"/>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87D47-0334-4D12-8827-36963965E66D}">
  <sheetPr codeName="Sheet22"/>
  <dimension ref="A1:BM67"/>
  <sheetViews>
    <sheetView workbookViewId="0"/>
  </sheetViews>
  <sheetFormatPr defaultRowHeight="15"/>
  <cols>
    <col min="1" max="1" width="9.85546875" bestFit="1" customWidth="1"/>
    <col min="2" max="2" width="11.140625" bestFit="1" customWidth="1"/>
    <col min="3" max="3" width="5.42578125" bestFit="1" customWidth="1"/>
    <col min="4" max="4" width="5.42578125" customWidth="1"/>
    <col min="5" max="5" width="8.85546875" bestFit="1" customWidth="1"/>
    <col min="6" max="6" width="9.5703125" bestFit="1" customWidth="1"/>
    <col min="7" max="7" width="18.85546875" bestFit="1" customWidth="1"/>
    <col min="8" max="8" width="13.42578125" bestFit="1" customWidth="1"/>
    <col min="9" max="9" width="5.42578125" bestFit="1" customWidth="1"/>
    <col min="11" max="11" width="9.7109375" bestFit="1" customWidth="1"/>
    <col min="12" max="12" width="14" bestFit="1" customWidth="1"/>
    <col min="13" max="13" width="5.42578125" bestFit="1" customWidth="1"/>
    <col min="15" max="15" width="13.85546875" bestFit="1" customWidth="1"/>
    <col min="16" max="16" width="31.5703125" bestFit="1" customWidth="1"/>
    <col min="17" max="17" width="7.28515625" bestFit="1" customWidth="1"/>
    <col min="18" max="18" width="9.7109375" bestFit="1" customWidth="1"/>
    <col min="19" max="19" width="5.42578125" bestFit="1" customWidth="1"/>
    <col min="21" max="21" width="7.28515625" bestFit="1" customWidth="1"/>
    <col min="22" max="22" width="16" bestFit="1" customWidth="1"/>
    <col min="23" max="23" width="9.85546875" bestFit="1" customWidth="1"/>
    <col min="25" max="25" width="6.42578125" bestFit="1" customWidth="1"/>
    <col min="26" max="26" width="11" bestFit="1" customWidth="1"/>
    <col min="27" max="27" width="9.85546875" bestFit="1" customWidth="1"/>
    <col min="28" max="28" width="23.28515625" bestFit="1" customWidth="1"/>
    <col min="29" max="29" width="16.42578125" bestFit="1" customWidth="1"/>
    <col min="30" max="30" width="11.5703125" bestFit="1" customWidth="1"/>
    <col min="31" max="31" width="7.7109375" bestFit="1" customWidth="1"/>
    <col min="32" max="32" width="11.140625" bestFit="1" customWidth="1"/>
    <col min="33" max="33" width="18" bestFit="1" customWidth="1"/>
    <col min="34" max="34" width="15.5703125" bestFit="1" customWidth="1"/>
    <col min="35" max="35" width="18.42578125" bestFit="1" customWidth="1"/>
    <col min="36" max="36" width="15.5703125" bestFit="1" customWidth="1"/>
    <col min="37" max="38" width="18.5703125" bestFit="1" customWidth="1"/>
    <col min="39" max="39" width="5.42578125" bestFit="1" customWidth="1"/>
    <col min="40" max="40" width="9.7109375" bestFit="1" customWidth="1"/>
    <col min="41" max="41" width="15" bestFit="1" customWidth="1"/>
    <col min="42" max="42" width="14.42578125" bestFit="1" customWidth="1"/>
    <col min="44" max="44" width="3" bestFit="1" customWidth="1"/>
    <col min="45" max="45" width="11.5703125" bestFit="1" customWidth="1"/>
    <col min="46" max="46" width="10.7109375" bestFit="1" customWidth="1"/>
    <col min="47" max="47" width="16.5703125" bestFit="1" customWidth="1"/>
    <col min="48" max="48" width="18" bestFit="1" customWidth="1"/>
    <col min="49" max="49" width="11" bestFit="1" customWidth="1"/>
    <col min="50" max="50" width="18" bestFit="1" customWidth="1"/>
    <col min="51" max="51" width="11.5703125" bestFit="1" customWidth="1"/>
    <col min="52" max="53" width="18.5703125" bestFit="1" customWidth="1"/>
    <col min="54" max="54" width="5.42578125" bestFit="1" customWidth="1"/>
    <col min="55" max="55" width="9.7109375" bestFit="1" customWidth="1"/>
    <col min="56" max="56" width="15" bestFit="1" customWidth="1"/>
    <col min="58" max="58" width="27.140625" bestFit="1" customWidth="1"/>
    <col min="59" max="59" width="17.7109375" bestFit="1" customWidth="1"/>
    <col min="60" max="61" width="21.85546875" bestFit="1" customWidth="1"/>
    <col min="64" max="64" width="10.85546875" bestFit="1" customWidth="1"/>
  </cols>
  <sheetData>
    <row r="1" spans="1:65">
      <c r="A1" t="s">
        <v>825</v>
      </c>
      <c r="BG1" t="s">
        <v>711</v>
      </c>
      <c r="BH1" t="s">
        <v>710</v>
      </c>
      <c r="BI1" t="s">
        <v>709</v>
      </c>
      <c r="BL1" t="s">
        <v>712</v>
      </c>
    </row>
    <row r="2" spans="1:65">
      <c r="A2" s="24" t="s">
        <v>653</v>
      </c>
      <c r="B2" t="s">
        <v>654</v>
      </c>
      <c r="C2" t="s">
        <v>508</v>
      </c>
      <c r="E2" t="s">
        <v>504</v>
      </c>
      <c r="F2" t="s">
        <v>505</v>
      </c>
      <c r="G2" t="s">
        <v>506</v>
      </c>
      <c r="H2" t="s">
        <v>507</v>
      </c>
      <c r="I2" t="s">
        <v>508</v>
      </c>
      <c r="K2" t="s">
        <v>542</v>
      </c>
      <c r="L2" t="s">
        <v>543</v>
      </c>
      <c r="M2" t="s">
        <v>508</v>
      </c>
      <c r="O2" t="s">
        <v>549</v>
      </c>
      <c r="P2" t="s">
        <v>550</v>
      </c>
      <c r="Q2" t="s">
        <v>551</v>
      </c>
      <c r="R2" t="s">
        <v>552</v>
      </c>
      <c r="S2" t="s">
        <v>508</v>
      </c>
      <c r="U2" t="s">
        <v>551</v>
      </c>
      <c r="V2" t="s">
        <v>564</v>
      </c>
      <c r="W2" t="s">
        <v>565</v>
      </c>
      <c r="Y2" t="s">
        <v>588</v>
      </c>
      <c r="Z2" t="s">
        <v>589</v>
      </c>
      <c r="AA2" t="s">
        <v>590</v>
      </c>
      <c r="AB2" t="s">
        <v>564</v>
      </c>
      <c r="AC2" t="s">
        <v>591</v>
      </c>
      <c r="AD2" t="s">
        <v>592</v>
      </c>
      <c r="AE2" t="s">
        <v>593</v>
      </c>
      <c r="AF2" t="s">
        <v>594</v>
      </c>
      <c r="AG2" t="s">
        <v>595</v>
      </c>
      <c r="AH2" t="s">
        <v>596</v>
      </c>
      <c r="AI2" t="s">
        <v>597</v>
      </c>
      <c r="AJ2" t="s">
        <v>598</v>
      </c>
      <c r="AK2" t="s">
        <v>599</v>
      </c>
      <c r="AL2" t="s">
        <v>600</v>
      </c>
      <c r="AM2" t="s">
        <v>508</v>
      </c>
      <c r="AN2" t="s">
        <v>552</v>
      </c>
      <c r="AO2" t="s">
        <v>601</v>
      </c>
      <c r="AP2" t="s">
        <v>602</v>
      </c>
      <c r="AR2" t="s">
        <v>650</v>
      </c>
      <c r="AS2" t="s">
        <v>592</v>
      </c>
      <c r="AT2" t="s">
        <v>651</v>
      </c>
      <c r="AU2" t="s">
        <v>652</v>
      </c>
      <c r="AV2" t="s">
        <v>595</v>
      </c>
      <c r="AW2" t="s">
        <v>596</v>
      </c>
      <c r="AX2" t="s">
        <v>597</v>
      </c>
      <c r="AY2" t="s">
        <v>598</v>
      </c>
      <c r="AZ2" t="s">
        <v>599</v>
      </c>
      <c r="BA2" t="s">
        <v>600</v>
      </c>
      <c r="BB2" t="s">
        <v>508</v>
      </c>
      <c r="BC2" t="s">
        <v>552</v>
      </c>
      <c r="BD2" t="s">
        <v>601</v>
      </c>
      <c r="BF2" t="s">
        <v>660</v>
      </c>
      <c r="BG2" t="s">
        <v>674</v>
      </c>
      <c r="BH2" t="s">
        <v>678</v>
      </c>
      <c r="BI2" t="s">
        <v>676</v>
      </c>
      <c r="BL2" t="s">
        <v>713</v>
      </c>
      <c r="BM2" t="s">
        <v>714</v>
      </c>
    </row>
    <row r="3" spans="1:65">
      <c r="A3" s="24">
        <v>1</v>
      </c>
      <c r="B3" t="s">
        <v>655</v>
      </c>
      <c r="C3">
        <v>0</v>
      </c>
      <c r="E3">
        <v>1</v>
      </c>
      <c r="F3">
        <v>1</v>
      </c>
      <c r="G3" t="s">
        <v>509</v>
      </c>
      <c r="H3">
        <v>0</v>
      </c>
      <c r="I3">
        <v>0</v>
      </c>
      <c r="K3">
        <v>1</v>
      </c>
      <c r="L3" t="s">
        <v>544</v>
      </c>
      <c r="M3">
        <v>0</v>
      </c>
      <c r="O3">
        <v>1</v>
      </c>
      <c r="P3" t="s">
        <v>553</v>
      </c>
      <c r="Q3">
        <v>4</v>
      </c>
      <c r="R3">
        <v>0</v>
      </c>
      <c r="S3">
        <v>0</v>
      </c>
      <c r="U3">
        <v>1</v>
      </c>
      <c r="V3" t="s">
        <v>566</v>
      </c>
      <c r="W3">
        <v>1000</v>
      </c>
      <c r="Y3">
        <v>1</v>
      </c>
      <c r="Z3">
        <v>1</v>
      </c>
      <c r="AA3">
        <v>0</v>
      </c>
      <c r="AB3" t="s">
        <v>603</v>
      </c>
      <c r="AC3" t="s">
        <v>604</v>
      </c>
      <c r="AD3">
        <v>0</v>
      </c>
      <c r="AE3">
        <v>0</v>
      </c>
      <c r="AG3">
        <v>0</v>
      </c>
      <c r="AH3" s="202">
        <v>44131.626388888886</v>
      </c>
      <c r="AI3" t="s">
        <v>605</v>
      </c>
      <c r="AJ3" s="202">
        <v>44131.626388888886</v>
      </c>
      <c r="AK3">
        <v>0</v>
      </c>
      <c r="AL3" t="s">
        <v>605</v>
      </c>
      <c r="AM3">
        <v>0</v>
      </c>
      <c r="AN3">
        <v>2</v>
      </c>
      <c r="AO3">
        <v>0</v>
      </c>
      <c r="AP3">
        <v>0</v>
      </c>
      <c r="AR3">
        <v>1</v>
      </c>
      <c r="AS3">
        <v>1</v>
      </c>
      <c r="AT3">
        <v>2</v>
      </c>
      <c r="AU3">
        <v>500</v>
      </c>
      <c r="AV3">
        <v>0</v>
      </c>
      <c r="AW3" s="203">
        <v>44131.626152199075</v>
      </c>
      <c r="AX3" t="s">
        <v>605</v>
      </c>
      <c r="AY3" s="203">
        <v>44131.626152199075</v>
      </c>
      <c r="AZ3">
        <v>0</v>
      </c>
      <c r="BA3" t="s">
        <v>605</v>
      </c>
      <c r="BB3">
        <v>0</v>
      </c>
      <c r="BC3">
        <v>0</v>
      </c>
      <c r="BD3">
        <v>0</v>
      </c>
      <c r="BF3" t="s">
        <v>661</v>
      </c>
      <c r="BG3" t="s">
        <v>675</v>
      </c>
      <c r="BH3" t="s">
        <v>676</v>
      </c>
      <c r="BI3" t="s">
        <v>674</v>
      </c>
      <c r="BL3" t="s">
        <v>718</v>
      </c>
      <c r="BM3" t="s">
        <v>719</v>
      </c>
    </row>
    <row r="4" spans="1:65">
      <c r="A4" s="24">
        <v>2</v>
      </c>
      <c r="B4" t="s">
        <v>656</v>
      </c>
      <c r="C4">
        <v>0</v>
      </c>
      <c r="E4">
        <v>2</v>
      </c>
      <c r="F4">
        <v>1</v>
      </c>
      <c r="G4" t="s">
        <v>510</v>
      </c>
      <c r="H4">
        <v>0</v>
      </c>
      <c r="I4">
        <v>0</v>
      </c>
      <c r="K4">
        <v>2</v>
      </c>
      <c r="L4" t="s">
        <v>545</v>
      </c>
      <c r="M4">
        <v>0</v>
      </c>
      <c r="O4">
        <v>2</v>
      </c>
      <c r="P4" t="s">
        <v>554</v>
      </c>
      <c r="Q4">
        <v>4</v>
      </c>
      <c r="R4">
        <v>0</v>
      </c>
      <c r="S4">
        <v>0</v>
      </c>
      <c r="U4">
        <v>2</v>
      </c>
      <c r="V4" t="s">
        <v>567</v>
      </c>
      <c r="W4">
        <v>1</v>
      </c>
      <c r="Y4">
        <v>2</v>
      </c>
      <c r="Z4">
        <v>1</v>
      </c>
      <c r="AA4">
        <v>0</v>
      </c>
      <c r="AB4" t="s">
        <v>606</v>
      </c>
      <c r="AC4" t="s">
        <v>607</v>
      </c>
      <c r="AD4">
        <v>0</v>
      </c>
      <c r="AE4">
        <v>0</v>
      </c>
      <c r="AG4">
        <v>0</v>
      </c>
      <c r="AH4" s="202">
        <v>44131.626388888886</v>
      </c>
      <c r="AI4" t="s">
        <v>605</v>
      </c>
      <c r="AJ4" s="202">
        <v>44131.626388888886</v>
      </c>
      <c r="AK4">
        <v>0</v>
      </c>
      <c r="AL4" t="s">
        <v>605</v>
      </c>
      <c r="AM4">
        <v>0</v>
      </c>
      <c r="AN4">
        <v>2</v>
      </c>
      <c r="AO4">
        <v>0</v>
      </c>
      <c r="AP4">
        <v>0</v>
      </c>
      <c r="AR4">
        <v>2</v>
      </c>
      <c r="AS4">
        <v>16</v>
      </c>
      <c r="AT4">
        <v>2</v>
      </c>
      <c r="AU4">
        <v>480</v>
      </c>
      <c r="AV4">
        <v>0</v>
      </c>
      <c r="AW4" s="203">
        <v>44131.626152199075</v>
      </c>
      <c r="AX4" t="s">
        <v>605</v>
      </c>
      <c r="AY4" s="203">
        <v>44131.626152199075</v>
      </c>
      <c r="AZ4">
        <v>0</v>
      </c>
      <c r="BA4" t="s">
        <v>605</v>
      </c>
      <c r="BB4">
        <v>0</v>
      </c>
      <c r="BC4">
        <v>0</v>
      </c>
      <c r="BD4">
        <v>0</v>
      </c>
      <c r="BF4" t="s">
        <v>662</v>
      </c>
      <c r="BG4" t="s">
        <v>660</v>
      </c>
      <c r="BH4" t="s">
        <v>674</v>
      </c>
      <c r="BI4" t="s">
        <v>679</v>
      </c>
      <c r="BL4" s="204" t="s">
        <v>462</v>
      </c>
      <c r="BM4" t="s">
        <v>719</v>
      </c>
    </row>
    <row r="5" spans="1:65">
      <c r="A5">
        <v>3</v>
      </c>
      <c r="B5" t="s">
        <v>657</v>
      </c>
      <c r="C5">
        <v>0</v>
      </c>
      <c r="E5">
        <v>3</v>
      </c>
      <c r="F5">
        <v>1</v>
      </c>
      <c r="G5" t="s">
        <v>511</v>
      </c>
      <c r="H5">
        <v>0</v>
      </c>
      <c r="I5">
        <v>0</v>
      </c>
      <c r="K5">
        <v>3</v>
      </c>
      <c r="L5" t="s">
        <v>546</v>
      </c>
      <c r="M5">
        <v>0</v>
      </c>
      <c r="O5">
        <v>3</v>
      </c>
      <c r="P5" t="s">
        <v>555</v>
      </c>
      <c r="Q5">
        <v>5</v>
      </c>
      <c r="R5">
        <v>0</v>
      </c>
      <c r="S5">
        <v>0</v>
      </c>
      <c r="U5">
        <v>3</v>
      </c>
      <c r="V5" t="s">
        <v>568</v>
      </c>
      <c r="W5">
        <v>1</v>
      </c>
      <c r="Y5">
        <v>3</v>
      </c>
      <c r="Z5">
        <v>1</v>
      </c>
      <c r="AA5">
        <v>0</v>
      </c>
      <c r="AB5" t="s">
        <v>608</v>
      </c>
      <c r="AC5" t="s">
        <v>609</v>
      </c>
      <c r="AD5">
        <v>0</v>
      </c>
      <c r="AE5">
        <v>0</v>
      </c>
      <c r="AG5">
        <v>0</v>
      </c>
      <c r="AH5" s="202">
        <v>44131.626388888886</v>
      </c>
      <c r="AI5" t="s">
        <v>605</v>
      </c>
      <c r="AJ5" s="202">
        <v>44131.626388888886</v>
      </c>
      <c r="AK5">
        <v>0</v>
      </c>
      <c r="AL5" t="s">
        <v>605</v>
      </c>
      <c r="AM5">
        <v>0</v>
      </c>
      <c r="AN5">
        <v>0</v>
      </c>
      <c r="AO5">
        <v>0</v>
      </c>
      <c r="AP5">
        <v>0</v>
      </c>
      <c r="AR5">
        <v>3</v>
      </c>
      <c r="AS5">
        <v>10</v>
      </c>
      <c r="AT5">
        <v>2</v>
      </c>
      <c r="AU5">
        <v>144</v>
      </c>
      <c r="AV5">
        <v>0</v>
      </c>
      <c r="AW5" s="203">
        <v>44131.626152199075</v>
      </c>
      <c r="AX5" t="s">
        <v>605</v>
      </c>
      <c r="AY5" s="203">
        <v>44131.626152199075</v>
      </c>
      <c r="AZ5">
        <v>0</v>
      </c>
      <c r="BA5" t="s">
        <v>605</v>
      </c>
      <c r="BB5">
        <v>0</v>
      </c>
      <c r="BC5">
        <v>0</v>
      </c>
      <c r="BD5">
        <v>0</v>
      </c>
      <c r="BF5" t="s">
        <v>663</v>
      </c>
      <c r="BG5" t="s">
        <v>676</v>
      </c>
      <c r="BH5" t="s">
        <v>679</v>
      </c>
      <c r="BL5" t="s">
        <v>721</v>
      </c>
      <c r="BM5" t="s">
        <v>719</v>
      </c>
    </row>
    <row r="6" spans="1:65">
      <c r="A6">
        <v>4</v>
      </c>
      <c r="B6" t="s">
        <v>658</v>
      </c>
      <c r="C6">
        <v>0</v>
      </c>
      <c r="E6">
        <v>4</v>
      </c>
      <c r="F6">
        <v>1</v>
      </c>
      <c r="G6" t="s">
        <v>512</v>
      </c>
      <c r="H6">
        <v>0</v>
      </c>
      <c r="I6">
        <v>0</v>
      </c>
      <c r="K6">
        <v>4</v>
      </c>
      <c r="L6" t="s">
        <v>30</v>
      </c>
      <c r="M6">
        <v>0</v>
      </c>
      <c r="O6">
        <v>4</v>
      </c>
      <c r="P6" t="s">
        <v>556</v>
      </c>
      <c r="Q6">
        <v>4</v>
      </c>
      <c r="R6">
        <v>0</v>
      </c>
      <c r="S6">
        <v>0</v>
      </c>
      <c r="U6">
        <v>4</v>
      </c>
      <c r="V6" t="s">
        <v>569</v>
      </c>
      <c r="W6">
        <v>1</v>
      </c>
      <c r="Y6">
        <v>4</v>
      </c>
      <c r="Z6">
        <v>1</v>
      </c>
      <c r="AA6">
        <v>0</v>
      </c>
      <c r="AB6" t="s">
        <v>610</v>
      </c>
      <c r="AC6" t="s">
        <v>611</v>
      </c>
      <c r="AD6">
        <v>0</v>
      </c>
      <c r="AE6">
        <v>0</v>
      </c>
      <c r="AG6">
        <v>0</v>
      </c>
      <c r="AH6" s="202">
        <v>44131.626388888886</v>
      </c>
      <c r="AI6" t="s">
        <v>605</v>
      </c>
      <c r="AJ6" s="202">
        <v>44131.626388888886</v>
      </c>
      <c r="AK6">
        <v>0</v>
      </c>
      <c r="AL6" t="s">
        <v>605</v>
      </c>
      <c r="AM6">
        <v>0</v>
      </c>
      <c r="AN6">
        <v>0</v>
      </c>
      <c r="AO6">
        <v>0</v>
      </c>
      <c r="AP6">
        <v>0</v>
      </c>
      <c r="AR6">
        <v>4</v>
      </c>
      <c r="AS6">
        <v>3</v>
      </c>
      <c r="AT6">
        <v>2</v>
      </c>
      <c r="AU6">
        <v>100</v>
      </c>
      <c r="AV6">
        <v>0</v>
      </c>
      <c r="AW6" s="203">
        <v>44131.626152233795</v>
      </c>
      <c r="AX6" t="s">
        <v>605</v>
      </c>
      <c r="AY6" s="203">
        <v>44131.626152233795</v>
      </c>
      <c r="AZ6">
        <v>0</v>
      </c>
      <c r="BA6" t="s">
        <v>605</v>
      </c>
      <c r="BB6">
        <v>0</v>
      </c>
      <c r="BC6">
        <v>0</v>
      </c>
      <c r="BD6">
        <v>0</v>
      </c>
      <c r="BF6" t="s">
        <v>664</v>
      </c>
      <c r="BG6" t="s">
        <v>677</v>
      </c>
      <c r="BH6" t="s">
        <v>680</v>
      </c>
      <c r="BI6" t="s">
        <v>680</v>
      </c>
      <c r="BL6" t="s">
        <v>727</v>
      </c>
      <c r="BM6" t="s">
        <v>719</v>
      </c>
    </row>
    <row r="7" spans="1:65">
      <c r="A7">
        <v>5</v>
      </c>
      <c r="B7" t="s">
        <v>659</v>
      </c>
      <c r="C7">
        <v>0</v>
      </c>
      <c r="E7">
        <v>5</v>
      </c>
      <c r="F7">
        <v>1</v>
      </c>
      <c r="G7" t="s">
        <v>513</v>
      </c>
      <c r="H7">
        <v>0</v>
      </c>
      <c r="I7">
        <v>0</v>
      </c>
      <c r="K7">
        <v>5</v>
      </c>
      <c r="L7" t="s">
        <v>547</v>
      </c>
      <c r="M7">
        <v>0</v>
      </c>
      <c r="O7">
        <v>5</v>
      </c>
      <c r="P7" t="s">
        <v>557</v>
      </c>
      <c r="Q7">
        <v>4</v>
      </c>
      <c r="R7">
        <v>0</v>
      </c>
      <c r="S7">
        <v>0</v>
      </c>
      <c r="U7">
        <v>5</v>
      </c>
      <c r="V7" t="s">
        <v>570</v>
      </c>
      <c r="W7">
        <v>1</v>
      </c>
      <c r="Y7">
        <v>5</v>
      </c>
      <c r="Z7">
        <v>1</v>
      </c>
      <c r="AA7">
        <v>0</v>
      </c>
      <c r="AB7" t="s">
        <v>283</v>
      </c>
      <c r="AC7" t="s">
        <v>612</v>
      </c>
      <c r="AD7">
        <v>0</v>
      </c>
      <c r="AE7">
        <v>0</v>
      </c>
      <c r="AG7">
        <v>0</v>
      </c>
      <c r="AH7" s="202">
        <v>44131.626388888886</v>
      </c>
      <c r="AI7" t="s">
        <v>605</v>
      </c>
      <c r="AJ7" s="202">
        <v>44131.626388888886</v>
      </c>
      <c r="AK7">
        <v>0</v>
      </c>
      <c r="AL7" t="s">
        <v>605</v>
      </c>
      <c r="AM7">
        <v>0</v>
      </c>
      <c r="AN7">
        <v>0</v>
      </c>
      <c r="AO7">
        <v>0</v>
      </c>
      <c r="AP7">
        <v>0</v>
      </c>
      <c r="AR7">
        <v>5</v>
      </c>
      <c r="AS7">
        <v>12</v>
      </c>
      <c r="AT7">
        <v>2</v>
      </c>
      <c r="AU7">
        <v>125</v>
      </c>
      <c r="AV7">
        <v>0</v>
      </c>
      <c r="AW7" s="203">
        <v>44131.626152233795</v>
      </c>
      <c r="AX7" t="s">
        <v>605</v>
      </c>
      <c r="AY7" s="203">
        <v>44131.626152233795</v>
      </c>
      <c r="AZ7">
        <v>0</v>
      </c>
      <c r="BA7" t="s">
        <v>605</v>
      </c>
      <c r="BB7">
        <v>0</v>
      </c>
      <c r="BC7">
        <v>0</v>
      </c>
      <c r="BD7">
        <v>0</v>
      </c>
      <c r="BF7" t="s">
        <v>665</v>
      </c>
      <c r="BH7" t="s">
        <v>681</v>
      </c>
      <c r="BL7" t="s">
        <v>512</v>
      </c>
      <c r="BM7" t="s">
        <v>719</v>
      </c>
    </row>
    <row r="8" spans="1:65">
      <c r="E8">
        <v>6</v>
      </c>
      <c r="F8">
        <v>1</v>
      </c>
      <c r="G8" t="s">
        <v>514</v>
      </c>
      <c r="H8">
        <v>0</v>
      </c>
      <c r="I8">
        <v>0</v>
      </c>
      <c r="K8">
        <v>6</v>
      </c>
      <c r="L8" t="s">
        <v>548</v>
      </c>
      <c r="M8">
        <v>0</v>
      </c>
      <c r="O8">
        <v>6</v>
      </c>
      <c r="P8" t="s">
        <v>558</v>
      </c>
      <c r="Q8">
        <v>4</v>
      </c>
      <c r="R8">
        <v>0</v>
      </c>
      <c r="S8">
        <v>0</v>
      </c>
      <c r="U8">
        <v>14</v>
      </c>
      <c r="V8" t="s">
        <v>571</v>
      </c>
      <c r="W8">
        <v>1</v>
      </c>
      <c r="Y8">
        <v>6</v>
      </c>
      <c r="Z8">
        <v>1</v>
      </c>
      <c r="AA8">
        <v>0</v>
      </c>
      <c r="AB8" t="s">
        <v>277</v>
      </c>
      <c r="AC8" t="s">
        <v>613</v>
      </c>
      <c r="AD8">
        <v>0</v>
      </c>
      <c r="AE8">
        <v>0</v>
      </c>
      <c r="AG8">
        <v>0</v>
      </c>
      <c r="AH8" s="202">
        <v>44131.626388888886</v>
      </c>
      <c r="AI8" t="s">
        <v>605</v>
      </c>
      <c r="AJ8" s="202">
        <v>44131.626388888886</v>
      </c>
      <c r="AK8">
        <v>0</v>
      </c>
      <c r="AL8" t="s">
        <v>605</v>
      </c>
      <c r="AM8">
        <v>0</v>
      </c>
      <c r="AN8">
        <v>0</v>
      </c>
      <c r="AO8">
        <v>0</v>
      </c>
      <c r="AP8">
        <v>0</v>
      </c>
      <c r="AR8">
        <v>6</v>
      </c>
      <c r="AS8">
        <v>3</v>
      </c>
      <c r="AT8">
        <v>4</v>
      </c>
      <c r="AU8">
        <v>50</v>
      </c>
      <c r="AV8">
        <v>0</v>
      </c>
      <c r="AW8" s="203">
        <v>44131.626152233795</v>
      </c>
      <c r="AX8" t="s">
        <v>605</v>
      </c>
      <c r="AY8" s="203">
        <v>44131.626152233795</v>
      </c>
      <c r="AZ8">
        <v>0</v>
      </c>
      <c r="BA8" t="s">
        <v>605</v>
      </c>
      <c r="BB8">
        <v>0</v>
      </c>
      <c r="BC8">
        <v>0</v>
      </c>
      <c r="BD8">
        <v>0</v>
      </c>
      <c r="BF8" t="s">
        <v>666</v>
      </c>
      <c r="BH8" t="s">
        <v>682</v>
      </c>
      <c r="BI8" t="s">
        <v>682</v>
      </c>
      <c r="BL8" t="s">
        <v>734</v>
      </c>
      <c r="BM8" t="s">
        <v>719</v>
      </c>
    </row>
    <row r="9" spans="1:65">
      <c r="E9">
        <v>7</v>
      </c>
      <c r="F9">
        <v>1</v>
      </c>
      <c r="G9" t="s">
        <v>515</v>
      </c>
      <c r="H9">
        <v>0</v>
      </c>
      <c r="I9">
        <v>0</v>
      </c>
      <c r="K9">
        <v>7</v>
      </c>
      <c r="L9" t="s">
        <v>518</v>
      </c>
      <c r="M9">
        <v>0</v>
      </c>
      <c r="O9">
        <v>7</v>
      </c>
      <c r="P9" t="s">
        <v>559</v>
      </c>
      <c r="Q9">
        <v>4</v>
      </c>
      <c r="R9">
        <v>0</v>
      </c>
      <c r="S9">
        <v>0</v>
      </c>
      <c r="U9">
        <v>7</v>
      </c>
      <c r="V9" t="s">
        <v>572</v>
      </c>
      <c r="W9">
        <v>1</v>
      </c>
      <c r="Y9">
        <v>7</v>
      </c>
      <c r="Z9">
        <v>1</v>
      </c>
      <c r="AA9">
        <v>0</v>
      </c>
      <c r="AB9" t="s">
        <v>279</v>
      </c>
      <c r="AC9" t="s">
        <v>614</v>
      </c>
      <c r="AD9">
        <v>0</v>
      </c>
      <c r="AE9">
        <v>0</v>
      </c>
      <c r="AG9">
        <v>0</v>
      </c>
      <c r="AH9" s="202">
        <v>44131.626388888886</v>
      </c>
      <c r="AI9" t="s">
        <v>605</v>
      </c>
      <c r="AJ9" s="202">
        <v>44131.626388888886</v>
      </c>
      <c r="AK9">
        <v>0</v>
      </c>
      <c r="AL9" t="s">
        <v>605</v>
      </c>
      <c r="AM9">
        <v>0</v>
      </c>
      <c r="AN9">
        <v>0</v>
      </c>
      <c r="AO9">
        <v>0</v>
      </c>
      <c r="AP9">
        <v>0</v>
      </c>
      <c r="AR9">
        <v>7</v>
      </c>
      <c r="AS9">
        <v>12</v>
      </c>
      <c r="AT9">
        <v>4</v>
      </c>
      <c r="AU9">
        <v>100</v>
      </c>
      <c r="AV9">
        <v>0</v>
      </c>
      <c r="AW9" s="203">
        <v>44131.626152233795</v>
      </c>
      <c r="AX9" t="s">
        <v>605</v>
      </c>
      <c r="AY9" s="203">
        <v>44131.626152233795</v>
      </c>
      <c r="AZ9">
        <v>0</v>
      </c>
      <c r="BA9" t="s">
        <v>605</v>
      </c>
      <c r="BB9">
        <v>0</v>
      </c>
      <c r="BC9">
        <v>0</v>
      </c>
      <c r="BD9">
        <v>0</v>
      </c>
      <c r="BF9" t="s">
        <v>667</v>
      </c>
      <c r="BH9" t="s">
        <v>683</v>
      </c>
      <c r="BI9" t="s">
        <v>683</v>
      </c>
      <c r="BL9" t="s">
        <v>738</v>
      </c>
      <c r="BM9" t="s">
        <v>719</v>
      </c>
    </row>
    <row r="10" spans="1:65">
      <c r="E10">
        <v>13</v>
      </c>
      <c r="F10">
        <v>2</v>
      </c>
      <c r="G10" t="s">
        <v>521</v>
      </c>
      <c r="H10">
        <v>0</v>
      </c>
      <c r="I10">
        <v>0</v>
      </c>
      <c r="O10">
        <v>8</v>
      </c>
      <c r="P10" t="s">
        <v>560</v>
      </c>
      <c r="Q10">
        <v>4</v>
      </c>
      <c r="R10">
        <v>0</v>
      </c>
      <c r="S10">
        <v>0</v>
      </c>
      <c r="U10">
        <v>8</v>
      </c>
      <c r="V10" t="s">
        <v>573</v>
      </c>
      <c r="W10">
        <v>1</v>
      </c>
      <c r="Y10">
        <v>8</v>
      </c>
      <c r="Z10">
        <v>1</v>
      </c>
      <c r="AA10">
        <v>0</v>
      </c>
      <c r="AB10" t="s">
        <v>295</v>
      </c>
      <c r="AC10" t="s">
        <v>615</v>
      </c>
      <c r="AD10">
        <v>0</v>
      </c>
      <c r="AE10">
        <v>0</v>
      </c>
      <c r="AG10">
        <v>0</v>
      </c>
      <c r="AH10" s="202">
        <v>44131.626388888886</v>
      </c>
      <c r="AI10" t="s">
        <v>605</v>
      </c>
      <c r="AJ10" s="202">
        <v>44131.626388888886</v>
      </c>
      <c r="AK10">
        <v>0</v>
      </c>
      <c r="AL10" t="s">
        <v>605</v>
      </c>
      <c r="AM10">
        <v>0</v>
      </c>
      <c r="AN10">
        <v>0</v>
      </c>
      <c r="AO10">
        <v>0</v>
      </c>
      <c r="AP10">
        <v>0</v>
      </c>
      <c r="AR10">
        <v>8</v>
      </c>
      <c r="AS10">
        <v>5</v>
      </c>
      <c r="AT10">
        <v>11</v>
      </c>
      <c r="AU10">
        <v>1000</v>
      </c>
      <c r="AV10">
        <v>0</v>
      </c>
      <c r="AW10" s="203">
        <v>44131.626152233795</v>
      </c>
      <c r="AX10" t="s">
        <v>605</v>
      </c>
      <c r="AY10" s="203">
        <v>44131.626152233795</v>
      </c>
      <c r="AZ10">
        <v>0</v>
      </c>
      <c r="BA10" t="s">
        <v>605</v>
      </c>
      <c r="BB10">
        <v>0</v>
      </c>
      <c r="BC10">
        <v>0</v>
      </c>
      <c r="BD10">
        <v>0</v>
      </c>
      <c r="BF10" t="s">
        <v>668</v>
      </c>
      <c r="BH10" t="s">
        <v>684</v>
      </c>
      <c r="BI10" t="s">
        <v>660</v>
      </c>
      <c r="BL10" t="s">
        <v>748</v>
      </c>
      <c r="BM10" t="s">
        <v>719</v>
      </c>
    </row>
    <row r="11" spans="1:65">
      <c r="E11">
        <v>19</v>
      </c>
      <c r="F11">
        <v>2</v>
      </c>
      <c r="G11" t="s">
        <v>527</v>
      </c>
      <c r="H11">
        <v>0</v>
      </c>
      <c r="I11">
        <v>0</v>
      </c>
      <c r="O11">
        <v>9</v>
      </c>
      <c r="P11" t="s">
        <v>561</v>
      </c>
      <c r="Q11">
        <v>4</v>
      </c>
      <c r="R11">
        <v>0</v>
      </c>
      <c r="S11">
        <v>1</v>
      </c>
      <c r="U11">
        <v>9</v>
      </c>
      <c r="V11" t="s">
        <v>574</v>
      </c>
      <c r="W11">
        <v>100</v>
      </c>
      <c r="Y11">
        <v>9</v>
      </c>
      <c r="Z11">
        <v>1</v>
      </c>
      <c r="AA11">
        <v>0</v>
      </c>
      <c r="AB11" t="s">
        <v>616</v>
      </c>
      <c r="AC11" t="s">
        <v>617</v>
      </c>
      <c r="AD11">
        <v>0</v>
      </c>
      <c r="AE11">
        <v>0</v>
      </c>
      <c r="AG11">
        <v>0</v>
      </c>
      <c r="AH11" s="202">
        <v>44131.626388888886</v>
      </c>
      <c r="AI11" t="s">
        <v>605</v>
      </c>
      <c r="AJ11" s="202">
        <v>44131.626388888886</v>
      </c>
      <c r="AK11">
        <v>0</v>
      </c>
      <c r="AL11" t="s">
        <v>605</v>
      </c>
      <c r="AM11">
        <v>0</v>
      </c>
      <c r="AN11">
        <v>0</v>
      </c>
      <c r="AO11">
        <v>0</v>
      </c>
      <c r="AP11">
        <v>0</v>
      </c>
      <c r="AR11">
        <v>9</v>
      </c>
      <c r="AS11">
        <v>6</v>
      </c>
      <c r="AT11">
        <v>17</v>
      </c>
      <c r="AU11">
        <v>1000</v>
      </c>
      <c r="AV11">
        <v>0</v>
      </c>
      <c r="AW11" s="203">
        <v>44131.626152233795</v>
      </c>
      <c r="AX11" t="s">
        <v>605</v>
      </c>
      <c r="AY11" s="203">
        <v>44131.626152233795</v>
      </c>
      <c r="AZ11">
        <v>0</v>
      </c>
      <c r="BA11" t="s">
        <v>605</v>
      </c>
      <c r="BB11">
        <v>0</v>
      </c>
      <c r="BC11">
        <v>0</v>
      </c>
      <c r="BD11">
        <v>0</v>
      </c>
      <c r="BF11" t="s">
        <v>669</v>
      </c>
      <c r="BH11" t="s">
        <v>685</v>
      </c>
      <c r="BI11" t="s">
        <v>699</v>
      </c>
      <c r="BL11" t="s">
        <v>751</v>
      </c>
      <c r="BM11" t="s">
        <v>719</v>
      </c>
    </row>
    <row r="12" spans="1:65">
      <c r="E12">
        <v>25</v>
      </c>
      <c r="F12">
        <v>2</v>
      </c>
      <c r="G12" t="s">
        <v>532</v>
      </c>
      <c r="H12">
        <v>0</v>
      </c>
      <c r="I12">
        <v>0</v>
      </c>
      <c r="O12">
        <v>10</v>
      </c>
      <c r="P12" t="s">
        <v>562</v>
      </c>
      <c r="Q12">
        <v>4</v>
      </c>
      <c r="R12">
        <v>0</v>
      </c>
      <c r="S12">
        <v>1</v>
      </c>
      <c r="U12">
        <v>10</v>
      </c>
      <c r="V12" t="s">
        <v>575</v>
      </c>
      <c r="W12">
        <v>500</v>
      </c>
      <c r="Y12">
        <v>10</v>
      </c>
      <c r="Z12">
        <v>1</v>
      </c>
      <c r="AA12">
        <v>0</v>
      </c>
      <c r="AB12" t="s">
        <v>618</v>
      </c>
      <c r="AC12" t="s">
        <v>619</v>
      </c>
      <c r="AD12">
        <v>0</v>
      </c>
      <c r="AE12">
        <v>0</v>
      </c>
      <c r="AG12">
        <v>0</v>
      </c>
      <c r="AH12" s="202">
        <v>44131.626388888886</v>
      </c>
      <c r="AI12" t="s">
        <v>605</v>
      </c>
      <c r="AJ12" s="202">
        <v>44131.626388888886</v>
      </c>
      <c r="AK12">
        <v>0</v>
      </c>
      <c r="AL12" t="s">
        <v>605</v>
      </c>
      <c r="AM12">
        <v>0</v>
      </c>
      <c r="AN12">
        <v>0</v>
      </c>
      <c r="AO12">
        <v>0</v>
      </c>
      <c r="AP12">
        <v>0</v>
      </c>
      <c r="AR12">
        <v>10</v>
      </c>
      <c r="AS12">
        <v>7</v>
      </c>
      <c r="AT12">
        <v>9</v>
      </c>
      <c r="AU12">
        <v>25.4</v>
      </c>
      <c r="AV12">
        <v>0</v>
      </c>
      <c r="AW12" s="203">
        <v>44131.626152233795</v>
      </c>
      <c r="AX12" t="s">
        <v>605</v>
      </c>
      <c r="AY12" s="203">
        <v>44131.626152233795</v>
      </c>
      <c r="AZ12">
        <v>0</v>
      </c>
      <c r="BA12" t="s">
        <v>605</v>
      </c>
      <c r="BB12">
        <v>0</v>
      </c>
      <c r="BC12">
        <v>0</v>
      </c>
      <c r="BD12">
        <v>0</v>
      </c>
      <c r="BF12" t="s">
        <v>670</v>
      </c>
      <c r="BH12" t="s">
        <v>686</v>
      </c>
      <c r="BI12" t="s">
        <v>700</v>
      </c>
      <c r="BL12" t="s">
        <v>762</v>
      </c>
      <c r="BM12" t="s">
        <v>719</v>
      </c>
    </row>
    <row r="13" spans="1:65">
      <c r="E13">
        <v>18</v>
      </c>
      <c r="F13">
        <v>3</v>
      </c>
      <c r="G13" t="s">
        <v>526</v>
      </c>
      <c r="H13">
        <v>0</v>
      </c>
      <c r="I13">
        <v>0</v>
      </c>
      <c r="O13">
        <v>11</v>
      </c>
      <c r="P13" t="s">
        <v>563</v>
      </c>
      <c r="Q13">
        <v>4</v>
      </c>
      <c r="R13">
        <v>0</v>
      </c>
      <c r="S13">
        <v>1</v>
      </c>
      <c r="U13">
        <v>11</v>
      </c>
      <c r="V13" t="s">
        <v>576</v>
      </c>
      <c r="W13">
        <v>1</v>
      </c>
      <c r="Y13">
        <v>11</v>
      </c>
      <c r="Z13">
        <v>1</v>
      </c>
      <c r="AA13">
        <v>0</v>
      </c>
      <c r="AB13" t="s">
        <v>282</v>
      </c>
      <c r="AC13" t="s">
        <v>620</v>
      </c>
      <c r="AD13">
        <v>0</v>
      </c>
      <c r="AE13">
        <v>0</v>
      </c>
      <c r="AG13">
        <v>0</v>
      </c>
      <c r="AH13" s="202">
        <v>44131.626388888886</v>
      </c>
      <c r="AI13" t="s">
        <v>605</v>
      </c>
      <c r="AJ13" s="202">
        <v>44131.626388888886</v>
      </c>
      <c r="AK13">
        <v>0</v>
      </c>
      <c r="AL13" t="s">
        <v>605</v>
      </c>
      <c r="AM13">
        <v>0</v>
      </c>
      <c r="AN13">
        <v>0</v>
      </c>
      <c r="AO13">
        <v>0</v>
      </c>
      <c r="AP13">
        <v>0</v>
      </c>
      <c r="AR13">
        <v>11</v>
      </c>
      <c r="AS13">
        <v>7</v>
      </c>
      <c r="AT13">
        <v>8</v>
      </c>
      <c r="AU13">
        <v>2.54</v>
      </c>
      <c r="AV13">
        <v>0</v>
      </c>
      <c r="AW13" s="203">
        <v>44131.626152280092</v>
      </c>
      <c r="AX13" t="s">
        <v>605</v>
      </c>
      <c r="AY13" s="203">
        <v>44131.626152280092</v>
      </c>
      <c r="AZ13">
        <v>0</v>
      </c>
      <c r="BA13" t="s">
        <v>605</v>
      </c>
      <c r="BB13">
        <v>0</v>
      </c>
      <c r="BC13">
        <v>0</v>
      </c>
      <c r="BD13">
        <v>0</v>
      </c>
      <c r="BF13" t="s">
        <v>671</v>
      </c>
      <c r="BH13" t="s">
        <v>687</v>
      </c>
      <c r="BI13" t="s">
        <v>701</v>
      </c>
      <c r="BL13" t="s">
        <v>715</v>
      </c>
      <c r="BM13" t="s">
        <v>716</v>
      </c>
    </row>
    <row r="14" spans="1:65">
      <c r="E14">
        <v>26</v>
      </c>
      <c r="F14">
        <v>3</v>
      </c>
      <c r="G14" t="s">
        <v>533</v>
      </c>
      <c r="H14">
        <v>0</v>
      </c>
      <c r="I14">
        <v>0</v>
      </c>
      <c r="U14">
        <v>12</v>
      </c>
      <c r="V14" t="s">
        <v>577</v>
      </c>
      <c r="W14">
        <v>2.54</v>
      </c>
      <c r="Y14">
        <v>12</v>
      </c>
      <c r="Z14">
        <v>1</v>
      </c>
      <c r="AA14">
        <v>0</v>
      </c>
      <c r="AB14" t="s">
        <v>621</v>
      </c>
      <c r="AC14" t="s">
        <v>622</v>
      </c>
      <c r="AD14">
        <v>0</v>
      </c>
      <c r="AE14">
        <v>0</v>
      </c>
      <c r="AG14">
        <v>0</v>
      </c>
      <c r="AH14" s="202">
        <v>44131.626388888886</v>
      </c>
      <c r="AI14" t="s">
        <v>605</v>
      </c>
      <c r="AJ14" s="202">
        <v>44131.626388888886</v>
      </c>
      <c r="AK14">
        <v>0</v>
      </c>
      <c r="AL14" t="s">
        <v>605</v>
      </c>
      <c r="AM14">
        <v>0</v>
      </c>
      <c r="AN14">
        <v>0</v>
      </c>
      <c r="AO14">
        <v>0</v>
      </c>
      <c r="AP14">
        <v>0</v>
      </c>
      <c r="AR14">
        <v>12</v>
      </c>
      <c r="AS14">
        <v>13</v>
      </c>
      <c r="AT14">
        <v>8</v>
      </c>
      <c r="AU14">
        <v>100</v>
      </c>
      <c r="AV14">
        <v>0</v>
      </c>
      <c r="AW14" s="203">
        <v>44131.626152280092</v>
      </c>
      <c r="AX14" t="s">
        <v>605</v>
      </c>
      <c r="AY14" s="203">
        <v>44131.626152280092</v>
      </c>
      <c r="AZ14">
        <v>0</v>
      </c>
      <c r="BA14" t="s">
        <v>605</v>
      </c>
      <c r="BB14">
        <v>0</v>
      </c>
      <c r="BC14">
        <v>0</v>
      </c>
      <c r="BD14">
        <v>0</v>
      </c>
      <c r="BF14" t="s">
        <v>672</v>
      </c>
      <c r="BH14" t="s">
        <v>688</v>
      </c>
      <c r="BI14" t="s">
        <v>688</v>
      </c>
      <c r="BL14" t="s">
        <v>717</v>
      </c>
      <c r="BM14" t="s">
        <v>716</v>
      </c>
    </row>
    <row r="15" spans="1:65">
      <c r="E15">
        <v>14</v>
      </c>
      <c r="F15">
        <v>4</v>
      </c>
      <c r="G15" t="s">
        <v>522</v>
      </c>
      <c r="H15">
        <v>0</v>
      </c>
      <c r="I15">
        <v>0</v>
      </c>
      <c r="U15">
        <v>15</v>
      </c>
      <c r="V15" t="s">
        <v>578</v>
      </c>
      <c r="W15">
        <v>1</v>
      </c>
      <c r="Y15">
        <v>13</v>
      </c>
      <c r="Z15">
        <v>1</v>
      </c>
      <c r="AA15">
        <v>0</v>
      </c>
      <c r="AB15" t="s">
        <v>280</v>
      </c>
      <c r="AC15" t="s">
        <v>623</v>
      </c>
      <c r="AD15">
        <v>0</v>
      </c>
      <c r="AE15">
        <v>0</v>
      </c>
      <c r="AG15">
        <v>0</v>
      </c>
      <c r="AH15" s="202">
        <v>44131.626388888886</v>
      </c>
      <c r="AI15" t="s">
        <v>605</v>
      </c>
      <c r="AJ15" s="202">
        <v>44131.626388888886</v>
      </c>
      <c r="AK15">
        <v>0</v>
      </c>
      <c r="AL15" t="s">
        <v>605</v>
      </c>
      <c r="AM15">
        <v>0</v>
      </c>
      <c r="AN15">
        <v>0</v>
      </c>
      <c r="AO15">
        <v>0</v>
      </c>
      <c r="AP15">
        <v>0</v>
      </c>
      <c r="AR15">
        <v>13</v>
      </c>
      <c r="AS15">
        <v>14</v>
      </c>
      <c r="AT15">
        <v>15</v>
      </c>
      <c r="AU15">
        <v>12</v>
      </c>
      <c r="AV15">
        <v>0</v>
      </c>
      <c r="AW15" s="203">
        <v>44131.626152280092</v>
      </c>
      <c r="AX15" t="s">
        <v>605</v>
      </c>
      <c r="AY15" s="203">
        <v>44131.626152280092</v>
      </c>
      <c r="AZ15">
        <v>0</v>
      </c>
      <c r="BA15" t="s">
        <v>605</v>
      </c>
      <c r="BB15">
        <v>0</v>
      </c>
      <c r="BC15">
        <v>0</v>
      </c>
      <c r="BD15">
        <v>0</v>
      </c>
      <c r="BF15" t="s">
        <v>673</v>
      </c>
      <c r="BH15" t="s">
        <v>689</v>
      </c>
      <c r="BI15" t="s">
        <v>689</v>
      </c>
      <c r="BL15" t="s">
        <v>722</v>
      </c>
      <c r="BM15" t="s">
        <v>716</v>
      </c>
    </row>
    <row r="16" spans="1:65">
      <c r="E16">
        <v>21</v>
      </c>
      <c r="F16">
        <v>4</v>
      </c>
      <c r="G16" t="s">
        <v>528</v>
      </c>
      <c r="H16">
        <v>0</v>
      </c>
      <c r="I16">
        <v>0</v>
      </c>
      <c r="U16">
        <v>16</v>
      </c>
      <c r="V16" t="s">
        <v>579</v>
      </c>
      <c r="W16">
        <v>1</v>
      </c>
      <c r="Y16">
        <v>14</v>
      </c>
      <c r="Z16">
        <v>1</v>
      </c>
      <c r="AA16">
        <v>0</v>
      </c>
      <c r="AB16" t="s">
        <v>624</v>
      </c>
      <c r="AC16" t="s">
        <v>625</v>
      </c>
      <c r="AD16">
        <v>0</v>
      </c>
      <c r="AE16">
        <v>0</v>
      </c>
      <c r="AG16">
        <v>0</v>
      </c>
      <c r="AH16" s="202">
        <v>44131.626388888886</v>
      </c>
      <c r="AI16" t="s">
        <v>605</v>
      </c>
      <c r="AJ16" s="202">
        <v>44131.626388888886</v>
      </c>
      <c r="AK16">
        <v>0</v>
      </c>
      <c r="AL16" t="s">
        <v>605</v>
      </c>
      <c r="AM16">
        <v>0</v>
      </c>
      <c r="AN16">
        <v>0</v>
      </c>
      <c r="AO16">
        <v>0</v>
      </c>
      <c r="AP16">
        <v>0</v>
      </c>
      <c r="AR16">
        <v>14</v>
      </c>
      <c r="AS16">
        <v>3</v>
      </c>
      <c r="AT16">
        <v>15</v>
      </c>
      <c r="AU16">
        <v>1000</v>
      </c>
      <c r="AV16">
        <v>0</v>
      </c>
      <c r="AW16" s="203">
        <v>44131.626152314813</v>
      </c>
      <c r="AX16" t="s">
        <v>605</v>
      </c>
      <c r="AY16" s="203">
        <v>44131.626152314813</v>
      </c>
      <c r="AZ16">
        <v>0</v>
      </c>
      <c r="BA16" t="s">
        <v>605</v>
      </c>
      <c r="BB16">
        <v>0</v>
      </c>
      <c r="BC16">
        <v>0</v>
      </c>
      <c r="BD16">
        <v>0</v>
      </c>
      <c r="BH16" t="s">
        <v>690</v>
      </c>
      <c r="BI16" t="s">
        <v>690</v>
      </c>
      <c r="BL16" t="s">
        <v>509</v>
      </c>
      <c r="BM16" t="s">
        <v>716</v>
      </c>
    </row>
    <row r="17" spans="5:65">
      <c r="E17">
        <v>22</v>
      </c>
      <c r="F17">
        <v>4</v>
      </c>
      <c r="G17" t="s">
        <v>529</v>
      </c>
      <c r="H17">
        <v>0</v>
      </c>
      <c r="I17">
        <v>0</v>
      </c>
      <c r="U17">
        <v>17</v>
      </c>
      <c r="V17" t="s">
        <v>580</v>
      </c>
      <c r="W17">
        <v>1</v>
      </c>
      <c r="Y17">
        <v>15</v>
      </c>
      <c r="Z17">
        <v>1</v>
      </c>
      <c r="AA17">
        <v>0</v>
      </c>
      <c r="AB17" t="s">
        <v>626</v>
      </c>
      <c r="AC17" t="s">
        <v>627</v>
      </c>
      <c r="AD17">
        <v>0</v>
      </c>
      <c r="AE17">
        <v>0</v>
      </c>
      <c r="AG17">
        <v>0</v>
      </c>
      <c r="AH17" s="202">
        <v>44131.626388888886</v>
      </c>
      <c r="AI17" t="s">
        <v>605</v>
      </c>
      <c r="AJ17" s="202">
        <v>44131.626388888886</v>
      </c>
      <c r="AK17">
        <v>0</v>
      </c>
      <c r="AL17" t="s">
        <v>605</v>
      </c>
      <c r="AM17">
        <v>0</v>
      </c>
      <c r="AN17">
        <v>0</v>
      </c>
      <c r="AO17">
        <v>0</v>
      </c>
      <c r="AP17">
        <v>0</v>
      </c>
      <c r="AR17">
        <v>15</v>
      </c>
      <c r="AS17">
        <v>12</v>
      </c>
      <c r="AT17">
        <v>15</v>
      </c>
      <c r="AU17">
        <v>500</v>
      </c>
      <c r="AV17">
        <v>0</v>
      </c>
      <c r="AW17" s="203">
        <v>44131.626152314813</v>
      </c>
      <c r="AX17" t="s">
        <v>605</v>
      </c>
      <c r="AY17" s="203">
        <v>44131.626152314813</v>
      </c>
      <c r="AZ17">
        <v>0</v>
      </c>
      <c r="BA17" t="s">
        <v>605</v>
      </c>
      <c r="BB17">
        <v>0</v>
      </c>
      <c r="BC17">
        <v>0</v>
      </c>
      <c r="BD17">
        <v>0</v>
      </c>
      <c r="BH17" t="s">
        <v>691</v>
      </c>
      <c r="BI17" t="s">
        <v>702</v>
      </c>
      <c r="BL17" t="s">
        <v>723</v>
      </c>
      <c r="BM17" t="s">
        <v>716</v>
      </c>
    </row>
    <row r="18" spans="5:65">
      <c r="E18">
        <v>27</v>
      </c>
      <c r="F18">
        <v>4</v>
      </c>
      <c r="G18" t="s">
        <v>534</v>
      </c>
      <c r="H18">
        <v>0</v>
      </c>
      <c r="I18">
        <v>0</v>
      </c>
      <c r="U18">
        <v>18</v>
      </c>
      <c r="V18" t="s">
        <v>581</v>
      </c>
      <c r="W18">
        <v>1000</v>
      </c>
      <c r="Y18">
        <v>16</v>
      </c>
      <c r="Z18">
        <v>1</v>
      </c>
      <c r="AA18">
        <v>0</v>
      </c>
      <c r="AB18" t="s">
        <v>628</v>
      </c>
      <c r="AC18" t="s">
        <v>629</v>
      </c>
      <c r="AD18">
        <v>0</v>
      </c>
      <c r="AE18">
        <v>0</v>
      </c>
      <c r="AG18">
        <v>0</v>
      </c>
      <c r="AH18" s="202">
        <v>44131.626388888886</v>
      </c>
      <c r="AI18" t="s">
        <v>605</v>
      </c>
      <c r="AJ18" s="202">
        <v>44131.626388888886</v>
      </c>
      <c r="AK18">
        <v>0</v>
      </c>
      <c r="AL18" t="s">
        <v>605</v>
      </c>
      <c r="AM18">
        <v>0</v>
      </c>
      <c r="AN18">
        <v>0</v>
      </c>
      <c r="AO18">
        <v>0</v>
      </c>
      <c r="AP18">
        <v>0</v>
      </c>
      <c r="AR18">
        <v>16</v>
      </c>
      <c r="AS18">
        <v>18</v>
      </c>
      <c r="AT18">
        <v>5</v>
      </c>
      <c r="AU18">
        <v>100</v>
      </c>
      <c r="AV18">
        <v>0</v>
      </c>
      <c r="AW18" s="203">
        <v>44131.626152314813</v>
      </c>
      <c r="AX18" t="s">
        <v>605</v>
      </c>
      <c r="AY18" s="203">
        <v>44131.626152314813</v>
      </c>
      <c r="AZ18">
        <v>0</v>
      </c>
      <c r="BA18" t="s">
        <v>605</v>
      </c>
      <c r="BB18">
        <v>0</v>
      </c>
      <c r="BC18">
        <v>0</v>
      </c>
      <c r="BD18">
        <v>0</v>
      </c>
      <c r="BH18" t="s">
        <v>692</v>
      </c>
      <c r="BI18" t="s">
        <v>703</v>
      </c>
      <c r="BL18" t="s">
        <v>724</v>
      </c>
      <c r="BM18" t="s">
        <v>716</v>
      </c>
    </row>
    <row r="19" spans="5:65">
      <c r="E19">
        <v>32</v>
      </c>
      <c r="F19">
        <v>4</v>
      </c>
      <c r="G19" t="s">
        <v>539</v>
      </c>
      <c r="H19">
        <v>0</v>
      </c>
      <c r="I19">
        <v>0</v>
      </c>
      <c r="U19">
        <v>19</v>
      </c>
      <c r="V19" t="s">
        <v>582</v>
      </c>
      <c r="W19">
        <v>1</v>
      </c>
      <c r="Y19">
        <v>17</v>
      </c>
      <c r="Z19">
        <v>1</v>
      </c>
      <c r="AA19">
        <v>0</v>
      </c>
      <c r="AB19" t="s">
        <v>630</v>
      </c>
      <c r="AC19" t="s">
        <v>631</v>
      </c>
      <c r="AD19">
        <v>0</v>
      </c>
      <c r="AE19">
        <v>0</v>
      </c>
      <c r="AG19">
        <v>0</v>
      </c>
      <c r="AH19" s="202">
        <v>44131.626388888886</v>
      </c>
      <c r="AI19" t="s">
        <v>605</v>
      </c>
      <c r="AJ19" s="202">
        <v>44131.626388888886</v>
      </c>
      <c r="AK19">
        <v>0</v>
      </c>
      <c r="AL19" t="s">
        <v>605</v>
      </c>
      <c r="AM19">
        <v>0</v>
      </c>
      <c r="AN19">
        <v>0</v>
      </c>
      <c r="AO19">
        <v>0</v>
      </c>
      <c r="AP19">
        <v>0</v>
      </c>
      <c r="AR19">
        <v>17</v>
      </c>
      <c r="AS19">
        <v>4</v>
      </c>
      <c r="AT19">
        <v>15</v>
      </c>
      <c r="AU19">
        <v>1</v>
      </c>
      <c r="AV19">
        <v>0</v>
      </c>
      <c r="AW19" s="203">
        <v>44131.626152314813</v>
      </c>
      <c r="AX19" t="s">
        <v>605</v>
      </c>
      <c r="AY19" s="203">
        <v>44131.626152314813</v>
      </c>
      <c r="AZ19">
        <v>0</v>
      </c>
      <c r="BA19" t="s">
        <v>605</v>
      </c>
      <c r="BB19">
        <v>0</v>
      </c>
      <c r="BC19">
        <v>0</v>
      </c>
      <c r="BD19">
        <v>0</v>
      </c>
      <c r="BH19" t="s">
        <v>693</v>
      </c>
      <c r="BI19" t="s">
        <v>704</v>
      </c>
      <c r="BL19" t="s">
        <v>725</v>
      </c>
      <c r="BM19" t="s">
        <v>716</v>
      </c>
    </row>
    <row r="20" spans="5:65">
      <c r="E20">
        <v>34</v>
      </c>
      <c r="F20">
        <v>4</v>
      </c>
      <c r="G20" t="s">
        <v>541</v>
      </c>
      <c r="H20">
        <v>0</v>
      </c>
      <c r="I20">
        <v>0</v>
      </c>
      <c r="U20">
        <v>20</v>
      </c>
      <c r="V20" t="s">
        <v>583</v>
      </c>
      <c r="W20">
        <v>144</v>
      </c>
      <c r="Y20">
        <v>18</v>
      </c>
      <c r="Z20">
        <v>1</v>
      </c>
      <c r="AA20">
        <v>0</v>
      </c>
      <c r="AB20" t="s">
        <v>632</v>
      </c>
      <c r="AC20" t="s">
        <v>632</v>
      </c>
      <c r="AD20">
        <v>0</v>
      </c>
      <c r="AE20">
        <v>0</v>
      </c>
      <c r="AG20">
        <v>0</v>
      </c>
      <c r="AH20" s="202">
        <v>44131.626388888886</v>
      </c>
      <c r="AI20" t="s">
        <v>605</v>
      </c>
      <c r="AJ20" s="202">
        <v>44131.626388888886</v>
      </c>
      <c r="AK20">
        <v>0</v>
      </c>
      <c r="AL20" t="s">
        <v>605</v>
      </c>
      <c r="AM20">
        <v>0</v>
      </c>
      <c r="AN20">
        <v>0</v>
      </c>
      <c r="AO20">
        <v>0</v>
      </c>
      <c r="AP20">
        <v>0</v>
      </c>
      <c r="AR20">
        <v>18</v>
      </c>
      <c r="AS20">
        <v>15</v>
      </c>
      <c r="AT20">
        <v>4</v>
      </c>
      <c r="AU20">
        <v>1</v>
      </c>
      <c r="AV20">
        <v>0</v>
      </c>
      <c r="AW20" s="203">
        <v>44131.626152314813</v>
      </c>
      <c r="AX20" t="s">
        <v>605</v>
      </c>
      <c r="AY20" s="203">
        <v>44131.626152314813</v>
      </c>
      <c r="AZ20">
        <v>0</v>
      </c>
      <c r="BA20" t="s">
        <v>605</v>
      </c>
      <c r="BB20">
        <v>0</v>
      </c>
      <c r="BC20">
        <v>0</v>
      </c>
      <c r="BD20">
        <v>0</v>
      </c>
      <c r="BH20" t="s">
        <v>694</v>
      </c>
      <c r="BI20" t="s">
        <v>705</v>
      </c>
      <c r="BL20" t="s">
        <v>726</v>
      </c>
      <c r="BM20" t="s">
        <v>716</v>
      </c>
    </row>
    <row r="21" spans="5:65">
      <c r="E21">
        <v>23</v>
      </c>
      <c r="F21">
        <v>5</v>
      </c>
      <c r="G21" t="s">
        <v>530</v>
      </c>
      <c r="H21">
        <v>0</v>
      </c>
      <c r="I21">
        <v>0</v>
      </c>
      <c r="U21">
        <v>21</v>
      </c>
      <c r="V21" t="s">
        <v>584</v>
      </c>
      <c r="W21">
        <v>100</v>
      </c>
      <c r="Y21">
        <v>19</v>
      </c>
      <c r="Z21">
        <v>1</v>
      </c>
      <c r="AA21">
        <v>0</v>
      </c>
      <c r="AB21" t="s">
        <v>633</v>
      </c>
      <c r="AC21" t="s">
        <v>634</v>
      </c>
      <c r="AD21">
        <v>0</v>
      </c>
      <c r="AE21">
        <v>0</v>
      </c>
      <c r="AG21">
        <v>0</v>
      </c>
      <c r="AH21" s="202">
        <v>44131.626388888886</v>
      </c>
      <c r="AI21" t="s">
        <v>635</v>
      </c>
      <c r="AJ21" s="202">
        <v>40723.493055555555</v>
      </c>
      <c r="AK21">
        <v>0</v>
      </c>
      <c r="AL21" t="s">
        <v>605</v>
      </c>
      <c r="AM21">
        <v>0</v>
      </c>
      <c r="AN21">
        <v>0</v>
      </c>
      <c r="AO21">
        <v>1</v>
      </c>
      <c r="AP21">
        <v>1</v>
      </c>
      <c r="AR21">
        <v>19</v>
      </c>
      <c r="AS21">
        <v>19</v>
      </c>
      <c r="AT21">
        <v>19</v>
      </c>
      <c r="AU21">
        <v>1</v>
      </c>
      <c r="AV21">
        <v>0</v>
      </c>
      <c r="AW21" s="203">
        <v>44131.626152349534</v>
      </c>
      <c r="AX21" t="s">
        <v>605</v>
      </c>
      <c r="AY21" s="203">
        <v>44131.626152349534</v>
      </c>
      <c r="AZ21">
        <v>0</v>
      </c>
      <c r="BA21" t="s">
        <v>605</v>
      </c>
      <c r="BB21">
        <v>0</v>
      </c>
      <c r="BC21">
        <v>0</v>
      </c>
      <c r="BD21">
        <v>1</v>
      </c>
      <c r="BH21" t="s">
        <v>695</v>
      </c>
      <c r="BI21" t="s">
        <v>706</v>
      </c>
      <c r="BL21" t="s">
        <v>728</v>
      </c>
      <c r="BM21" t="s">
        <v>716</v>
      </c>
    </row>
    <row r="22" spans="5:65">
      <c r="E22">
        <v>24</v>
      </c>
      <c r="F22">
        <v>5</v>
      </c>
      <c r="G22" t="s">
        <v>531</v>
      </c>
      <c r="H22">
        <v>0</v>
      </c>
      <c r="I22">
        <v>0</v>
      </c>
      <c r="U22">
        <v>22</v>
      </c>
      <c r="V22" t="s">
        <v>585</v>
      </c>
      <c r="W22">
        <v>100</v>
      </c>
      <c r="Y22">
        <v>20</v>
      </c>
      <c r="Z22">
        <v>1</v>
      </c>
      <c r="AA22">
        <v>0</v>
      </c>
      <c r="AB22" t="s">
        <v>636</v>
      </c>
      <c r="AC22" t="s">
        <v>637</v>
      </c>
      <c r="AD22">
        <v>0</v>
      </c>
      <c r="AE22">
        <v>0</v>
      </c>
      <c r="AG22">
        <v>0</v>
      </c>
      <c r="AH22" s="202">
        <v>44131.626388888886</v>
      </c>
      <c r="AI22" t="s">
        <v>605</v>
      </c>
      <c r="AJ22" s="202">
        <v>44131.626388888886</v>
      </c>
      <c r="AK22">
        <v>0</v>
      </c>
      <c r="AL22" t="s">
        <v>605</v>
      </c>
      <c r="AM22">
        <v>0</v>
      </c>
      <c r="AN22">
        <v>0</v>
      </c>
      <c r="AO22">
        <v>1</v>
      </c>
      <c r="AP22">
        <v>0</v>
      </c>
      <c r="AR22">
        <v>20</v>
      </c>
      <c r="AS22">
        <v>19</v>
      </c>
      <c r="AT22">
        <v>20</v>
      </c>
      <c r="AU22">
        <v>54</v>
      </c>
      <c r="AV22">
        <v>0</v>
      </c>
      <c r="AW22" s="203">
        <v>44131.626152349534</v>
      </c>
      <c r="AX22" t="s">
        <v>605</v>
      </c>
      <c r="AY22" s="203">
        <v>44131.626152349534</v>
      </c>
      <c r="AZ22">
        <v>0</v>
      </c>
      <c r="BA22" t="s">
        <v>605</v>
      </c>
      <c r="BB22">
        <v>0</v>
      </c>
      <c r="BC22">
        <v>0</v>
      </c>
      <c r="BD22">
        <v>1</v>
      </c>
      <c r="BH22" t="s">
        <v>696</v>
      </c>
      <c r="BI22" t="s">
        <v>707</v>
      </c>
      <c r="BL22" t="s">
        <v>729</v>
      </c>
      <c r="BM22" t="s">
        <v>716</v>
      </c>
    </row>
    <row r="23" spans="5:65">
      <c r="E23">
        <v>29</v>
      </c>
      <c r="F23">
        <v>5</v>
      </c>
      <c r="G23" t="s">
        <v>536</v>
      </c>
      <c r="H23">
        <v>0</v>
      </c>
      <c r="I23">
        <v>0</v>
      </c>
      <c r="U23">
        <v>23</v>
      </c>
      <c r="V23" t="s">
        <v>586</v>
      </c>
      <c r="W23">
        <v>1000</v>
      </c>
      <c r="Y23">
        <v>21</v>
      </c>
      <c r="Z23">
        <v>1</v>
      </c>
      <c r="AA23">
        <v>0</v>
      </c>
      <c r="AB23" t="s">
        <v>638</v>
      </c>
      <c r="AC23">
        <v>0</v>
      </c>
      <c r="AD23">
        <v>0</v>
      </c>
      <c r="AE23">
        <v>0</v>
      </c>
      <c r="AF23">
        <v>0</v>
      </c>
      <c r="AG23">
        <v>0</v>
      </c>
      <c r="AH23" s="202">
        <v>44131.626388888886</v>
      </c>
      <c r="AI23" t="s">
        <v>605</v>
      </c>
      <c r="AJ23" s="202">
        <v>44131.626388888886</v>
      </c>
      <c r="AK23">
        <v>0</v>
      </c>
      <c r="AL23" t="s">
        <v>605</v>
      </c>
      <c r="AM23">
        <v>0</v>
      </c>
      <c r="AN23">
        <v>0</v>
      </c>
      <c r="AO23">
        <v>1</v>
      </c>
      <c r="AP23">
        <v>0</v>
      </c>
      <c r="AR23">
        <v>21</v>
      </c>
      <c r="AS23">
        <v>19</v>
      </c>
      <c r="AT23">
        <v>21</v>
      </c>
      <c r="AU23">
        <v>55</v>
      </c>
      <c r="AV23">
        <v>0</v>
      </c>
      <c r="AW23" s="203">
        <v>44131.626152349534</v>
      </c>
      <c r="AX23" t="s">
        <v>605</v>
      </c>
      <c r="AY23" s="203">
        <v>44131.626152349534</v>
      </c>
      <c r="AZ23">
        <v>0</v>
      </c>
      <c r="BA23" t="s">
        <v>605</v>
      </c>
      <c r="BB23">
        <v>0</v>
      </c>
      <c r="BC23">
        <v>0</v>
      </c>
      <c r="BD23">
        <v>1</v>
      </c>
      <c r="BH23" t="s">
        <v>697</v>
      </c>
      <c r="BI23" t="s">
        <v>708</v>
      </c>
      <c r="BL23" t="s">
        <v>519</v>
      </c>
      <c r="BM23" t="s">
        <v>716</v>
      </c>
    </row>
    <row r="24" spans="5:65">
      <c r="E24">
        <v>33</v>
      </c>
      <c r="F24">
        <v>5</v>
      </c>
      <c r="G24" t="s">
        <v>540</v>
      </c>
      <c r="H24">
        <v>0</v>
      </c>
      <c r="I24">
        <v>0</v>
      </c>
      <c r="U24">
        <v>24</v>
      </c>
      <c r="V24" t="s">
        <v>587</v>
      </c>
      <c r="W24">
        <v>1</v>
      </c>
      <c r="Y24">
        <v>22</v>
      </c>
      <c r="Z24">
        <v>1</v>
      </c>
      <c r="AA24">
        <v>0</v>
      </c>
      <c r="AB24" t="s">
        <v>639</v>
      </c>
      <c r="AD24">
        <v>0</v>
      </c>
      <c r="AE24">
        <v>0</v>
      </c>
      <c r="AG24">
        <v>0</v>
      </c>
      <c r="AH24" s="202">
        <v>44131.626388888886</v>
      </c>
      <c r="AI24" t="s">
        <v>605</v>
      </c>
      <c r="AJ24" s="202">
        <v>44131.626388888886</v>
      </c>
      <c r="AK24">
        <v>0</v>
      </c>
      <c r="AL24" t="s">
        <v>605</v>
      </c>
      <c r="AM24">
        <v>0</v>
      </c>
      <c r="AN24">
        <v>0</v>
      </c>
      <c r="AO24">
        <v>1</v>
      </c>
      <c r="AP24">
        <v>0</v>
      </c>
      <c r="AR24">
        <v>22</v>
      </c>
      <c r="AS24">
        <v>19</v>
      </c>
      <c r="AT24">
        <v>22</v>
      </c>
      <c r="AU24">
        <v>0.5</v>
      </c>
      <c r="AV24">
        <v>0</v>
      </c>
      <c r="AW24" s="203">
        <v>44131.626152349534</v>
      </c>
      <c r="AX24" t="s">
        <v>605</v>
      </c>
      <c r="AY24" s="203">
        <v>44131.626152349534</v>
      </c>
      <c r="AZ24">
        <v>0</v>
      </c>
      <c r="BA24" t="s">
        <v>605</v>
      </c>
      <c r="BB24">
        <v>0</v>
      </c>
      <c r="BC24">
        <v>0</v>
      </c>
      <c r="BD24">
        <v>1</v>
      </c>
      <c r="BH24" t="s">
        <v>677</v>
      </c>
      <c r="BI24" t="s">
        <v>677</v>
      </c>
      <c r="BL24" t="s">
        <v>730</v>
      </c>
      <c r="BM24" t="s">
        <v>716</v>
      </c>
    </row>
    <row r="25" spans="5:65">
      <c r="E25">
        <v>8</v>
      </c>
      <c r="F25">
        <v>6</v>
      </c>
      <c r="G25" t="s">
        <v>516</v>
      </c>
      <c r="H25">
        <v>0</v>
      </c>
      <c r="I25">
        <v>0</v>
      </c>
      <c r="Y25">
        <v>23</v>
      </c>
      <c r="Z25">
        <v>1</v>
      </c>
      <c r="AA25">
        <v>0</v>
      </c>
      <c r="AB25" t="s">
        <v>640</v>
      </c>
      <c r="AD25">
        <v>0</v>
      </c>
      <c r="AE25">
        <v>0</v>
      </c>
      <c r="AG25">
        <v>0</v>
      </c>
      <c r="AH25" s="202">
        <v>44131.626388888886</v>
      </c>
      <c r="AI25" t="s">
        <v>605</v>
      </c>
      <c r="AJ25" s="202">
        <v>44131.626388888886</v>
      </c>
      <c r="AK25">
        <v>0</v>
      </c>
      <c r="AL25" t="s">
        <v>605</v>
      </c>
      <c r="AM25">
        <v>0</v>
      </c>
      <c r="AN25">
        <v>0</v>
      </c>
      <c r="AO25">
        <v>1</v>
      </c>
      <c r="AP25">
        <v>0</v>
      </c>
      <c r="AR25">
        <v>23</v>
      </c>
      <c r="AS25">
        <v>19</v>
      </c>
      <c r="AT25">
        <v>23</v>
      </c>
      <c r="AU25">
        <v>10</v>
      </c>
      <c r="AV25">
        <v>0</v>
      </c>
      <c r="AW25" s="203">
        <v>44131.626152395831</v>
      </c>
      <c r="AX25" t="s">
        <v>605</v>
      </c>
      <c r="AY25" s="203">
        <v>44131.626152395831</v>
      </c>
      <c r="AZ25">
        <v>0</v>
      </c>
      <c r="BA25" t="s">
        <v>605</v>
      </c>
      <c r="BB25">
        <v>0</v>
      </c>
      <c r="BC25">
        <v>0</v>
      </c>
      <c r="BD25">
        <v>1</v>
      </c>
      <c r="BH25" t="s">
        <v>698</v>
      </c>
      <c r="BI25" t="s">
        <v>698</v>
      </c>
      <c r="BL25" t="s">
        <v>731</v>
      </c>
      <c r="BM25" t="s">
        <v>716</v>
      </c>
    </row>
    <row r="26" spans="5:65">
      <c r="E26">
        <v>9</v>
      </c>
      <c r="F26">
        <v>6</v>
      </c>
      <c r="G26" t="s">
        <v>517</v>
      </c>
      <c r="H26">
        <v>0</v>
      </c>
      <c r="I26">
        <v>0</v>
      </c>
      <c r="Y26">
        <v>24</v>
      </c>
      <c r="Z26">
        <v>1</v>
      </c>
      <c r="AA26">
        <v>0</v>
      </c>
      <c r="AB26" t="s">
        <v>641</v>
      </c>
      <c r="AD26">
        <v>0</v>
      </c>
      <c r="AE26">
        <v>0</v>
      </c>
      <c r="AG26">
        <v>0</v>
      </c>
      <c r="AH26" s="202">
        <v>44131.626388888886</v>
      </c>
      <c r="AI26" t="s">
        <v>605</v>
      </c>
      <c r="AJ26" s="202">
        <v>44131.626388888886</v>
      </c>
      <c r="AK26">
        <v>0</v>
      </c>
      <c r="AL26" t="s">
        <v>605</v>
      </c>
      <c r="AM26">
        <v>0</v>
      </c>
      <c r="AN26">
        <v>0</v>
      </c>
      <c r="AO26">
        <v>1</v>
      </c>
      <c r="AP26">
        <v>0</v>
      </c>
      <c r="AR26">
        <v>24</v>
      </c>
      <c r="AS26">
        <v>19</v>
      </c>
      <c r="AT26">
        <v>24</v>
      </c>
      <c r="AU26">
        <v>0.5</v>
      </c>
      <c r="AV26">
        <v>0</v>
      </c>
      <c r="AW26" s="203">
        <v>44131.626152395831</v>
      </c>
      <c r="AX26" t="s">
        <v>605</v>
      </c>
      <c r="AY26" s="203">
        <v>44131.626152395831</v>
      </c>
      <c r="AZ26">
        <v>0</v>
      </c>
      <c r="BA26" t="s">
        <v>605</v>
      </c>
      <c r="BB26">
        <v>0</v>
      </c>
      <c r="BC26">
        <v>0</v>
      </c>
      <c r="BD26">
        <v>1</v>
      </c>
      <c r="BL26" t="s">
        <v>520</v>
      </c>
      <c r="BM26" t="s">
        <v>716</v>
      </c>
    </row>
    <row r="27" spans="5:65">
      <c r="E27">
        <v>11</v>
      </c>
      <c r="F27">
        <v>6</v>
      </c>
      <c r="G27" t="s">
        <v>519</v>
      </c>
      <c r="H27">
        <v>0</v>
      </c>
      <c r="I27">
        <v>0</v>
      </c>
      <c r="Y27">
        <v>25</v>
      </c>
      <c r="Z27">
        <v>1</v>
      </c>
      <c r="AA27">
        <v>0</v>
      </c>
      <c r="AB27" t="s">
        <v>642</v>
      </c>
      <c r="AD27">
        <v>0</v>
      </c>
      <c r="AE27">
        <v>0</v>
      </c>
      <c r="AG27">
        <v>0</v>
      </c>
      <c r="AH27" s="202">
        <v>44131.626388888886</v>
      </c>
      <c r="AI27" t="s">
        <v>605</v>
      </c>
      <c r="AJ27" s="202">
        <v>44131.626388888886</v>
      </c>
      <c r="AK27">
        <v>0</v>
      </c>
      <c r="AL27" t="s">
        <v>605</v>
      </c>
      <c r="AM27">
        <v>0</v>
      </c>
      <c r="AN27">
        <v>0</v>
      </c>
      <c r="AO27">
        <v>1</v>
      </c>
      <c r="AP27">
        <v>0</v>
      </c>
      <c r="AR27">
        <v>25</v>
      </c>
      <c r="AS27">
        <v>19</v>
      </c>
      <c r="AT27">
        <v>25</v>
      </c>
      <c r="AU27">
        <v>0.2</v>
      </c>
      <c r="AV27">
        <v>0</v>
      </c>
      <c r="AW27" s="203">
        <v>44131.626152395831</v>
      </c>
      <c r="AX27" t="s">
        <v>605</v>
      </c>
      <c r="AY27" s="203">
        <v>44131.626152395831</v>
      </c>
      <c r="AZ27">
        <v>0</v>
      </c>
      <c r="BA27" t="s">
        <v>605</v>
      </c>
      <c r="BB27">
        <v>0</v>
      </c>
      <c r="BC27">
        <v>0</v>
      </c>
      <c r="BD27">
        <v>1</v>
      </c>
      <c r="BL27" t="s">
        <v>732</v>
      </c>
      <c r="BM27" t="s">
        <v>716</v>
      </c>
    </row>
    <row r="28" spans="5:65">
      <c r="E28">
        <v>12</v>
      </c>
      <c r="F28">
        <v>6</v>
      </c>
      <c r="G28" t="s">
        <v>520</v>
      </c>
      <c r="H28">
        <v>0</v>
      </c>
      <c r="I28">
        <v>0</v>
      </c>
      <c r="Y28">
        <v>26</v>
      </c>
      <c r="Z28">
        <v>1</v>
      </c>
      <c r="AA28">
        <v>0</v>
      </c>
      <c r="AB28" t="s">
        <v>643</v>
      </c>
      <c r="AD28">
        <v>0</v>
      </c>
      <c r="AE28">
        <v>0</v>
      </c>
      <c r="AG28">
        <v>0</v>
      </c>
      <c r="AH28" s="202">
        <v>44131.626388888886</v>
      </c>
      <c r="AI28" t="s">
        <v>605</v>
      </c>
      <c r="AJ28" s="202">
        <v>44131.626388888886</v>
      </c>
      <c r="AK28">
        <v>0</v>
      </c>
      <c r="AL28" t="s">
        <v>605</v>
      </c>
      <c r="AM28">
        <v>0</v>
      </c>
      <c r="AN28">
        <v>0</v>
      </c>
      <c r="AO28">
        <v>1</v>
      </c>
      <c r="AP28">
        <v>0</v>
      </c>
      <c r="AR28">
        <v>26</v>
      </c>
      <c r="AS28">
        <v>19</v>
      </c>
      <c r="AT28">
        <v>26</v>
      </c>
      <c r="AU28">
        <v>22</v>
      </c>
      <c r="AV28">
        <v>0</v>
      </c>
      <c r="AW28" s="203">
        <v>44131.626152395831</v>
      </c>
      <c r="AX28" t="s">
        <v>605</v>
      </c>
      <c r="AY28" s="203">
        <v>44131.626152395831</v>
      </c>
      <c r="AZ28">
        <v>0</v>
      </c>
      <c r="BA28" t="s">
        <v>605</v>
      </c>
      <c r="BB28">
        <v>0</v>
      </c>
      <c r="BC28">
        <v>0</v>
      </c>
      <c r="BD28">
        <v>1</v>
      </c>
      <c r="BL28" t="s">
        <v>733</v>
      </c>
      <c r="BM28" t="s">
        <v>716</v>
      </c>
    </row>
    <row r="29" spans="5:65">
      <c r="E29">
        <v>15</v>
      </c>
      <c r="F29">
        <v>6</v>
      </c>
      <c r="G29" t="s">
        <v>523</v>
      </c>
      <c r="H29">
        <v>0</v>
      </c>
      <c r="I29">
        <v>0</v>
      </c>
      <c r="Y29">
        <v>27</v>
      </c>
      <c r="Z29">
        <v>1</v>
      </c>
      <c r="AA29">
        <v>0</v>
      </c>
      <c r="AB29" t="s">
        <v>644</v>
      </c>
      <c r="AD29">
        <v>0</v>
      </c>
      <c r="AE29">
        <v>0</v>
      </c>
      <c r="AG29">
        <v>0</v>
      </c>
      <c r="AH29" s="202">
        <v>44131.626388888886</v>
      </c>
      <c r="AI29" t="s">
        <v>605</v>
      </c>
      <c r="AJ29" s="202">
        <v>44131.626388888886</v>
      </c>
      <c r="AK29">
        <v>0</v>
      </c>
      <c r="AL29" t="s">
        <v>605</v>
      </c>
      <c r="AM29">
        <v>0</v>
      </c>
      <c r="AN29">
        <v>0</v>
      </c>
      <c r="AO29">
        <v>1</v>
      </c>
      <c r="AP29">
        <v>0</v>
      </c>
      <c r="AR29">
        <v>27</v>
      </c>
      <c r="AS29">
        <v>19</v>
      </c>
      <c r="AT29">
        <v>27</v>
      </c>
      <c r="AU29">
        <v>0.3</v>
      </c>
      <c r="AV29">
        <v>0</v>
      </c>
      <c r="AW29" s="203">
        <v>44131.626152395831</v>
      </c>
      <c r="AX29" t="s">
        <v>605</v>
      </c>
      <c r="AY29" s="203">
        <v>44131.626152395831</v>
      </c>
      <c r="AZ29">
        <v>0</v>
      </c>
      <c r="BA29" t="s">
        <v>605</v>
      </c>
      <c r="BB29">
        <v>0</v>
      </c>
      <c r="BC29">
        <v>0</v>
      </c>
      <c r="BD29">
        <v>1</v>
      </c>
      <c r="BL29" t="s">
        <v>370</v>
      </c>
      <c r="BM29" t="s">
        <v>716</v>
      </c>
    </row>
    <row r="30" spans="5:65">
      <c r="E30">
        <v>16</v>
      </c>
      <c r="F30">
        <v>6</v>
      </c>
      <c r="G30" t="s">
        <v>524</v>
      </c>
      <c r="H30">
        <v>0</v>
      </c>
      <c r="I30">
        <v>0</v>
      </c>
      <c r="Y30">
        <v>28</v>
      </c>
      <c r="Z30">
        <v>1</v>
      </c>
      <c r="AA30">
        <v>0</v>
      </c>
      <c r="AB30" t="s">
        <v>645</v>
      </c>
      <c r="AD30">
        <v>0</v>
      </c>
      <c r="AE30">
        <v>0</v>
      </c>
      <c r="AG30">
        <v>0</v>
      </c>
      <c r="AH30" s="202">
        <v>44131.626388888886</v>
      </c>
      <c r="AI30" t="s">
        <v>605</v>
      </c>
      <c r="AJ30" s="202">
        <v>44131.626388888886</v>
      </c>
      <c r="AK30">
        <v>0</v>
      </c>
      <c r="AL30" t="s">
        <v>605</v>
      </c>
      <c r="AM30">
        <v>0</v>
      </c>
      <c r="AN30">
        <v>0</v>
      </c>
      <c r="AO30">
        <v>1</v>
      </c>
      <c r="AP30">
        <v>0</v>
      </c>
      <c r="AR30">
        <v>28</v>
      </c>
      <c r="AS30">
        <v>19</v>
      </c>
      <c r="AT30">
        <v>28</v>
      </c>
      <c r="AU30">
        <v>0.5</v>
      </c>
      <c r="AV30">
        <v>0</v>
      </c>
      <c r="AW30" s="203">
        <v>44131.626152395831</v>
      </c>
      <c r="AX30" t="s">
        <v>605</v>
      </c>
      <c r="AY30" s="203">
        <v>44131.626152395831</v>
      </c>
      <c r="AZ30">
        <v>0</v>
      </c>
      <c r="BA30" t="s">
        <v>605</v>
      </c>
      <c r="BB30">
        <v>0</v>
      </c>
      <c r="BC30">
        <v>0</v>
      </c>
      <c r="BD30">
        <v>1</v>
      </c>
      <c r="BL30" t="s">
        <v>735</v>
      </c>
      <c r="BM30" t="s">
        <v>716</v>
      </c>
    </row>
    <row r="31" spans="5:65">
      <c r="E31">
        <v>17</v>
      </c>
      <c r="F31">
        <v>6</v>
      </c>
      <c r="G31" t="s">
        <v>525</v>
      </c>
      <c r="H31">
        <v>0</v>
      </c>
      <c r="I31">
        <v>0</v>
      </c>
      <c r="Y31">
        <v>29</v>
      </c>
      <c r="Z31">
        <v>1</v>
      </c>
      <c r="AA31">
        <v>0</v>
      </c>
      <c r="AB31" t="s">
        <v>646</v>
      </c>
      <c r="AD31">
        <v>0</v>
      </c>
      <c r="AE31">
        <v>0</v>
      </c>
      <c r="AG31">
        <v>0</v>
      </c>
      <c r="AH31" s="202">
        <v>44131.626388888886</v>
      </c>
      <c r="AI31" t="s">
        <v>605</v>
      </c>
      <c r="AJ31" s="202">
        <v>44131.626388888886</v>
      </c>
      <c r="AK31">
        <v>0</v>
      </c>
      <c r="AL31" t="s">
        <v>605</v>
      </c>
      <c r="AM31">
        <v>0</v>
      </c>
      <c r="AN31">
        <v>0</v>
      </c>
      <c r="AO31">
        <v>1</v>
      </c>
      <c r="AP31">
        <v>0</v>
      </c>
      <c r="AR31">
        <v>29</v>
      </c>
      <c r="AS31">
        <v>19</v>
      </c>
      <c r="AT31">
        <v>29</v>
      </c>
      <c r="AU31">
        <v>2E-3</v>
      </c>
      <c r="AV31">
        <v>0</v>
      </c>
      <c r="AW31" s="203">
        <v>44131.626152430559</v>
      </c>
      <c r="AX31" t="s">
        <v>605</v>
      </c>
      <c r="AY31" s="203">
        <v>44131.626152430559</v>
      </c>
      <c r="AZ31">
        <v>0</v>
      </c>
      <c r="BA31" t="s">
        <v>605</v>
      </c>
      <c r="BB31">
        <v>0</v>
      </c>
      <c r="BC31">
        <v>0</v>
      </c>
      <c r="BD31">
        <v>1</v>
      </c>
      <c r="BL31" t="s">
        <v>736</v>
      </c>
      <c r="BM31" t="s">
        <v>716</v>
      </c>
    </row>
    <row r="32" spans="5:65">
      <c r="E32">
        <v>20</v>
      </c>
      <c r="F32">
        <v>6</v>
      </c>
      <c r="G32" t="s">
        <v>368</v>
      </c>
      <c r="H32">
        <v>0</v>
      </c>
      <c r="I32">
        <v>0</v>
      </c>
      <c r="Y32">
        <v>30</v>
      </c>
      <c r="Z32">
        <v>1</v>
      </c>
      <c r="AA32">
        <v>0</v>
      </c>
      <c r="AB32" t="s">
        <v>647</v>
      </c>
      <c r="AD32">
        <v>0</v>
      </c>
      <c r="AE32">
        <v>0</v>
      </c>
      <c r="AF32">
        <v>0</v>
      </c>
      <c r="AG32">
        <v>0</v>
      </c>
      <c r="AH32" s="202">
        <v>44131.626388888886</v>
      </c>
      <c r="AI32" t="s">
        <v>605</v>
      </c>
      <c r="AJ32" s="202">
        <v>44131.626388888886</v>
      </c>
      <c r="AK32">
        <v>0</v>
      </c>
      <c r="AL32" t="s">
        <v>605</v>
      </c>
      <c r="AM32">
        <v>0</v>
      </c>
      <c r="AN32">
        <v>0</v>
      </c>
      <c r="AO32">
        <v>1</v>
      </c>
      <c r="AP32">
        <v>0</v>
      </c>
      <c r="AR32">
        <v>30</v>
      </c>
      <c r="AS32">
        <v>19</v>
      </c>
      <c r="AT32">
        <v>30</v>
      </c>
      <c r="AU32">
        <v>0.2</v>
      </c>
      <c r="AV32">
        <v>0</v>
      </c>
      <c r="AW32" s="203">
        <v>44131.626152430559</v>
      </c>
      <c r="AX32" t="s">
        <v>605</v>
      </c>
      <c r="AY32" s="203">
        <v>44131.626152430559</v>
      </c>
      <c r="AZ32">
        <v>0</v>
      </c>
      <c r="BA32" t="s">
        <v>605</v>
      </c>
      <c r="BB32">
        <v>0</v>
      </c>
      <c r="BC32">
        <v>0</v>
      </c>
      <c r="BD32">
        <v>1</v>
      </c>
      <c r="BL32" t="s">
        <v>739</v>
      </c>
      <c r="BM32" t="s">
        <v>716</v>
      </c>
    </row>
    <row r="33" spans="5:65">
      <c r="E33">
        <v>28</v>
      </c>
      <c r="F33">
        <v>6</v>
      </c>
      <c r="G33" t="s">
        <v>535</v>
      </c>
      <c r="H33">
        <v>0</v>
      </c>
      <c r="I33">
        <v>0</v>
      </c>
      <c r="Y33">
        <v>31</v>
      </c>
      <c r="Z33">
        <v>1</v>
      </c>
      <c r="AA33">
        <v>0</v>
      </c>
      <c r="AB33" t="s">
        <v>298</v>
      </c>
      <c r="AC33" t="s">
        <v>298</v>
      </c>
      <c r="AD33">
        <v>0</v>
      </c>
      <c r="AE33">
        <v>0</v>
      </c>
      <c r="AG33">
        <v>0</v>
      </c>
      <c r="AH33" s="202">
        <v>44131.626388888886</v>
      </c>
      <c r="AI33" t="s">
        <v>605</v>
      </c>
      <c r="AJ33" s="202">
        <v>44131.626388888886</v>
      </c>
      <c r="AK33">
        <v>0</v>
      </c>
      <c r="AL33" t="s">
        <v>605</v>
      </c>
      <c r="AM33">
        <v>0</v>
      </c>
      <c r="AN33">
        <v>0</v>
      </c>
      <c r="AO33">
        <v>0</v>
      </c>
      <c r="AP33">
        <v>0</v>
      </c>
      <c r="AR33">
        <v>31</v>
      </c>
      <c r="AS33">
        <v>31</v>
      </c>
      <c r="AT33">
        <v>7</v>
      </c>
      <c r="AU33">
        <v>0.5</v>
      </c>
      <c r="AV33">
        <v>0</v>
      </c>
      <c r="AW33" s="203">
        <v>44131.626152430559</v>
      </c>
      <c r="AX33" t="s">
        <v>605</v>
      </c>
      <c r="AY33" s="203">
        <v>44131.626152430559</v>
      </c>
      <c r="AZ33">
        <v>0</v>
      </c>
      <c r="BA33" t="s">
        <v>605</v>
      </c>
      <c r="BB33">
        <v>0</v>
      </c>
      <c r="BC33">
        <v>0</v>
      </c>
      <c r="BD33">
        <v>0</v>
      </c>
      <c r="BL33" t="s">
        <v>740</v>
      </c>
      <c r="BM33" t="s">
        <v>716</v>
      </c>
    </row>
    <row r="34" spans="5:65">
      <c r="E34">
        <v>30</v>
      </c>
      <c r="F34">
        <v>6</v>
      </c>
      <c r="G34" t="s">
        <v>537</v>
      </c>
      <c r="H34">
        <v>0</v>
      </c>
      <c r="I34">
        <v>0</v>
      </c>
      <c r="Y34">
        <v>33</v>
      </c>
      <c r="Z34">
        <v>1</v>
      </c>
      <c r="AA34">
        <v>0</v>
      </c>
      <c r="AB34" t="s">
        <v>648</v>
      </c>
      <c r="AD34">
        <v>0</v>
      </c>
      <c r="AE34">
        <v>0</v>
      </c>
      <c r="AF34">
        <v>0</v>
      </c>
      <c r="AG34">
        <v>0</v>
      </c>
      <c r="AH34" s="202">
        <v>44131.626388888886</v>
      </c>
      <c r="AI34" t="s">
        <v>605</v>
      </c>
      <c r="AJ34" s="202">
        <v>44131.626388888886</v>
      </c>
      <c r="AK34">
        <v>0</v>
      </c>
      <c r="AL34" t="s">
        <v>605</v>
      </c>
      <c r="AM34">
        <v>0</v>
      </c>
      <c r="AN34">
        <v>0</v>
      </c>
      <c r="AO34">
        <v>1</v>
      </c>
      <c r="AP34">
        <v>0</v>
      </c>
      <c r="AR34">
        <v>32</v>
      </c>
      <c r="AS34">
        <v>31</v>
      </c>
      <c r="AT34">
        <v>8</v>
      </c>
      <c r="AU34">
        <v>2E-3</v>
      </c>
      <c r="AV34">
        <v>0</v>
      </c>
      <c r="AW34" s="203">
        <v>44131.626152430559</v>
      </c>
      <c r="AX34" t="s">
        <v>605</v>
      </c>
      <c r="AY34" s="203">
        <v>44131.626152430559</v>
      </c>
      <c r="AZ34">
        <v>0</v>
      </c>
      <c r="BA34" t="s">
        <v>605</v>
      </c>
      <c r="BB34">
        <v>0</v>
      </c>
      <c r="BC34">
        <v>0</v>
      </c>
      <c r="BD34">
        <v>0</v>
      </c>
      <c r="BL34" t="s">
        <v>741</v>
      </c>
      <c r="BM34" t="s">
        <v>716</v>
      </c>
    </row>
    <row r="35" spans="5:65">
      <c r="E35">
        <v>31</v>
      </c>
      <c r="F35">
        <v>6</v>
      </c>
      <c r="G35" t="s">
        <v>538</v>
      </c>
      <c r="H35">
        <v>0</v>
      </c>
      <c r="I35">
        <v>0</v>
      </c>
      <c r="Y35">
        <v>34</v>
      </c>
      <c r="Z35">
        <v>1</v>
      </c>
      <c r="AA35">
        <v>0</v>
      </c>
      <c r="AB35" t="s">
        <v>649</v>
      </c>
      <c r="AD35">
        <v>0</v>
      </c>
      <c r="AE35">
        <v>0</v>
      </c>
      <c r="AF35">
        <v>0</v>
      </c>
      <c r="AG35">
        <v>0</v>
      </c>
      <c r="AH35" s="202">
        <v>44131.626388888886</v>
      </c>
      <c r="AI35" t="s">
        <v>605</v>
      </c>
      <c r="AJ35" s="202">
        <v>44131.626388888886</v>
      </c>
      <c r="AK35">
        <v>0</v>
      </c>
      <c r="AL35" t="s">
        <v>605</v>
      </c>
      <c r="AM35">
        <v>0</v>
      </c>
      <c r="AN35">
        <v>0</v>
      </c>
      <c r="AO35">
        <v>1</v>
      </c>
      <c r="AP35">
        <v>0</v>
      </c>
      <c r="AR35">
        <v>33</v>
      </c>
      <c r="AS35">
        <v>31</v>
      </c>
      <c r="AT35">
        <v>9</v>
      </c>
      <c r="AU35">
        <v>0.2</v>
      </c>
      <c r="AV35">
        <v>0</v>
      </c>
      <c r="AW35" s="203">
        <v>44131.62615246528</v>
      </c>
      <c r="AX35" t="s">
        <v>605</v>
      </c>
      <c r="AY35" s="203">
        <v>44131.62615246528</v>
      </c>
      <c r="AZ35">
        <v>0</v>
      </c>
      <c r="BA35" t="s">
        <v>605</v>
      </c>
      <c r="BB35">
        <v>0</v>
      </c>
      <c r="BC35">
        <v>0</v>
      </c>
      <c r="BD35">
        <v>0</v>
      </c>
      <c r="BL35" t="s">
        <v>742</v>
      </c>
      <c r="BM35" t="s">
        <v>716</v>
      </c>
    </row>
    <row r="36" spans="5:65">
      <c r="E36">
        <v>10</v>
      </c>
      <c r="F36">
        <v>7</v>
      </c>
      <c r="G36" t="s">
        <v>518</v>
      </c>
      <c r="H36">
        <v>0</v>
      </c>
      <c r="I36">
        <v>0</v>
      </c>
      <c r="AR36">
        <v>34</v>
      </c>
      <c r="AS36">
        <v>19</v>
      </c>
      <c r="AT36">
        <v>32</v>
      </c>
      <c r="AU36">
        <v>0.2</v>
      </c>
      <c r="AV36">
        <v>0</v>
      </c>
      <c r="AW36" s="203">
        <v>44131.62615246528</v>
      </c>
      <c r="AX36" t="s">
        <v>605</v>
      </c>
      <c r="AY36" s="203">
        <v>44131.62615246528</v>
      </c>
      <c r="AZ36">
        <v>0</v>
      </c>
      <c r="BA36" t="s">
        <v>605</v>
      </c>
      <c r="BB36">
        <v>0</v>
      </c>
      <c r="BC36">
        <v>0</v>
      </c>
      <c r="BD36">
        <v>1</v>
      </c>
      <c r="BL36" t="s">
        <v>743</v>
      </c>
      <c r="BM36" t="s">
        <v>716</v>
      </c>
    </row>
    <row r="37" spans="5:65">
      <c r="AR37">
        <v>35</v>
      </c>
      <c r="AS37">
        <v>19</v>
      </c>
      <c r="AT37">
        <v>33</v>
      </c>
      <c r="AU37">
        <v>0.2</v>
      </c>
      <c r="AV37">
        <v>0</v>
      </c>
      <c r="AW37" s="203">
        <v>44131.626152511577</v>
      </c>
      <c r="AX37" t="s">
        <v>605</v>
      </c>
      <c r="AY37" s="203">
        <v>44131.626152511577</v>
      </c>
      <c r="AZ37">
        <v>0</v>
      </c>
      <c r="BA37" t="s">
        <v>605</v>
      </c>
      <c r="BB37">
        <v>0</v>
      </c>
      <c r="BC37">
        <v>0</v>
      </c>
      <c r="BD37">
        <v>1</v>
      </c>
      <c r="BL37" t="s">
        <v>744</v>
      </c>
      <c r="BM37" t="s">
        <v>716</v>
      </c>
    </row>
    <row r="38" spans="5:65">
      <c r="BL38" t="s">
        <v>745</v>
      </c>
      <c r="BM38" t="s">
        <v>716</v>
      </c>
    </row>
    <row r="39" spans="5:65">
      <c r="BL39" t="s">
        <v>746</v>
      </c>
      <c r="BM39" t="s">
        <v>716</v>
      </c>
    </row>
    <row r="40" spans="5:65">
      <c r="BL40" t="s">
        <v>538</v>
      </c>
      <c r="BM40" t="s">
        <v>716</v>
      </c>
    </row>
    <row r="41" spans="5:65">
      <c r="BL41" t="s">
        <v>523</v>
      </c>
      <c r="BM41" t="s">
        <v>716</v>
      </c>
    </row>
    <row r="42" spans="5:65">
      <c r="BL42" t="s">
        <v>747</v>
      </c>
      <c r="BM42" t="s">
        <v>716</v>
      </c>
    </row>
    <row r="43" spans="5:65">
      <c r="BL43" t="s">
        <v>749</v>
      </c>
      <c r="BM43" t="s">
        <v>716</v>
      </c>
    </row>
    <row r="44" spans="5:65">
      <c r="BL44" t="s">
        <v>750</v>
      </c>
      <c r="BM44" t="s">
        <v>716</v>
      </c>
    </row>
    <row r="45" spans="5:65">
      <c r="BL45" t="s">
        <v>752</v>
      </c>
      <c r="BM45" t="s">
        <v>716</v>
      </c>
    </row>
    <row r="46" spans="5:65">
      <c r="BL46" t="s">
        <v>753</v>
      </c>
      <c r="BM46" t="s">
        <v>716</v>
      </c>
    </row>
    <row r="47" spans="5:65">
      <c r="BL47" t="s">
        <v>754</v>
      </c>
      <c r="BM47" t="s">
        <v>716</v>
      </c>
    </row>
    <row r="48" spans="5:65">
      <c r="BL48" t="s">
        <v>755</v>
      </c>
      <c r="BM48" t="s">
        <v>716</v>
      </c>
    </row>
    <row r="49" spans="64:65">
      <c r="BL49" t="s">
        <v>756</v>
      </c>
      <c r="BM49" t="s">
        <v>716</v>
      </c>
    </row>
    <row r="50" spans="64:65">
      <c r="BL50" t="s">
        <v>757</v>
      </c>
      <c r="BM50" t="s">
        <v>716</v>
      </c>
    </row>
    <row r="51" spans="64:65">
      <c r="BL51" t="s">
        <v>758</v>
      </c>
      <c r="BM51" t="s">
        <v>716</v>
      </c>
    </row>
    <row r="52" spans="64:65">
      <c r="BL52" t="s">
        <v>759</v>
      </c>
      <c r="BM52" t="s">
        <v>716</v>
      </c>
    </row>
    <row r="53" spans="64:65">
      <c r="BL53" t="s">
        <v>760</v>
      </c>
      <c r="BM53" t="s">
        <v>716</v>
      </c>
    </row>
    <row r="54" spans="64:65">
      <c r="BL54" t="s">
        <v>368</v>
      </c>
      <c r="BM54" t="s">
        <v>716</v>
      </c>
    </row>
    <row r="55" spans="64:65">
      <c r="BL55" t="s">
        <v>761</v>
      </c>
      <c r="BM55" t="s">
        <v>716</v>
      </c>
    </row>
    <row r="56" spans="64:65">
      <c r="BL56" t="s">
        <v>535</v>
      </c>
      <c r="BM56" t="s">
        <v>716</v>
      </c>
    </row>
    <row r="57" spans="64:65">
      <c r="BL57" t="s">
        <v>765</v>
      </c>
      <c r="BM57" t="s">
        <v>716</v>
      </c>
    </row>
    <row r="58" spans="64:65">
      <c r="BL58" t="s">
        <v>766</v>
      </c>
      <c r="BM58" t="s">
        <v>716</v>
      </c>
    </row>
    <row r="59" spans="64:65">
      <c r="BL59" t="s">
        <v>767</v>
      </c>
      <c r="BM59" t="s">
        <v>716</v>
      </c>
    </row>
    <row r="60" spans="64:65">
      <c r="BL60" t="s">
        <v>768</v>
      </c>
      <c r="BM60" t="s">
        <v>716</v>
      </c>
    </row>
    <row r="61" spans="64:65">
      <c r="BL61" t="s">
        <v>769</v>
      </c>
      <c r="BM61" t="s">
        <v>716</v>
      </c>
    </row>
    <row r="62" spans="64:65">
      <c r="BL62" t="s">
        <v>770</v>
      </c>
      <c r="BM62" t="s">
        <v>716</v>
      </c>
    </row>
    <row r="63" spans="64:65">
      <c r="BL63" t="s">
        <v>720</v>
      </c>
    </row>
    <row r="64" spans="64:65">
      <c r="BL64" t="s">
        <v>737</v>
      </c>
    </row>
    <row r="65" spans="64:64">
      <c r="BL65" t="s">
        <v>763</v>
      </c>
    </row>
    <row r="66" spans="64:64">
      <c r="BL66" t="s">
        <v>764</v>
      </c>
    </row>
    <row r="67" spans="64:64">
      <c r="BL67" t="s">
        <v>771</v>
      </c>
    </row>
  </sheetData>
  <autoFilter ref="E2:G2" xr:uid="{FD787D47-0334-4D12-8827-36963965E66D}">
    <sortState xmlns:xlrd2="http://schemas.microsoft.com/office/spreadsheetml/2017/richdata2" ref="E3:G36">
      <sortCondition ref="F2"/>
    </sortState>
  </autoFilter>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81047-9B23-4FEA-A381-33A57635D591}">
  <sheetPr codeName="Sheet5"/>
  <dimension ref="A1:V67"/>
  <sheetViews>
    <sheetView workbookViewId="0">
      <pane xSplit="3" ySplit="1" topLeftCell="K2" activePane="bottomRight" state="frozen"/>
      <selection pane="topRight" activeCell="C1" sqref="C1"/>
      <selection pane="bottomLeft" activeCell="A2" sqref="A2"/>
      <selection pane="bottomRight" activeCell="U1" sqref="U1"/>
    </sheetView>
  </sheetViews>
  <sheetFormatPr defaultRowHeight="15" customHeight="1"/>
  <cols>
    <col min="1" max="1" width="7" style="228" bestFit="1" customWidth="1"/>
    <col min="2" max="2" width="10.28515625" bestFit="1" customWidth="1"/>
    <col min="3" max="3" width="11.140625" style="61" bestFit="1" customWidth="1"/>
    <col min="4" max="4" width="6.5703125" bestFit="1" customWidth="1"/>
    <col min="5" max="5" width="36" customWidth="1"/>
    <col min="6" max="6" width="31.140625" bestFit="1" customWidth="1"/>
    <col min="7" max="7" width="48" customWidth="1"/>
    <col min="8" max="8" width="54.85546875" customWidth="1"/>
    <col min="9" max="9" width="50.5703125" customWidth="1"/>
    <col min="10" max="10" width="51.42578125" customWidth="1"/>
    <col min="11" max="11" width="31.28515625" customWidth="1"/>
    <col min="12" max="12" width="27.7109375" bestFit="1" customWidth="1"/>
    <col min="13" max="13" width="3" bestFit="1" customWidth="1"/>
    <col min="17" max="17" width="12.7109375" style="228" customWidth="1"/>
    <col min="18" max="21" width="12.7109375" customWidth="1"/>
    <col min="22" max="22" width="13.28515625" bestFit="1" customWidth="1"/>
  </cols>
  <sheetData>
    <row r="1" spans="1:22" ht="15" customHeight="1">
      <c r="C1" s="61" t="s">
        <v>824</v>
      </c>
      <c r="Q1" s="313" t="s">
        <v>19</v>
      </c>
      <c r="R1" s="285" t="s">
        <v>275</v>
      </c>
      <c r="S1" s="285" t="s">
        <v>1915</v>
      </c>
      <c r="T1" s="285" t="s">
        <v>1916</v>
      </c>
      <c r="U1" s="285" t="s">
        <v>1917</v>
      </c>
      <c r="V1" s="285" t="s">
        <v>1918</v>
      </c>
    </row>
    <row r="2" spans="1:22" ht="15" customHeight="1">
      <c r="A2" s="229" t="s">
        <v>135</v>
      </c>
      <c r="B2" s="222" t="s">
        <v>830</v>
      </c>
      <c r="C2" s="285">
        <v>0</v>
      </c>
      <c r="D2" s="222" t="s">
        <v>797</v>
      </c>
      <c r="E2" s="222" t="s">
        <v>795</v>
      </c>
      <c r="F2" s="222" t="s">
        <v>795</v>
      </c>
      <c r="G2" s="222" t="s">
        <v>795</v>
      </c>
      <c r="H2" s="222" t="s">
        <v>795</v>
      </c>
      <c r="I2" s="222" t="s">
        <v>795</v>
      </c>
      <c r="J2" s="222" t="s">
        <v>795</v>
      </c>
      <c r="K2" s="222" t="s">
        <v>795</v>
      </c>
      <c r="L2" t="s">
        <v>423</v>
      </c>
      <c r="M2">
        <v>0</v>
      </c>
      <c r="Q2" s="313" t="s">
        <v>1946</v>
      </c>
      <c r="R2" s="313" t="s">
        <v>1872</v>
      </c>
      <c r="S2" s="313" t="s">
        <v>1876</v>
      </c>
      <c r="T2" s="313" t="s">
        <v>1874</v>
      </c>
      <c r="U2" s="313" t="s">
        <v>1877</v>
      </c>
      <c r="V2" s="313" t="s">
        <v>851</v>
      </c>
    </row>
    <row r="3" spans="1:22" ht="15" customHeight="1">
      <c r="A3" s="229" t="s">
        <v>135</v>
      </c>
      <c r="B3" s="222" t="s">
        <v>826</v>
      </c>
      <c r="C3" s="61">
        <v>1</v>
      </c>
      <c r="D3" s="222" t="s">
        <v>797</v>
      </c>
      <c r="E3" s="222" t="s">
        <v>832</v>
      </c>
      <c r="F3" s="222" t="s">
        <v>833</v>
      </c>
      <c r="G3" s="222" t="s">
        <v>834</v>
      </c>
      <c r="H3" s="222" t="s">
        <v>835</v>
      </c>
      <c r="I3" s="222" t="s">
        <v>836</v>
      </c>
      <c r="J3" s="222" t="s">
        <v>837</v>
      </c>
      <c r="K3" s="222" t="s">
        <v>795</v>
      </c>
      <c r="L3" t="s">
        <v>821</v>
      </c>
      <c r="M3" s="1">
        <v>1</v>
      </c>
      <c r="Q3" s="313" t="s">
        <v>1947</v>
      </c>
      <c r="R3" s="313" t="s">
        <v>1872</v>
      </c>
      <c r="S3" s="313" t="s">
        <v>1880</v>
      </c>
      <c r="T3" s="313" t="s">
        <v>1874</v>
      </c>
      <c r="U3" s="313" t="s">
        <v>1881</v>
      </c>
      <c r="V3" s="313" t="s">
        <v>851</v>
      </c>
    </row>
    <row r="4" spans="1:22" ht="15" customHeight="1">
      <c r="A4" s="229" t="s">
        <v>135</v>
      </c>
      <c r="B4" s="222" t="s">
        <v>799</v>
      </c>
      <c r="C4" s="61">
        <v>2</v>
      </c>
      <c r="D4" s="222" t="s">
        <v>797</v>
      </c>
      <c r="E4" s="222" t="s">
        <v>832</v>
      </c>
      <c r="F4" s="222" t="s">
        <v>833</v>
      </c>
      <c r="G4" s="222" t="s">
        <v>834</v>
      </c>
      <c r="H4" s="222" t="s">
        <v>835</v>
      </c>
      <c r="I4" s="222" t="s">
        <v>836</v>
      </c>
      <c r="J4" s="222" t="s">
        <v>837</v>
      </c>
      <c r="K4" s="222" t="s">
        <v>795</v>
      </c>
      <c r="L4" t="s">
        <v>823</v>
      </c>
      <c r="M4" s="1">
        <v>2</v>
      </c>
      <c r="Q4" s="313" t="s">
        <v>1948</v>
      </c>
      <c r="R4" s="313" t="s">
        <v>1872</v>
      </c>
      <c r="S4" s="313" t="s">
        <v>1873</v>
      </c>
      <c r="T4" s="313" t="s">
        <v>1874</v>
      </c>
      <c r="U4" s="313" t="s">
        <v>1875</v>
      </c>
      <c r="V4" s="313" t="s">
        <v>851</v>
      </c>
    </row>
    <row r="5" spans="1:22" ht="15" customHeight="1">
      <c r="A5" s="229" t="s">
        <v>135</v>
      </c>
      <c r="B5" s="222" t="s">
        <v>807</v>
      </c>
      <c r="C5" s="61">
        <v>3</v>
      </c>
      <c r="D5" s="222" t="s">
        <v>797</v>
      </c>
      <c r="E5" s="222" t="s">
        <v>800</v>
      </c>
      <c r="F5" s="222" t="s">
        <v>801</v>
      </c>
      <c r="G5" s="222" t="s">
        <v>802</v>
      </c>
      <c r="H5" s="222" t="s">
        <v>803</v>
      </c>
      <c r="I5" s="222" t="s">
        <v>804</v>
      </c>
      <c r="J5" s="222" t="s">
        <v>805</v>
      </c>
      <c r="K5" s="222" t="s">
        <v>806</v>
      </c>
      <c r="L5" t="s">
        <v>822</v>
      </c>
      <c r="M5" s="226">
        <v>3</v>
      </c>
      <c r="N5" s="28"/>
      <c r="Q5" s="313" t="s">
        <v>1949</v>
      </c>
      <c r="R5" s="313" t="s">
        <v>1872</v>
      </c>
      <c r="S5" s="313" t="s">
        <v>1878</v>
      </c>
      <c r="T5" s="313" t="s">
        <v>1874</v>
      </c>
      <c r="U5" s="313" t="s">
        <v>1879</v>
      </c>
      <c r="V5" s="313" t="s">
        <v>851</v>
      </c>
    </row>
    <row r="6" spans="1:22" ht="15" customHeight="1">
      <c r="A6" s="229" t="s">
        <v>135</v>
      </c>
      <c r="B6" s="222" t="s">
        <v>813</v>
      </c>
      <c r="C6" s="61">
        <v>4</v>
      </c>
      <c r="D6" s="222" t="s">
        <v>797</v>
      </c>
      <c r="E6" s="222" t="s">
        <v>800</v>
      </c>
      <c r="F6" s="222" t="s">
        <v>801</v>
      </c>
      <c r="G6" s="222" t="s">
        <v>802</v>
      </c>
      <c r="H6" s="222" t="s">
        <v>803</v>
      </c>
      <c r="I6" s="222" t="s">
        <v>804</v>
      </c>
      <c r="J6" s="222" t="s">
        <v>805</v>
      </c>
      <c r="K6" s="222" t="s">
        <v>806</v>
      </c>
      <c r="L6" t="s">
        <v>820</v>
      </c>
      <c r="M6" s="226">
        <v>4</v>
      </c>
      <c r="N6" s="28"/>
      <c r="Q6" s="313" t="s">
        <v>1950</v>
      </c>
      <c r="R6" s="313" t="s">
        <v>1872</v>
      </c>
      <c r="S6" s="313" t="s">
        <v>1882</v>
      </c>
      <c r="T6" s="313" t="s">
        <v>1874</v>
      </c>
      <c r="U6" s="313" t="s">
        <v>1883</v>
      </c>
      <c r="V6" s="313" t="s">
        <v>851</v>
      </c>
    </row>
    <row r="7" spans="1:22" ht="15" customHeight="1">
      <c r="A7" s="229" t="s">
        <v>135</v>
      </c>
      <c r="B7" s="222" t="s">
        <v>798</v>
      </c>
      <c r="C7" s="285">
        <v>5</v>
      </c>
      <c r="D7" s="222" t="s">
        <v>797</v>
      </c>
      <c r="E7" s="222" t="s">
        <v>832</v>
      </c>
      <c r="F7" s="222" t="s">
        <v>833</v>
      </c>
      <c r="G7" s="222" t="s">
        <v>834</v>
      </c>
      <c r="H7" s="222" t="s">
        <v>835</v>
      </c>
      <c r="I7" s="222" t="s">
        <v>836</v>
      </c>
      <c r="J7" s="222" t="s">
        <v>837</v>
      </c>
      <c r="K7" s="222" t="s">
        <v>795</v>
      </c>
      <c r="L7" t="s">
        <v>827</v>
      </c>
      <c r="M7" s="223">
        <v>5</v>
      </c>
      <c r="Q7" s="313" t="s">
        <v>1951</v>
      </c>
      <c r="R7" s="313" t="s">
        <v>1872</v>
      </c>
      <c r="S7" s="313" t="s">
        <v>1919</v>
      </c>
      <c r="T7" s="313" t="s">
        <v>1874</v>
      </c>
      <c r="U7" s="313" t="s">
        <v>1920</v>
      </c>
      <c r="V7" s="313" t="s">
        <v>851</v>
      </c>
    </row>
    <row r="8" spans="1:22" ht="15" customHeight="1">
      <c r="A8" s="229" t="s">
        <v>135</v>
      </c>
      <c r="B8" s="222" t="s">
        <v>828</v>
      </c>
      <c r="C8" s="285">
        <v>6</v>
      </c>
      <c r="D8" s="222" t="s">
        <v>797</v>
      </c>
      <c r="E8" s="222" t="s">
        <v>832</v>
      </c>
      <c r="F8" s="222" t="s">
        <v>833</v>
      </c>
      <c r="G8" s="222" t="s">
        <v>834</v>
      </c>
      <c r="H8" s="222" t="s">
        <v>835</v>
      </c>
      <c r="I8" s="222" t="s">
        <v>836</v>
      </c>
      <c r="J8" s="222" t="s">
        <v>837</v>
      </c>
      <c r="K8" s="222" t="s">
        <v>795</v>
      </c>
      <c r="L8" t="s">
        <v>816</v>
      </c>
      <c r="M8" s="223">
        <v>6</v>
      </c>
      <c r="Q8" s="313" t="s">
        <v>1952</v>
      </c>
      <c r="R8" s="313" t="s">
        <v>1872</v>
      </c>
      <c r="S8" s="313" t="s">
        <v>1921</v>
      </c>
      <c r="T8" s="313" t="s">
        <v>1874</v>
      </c>
      <c r="U8" s="313" t="s">
        <v>1922</v>
      </c>
      <c r="V8" s="313" t="s">
        <v>851</v>
      </c>
    </row>
    <row r="9" spans="1:22" ht="15" customHeight="1">
      <c r="A9" s="229" t="s">
        <v>135</v>
      </c>
      <c r="B9" s="222" t="s">
        <v>829</v>
      </c>
      <c r="C9" s="285">
        <v>7</v>
      </c>
      <c r="D9" s="222" t="s">
        <v>797</v>
      </c>
      <c r="E9" s="222" t="s">
        <v>800</v>
      </c>
      <c r="F9" s="222" t="s">
        <v>801</v>
      </c>
      <c r="G9" s="222" t="s">
        <v>802</v>
      </c>
      <c r="H9" s="222" t="s">
        <v>803</v>
      </c>
      <c r="I9" s="222" t="s">
        <v>804</v>
      </c>
      <c r="J9" s="222" t="s">
        <v>805</v>
      </c>
      <c r="K9" s="222" t="s">
        <v>806</v>
      </c>
      <c r="L9" t="s">
        <v>814</v>
      </c>
      <c r="M9" s="227">
        <v>7</v>
      </c>
      <c r="N9" s="28"/>
      <c r="Q9" s="313" t="s">
        <v>1953</v>
      </c>
      <c r="R9" s="313" t="s">
        <v>1872</v>
      </c>
      <c r="S9" s="313" t="s">
        <v>1923</v>
      </c>
      <c r="T9" s="313" t="s">
        <v>1874</v>
      </c>
      <c r="U9" s="313" t="s">
        <v>1924</v>
      </c>
      <c r="V9" s="313" t="s">
        <v>851</v>
      </c>
    </row>
    <row r="10" spans="1:22" ht="15" customHeight="1">
      <c r="A10" s="229" t="s">
        <v>135</v>
      </c>
      <c r="B10" s="222" t="s">
        <v>808</v>
      </c>
      <c r="C10" s="285">
        <v>8</v>
      </c>
      <c r="D10" s="222" t="s">
        <v>797</v>
      </c>
      <c r="E10" s="222" t="s">
        <v>800</v>
      </c>
      <c r="F10" s="222" t="s">
        <v>801</v>
      </c>
      <c r="G10" s="222" t="s">
        <v>802</v>
      </c>
      <c r="H10" s="222" t="s">
        <v>803</v>
      </c>
      <c r="I10" s="222" t="s">
        <v>804</v>
      </c>
      <c r="J10" s="222" t="s">
        <v>805</v>
      </c>
      <c r="K10" s="222" t="s">
        <v>806</v>
      </c>
      <c r="L10" t="s">
        <v>815</v>
      </c>
      <c r="M10" s="227">
        <v>8</v>
      </c>
      <c r="N10" s="28"/>
      <c r="Q10" s="313" t="s">
        <v>1954</v>
      </c>
      <c r="R10" s="313" t="s">
        <v>1872</v>
      </c>
      <c r="S10" s="313" t="s">
        <v>1884</v>
      </c>
      <c r="T10" s="313" t="s">
        <v>1874</v>
      </c>
      <c r="U10" s="313" t="s">
        <v>1885</v>
      </c>
      <c r="V10" s="313" t="s">
        <v>851</v>
      </c>
    </row>
    <row r="11" spans="1:22" ht="15" customHeight="1">
      <c r="A11" s="229" t="s">
        <v>135</v>
      </c>
      <c r="B11" s="222" t="s">
        <v>809</v>
      </c>
      <c r="C11" s="285">
        <v>9</v>
      </c>
      <c r="D11" s="222" t="s">
        <v>797</v>
      </c>
      <c r="E11" s="222" t="s">
        <v>800</v>
      </c>
      <c r="F11" s="222" t="s">
        <v>801</v>
      </c>
      <c r="G11" s="222" t="s">
        <v>802</v>
      </c>
      <c r="H11" s="222" t="s">
        <v>803</v>
      </c>
      <c r="I11" s="222" t="s">
        <v>804</v>
      </c>
      <c r="J11" s="222" t="s">
        <v>805</v>
      </c>
      <c r="K11" s="222" t="s">
        <v>806</v>
      </c>
      <c r="L11" s="224"/>
      <c r="M11" s="222">
        <v>9</v>
      </c>
      <c r="Q11" s="313" t="s">
        <v>1955</v>
      </c>
      <c r="R11" s="313" t="s">
        <v>1872</v>
      </c>
      <c r="S11" s="313" t="s">
        <v>1925</v>
      </c>
      <c r="T11" s="313" t="s">
        <v>1874</v>
      </c>
      <c r="U11" s="313" t="s">
        <v>1926</v>
      </c>
      <c r="V11" s="313" t="s">
        <v>851</v>
      </c>
    </row>
    <row r="12" spans="1:22" ht="15" customHeight="1">
      <c r="A12" s="229" t="s">
        <v>135</v>
      </c>
      <c r="B12" s="222" t="s">
        <v>808</v>
      </c>
      <c r="C12" s="285">
        <v>10</v>
      </c>
      <c r="D12" s="222" t="s">
        <v>797</v>
      </c>
      <c r="E12" s="222" t="s">
        <v>800</v>
      </c>
      <c r="F12" s="222" t="s">
        <v>801</v>
      </c>
      <c r="G12" s="222" t="s">
        <v>802</v>
      </c>
      <c r="H12" s="222" t="s">
        <v>803</v>
      </c>
      <c r="I12" s="222" t="s">
        <v>804</v>
      </c>
      <c r="J12" s="222" t="s">
        <v>805</v>
      </c>
      <c r="K12" s="222" t="s">
        <v>806</v>
      </c>
      <c r="L12" s="145"/>
      <c r="M12" s="222">
        <v>10</v>
      </c>
      <c r="Q12" s="313" t="s">
        <v>1956</v>
      </c>
      <c r="R12" s="313" t="s">
        <v>1872</v>
      </c>
      <c r="S12" s="313" t="s">
        <v>1927</v>
      </c>
      <c r="T12" s="313" t="s">
        <v>1874</v>
      </c>
      <c r="U12" s="313" t="s">
        <v>1928</v>
      </c>
      <c r="V12" s="313" t="s">
        <v>851</v>
      </c>
    </row>
    <row r="13" spans="1:22" ht="15" customHeight="1">
      <c r="A13" s="222" t="s">
        <v>135</v>
      </c>
      <c r="B13" s="222" t="s">
        <v>831</v>
      </c>
      <c r="C13" s="285">
        <v>11</v>
      </c>
      <c r="D13" s="222" t="s">
        <v>797</v>
      </c>
      <c r="E13" s="222" t="s">
        <v>800</v>
      </c>
      <c r="F13" s="222" t="s">
        <v>801</v>
      </c>
      <c r="G13" s="222" t="s">
        <v>802</v>
      </c>
      <c r="H13" s="222" t="s">
        <v>803</v>
      </c>
      <c r="I13" s="222" t="s">
        <v>804</v>
      </c>
      <c r="J13" s="222" t="s">
        <v>805</v>
      </c>
      <c r="K13" s="222" t="s">
        <v>806</v>
      </c>
      <c r="L13" s="145"/>
      <c r="M13" s="222">
        <v>11</v>
      </c>
      <c r="Q13" s="313" t="s">
        <v>1957</v>
      </c>
      <c r="R13" s="313" t="s">
        <v>1872</v>
      </c>
      <c r="S13" s="313" t="s">
        <v>1929</v>
      </c>
      <c r="T13" s="313" t="s">
        <v>1874</v>
      </c>
      <c r="U13" s="313" t="s">
        <v>1930</v>
      </c>
      <c r="V13" s="313" t="s">
        <v>851</v>
      </c>
    </row>
    <row r="14" spans="1:22" ht="15" customHeight="1">
      <c r="A14" t="s">
        <v>135</v>
      </c>
      <c r="B14" s="222" t="s">
        <v>831</v>
      </c>
      <c r="C14" s="285">
        <v>12</v>
      </c>
      <c r="D14" s="222" t="s">
        <v>797</v>
      </c>
      <c r="E14" s="222" t="s">
        <v>800</v>
      </c>
      <c r="F14" s="222" t="s">
        <v>801</v>
      </c>
      <c r="G14" s="222" t="s">
        <v>802</v>
      </c>
      <c r="H14" s="222" t="s">
        <v>803</v>
      </c>
      <c r="I14" s="222" t="s">
        <v>804</v>
      </c>
      <c r="J14" s="222" t="s">
        <v>805</v>
      </c>
      <c r="K14" s="222" t="s">
        <v>806</v>
      </c>
      <c r="L14" s="224"/>
      <c r="M14" s="222">
        <v>12</v>
      </c>
      <c r="Q14" s="313" t="s">
        <v>1958</v>
      </c>
      <c r="R14" s="313" t="s">
        <v>1872</v>
      </c>
      <c r="S14" s="313" t="s">
        <v>1888</v>
      </c>
      <c r="T14" s="313" t="s">
        <v>1874</v>
      </c>
      <c r="U14" s="313" t="s">
        <v>1889</v>
      </c>
      <c r="V14" s="313" t="s">
        <v>851</v>
      </c>
    </row>
    <row r="15" spans="1:22" ht="15" customHeight="1">
      <c r="A15" t="s">
        <v>135</v>
      </c>
      <c r="B15" s="222" t="s">
        <v>808</v>
      </c>
      <c r="C15" s="285">
        <v>13</v>
      </c>
      <c r="D15" s="222" t="s">
        <v>797</v>
      </c>
      <c r="E15" s="222" t="s">
        <v>800</v>
      </c>
      <c r="F15" s="222" t="s">
        <v>801</v>
      </c>
      <c r="G15" s="222" t="s">
        <v>802</v>
      </c>
      <c r="H15" s="222" t="s">
        <v>803</v>
      </c>
      <c r="I15" s="222" t="s">
        <v>804</v>
      </c>
      <c r="J15" s="222" t="s">
        <v>805</v>
      </c>
      <c r="K15" s="222" t="s">
        <v>806</v>
      </c>
      <c r="L15" s="104" t="s">
        <v>466</v>
      </c>
      <c r="M15" s="222">
        <v>13</v>
      </c>
      <c r="Q15" s="313" t="s">
        <v>1959</v>
      </c>
      <c r="R15" s="313" t="s">
        <v>1872</v>
      </c>
      <c r="S15" s="313" t="s">
        <v>1892</v>
      </c>
      <c r="T15" s="313" t="s">
        <v>1874</v>
      </c>
      <c r="U15" s="313" t="s">
        <v>1893</v>
      </c>
      <c r="V15" s="313" t="s">
        <v>851</v>
      </c>
    </row>
    <row r="16" spans="1:22" ht="15" customHeight="1">
      <c r="A16" t="s">
        <v>135</v>
      </c>
      <c r="B16" s="222" t="s">
        <v>808</v>
      </c>
      <c r="C16" s="285">
        <v>14</v>
      </c>
      <c r="D16" s="222" t="s">
        <v>797</v>
      </c>
      <c r="E16" s="222" t="s">
        <v>800</v>
      </c>
      <c r="F16" s="222" t="s">
        <v>801</v>
      </c>
      <c r="G16" s="222" t="s">
        <v>802</v>
      </c>
      <c r="H16" s="222" t="s">
        <v>803</v>
      </c>
      <c r="I16" s="222" t="s">
        <v>804</v>
      </c>
      <c r="J16" s="222" t="s">
        <v>805</v>
      </c>
      <c r="K16" s="222" t="s">
        <v>806</v>
      </c>
      <c r="L16" s="104" t="s">
        <v>468</v>
      </c>
      <c r="M16" s="222">
        <v>14</v>
      </c>
      <c r="Q16" s="313" t="s">
        <v>1960</v>
      </c>
      <c r="R16" s="313" t="s">
        <v>1872</v>
      </c>
      <c r="S16" s="313" t="s">
        <v>1886</v>
      </c>
      <c r="T16" s="313" t="s">
        <v>1874</v>
      </c>
      <c r="U16" s="313" t="s">
        <v>1887</v>
      </c>
      <c r="V16" s="313" t="s">
        <v>851</v>
      </c>
    </row>
    <row r="17" spans="1:22" ht="15" customHeight="1">
      <c r="A17" t="s">
        <v>135</v>
      </c>
      <c r="B17" s="222" t="s">
        <v>808</v>
      </c>
      <c r="C17" s="285">
        <v>15</v>
      </c>
      <c r="D17" s="222" t="s">
        <v>797</v>
      </c>
      <c r="E17" s="222" t="s">
        <v>800</v>
      </c>
      <c r="F17" s="222" t="s">
        <v>801</v>
      </c>
      <c r="G17" s="222" t="s">
        <v>802</v>
      </c>
      <c r="H17" s="222" t="s">
        <v>803</v>
      </c>
      <c r="I17" s="222" t="s">
        <v>804</v>
      </c>
      <c r="J17" s="222" t="s">
        <v>805</v>
      </c>
      <c r="K17" s="222" t="s">
        <v>806</v>
      </c>
      <c r="L17" s="104" t="s">
        <v>467</v>
      </c>
      <c r="M17" s="222">
        <v>15</v>
      </c>
      <c r="Q17" s="313" t="s">
        <v>1961</v>
      </c>
      <c r="R17" s="313" t="s">
        <v>1872</v>
      </c>
      <c r="S17" s="313" t="s">
        <v>1890</v>
      </c>
      <c r="T17" s="313" t="s">
        <v>1874</v>
      </c>
      <c r="U17" s="313" t="s">
        <v>1891</v>
      </c>
      <c r="V17" s="313" t="s">
        <v>851</v>
      </c>
    </row>
    <row r="18" spans="1:22" ht="15" customHeight="1">
      <c r="A18" t="s">
        <v>135</v>
      </c>
      <c r="B18" s="222" t="s">
        <v>808</v>
      </c>
      <c r="C18" s="285">
        <v>16</v>
      </c>
      <c r="D18" s="222" t="s">
        <v>797</v>
      </c>
      <c r="E18" s="222" t="s">
        <v>800</v>
      </c>
      <c r="F18" s="222" t="s">
        <v>801</v>
      </c>
      <c r="G18" s="222" t="s">
        <v>802</v>
      </c>
      <c r="H18" s="222" t="s">
        <v>803</v>
      </c>
      <c r="I18" s="222" t="s">
        <v>804</v>
      </c>
      <c r="J18" s="222" t="s">
        <v>805</v>
      </c>
      <c r="K18" s="222" t="s">
        <v>806</v>
      </c>
      <c r="L18" s="104" t="s">
        <v>472</v>
      </c>
      <c r="M18" s="222">
        <v>16</v>
      </c>
      <c r="Q18" s="313" t="s">
        <v>1962</v>
      </c>
      <c r="R18" s="313" t="s">
        <v>1872</v>
      </c>
      <c r="S18" s="313" t="s">
        <v>1894</v>
      </c>
      <c r="T18" s="313" t="s">
        <v>1874</v>
      </c>
      <c r="U18" s="313" t="s">
        <v>1895</v>
      </c>
      <c r="V18" s="313" t="s">
        <v>851</v>
      </c>
    </row>
    <row r="19" spans="1:22" ht="15" customHeight="1">
      <c r="A19" s="229" t="s">
        <v>135</v>
      </c>
      <c r="B19" s="222" t="s">
        <v>811</v>
      </c>
      <c r="C19" s="285">
        <v>17</v>
      </c>
      <c r="D19" s="222" t="s">
        <v>797</v>
      </c>
      <c r="E19" s="222" t="s">
        <v>832</v>
      </c>
      <c r="F19" s="222" t="s">
        <v>833</v>
      </c>
      <c r="G19" s="222" t="s">
        <v>834</v>
      </c>
      <c r="H19" s="222" t="s">
        <v>835</v>
      </c>
      <c r="I19" s="222" t="s">
        <v>836</v>
      </c>
      <c r="J19" s="222" t="s">
        <v>837</v>
      </c>
      <c r="K19" s="222" t="s">
        <v>795</v>
      </c>
      <c r="L19" s="225" t="s">
        <v>818</v>
      </c>
      <c r="M19" s="223">
        <v>17</v>
      </c>
      <c r="Q19" s="313" t="s">
        <v>1963</v>
      </c>
      <c r="R19" s="313" t="s">
        <v>1872</v>
      </c>
      <c r="S19" s="313" t="s">
        <v>1931</v>
      </c>
      <c r="T19" s="313" t="s">
        <v>1874</v>
      </c>
      <c r="U19" s="313" t="s">
        <v>1932</v>
      </c>
      <c r="V19" s="313" t="s">
        <v>851</v>
      </c>
    </row>
    <row r="20" spans="1:22" ht="15" customHeight="1">
      <c r="A20" s="222" t="s">
        <v>135</v>
      </c>
      <c r="B20" s="222" t="s">
        <v>812</v>
      </c>
      <c r="C20" s="285">
        <v>18</v>
      </c>
      <c r="D20" s="222" t="s">
        <v>797</v>
      </c>
      <c r="E20" s="222" t="s">
        <v>800</v>
      </c>
      <c r="F20" s="222" t="s">
        <v>801</v>
      </c>
      <c r="G20" s="222" t="s">
        <v>802</v>
      </c>
      <c r="H20" s="222" t="s">
        <v>803</v>
      </c>
      <c r="I20" s="222" t="s">
        <v>804</v>
      </c>
      <c r="J20" s="222" t="s">
        <v>805</v>
      </c>
      <c r="K20" s="222" t="s">
        <v>806</v>
      </c>
      <c r="L20" s="225" t="s">
        <v>817</v>
      </c>
      <c r="M20" s="227">
        <v>18</v>
      </c>
      <c r="N20" s="28"/>
      <c r="Q20" s="313" t="s">
        <v>1964</v>
      </c>
      <c r="R20" s="313" t="s">
        <v>1872</v>
      </c>
      <c r="S20" s="313" t="s">
        <v>1933</v>
      </c>
      <c r="T20" s="313" t="s">
        <v>1874</v>
      </c>
      <c r="U20" s="313" t="s">
        <v>1934</v>
      </c>
      <c r="V20" s="313" t="s">
        <v>851</v>
      </c>
    </row>
    <row r="21" spans="1:22" ht="15" customHeight="1">
      <c r="A21" s="222" t="s">
        <v>135</v>
      </c>
      <c r="B21" s="222" t="s">
        <v>813</v>
      </c>
      <c r="C21" s="285">
        <v>19</v>
      </c>
      <c r="D21" s="222" t="s">
        <v>797</v>
      </c>
      <c r="E21" s="222" t="s">
        <v>800</v>
      </c>
      <c r="F21" s="222" t="s">
        <v>801</v>
      </c>
      <c r="G21" s="222" t="s">
        <v>802</v>
      </c>
      <c r="H21" s="222" t="s">
        <v>803</v>
      </c>
      <c r="I21" s="222" t="s">
        <v>804</v>
      </c>
      <c r="J21" s="222" t="s">
        <v>805</v>
      </c>
      <c r="K21" s="222" t="s">
        <v>806</v>
      </c>
      <c r="L21" t="s">
        <v>819</v>
      </c>
      <c r="M21" s="222">
        <v>19</v>
      </c>
      <c r="Q21" s="313" t="s">
        <v>1965</v>
      </c>
      <c r="R21" s="313" t="s">
        <v>1872</v>
      </c>
      <c r="S21" s="313" t="s">
        <v>1935</v>
      </c>
      <c r="T21" s="313" t="s">
        <v>1874</v>
      </c>
      <c r="U21" s="313" t="s">
        <v>1936</v>
      </c>
      <c r="V21" s="313" t="s">
        <v>851</v>
      </c>
    </row>
    <row r="22" spans="1:22" ht="15" customHeight="1">
      <c r="A22" s="223" t="s">
        <v>135</v>
      </c>
      <c r="B22" s="223" t="s">
        <v>796</v>
      </c>
      <c r="C22" s="286">
        <v>20</v>
      </c>
      <c r="D22" s="223" t="s">
        <v>797</v>
      </c>
      <c r="E22" s="222" t="s">
        <v>800</v>
      </c>
      <c r="F22" s="222" t="s">
        <v>801</v>
      </c>
      <c r="G22" s="222" t="s">
        <v>802</v>
      </c>
      <c r="H22" s="222" t="s">
        <v>803</v>
      </c>
      <c r="I22" s="222" t="s">
        <v>804</v>
      </c>
      <c r="J22" s="222" t="s">
        <v>805</v>
      </c>
      <c r="K22" s="222" t="s">
        <v>806</v>
      </c>
      <c r="L22" s="28"/>
      <c r="M22" s="223">
        <v>4</v>
      </c>
      <c r="Q22" s="313" t="s">
        <v>1966</v>
      </c>
      <c r="R22" s="313" t="s">
        <v>1872</v>
      </c>
      <c r="S22" s="313" t="s">
        <v>1896</v>
      </c>
      <c r="T22" s="313" t="s">
        <v>1874</v>
      </c>
      <c r="U22" s="313" t="s">
        <v>1937</v>
      </c>
      <c r="V22" s="313" t="s">
        <v>851</v>
      </c>
    </row>
    <row r="23" spans="1:22" ht="15" customHeight="1">
      <c r="A23" s="223" t="s">
        <v>135</v>
      </c>
      <c r="B23" s="223" t="s">
        <v>810</v>
      </c>
      <c r="C23" s="286">
        <v>21</v>
      </c>
      <c r="D23" s="223" t="s">
        <v>797</v>
      </c>
      <c r="E23" s="223" t="s">
        <v>800</v>
      </c>
      <c r="F23" s="223" t="s">
        <v>801</v>
      </c>
      <c r="G23" s="223" t="s">
        <v>802</v>
      </c>
      <c r="H23" s="223" t="s">
        <v>803</v>
      </c>
      <c r="I23" s="223" t="s">
        <v>804</v>
      </c>
      <c r="J23" s="223" t="s">
        <v>805</v>
      </c>
      <c r="K23" s="223" t="s">
        <v>806</v>
      </c>
      <c r="L23" s="28"/>
      <c r="M23" s="223">
        <v>11</v>
      </c>
      <c r="Q23" s="313" t="s">
        <v>1967</v>
      </c>
      <c r="R23" s="313" t="s">
        <v>1872</v>
      </c>
      <c r="S23" s="313" t="s">
        <v>1938</v>
      </c>
      <c r="T23" s="313" t="s">
        <v>1874</v>
      </c>
      <c r="U23" s="313" t="s">
        <v>1939</v>
      </c>
      <c r="V23" s="313" t="s">
        <v>851</v>
      </c>
    </row>
    <row r="24" spans="1:22" ht="15" customHeight="1">
      <c r="Q24" s="313" t="s">
        <v>1968</v>
      </c>
      <c r="R24" s="313" t="s">
        <v>1872</v>
      </c>
      <c r="S24" s="313" t="s">
        <v>1897</v>
      </c>
      <c r="T24" s="313" t="s">
        <v>1874</v>
      </c>
      <c r="U24" s="313" t="s">
        <v>1940</v>
      </c>
      <c r="V24" s="313" t="s">
        <v>851</v>
      </c>
    </row>
    <row r="25" spans="1:22" ht="15" customHeight="1">
      <c r="Q25" s="313" t="s">
        <v>1969</v>
      </c>
      <c r="R25" s="313" t="s">
        <v>1872</v>
      </c>
      <c r="S25" s="313" t="s">
        <v>1941</v>
      </c>
      <c r="T25" s="313" t="s">
        <v>1874</v>
      </c>
      <c r="U25" s="313" t="s">
        <v>1942</v>
      </c>
      <c r="V25" s="313" t="s">
        <v>851</v>
      </c>
    </row>
    <row r="26" spans="1:22" ht="15" customHeight="1">
      <c r="E26">
        <f t="shared" ref="E26:K26" si="0">LEN(E19)</f>
        <v>37</v>
      </c>
      <c r="F26">
        <f t="shared" si="0"/>
        <v>35</v>
      </c>
      <c r="G26">
        <f t="shared" si="0"/>
        <v>36</v>
      </c>
      <c r="H26">
        <f t="shared" si="0"/>
        <v>57</v>
      </c>
      <c r="I26">
        <f t="shared" si="0"/>
        <v>47</v>
      </c>
      <c r="J26">
        <f t="shared" si="0"/>
        <v>54</v>
      </c>
      <c r="K26">
        <f t="shared" si="0"/>
        <v>4</v>
      </c>
      <c r="Q26" s="313" t="s">
        <v>1970</v>
      </c>
      <c r="R26" s="313" t="s">
        <v>1872</v>
      </c>
      <c r="S26" s="313" t="s">
        <v>1898</v>
      </c>
      <c r="T26" s="313" t="s">
        <v>1874</v>
      </c>
      <c r="U26" s="313" t="s">
        <v>1943</v>
      </c>
      <c r="V26" s="313" t="s">
        <v>851</v>
      </c>
    </row>
    <row r="27" spans="1:22" ht="15" customHeight="1">
      <c r="E27">
        <f t="shared" ref="E27:K27" si="1">LEN(E3)</f>
        <v>37</v>
      </c>
      <c r="F27">
        <f t="shared" si="1"/>
        <v>35</v>
      </c>
      <c r="G27">
        <f t="shared" si="1"/>
        <v>36</v>
      </c>
      <c r="H27">
        <f t="shared" si="1"/>
        <v>57</v>
      </c>
      <c r="I27">
        <f t="shared" si="1"/>
        <v>47</v>
      </c>
      <c r="J27">
        <f t="shared" si="1"/>
        <v>54</v>
      </c>
      <c r="K27">
        <f t="shared" si="1"/>
        <v>4</v>
      </c>
      <c r="Q27" s="313" t="s">
        <v>1971</v>
      </c>
      <c r="R27" s="313" t="s">
        <v>1872</v>
      </c>
      <c r="S27" s="313" t="s">
        <v>1899</v>
      </c>
      <c r="T27" s="313" t="s">
        <v>1874</v>
      </c>
      <c r="U27" s="313" t="s">
        <v>1944</v>
      </c>
      <c r="V27" s="313" t="s">
        <v>851</v>
      </c>
    </row>
    <row r="28" spans="1:22" ht="15" customHeight="1">
      <c r="Q28" s="313" t="s">
        <v>1972</v>
      </c>
      <c r="R28" s="313" t="s">
        <v>1872</v>
      </c>
      <c r="S28" s="313" t="s">
        <v>1900</v>
      </c>
      <c r="T28" s="313" t="s">
        <v>1874</v>
      </c>
      <c r="U28" s="313" t="s">
        <v>1973</v>
      </c>
      <c r="V28" s="313" t="s">
        <v>851</v>
      </c>
    </row>
    <row r="29" spans="1:22" ht="15" customHeight="1">
      <c r="Q29" s="313" t="s">
        <v>1974</v>
      </c>
      <c r="R29" s="313" t="s">
        <v>1872</v>
      </c>
      <c r="S29" s="313" t="s">
        <v>1901</v>
      </c>
      <c r="T29" s="313" t="s">
        <v>1874</v>
      </c>
      <c r="U29" s="313" t="s">
        <v>1975</v>
      </c>
      <c r="V29" s="313" t="s">
        <v>851</v>
      </c>
    </row>
    <row r="30" spans="1:22" ht="15" customHeight="1">
      <c r="Q30" s="314" t="s">
        <v>1976</v>
      </c>
      <c r="R30" s="314" t="s">
        <v>1872</v>
      </c>
      <c r="S30" s="314" t="s">
        <v>1977</v>
      </c>
      <c r="T30" s="314" t="s">
        <v>1874</v>
      </c>
      <c r="U30" s="314" t="s">
        <v>1975</v>
      </c>
      <c r="V30" s="313" t="s">
        <v>851</v>
      </c>
    </row>
    <row r="31" spans="1:22" ht="15" customHeight="1">
      <c r="Q31" s="314" t="s">
        <v>1978</v>
      </c>
      <c r="R31" s="314" t="s">
        <v>1872</v>
      </c>
      <c r="S31" s="314" t="s">
        <v>1979</v>
      </c>
      <c r="T31" s="314" t="s">
        <v>1874</v>
      </c>
      <c r="U31" s="314" t="s">
        <v>1975</v>
      </c>
      <c r="V31" s="313" t="s">
        <v>851</v>
      </c>
    </row>
    <row r="32" spans="1:22" ht="15" customHeight="1">
      <c r="A32" s="223" t="s">
        <v>135</v>
      </c>
      <c r="B32" s="222" t="s">
        <v>830</v>
      </c>
      <c r="C32" s="285">
        <v>0</v>
      </c>
      <c r="D32" s="222" t="s">
        <v>797</v>
      </c>
      <c r="E32" s="222" t="s">
        <v>795</v>
      </c>
      <c r="F32" s="222" t="s">
        <v>795</v>
      </c>
      <c r="G32" s="222" t="s">
        <v>795</v>
      </c>
      <c r="H32" s="222" t="s">
        <v>795</v>
      </c>
      <c r="I32" s="222" t="s">
        <v>795</v>
      </c>
      <c r="J32" s="222" t="s">
        <v>795</v>
      </c>
      <c r="K32" s="222" t="s">
        <v>795</v>
      </c>
      <c r="Q32" s="315" t="s">
        <v>1980</v>
      </c>
      <c r="R32" s="315" t="s">
        <v>1872</v>
      </c>
      <c r="S32" s="315" t="s">
        <v>1981</v>
      </c>
      <c r="T32" s="315" t="s">
        <v>1874</v>
      </c>
      <c r="U32" s="315" t="s">
        <v>1982</v>
      </c>
      <c r="V32" s="313" t="s">
        <v>851</v>
      </c>
    </row>
    <row r="33" spans="1:22" ht="15" customHeight="1">
      <c r="A33" s="223" t="s">
        <v>135</v>
      </c>
      <c r="B33" s="222" t="s">
        <v>826</v>
      </c>
      <c r="C33" s="285">
        <v>1</v>
      </c>
      <c r="D33" s="222" t="s">
        <v>797</v>
      </c>
      <c r="E33" s="222" t="s">
        <v>832</v>
      </c>
      <c r="F33" s="222" t="s">
        <v>1533</v>
      </c>
      <c r="G33" s="222" t="s">
        <v>834</v>
      </c>
      <c r="H33" s="222" t="s">
        <v>1534</v>
      </c>
      <c r="I33" s="222" t="s">
        <v>836</v>
      </c>
      <c r="J33" s="222" t="s">
        <v>837</v>
      </c>
      <c r="K33" s="222" t="s">
        <v>795</v>
      </c>
      <c r="Q33" s="315" t="s">
        <v>1983</v>
      </c>
      <c r="R33" s="315" t="s">
        <v>1872</v>
      </c>
      <c r="S33" s="315" t="s">
        <v>1981</v>
      </c>
      <c r="T33" s="315" t="s">
        <v>1874</v>
      </c>
      <c r="U33" s="315" t="s">
        <v>1982</v>
      </c>
      <c r="V33" s="313" t="s">
        <v>851</v>
      </c>
    </row>
    <row r="34" spans="1:22" ht="15" customHeight="1">
      <c r="A34" s="223" t="s">
        <v>135</v>
      </c>
      <c r="B34" s="222" t="s">
        <v>799</v>
      </c>
      <c r="C34" s="285">
        <v>2</v>
      </c>
      <c r="D34" s="222" t="s">
        <v>797</v>
      </c>
      <c r="E34" s="222" t="s">
        <v>832</v>
      </c>
      <c r="F34" s="222" t="s">
        <v>1533</v>
      </c>
      <c r="G34" s="222" t="s">
        <v>834</v>
      </c>
      <c r="H34" s="222" t="s">
        <v>1534</v>
      </c>
      <c r="I34" s="222" t="s">
        <v>836</v>
      </c>
      <c r="J34" s="222" t="s">
        <v>837</v>
      </c>
      <c r="K34" s="222" t="s">
        <v>795</v>
      </c>
      <c r="Q34" s="315" t="s">
        <v>1984</v>
      </c>
      <c r="R34" s="315" t="s">
        <v>1872</v>
      </c>
      <c r="S34" s="315" t="s">
        <v>1981</v>
      </c>
      <c r="T34" s="315" t="s">
        <v>1874</v>
      </c>
      <c r="U34" s="315" t="s">
        <v>1982</v>
      </c>
      <c r="V34" s="313" t="s">
        <v>851</v>
      </c>
    </row>
    <row r="35" spans="1:22" ht="15" customHeight="1">
      <c r="A35" s="223" t="s">
        <v>135</v>
      </c>
      <c r="B35" s="222" t="s">
        <v>807</v>
      </c>
      <c r="C35" s="285">
        <v>3</v>
      </c>
      <c r="D35" s="222" t="s">
        <v>797</v>
      </c>
      <c r="E35" s="222" t="s">
        <v>800</v>
      </c>
      <c r="F35" s="222" t="s">
        <v>801</v>
      </c>
      <c r="G35" s="222" t="s">
        <v>802</v>
      </c>
      <c r="H35" s="222" t="s">
        <v>803</v>
      </c>
      <c r="I35" s="222" t="s">
        <v>804</v>
      </c>
      <c r="J35" s="222" t="s">
        <v>805</v>
      </c>
      <c r="K35" s="222" t="s">
        <v>806</v>
      </c>
      <c r="Q35" s="315" t="s">
        <v>1985</v>
      </c>
      <c r="R35" s="315" t="s">
        <v>1872</v>
      </c>
      <c r="S35" s="315" t="s">
        <v>1981</v>
      </c>
      <c r="T35" s="315" t="s">
        <v>1874</v>
      </c>
      <c r="U35" s="315" t="s">
        <v>1982</v>
      </c>
      <c r="V35" s="313" t="s">
        <v>851</v>
      </c>
    </row>
    <row r="36" spans="1:22" ht="15" customHeight="1">
      <c r="A36" s="223" t="s">
        <v>135</v>
      </c>
      <c r="B36" s="222" t="s">
        <v>813</v>
      </c>
      <c r="C36" s="285">
        <v>4</v>
      </c>
      <c r="D36" s="222" t="s">
        <v>797</v>
      </c>
      <c r="E36" s="222" t="s">
        <v>800</v>
      </c>
      <c r="F36" s="222" t="s">
        <v>801</v>
      </c>
      <c r="G36" s="222" t="s">
        <v>802</v>
      </c>
      <c r="H36" s="222" t="s">
        <v>803</v>
      </c>
      <c r="I36" s="222" t="s">
        <v>804</v>
      </c>
      <c r="J36" s="222" t="s">
        <v>805</v>
      </c>
      <c r="K36" s="222" t="s">
        <v>806</v>
      </c>
      <c r="Q36" s="315" t="s">
        <v>1986</v>
      </c>
      <c r="R36" s="315" t="s">
        <v>1872</v>
      </c>
      <c r="S36" s="315" t="s">
        <v>1902</v>
      </c>
      <c r="T36" s="315" t="s">
        <v>1874</v>
      </c>
      <c r="U36" s="315" t="s">
        <v>1945</v>
      </c>
      <c r="V36" s="313" t="s">
        <v>851</v>
      </c>
    </row>
    <row r="37" spans="1:22" ht="15" customHeight="1">
      <c r="A37" s="223" t="s">
        <v>135</v>
      </c>
      <c r="B37" s="222" t="s">
        <v>798</v>
      </c>
      <c r="C37" s="285">
        <v>5</v>
      </c>
      <c r="D37" s="222" t="s">
        <v>797</v>
      </c>
      <c r="E37" s="222" t="s">
        <v>832</v>
      </c>
      <c r="F37" s="222" t="s">
        <v>1533</v>
      </c>
      <c r="G37" s="222" t="s">
        <v>834</v>
      </c>
      <c r="H37" s="222" t="s">
        <v>1534</v>
      </c>
      <c r="I37" s="222" t="s">
        <v>836</v>
      </c>
      <c r="J37" s="222" t="s">
        <v>837</v>
      </c>
      <c r="K37" s="222" t="s">
        <v>795</v>
      </c>
      <c r="Q37" s="315" t="s">
        <v>1987</v>
      </c>
      <c r="R37" s="315" t="s">
        <v>1872</v>
      </c>
      <c r="S37" s="315" t="s">
        <v>1902</v>
      </c>
      <c r="T37" s="315" t="s">
        <v>1874</v>
      </c>
      <c r="U37" s="315" t="s">
        <v>1945</v>
      </c>
      <c r="V37" s="313" t="s">
        <v>851</v>
      </c>
    </row>
    <row r="38" spans="1:22" ht="15" customHeight="1">
      <c r="A38" s="223" t="s">
        <v>135</v>
      </c>
      <c r="B38" s="222" t="s">
        <v>828</v>
      </c>
      <c r="C38" s="285">
        <v>6</v>
      </c>
      <c r="D38" s="222" t="s">
        <v>797</v>
      </c>
      <c r="E38" s="222" t="s">
        <v>832</v>
      </c>
      <c r="F38" s="222" t="s">
        <v>1533</v>
      </c>
      <c r="G38" s="222" t="s">
        <v>834</v>
      </c>
      <c r="H38" s="222" t="s">
        <v>1534</v>
      </c>
      <c r="I38" s="222" t="s">
        <v>836</v>
      </c>
      <c r="J38" s="222" t="s">
        <v>837</v>
      </c>
      <c r="K38" s="222" t="s">
        <v>795</v>
      </c>
      <c r="Q38" s="315" t="s">
        <v>1988</v>
      </c>
      <c r="R38" s="315" t="s">
        <v>1872</v>
      </c>
      <c r="S38" s="315" t="s">
        <v>1902</v>
      </c>
      <c r="T38" s="315" t="s">
        <v>1874</v>
      </c>
      <c r="U38" s="315" t="s">
        <v>1945</v>
      </c>
      <c r="V38" s="313" t="s">
        <v>851</v>
      </c>
    </row>
    <row r="39" spans="1:22" ht="15" customHeight="1">
      <c r="A39" s="223" t="s">
        <v>135</v>
      </c>
      <c r="B39" s="222" t="s">
        <v>829</v>
      </c>
      <c r="C39" s="285">
        <v>7</v>
      </c>
      <c r="D39" s="222" t="s">
        <v>797</v>
      </c>
      <c r="E39" s="222" t="s">
        <v>800</v>
      </c>
      <c r="F39" s="222" t="s">
        <v>801</v>
      </c>
      <c r="G39" s="222" t="s">
        <v>802</v>
      </c>
      <c r="H39" s="222" t="s">
        <v>803</v>
      </c>
      <c r="I39" s="222" t="s">
        <v>804</v>
      </c>
      <c r="J39" s="222" t="s">
        <v>805</v>
      </c>
      <c r="K39" s="222" t="s">
        <v>806</v>
      </c>
      <c r="Q39" s="315" t="s">
        <v>1989</v>
      </c>
      <c r="R39" s="315" t="s">
        <v>1872</v>
      </c>
      <c r="S39" s="315" t="s">
        <v>1902</v>
      </c>
      <c r="T39" s="315" t="s">
        <v>1874</v>
      </c>
      <c r="U39" s="315" t="s">
        <v>1945</v>
      </c>
      <c r="V39" s="313" t="s">
        <v>851</v>
      </c>
    </row>
    <row r="40" spans="1:22" ht="15" customHeight="1">
      <c r="A40" s="223" t="s">
        <v>135</v>
      </c>
      <c r="B40" s="222" t="s">
        <v>808</v>
      </c>
      <c r="C40" s="285">
        <v>8</v>
      </c>
      <c r="D40" s="222" t="s">
        <v>797</v>
      </c>
      <c r="E40" s="222" t="s">
        <v>800</v>
      </c>
      <c r="F40" s="222" t="s">
        <v>801</v>
      </c>
      <c r="G40" s="222" t="s">
        <v>802</v>
      </c>
      <c r="H40" s="222" t="s">
        <v>803</v>
      </c>
      <c r="I40" s="222" t="s">
        <v>804</v>
      </c>
      <c r="J40" s="222" t="s">
        <v>805</v>
      </c>
      <c r="K40" s="222" t="s">
        <v>806</v>
      </c>
      <c r="Q40" s="313" t="s">
        <v>1990</v>
      </c>
      <c r="R40" s="313" t="s">
        <v>1872</v>
      </c>
      <c r="S40" s="313" t="s">
        <v>1903</v>
      </c>
      <c r="T40" s="313" t="s">
        <v>1874</v>
      </c>
      <c r="U40" s="313" t="s">
        <v>1904</v>
      </c>
      <c r="V40" s="313" t="s">
        <v>851</v>
      </c>
    </row>
    <row r="41" spans="1:22" ht="15" customHeight="1">
      <c r="A41" s="223" t="s">
        <v>135</v>
      </c>
      <c r="B41" s="222" t="s">
        <v>809</v>
      </c>
      <c r="C41" s="285">
        <v>9</v>
      </c>
      <c r="D41" s="222" t="s">
        <v>797</v>
      </c>
      <c r="E41" s="222" t="s">
        <v>800</v>
      </c>
      <c r="F41" s="222" t="s">
        <v>801</v>
      </c>
      <c r="G41" s="222" t="s">
        <v>802</v>
      </c>
      <c r="H41" s="222" t="s">
        <v>803</v>
      </c>
      <c r="I41" s="222" t="s">
        <v>804</v>
      </c>
      <c r="J41" s="222" t="s">
        <v>805</v>
      </c>
      <c r="K41" s="222" t="s">
        <v>806</v>
      </c>
      <c r="Q41" s="313" t="s">
        <v>1991</v>
      </c>
      <c r="R41" s="313" t="s">
        <v>1872</v>
      </c>
      <c r="S41" s="313" t="s">
        <v>1905</v>
      </c>
      <c r="T41" s="313" t="s">
        <v>1874</v>
      </c>
      <c r="U41" s="313" t="s">
        <v>1906</v>
      </c>
      <c r="V41" s="313" t="s">
        <v>851</v>
      </c>
    </row>
    <row r="42" spans="1:22" ht="15" customHeight="1">
      <c r="A42" s="223" t="s">
        <v>135</v>
      </c>
      <c r="B42" s="222" t="s">
        <v>808</v>
      </c>
      <c r="C42" s="285">
        <v>10</v>
      </c>
      <c r="D42" s="222" t="s">
        <v>797</v>
      </c>
      <c r="E42" s="222" t="s">
        <v>800</v>
      </c>
      <c r="F42" s="222" t="s">
        <v>801</v>
      </c>
      <c r="G42" s="222" t="s">
        <v>802</v>
      </c>
      <c r="H42" s="222" t="s">
        <v>803</v>
      </c>
      <c r="I42" s="222" t="s">
        <v>804</v>
      </c>
      <c r="J42" s="222" t="s">
        <v>805</v>
      </c>
      <c r="K42" s="222" t="s">
        <v>806</v>
      </c>
      <c r="Q42" s="313" t="s">
        <v>1992</v>
      </c>
      <c r="R42" s="313" t="s">
        <v>1872</v>
      </c>
      <c r="S42" s="313" t="s">
        <v>1907</v>
      </c>
      <c r="T42" s="313" t="s">
        <v>1874</v>
      </c>
      <c r="U42" s="313" t="s">
        <v>1908</v>
      </c>
      <c r="V42" s="313" t="s">
        <v>851</v>
      </c>
    </row>
    <row r="43" spans="1:22" ht="15" customHeight="1">
      <c r="A43" s="223" t="s">
        <v>135</v>
      </c>
      <c r="B43" s="222" t="s">
        <v>831</v>
      </c>
      <c r="C43" s="285">
        <v>11</v>
      </c>
      <c r="D43" s="222" t="s">
        <v>797</v>
      </c>
      <c r="E43" s="222" t="s">
        <v>800</v>
      </c>
      <c r="F43" s="222" t="s">
        <v>801</v>
      </c>
      <c r="G43" s="222" t="s">
        <v>802</v>
      </c>
      <c r="H43" s="222" t="s">
        <v>803</v>
      </c>
      <c r="I43" s="222" t="s">
        <v>804</v>
      </c>
      <c r="J43" s="222" t="s">
        <v>805</v>
      </c>
      <c r="K43" s="222" t="s">
        <v>806</v>
      </c>
      <c r="Q43" s="313" t="s">
        <v>1993</v>
      </c>
      <c r="R43" s="313" t="s">
        <v>1872</v>
      </c>
      <c r="S43" s="313" t="s">
        <v>1909</v>
      </c>
      <c r="T43" s="313" t="s">
        <v>1874</v>
      </c>
      <c r="U43" s="313" t="s">
        <v>1910</v>
      </c>
      <c r="V43" s="313" t="s">
        <v>851</v>
      </c>
    </row>
    <row r="44" spans="1:22" ht="15" customHeight="1">
      <c r="A44" s="223" t="s">
        <v>135</v>
      </c>
      <c r="B44" s="222" t="s">
        <v>831</v>
      </c>
      <c r="C44" s="285">
        <v>12</v>
      </c>
      <c r="D44" s="222" t="s">
        <v>797</v>
      </c>
      <c r="E44" s="222" t="s">
        <v>800</v>
      </c>
      <c r="F44" s="222" t="s">
        <v>801</v>
      </c>
      <c r="G44" s="222" t="s">
        <v>802</v>
      </c>
      <c r="H44" s="222" t="s">
        <v>803</v>
      </c>
      <c r="I44" s="222" t="s">
        <v>804</v>
      </c>
      <c r="J44" s="222" t="s">
        <v>805</v>
      </c>
      <c r="K44" s="222" t="s">
        <v>806</v>
      </c>
      <c r="Q44" s="313" t="s">
        <v>1994</v>
      </c>
      <c r="R44" s="313" t="s">
        <v>1872</v>
      </c>
      <c r="S44" s="313" t="s">
        <v>1911</v>
      </c>
      <c r="T44" s="313" t="s">
        <v>1874</v>
      </c>
      <c r="U44" s="313" t="s">
        <v>1912</v>
      </c>
      <c r="V44" s="313" t="s">
        <v>851</v>
      </c>
    </row>
    <row r="45" spans="1:22" ht="15" customHeight="1">
      <c r="A45" s="223" t="s">
        <v>135</v>
      </c>
      <c r="B45" s="222" t="s">
        <v>808</v>
      </c>
      <c r="C45" s="285">
        <v>13</v>
      </c>
      <c r="D45" s="222" t="s">
        <v>797</v>
      </c>
      <c r="E45" s="222" t="s">
        <v>800</v>
      </c>
      <c r="F45" s="222" t="s">
        <v>801</v>
      </c>
      <c r="G45" s="222" t="s">
        <v>802</v>
      </c>
      <c r="H45" s="222" t="s">
        <v>803</v>
      </c>
      <c r="I45" s="222" t="s">
        <v>804</v>
      </c>
      <c r="J45" s="222" t="s">
        <v>805</v>
      </c>
      <c r="K45" s="222" t="s">
        <v>806</v>
      </c>
      <c r="Q45" s="313" t="s">
        <v>1995</v>
      </c>
      <c r="R45" s="313" t="s">
        <v>1872</v>
      </c>
      <c r="S45" s="313" t="s">
        <v>1913</v>
      </c>
      <c r="T45" s="313" t="s">
        <v>1874</v>
      </c>
      <c r="U45" s="313" t="s">
        <v>1914</v>
      </c>
      <c r="V45" s="313" t="s">
        <v>851</v>
      </c>
    </row>
    <row r="46" spans="1:22" ht="15" customHeight="1">
      <c r="A46" s="223" t="s">
        <v>135</v>
      </c>
      <c r="B46" s="222" t="s">
        <v>808</v>
      </c>
      <c r="C46" s="285">
        <v>14</v>
      </c>
      <c r="D46" s="222" t="s">
        <v>797</v>
      </c>
      <c r="E46" s="222" t="s">
        <v>800</v>
      </c>
      <c r="F46" s="222" t="s">
        <v>801</v>
      </c>
      <c r="G46" s="222" t="s">
        <v>802</v>
      </c>
      <c r="H46" s="222" t="s">
        <v>803</v>
      </c>
      <c r="I46" s="222" t="s">
        <v>804</v>
      </c>
      <c r="J46" s="222" t="s">
        <v>805</v>
      </c>
      <c r="K46" s="222" t="s">
        <v>806</v>
      </c>
      <c r="Q46" s="313"/>
      <c r="R46" s="313"/>
      <c r="S46" s="313"/>
      <c r="T46" s="313"/>
      <c r="U46" s="313"/>
      <c r="V46" s="313"/>
    </row>
    <row r="47" spans="1:22" ht="15" customHeight="1">
      <c r="A47" s="223" t="s">
        <v>135</v>
      </c>
      <c r="B47" s="222" t="s">
        <v>808</v>
      </c>
      <c r="C47" s="285">
        <v>15</v>
      </c>
      <c r="D47" s="222" t="s">
        <v>797</v>
      </c>
      <c r="E47" s="222" t="s">
        <v>800</v>
      </c>
      <c r="F47" s="222" t="s">
        <v>801</v>
      </c>
      <c r="G47" s="222" t="s">
        <v>802</v>
      </c>
      <c r="H47" s="222" t="s">
        <v>803</v>
      </c>
      <c r="I47" s="222" t="s">
        <v>804</v>
      </c>
      <c r="J47" s="222" t="s">
        <v>805</v>
      </c>
      <c r="K47" s="222" t="s">
        <v>806</v>
      </c>
      <c r="Q47" s="313"/>
      <c r="R47" s="313"/>
      <c r="S47" s="313"/>
      <c r="T47" s="313"/>
      <c r="U47" s="313"/>
      <c r="V47" s="313"/>
    </row>
    <row r="48" spans="1:22" ht="15" customHeight="1">
      <c r="A48" s="223" t="s">
        <v>135</v>
      </c>
      <c r="B48" s="222" t="s">
        <v>808</v>
      </c>
      <c r="C48" s="285">
        <v>16</v>
      </c>
      <c r="D48" s="222" t="s">
        <v>797</v>
      </c>
      <c r="E48" s="222" t="s">
        <v>800</v>
      </c>
      <c r="F48" s="222" t="s">
        <v>801</v>
      </c>
      <c r="G48" s="222" t="s">
        <v>802</v>
      </c>
      <c r="H48" s="222" t="s">
        <v>803</v>
      </c>
      <c r="I48" s="222" t="s">
        <v>804</v>
      </c>
      <c r="J48" s="222" t="s">
        <v>805</v>
      </c>
      <c r="K48" s="222" t="s">
        <v>806</v>
      </c>
      <c r="Q48" s="313"/>
      <c r="R48" s="313"/>
      <c r="S48" s="313"/>
      <c r="T48" s="313"/>
      <c r="U48" s="313"/>
      <c r="V48" s="313"/>
    </row>
    <row r="49" spans="1:22" ht="15" customHeight="1">
      <c r="A49" s="223" t="s">
        <v>135</v>
      </c>
      <c r="B49" s="222" t="s">
        <v>811</v>
      </c>
      <c r="C49" s="285">
        <v>17</v>
      </c>
      <c r="D49" s="222" t="s">
        <v>797</v>
      </c>
      <c r="E49" s="222" t="s">
        <v>832</v>
      </c>
      <c r="F49" s="222" t="s">
        <v>1533</v>
      </c>
      <c r="G49" s="222" t="s">
        <v>834</v>
      </c>
      <c r="H49" s="222" t="s">
        <v>1534</v>
      </c>
      <c r="I49" s="222" t="s">
        <v>836</v>
      </c>
      <c r="J49" s="222" t="s">
        <v>837</v>
      </c>
      <c r="K49" s="222" t="s">
        <v>795</v>
      </c>
      <c r="Q49" s="313"/>
      <c r="R49" s="313"/>
      <c r="S49" s="313"/>
      <c r="T49" s="313"/>
      <c r="U49" s="313"/>
      <c r="V49" s="313"/>
    </row>
    <row r="50" spans="1:22" ht="15" customHeight="1">
      <c r="A50" s="223" t="s">
        <v>135</v>
      </c>
      <c r="B50" s="222" t="s">
        <v>812</v>
      </c>
      <c r="C50" s="285">
        <v>18</v>
      </c>
      <c r="D50" s="222" t="s">
        <v>797</v>
      </c>
      <c r="E50" s="222" t="s">
        <v>800</v>
      </c>
      <c r="F50" s="222" t="s">
        <v>801</v>
      </c>
      <c r="G50" s="222" t="s">
        <v>802</v>
      </c>
      <c r="H50" s="222" t="s">
        <v>803</v>
      </c>
      <c r="I50" s="222" t="s">
        <v>804</v>
      </c>
      <c r="J50" s="222" t="s">
        <v>805</v>
      </c>
      <c r="K50" s="222" t="s">
        <v>806</v>
      </c>
      <c r="Q50" s="313"/>
      <c r="R50" s="313"/>
      <c r="S50" s="313"/>
      <c r="T50" s="313"/>
      <c r="U50" s="313"/>
      <c r="V50" s="313"/>
    </row>
    <row r="51" spans="1:22" ht="15" customHeight="1">
      <c r="A51" s="223" t="s">
        <v>135</v>
      </c>
      <c r="B51" s="222" t="s">
        <v>830</v>
      </c>
      <c r="C51" s="285">
        <v>19</v>
      </c>
      <c r="D51" s="222" t="s">
        <v>797</v>
      </c>
      <c r="E51" s="222" t="s">
        <v>800</v>
      </c>
      <c r="F51" s="222" t="s">
        <v>801</v>
      </c>
      <c r="G51" s="222" t="s">
        <v>802</v>
      </c>
      <c r="H51" s="222" t="s">
        <v>803</v>
      </c>
      <c r="I51" s="222" t="s">
        <v>804</v>
      </c>
      <c r="J51" s="222" t="s">
        <v>805</v>
      </c>
      <c r="K51" s="222" t="s">
        <v>806</v>
      </c>
      <c r="Q51" s="313"/>
      <c r="R51" s="313"/>
      <c r="S51" s="313"/>
      <c r="T51" s="313"/>
      <c r="U51" s="313"/>
      <c r="V51" s="313"/>
    </row>
    <row r="52" spans="1:22" ht="15" customHeight="1">
      <c r="A52" s="223" t="s">
        <v>135</v>
      </c>
      <c r="B52" s="222" t="s">
        <v>796</v>
      </c>
      <c r="C52" s="285">
        <v>20</v>
      </c>
      <c r="D52" s="222" t="s">
        <v>797</v>
      </c>
      <c r="E52" s="222" t="s">
        <v>800</v>
      </c>
      <c r="F52" s="222" t="s">
        <v>801</v>
      </c>
      <c r="G52" s="222" t="s">
        <v>802</v>
      </c>
      <c r="H52" s="222" t="s">
        <v>803</v>
      </c>
      <c r="I52" s="222" t="s">
        <v>804</v>
      </c>
      <c r="J52" s="222" t="s">
        <v>805</v>
      </c>
      <c r="K52" s="222" t="s">
        <v>806</v>
      </c>
      <c r="Q52" s="313"/>
      <c r="R52" s="313"/>
      <c r="S52" s="313"/>
      <c r="T52" s="313"/>
      <c r="U52" s="313"/>
      <c r="V52" s="313"/>
    </row>
    <row r="53" spans="1:22" ht="15" customHeight="1">
      <c r="A53" s="223" t="s">
        <v>135</v>
      </c>
      <c r="B53" s="222" t="s">
        <v>810</v>
      </c>
      <c r="C53" s="285">
        <v>21</v>
      </c>
      <c r="D53" s="222" t="s">
        <v>797</v>
      </c>
      <c r="E53" s="222" t="s">
        <v>800</v>
      </c>
      <c r="F53" s="222" t="s">
        <v>801</v>
      </c>
      <c r="G53" s="222" t="s">
        <v>802</v>
      </c>
      <c r="H53" s="222" t="s">
        <v>803</v>
      </c>
      <c r="I53" s="222" t="s">
        <v>804</v>
      </c>
      <c r="J53" s="222" t="s">
        <v>805</v>
      </c>
      <c r="K53" s="222" t="s">
        <v>806</v>
      </c>
      <c r="Q53" s="313"/>
      <c r="R53" s="313"/>
      <c r="S53" s="313"/>
      <c r="T53" s="313"/>
      <c r="U53" s="313"/>
      <c r="V53" s="313"/>
    </row>
    <row r="54" spans="1:22" ht="15" customHeight="1">
      <c r="A54" s="223" t="s">
        <v>135</v>
      </c>
      <c r="B54" s="222" t="s">
        <v>1535</v>
      </c>
      <c r="C54" s="285">
        <v>22</v>
      </c>
      <c r="D54" s="222" t="s">
        <v>797</v>
      </c>
      <c r="E54" s="222" t="s">
        <v>800</v>
      </c>
      <c r="F54" s="222" t="s">
        <v>801</v>
      </c>
      <c r="G54" s="222" t="s">
        <v>802</v>
      </c>
      <c r="H54" s="222" t="s">
        <v>803</v>
      </c>
      <c r="I54" s="222" t="s">
        <v>804</v>
      </c>
      <c r="J54" s="222" t="s">
        <v>805</v>
      </c>
      <c r="K54" s="222" t="s">
        <v>806</v>
      </c>
      <c r="Q54" s="313"/>
      <c r="R54" s="313"/>
      <c r="S54" s="313"/>
      <c r="T54" s="313"/>
      <c r="U54" s="313"/>
      <c r="V54" s="313"/>
    </row>
    <row r="55" spans="1:22" ht="15" customHeight="1">
      <c r="A55" s="223" t="s">
        <v>135</v>
      </c>
      <c r="B55" s="222" t="s">
        <v>1536</v>
      </c>
      <c r="C55" s="285">
        <v>23</v>
      </c>
      <c r="D55" s="222" t="s">
        <v>797</v>
      </c>
      <c r="E55" s="222" t="s">
        <v>800</v>
      </c>
      <c r="F55" s="222" t="s">
        <v>801</v>
      </c>
      <c r="G55" s="222" t="s">
        <v>802</v>
      </c>
      <c r="H55" s="222" t="s">
        <v>803</v>
      </c>
      <c r="I55" s="222" t="s">
        <v>804</v>
      </c>
      <c r="J55" s="222" t="s">
        <v>805</v>
      </c>
      <c r="K55" s="222" t="s">
        <v>806</v>
      </c>
      <c r="Q55" s="313"/>
      <c r="R55" s="313"/>
      <c r="S55" s="313"/>
      <c r="T55" s="313"/>
      <c r="U55" s="313"/>
      <c r="V55" s="313"/>
    </row>
    <row r="56" spans="1:22" ht="15" customHeight="1">
      <c r="A56" s="222" t="s">
        <v>795</v>
      </c>
      <c r="B56" s="222" t="s">
        <v>795</v>
      </c>
      <c r="C56" s="285" t="s">
        <v>795</v>
      </c>
      <c r="D56" s="222" t="s">
        <v>795</v>
      </c>
      <c r="E56" s="222" t="s">
        <v>795</v>
      </c>
      <c r="F56" s="222" t="s">
        <v>795</v>
      </c>
      <c r="G56" s="222" t="s">
        <v>795</v>
      </c>
      <c r="H56" s="222" t="s">
        <v>795</v>
      </c>
      <c r="I56" s="222" t="s">
        <v>795</v>
      </c>
      <c r="J56" s="222" t="s">
        <v>795</v>
      </c>
      <c r="K56" s="222" t="s">
        <v>795</v>
      </c>
      <c r="Q56" s="313"/>
      <c r="R56" s="313"/>
      <c r="S56" s="313"/>
      <c r="T56" s="313"/>
      <c r="U56" s="313"/>
      <c r="V56" s="313"/>
    </row>
    <row r="57" spans="1:22" ht="15" customHeight="1">
      <c r="Q57" s="313"/>
      <c r="R57" s="313"/>
      <c r="S57" s="313"/>
      <c r="T57" s="313"/>
      <c r="U57" s="313"/>
      <c r="V57" s="313"/>
    </row>
    <row r="58" spans="1:22" ht="15" customHeight="1">
      <c r="Q58" s="313"/>
      <c r="R58" s="313"/>
      <c r="S58" s="313"/>
      <c r="T58" s="313"/>
      <c r="U58" s="313"/>
      <c r="V58" s="313"/>
    </row>
    <row r="59" spans="1:22" ht="15" customHeight="1">
      <c r="Q59" s="313"/>
      <c r="R59" s="313"/>
      <c r="S59" s="313"/>
      <c r="T59" s="313"/>
      <c r="U59" s="313"/>
      <c r="V59" s="313"/>
    </row>
    <row r="60" spans="1:22" ht="15" customHeight="1">
      <c r="Q60" s="313"/>
      <c r="R60" s="313"/>
      <c r="S60" s="313"/>
      <c r="T60" s="313"/>
      <c r="U60" s="313"/>
      <c r="V60" s="313"/>
    </row>
    <row r="61" spans="1:22" ht="15" customHeight="1">
      <c r="Q61" s="313"/>
      <c r="R61" s="313"/>
      <c r="S61" s="313"/>
      <c r="T61" s="313"/>
      <c r="U61" s="313"/>
      <c r="V61" s="313"/>
    </row>
    <row r="62" spans="1:22" ht="15" customHeight="1">
      <c r="Q62" s="313"/>
      <c r="R62" s="313"/>
      <c r="S62" s="313"/>
      <c r="T62" s="313"/>
      <c r="U62" s="313"/>
      <c r="V62" s="313"/>
    </row>
    <row r="63" spans="1:22" ht="15" customHeight="1">
      <c r="Q63" s="313"/>
      <c r="R63" s="313"/>
      <c r="S63" s="313"/>
      <c r="T63" s="313"/>
      <c r="U63" s="313"/>
      <c r="V63" s="313"/>
    </row>
    <row r="64" spans="1:22" ht="15" customHeight="1">
      <c r="Q64" s="313"/>
      <c r="R64" s="313"/>
      <c r="S64" s="313"/>
      <c r="T64" s="313"/>
      <c r="U64" s="313"/>
      <c r="V64" s="313"/>
    </row>
    <row r="65" spans="17:22" ht="15" customHeight="1">
      <c r="Q65" s="313"/>
      <c r="R65" s="313"/>
      <c r="S65" s="313"/>
      <c r="T65" s="313"/>
      <c r="U65" s="313"/>
      <c r="V65" s="313"/>
    </row>
    <row r="66" spans="17:22" ht="15" customHeight="1">
      <c r="Q66" s="313"/>
      <c r="R66" s="313"/>
      <c r="S66" s="313"/>
      <c r="T66" s="313"/>
      <c r="U66" s="313"/>
      <c r="V66" s="313"/>
    </row>
    <row r="67" spans="17:22" ht="15" customHeight="1">
      <c r="Q67" s="313"/>
      <c r="R67" s="313"/>
      <c r="S67" s="313"/>
      <c r="T67" s="313"/>
      <c r="U67" s="313"/>
      <c r="V67" s="313"/>
    </row>
  </sheetData>
  <autoFilter ref="Q1:V67" xr:uid="{28D81047-9B23-4FEA-A381-33A57635D591}">
    <sortState xmlns:xlrd2="http://schemas.microsoft.com/office/spreadsheetml/2017/richdata2" ref="Q2:V67">
      <sortCondition ref="Q1:Q67"/>
    </sortState>
  </autoFilter>
  <phoneticPr fontId="20"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348EC-CEA0-4A21-A93C-78997CDEF118}">
  <sheetPr codeName="Sheet2"/>
  <dimension ref="A1:X39"/>
  <sheetViews>
    <sheetView workbookViewId="0">
      <pane xSplit="4" ySplit="2" topLeftCell="E30" activePane="bottomRight" state="frozen"/>
      <selection pane="topRight" activeCell="E1" sqref="E1"/>
      <selection pane="bottomLeft" activeCell="A3" sqref="A3"/>
      <selection pane="bottomRight" activeCell="D39" sqref="D39"/>
    </sheetView>
  </sheetViews>
  <sheetFormatPr defaultRowHeight="15.75"/>
  <cols>
    <col min="1" max="2" width="7" bestFit="1" customWidth="1"/>
    <col min="3" max="3" width="10.7109375" customWidth="1"/>
    <col min="4" max="4" width="11.5703125" customWidth="1"/>
    <col min="5" max="5" width="20" bestFit="1" customWidth="1"/>
    <col min="6" max="6" width="20" customWidth="1"/>
    <col min="7" max="7" width="9.7109375" customWidth="1"/>
    <col min="8" max="8" width="14.28515625" style="205" customWidth="1"/>
    <col min="9" max="9" width="12.140625" bestFit="1" customWidth="1"/>
    <col min="10" max="10" width="48.85546875" hidden="1" customWidth="1"/>
    <col min="11" max="12" width="19" hidden="1" customWidth="1"/>
    <col min="13" max="13" width="7" bestFit="1" customWidth="1"/>
    <col min="14" max="14" width="9.28515625" bestFit="1" customWidth="1"/>
    <col min="15" max="15" width="8.7109375" bestFit="1" customWidth="1"/>
    <col min="16" max="16" width="5" bestFit="1" customWidth="1"/>
    <col min="17" max="17" width="8.140625" bestFit="1" customWidth="1"/>
    <col min="18" max="18" width="9.42578125" bestFit="1" customWidth="1"/>
    <col min="19" max="19" width="5.28515625" bestFit="1" customWidth="1"/>
    <col min="20" max="24" width="15.7109375" bestFit="1" customWidth="1"/>
  </cols>
  <sheetData>
    <row r="1" spans="1:24">
      <c r="O1">
        <f>SUBTOTAL(9,O3:O36)</f>
        <v>51687</v>
      </c>
    </row>
    <row r="2" spans="1:24">
      <c r="A2" s="141" t="s">
        <v>19</v>
      </c>
      <c r="B2" s="141" t="s">
        <v>122</v>
      </c>
      <c r="C2" s="176" t="s">
        <v>51</v>
      </c>
      <c r="D2" s="176" t="s">
        <v>201</v>
      </c>
      <c r="E2" s="138" t="s">
        <v>201</v>
      </c>
      <c r="F2" s="138"/>
      <c r="G2" s="138" t="s">
        <v>210</v>
      </c>
      <c r="H2" s="206" t="s">
        <v>214</v>
      </c>
      <c r="I2" s="138" t="s">
        <v>7</v>
      </c>
      <c r="J2" s="138" t="s">
        <v>217</v>
      </c>
      <c r="K2" s="138"/>
      <c r="L2" s="138"/>
      <c r="M2" s="141" t="s">
        <v>123</v>
      </c>
      <c r="N2" s="141" t="s">
        <v>124</v>
      </c>
      <c r="O2" s="141" t="s">
        <v>125</v>
      </c>
      <c r="P2" s="141" t="s">
        <v>126</v>
      </c>
      <c r="Q2" s="141" t="s">
        <v>127</v>
      </c>
      <c r="R2" s="141" t="s">
        <v>128</v>
      </c>
      <c r="S2" s="141" t="s">
        <v>129</v>
      </c>
      <c r="T2" s="141" t="s">
        <v>130</v>
      </c>
      <c r="U2" s="141" t="s">
        <v>131</v>
      </c>
      <c r="V2" s="141" t="s">
        <v>132</v>
      </c>
      <c r="W2" s="141" t="s">
        <v>133</v>
      </c>
      <c r="X2" s="141" t="s">
        <v>134</v>
      </c>
    </row>
    <row r="3" spans="1:24" ht="18.75">
      <c r="A3" s="142" t="s">
        <v>135</v>
      </c>
      <c r="B3" s="142" t="s">
        <v>136</v>
      </c>
      <c r="C3" s="174" t="s">
        <v>121</v>
      </c>
      <c r="D3" s="174" t="str">
        <f t="shared" ref="D3:D36" si="0">IF(E3="SALE",CONCATENATE(G3,"SU"),IF(E3="Purchase",CONCATENATE(G3,"PU"),IF(E3="Purchase Return",CONCATENATE(G3,"PR"),IF(E3="Purchase Challan IN",CONCATENATE(G3,"FR"),IF(E3="Purchase Challan OUT",CONCATENATE(G3,"FI"),IF(E3="Sale Challan IN",CONCATENATE(G3,"FR"),IF(E3="Sale Challan OUT",CONCATENATE(G3,"FI"),IF(E3="Sale Return",CONCATENATE(G3,"SR"),""))))))))</f>
        <v>0100PU</v>
      </c>
      <c r="E3" s="139" t="str">
        <f>VLOOKUP(C3,RefCodeQuery!$C$1:$D$56,2,FALSE)</f>
        <v>Purchase</v>
      </c>
      <c r="F3" s="139" t="str">
        <f t="shared" ref="F3:F36" si="1">IF(LEFT(D3,4)="0100","Purchase",IF(LEFT(D3,4)="0110","Purchase",IF(LEFT(D3,4)="0101","Purchase",IF(LEFT(D3,4)="0111","Purchase",IF(LEFT(D3,4)="0200","Purchase Return",IF(LEFT(D3,4)="0210","Purchase Return",IF(LEFT(D3,4)="0201","Purchase Return",IF(LEFT(D3,4)="0211","Purchase Return",IF(LEFT(D3,4)="0510","Pur Challan IN",IF(LEFT(D3,4)="0511","Pur Challan IN",IF(LEFT(D3,4)="0610","Pur Challan Out",IF(LEFT(D3,4)="0611","Pur Challan Out",IF(LEFT(D3,4)="0300","Sales Return",IF(LEFT(D3,4)="0310","Sales Return",IF(LEFT(D3,4)="0301","Sales Return",IF(LEFT(D3,4)="0311","Sales Return",IF(LEFT(D3,4)="0410","Sales",IF(LEFT(D3,4)="0411","Sales",IF(LEFT(D3,4)="0710","Sales Challan IN",IF(LEFT(D3,4)="0711","Sales Challan IN",IF(LEFT(D3,4)="0810","Sales Challan Out",IF(LEFT(D3,4)="0811","Sales Challan Out",""))))))))))))))))))))))</f>
        <v>Purchase</v>
      </c>
      <c r="G3" s="174" t="str">
        <f t="shared" ref="G3:G36" si="2">LEFT(C3,4)</f>
        <v>0100</v>
      </c>
      <c r="H3" s="207" t="s">
        <v>62</v>
      </c>
      <c r="I3" s="139" t="str">
        <f t="shared" ref="I3:I36" si="3">RIGHT(G3,2)</f>
        <v>00</v>
      </c>
      <c r="J3" s="139"/>
      <c r="K3" s="139" t="s">
        <v>218</v>
      </c>
      <c r="L3" s="139"/>
      <c r="M3" s="142" t="s">
        <v>137</v>
      </c>
      <c r="N3" s="142" t="s">
        <v>138</v>
      </c>
      <c r="O3" s="143">
        <v>2000</v>
      </c>
      <c r="P3" s="143">
        <v>235</v>
      </c>
      <c r="Q3" s="143">
        <v>470000</v>
      </c>
      <c r="R3" s="142" t="s">
        <v>139</v>
      </c>
      <c r="S3" s="143">
        <v>1</v>
      </c>
      <c r="T3" s="142" t="s">
        <v>140</v>
      </c>
      <c r="U3" s="142" t="s">
        <v>140</v>
      </c>
      <c r="V3" s="142" t="s">
        <v>140</v>
      </c>
      <c r="W3" s="142" t="s">
        <v>140</v>
      </c>
      <c r="X3" s="142" t="s">
        <v>140</v>
      </c>
    </row>
    <row r="4" spans="1:24" ht="18.75">
      <c r="A4" s="142" t="s">
        <v>155</v>
      </c>
      <c r="B4" s="142" t="s">
        <v>156</v>
      </c>
      <c r="C4" s="174" t="s">
        <v>157</v>
      </c>
      <c r="D4" s="174" t="str">
        <f t="shared" si="0"/>
        <v>0101PU</v>
      </c>
      <c r="E4" s="139" t="str">
        <f>VLOOKUP(C4,RefCodeQuery!$C$1:$D$56,2,FALSE)</f>
        <v>Purchase</v>
      </c>
      <c r="F4" s="139" t="str">
        <f t="shared" si="1"/>
        <v>Purchase</v>
      </c>
      <c r="G4" s="174" t="str">
        <f t="shared" si="2"/>
        <v>0101</v>
      </c>
      <c r="H4" s="211" t="s">
        <v>62</v>
      </c>
      <c r="I4" s="139" t="str">
        <f t="shared" si="3"/>
        <v>01</v>
      </c>
      <c r="J4" s="139"/>
      <c r="K4" s="139"/>
      <c r="L4" s="139"/>
      <c r="M4" s="142" t="s">
        <v>137</v>
      </c>
      <c r="N4" s="142" t="s">
        <v>138</v>
      </c>
      <c r="O4" s="143">
        <v>2250</v>
      </c>
      <c r="P4" s="143">
        <v>235</v>
      </c>
      <c r="Q4" s="143">
        <v>528750</v>
      </c>
      <c r="R4" s="142" t="s">
        <v>139</v>
      </c>
      <c r="S4" s="143">
        <v>1</v>
      </c>
      <c r="T4" s="142" t="s">
        <v>140</v>
      </c>
      <c r="U4" s="142" t="s">
        <v>140</v>
      </c>
      <c r="V4" s="142" t="s">
        <v>140</v>
      </c>
      <c r="W4" s="142" t="s">
        <v>140</v>
      </c>
      <c r="X4" s="142" t="s">
        <v>140</v>
      </c>
    </row>
    <row r="5" spans="1:24" s="147" customFormat="1" ht="18.75">
      <c r="A5" s="142" t="s">
        <v>147</v>
      </c>
      <c r="B5" s="142" t="s">
        <v>145</v>
      </c>
      <c r="C5" s="174" t="s">
        <v>148</v>
      </c>
      <c r="D5" s="174" t="str">
        <f t="shared" si="0"/>
        <v>0110PU</v>
      </c>
      <c r="E5" s="139" t="str">
        <f>VLOOKUP(C5,RefCodeQuery!$C$1:$D$56,2,FALSE)</f>
        <v>Purchase</v>
      </c>
      <c r="F5" s="139" t="str">
        <f t="shared" si="1"/>
        <v>Purchase</v>
      </c>
      <c r="G5" s="174" t="str">
        <f t="shared" si="2"/>
        <v>0110</v>
      </c>
      <c r="H5" s="207" t="s">
        <v>62</v>
      </c>
      <c r="I5" s="139" t="str">
        <f t="shared" si="3"/>
        <v>10</v>
      </c>
      <c r="J5" s="139"/>
      <c r="K5" s="139"/>
      <c r="L5" s="139"/>
      <c r="M5" s="142" t="s">
        <v>137</v>
      </c>
      <c r="N5" s="142" t="s">
        <v>138</v>
      </c>
      <c r="O5" s="143">
        <v>2250</v>
      </c>
      <c r="P5" s="143">
        <v>235</v>
      </c>
      <c r="Q5" s="143">
        <v>528750</v>
      </c>
      <c r="R5" s="142" t="s">
        <v>139</v>
      </c>
      <c r="S5" s="143">
        <v>1</v>
      </c>
      <c r="T5" s="142" t="s">
        <v>140</v>
      </c>
      <c r="U5" s="142" t="s">
        <v>140</v>
      </c>
      <c r="V5" s="142" t="s">
        <v>140</v>
      </c>
      <c r="W5" s="142" t="s">
        <v>140</v>
      </c>
      <c r="X5" s="142" t="s">
        <v>140</v>
      </c>
    </row>
    <row r="6" spans="1:24" s="147" customFormat="1" ht="18.75">
      <c r="A6" s="180" t="s">
        <v>164</v>
      </c>
      <c r="B6" s="180" t="s">
        <v>156</v>
      </c>
      <c r="C6" s="181" t="s">
        <v>165</v>
      </c>
      <c r="D6" s="181" t="str">
        <f t="shared" si="0"/>
        <v>0111PU</v>
      </c>
      <c r="E6" s="178" t="str">
        <f>VLOOKUP(C6,RefCodeQuery!$C$1:$D$56,2,FALSE)</f>
        <v>Purchase</v>
      </c>
      <c r="F6" s="178" t="str">
        <f t="shared" si="1"/>
        <v>Purchase</v>
      </c>
      <c r="G6" s="181" t="str">
        <f t="shared" si="2"/>
        <v>0111</v>
      </c>
      <c r="H6" s="213"/>
      <c r="I6" s="178" t="str">
        <f t="shared" si="3"/>
        <v>11</v>
      </c>
      <c r="J6" s="139"/>
      <c r="K6" s="139"/>
      <c r="L6" s="139"/>
      <c r="M6" s="180" t="s">
        <v>137</v>
      </c>
      <c r="N6" s="180" t="s">
        <v>138</v>
      </c>
      <c r="O6" s="184">
        <v>400</v>
      </c>
      <c r="P6" s="184">
        <v>235</v>
      </c>
      <c r="Q6" s="184">
        <v>94000</v>
      </c>
      <c r="R6" s="180" t="s">
        <v>139</v>
      </c>
      <c r="S6" s="184">
        <v>1</v>
      </c>
      <c r="T6" s="142" t="s">
        <v>140</v>
      </c>
      <c r="U6" s="142" t="s">
        <v>140</v>
      </c>
      <c r="V6" s="142" t="s">
        <v>140</v>
      </c>
      <c r="W6" s="142" t="s">
        <v>140</v>
      </c>
      <c r="X6" s="142" t="s">
        <v>140</v>
      </c>
    </row>
    <row r="7" spans="1:24" ht="18.75">
      <c r="A7" s="142" t="s">
        <v>141</v>
      </c>
      <c r="B7" s="142" t="s">
        <v>136</v>
      </c>
      <c r="C7" s="174" t="s">
        <v>142</v>
      </c>
      <c r="D7" s="174" t="str">
        <f t="shared" si="0"/>
        <v>0200PR</v>
      </c>
      <c r="E7" s="139" t="str">
        <f>VLOOKUP(C7,RefCodeQuery!$C$1:$D$56,2,FALSE)</f>
        <v>Purchase Return</v>
      </c>
      <c r="F7" s="139" t="str">
        <f t="shared" si="1"/>
        <v>Purchase Return</v>
      </c>
      <c r="G7" s="174" t="str">
        <f t="shared" si="2"/>
        <v>0200</v>
      </c>
      <c r="H7" s="207" t="s">
        <v>215</v>
      </c>
      <c r="I7" s="139" t="str">
        <f t="shared" si="3"/>
        <v>00</v>
      </c>
      <c r="J7" s="139"/>
      <c r="K7" s="139"/>
      <c r="L7" s="139"/>
      <c r="M7" s="142" t="s">
        <v>137</v>
      </c>
      <c r="N7" s="142" t="s">
        <v>138</v>
      </c>
      <c r="O7" s="143">
        <v>2250</v>
      </c>
      <c r="P7" s="143">
        <v>235</v>
      </c>
      <c r="Q7" s="143">
        <v>528750</v>
      </c>
      <c r="R7" s="142" t="s">
        <v>139</v>
      </c>
      <c r="S7" s="143">
        <v>1</v>
      </c>
      <c r="T7" s="142" t="s">
        <v>140</v>
      </c>
      <c r="U7" s="142" t="s">
        <v>140</v>
      </c>
      <c r="V7" s="142" t="s">
        <v>140</v>
      </c>
      <c r="W7" s="142" t="s">
        <v>140</v>
      </c>
      <c r="X7" s="142" t="s">
        <v>140</v>
      </c>
    </row>
    <row r="8" spans="1:24" ht="18.75">
      <c r="A8" s="142" t="s">
        <v>158</v>
      </c>
      <c r="B8" s="142" t="s">
        <v>156</v>
      </c>
      <c r="C8" s="174" t="s">
        <v>159</v>
      </c>
      <c r="D8" s="174" t="str">
        <f t="shared" si="0"/>
        <v>0201PR</v>
      </c>
      <c r="E8" s="139" t="str">
        <f>VLOOKUP(C8,RefCodeQuery!$C$1:$D$56,2,FALSE)</f>
        <v>Purchase Return</v>
      </c>
      <c r="F8" s="139" t="str">
        <f t="shared" si="1"/>
        <v>Purchase Return</v>
      </c>
      <c r="G8" s="174" t="str">
        <f t="shared" si="2"/>
        <v>0201</v>
      </c>
      <c r="H8" s="211" t="s">
        <v>215</v>
      </c>
      <c r="I8" s="139" t="str">
        <f t="shared" si="3"/>
        <v>01</v>
      </c>
      <c r="J8" s="139"/>
      <c r="K8" s="139"/>
      <c r="L8" s="139"/>
      <c r="M8" s="142" t="s">
        <v>137</v>
      </c>
      <c r="N8" s="142" t="s">
        <v>138</v>
      </c>
      <c r="O8" s="143">
        <v>2300</v>
      </c>
      <c r="P8" s="143">
        <v>235</v>
      </c>
      <c r="Q8" s="143">
        <v>540500</v>
      </c>
      <c r="R8" s="142" t="s">
        <v>139</v>
      </c>
      <c r="S8" s="143">
        <v>1</v>
      </c>
      <c r="T8" s="142" t="s">
        <v>140</v>
      </c>
      <c r="U8" s="142" t="s">
        <v>140</v>
      </c>
      <c r="V8" s="142" t="s">
        <v>140</v>
      </c>
      <c r="W8" s="142" t="s">
        <v>140</v>
      </c>
      <c r="X8" s="142" t="s">
        <v>140</v>
      </c>
    </row>
    <row r="9" spans="1:24" s="151" customFormat="1" ht="18.75">
      <c r="A9" s="142" t="s">
        <v>149</v>
      </c>
      <c r="B9" s="142" t="s">
        <v>145</v>
      </c>
      <c r="C9" s="174" t="s">
        <v>150</v>
      </c>
      <c r="D9" s="174" t="str">
        <f t="shared" si="0"/>
        <v>0210PR</v>
      </c>
      <c r="E9" s="139" t="str">
        <f>VLOOKUP(C9,RefCodeQuery!$C$1:$D$56,2,FALSE)</f>
        <v>Purchase Return</v>
      </c>
      <c r="F9" s="139" t="str">
        <f t="shared" si="1"/>
        <v>Purchase Return</v>
      </c>
      <c r="G9" s="174" t="str">
        <f t="shared" si="2"/>
        <v>0210</v>
      </c>
      <c r="H9" s="207" t="s">
        <v>215</v>
      </c>
      <c r="I9" s="139" t="str">
        <f t="shared" si="3"/>
        <v>10</v>
      </c>
      <c r="J9" s="139"/>
      <c r="K9" s="139"/>
      <c r="L9" s="139"/>
      <c r="M9" s="142" t="s">
        <v>137</v>
      </c>
      <c r="N9" s="142" t="s">
        <v>138</v>
      </c>
      <c r="O9" s="143">
        <v>2050</v>
      </c>
      <c r="P9" s="143">
        <v>235</v>
      </c>
      <c r="Q9" s="143">
        <v>481750</v>
      </c>
      <c r="R9" s="142" t="s">
        <v>139</v>
      </c>
      <c r="S9" s="143">
        <v>1</v>
      </c>
      <c r="T9" s="142" t="s">
        <v>140</v>
      </c>
      <c r="U9" s="142" t="s">
        <v>140</v>
      </c>
      <c r="V9" s="142" t="s">
        <v>140</v>
      </c>
      <c r="W9" s="142" t="s">
        <v>140</v>
      </c>
      <c r="X9" s="142" t="s">
        <v>140</v>
      </c>
    </row>
    <row r="10" spans="1:24" s="158" customFormat="1" ht="18.75">
      <c r="A10" s="180" t="s">
        <v>136</v>
      </c>
      <c r="B10" s="180" t="s">
        <v>156</v>
      </c>
      <c r="C10" s="181" t="s">
        <v>166</v>
      </c>
      <c r="D10" s="181" t="str">
        <f t="shared" si="0"/>
        <v>0211PR</v>
      </c>
      <c r="E10" s="178" t="str">
        <f>VLOOKUP(C10,RefCodeQuery!$C$1:$D$56,2,FALSE)</f>
        <v>Purchase Return</v>
      </c>
      <c r="F10" s="178" t="str">
        <f t="shared" si="1"/>
        <v>Purchase Return</v>
      </c>
      <c r="G10" s="181" t="str">
        <f t="shared" si="2"/>
        <v>0211</v>
      </c>
      <c r="H10" s="213" t="s">
        <v>215</v>
      </c>
      <c r="I10" s="178" t="str">
        <f t="shared" si="3"/>
        <v>11</v>
      </c>
      <c r="J10" s="139"/>
      <c r="K10" s="139"/>
      <c r="L10" s="139"/>
      <c r="M10" s="180" t="s">
        <v>137</v>
      </c>
      <c r="N10" s="180" t="s">
        <v>138</v>
      </c>
      <c r="O10" s="184">
        <v>512</v>
      </c>
      <c r="P10" s="184">
        <v>235</v>
      </c>
      <c r="Q10" s="184">
        <v>120320</v>
      </c>
      <c r="R10" s="180" t="s">
        <v>139</v>
      </c>
      <c r="S10" s="184">
        <v>1</v>
      </c>
      <c r="T10" s="142" t="s">
        <v>140</v>
      </c>
      <c r="U10" s="142" t="s">
        <v>140</v>
      </c>
      <c r="V10" s="142" t="s">
        <v>140</v>
      </c>
      <c r="W10" s="142" t="s">
        <v>140</v>
      </c>
      <c r="X10" s="142" t="s">
        <v>140</v>
      </c>
    </row>
    <row r="11" spans="1:24" ht="18.75">
      <c r="A11" s="142" t="s">
        <v>172</v>
      </c>
      <c r="B11" s="142" t="s">
        <v>168</v>
      </c>
      <c r="C11" s="174" t="s">
        <v>173</v>
      </c>
      <c r="D11" s="174" t="str">
        <f t="shared" si="0"/>
        <v>0300SR</v>
      </c>
      <c r="E11" s="139" t="str">
        <f>VLOOKUP(C11,RefCodeQuery!$C$1:$D$56,2,FALSE)</f>
        <v>Sale Return</v>
      </c>
      <c r="F11" s="139" t="str">
        <f t="shared" si="1"/>
        <v>Sales Return</v>
      </c>
      <c r="G11" s="174" t="str">
        <f t="shared" si="2"/>
        <v>0300</v>
      </c>
      <c r="H11" s="215" t="s">
        <v>62</v>
      </c>
      <c r="I11" s="139" t="str">
        <f t="shared" si="3"/>
        <v>00</v>
      </c>
      <c r="J11" s="139"/>
      <c r="K11" s="139"/>
      <c r="L11" s="139"/>
      <c r="M11" s="142" t="s">
        <v>137</v>
      </c>
      <c r="N11" s="142" t="s">
        <v>138</v>
      </c>
      <c r="O11" s="143">
        <v>1380</v>
      </c>
      <c r="P11" s="143">
        <v>235</v>
      </c>
      <c r="Q11" s="143">
        <v>324300</v>
      </c>
      <c r="R11" s="142" t="s">
        <v>139</v>
      </c>
      <c r="S11" s="143">
        <v>1</v>
      </c>
      <c r="T11" s="142" t="s">
        <v>140</v>
      </c>
      <c r="U11" s="142" t="s">
        <v>140</v>
      </c>
      <c r="V11" s="142" t="s">
        <v>140</v>
      </c>
      <c r="W11" s="142" t="s">
        <v>140</v>
      </c>
      <c r="X11" s="142" t="s">
        <v>140</v>
      </c>
    </row>
    <row r="12" spans="1:24" ht="18.75">
      <c r="A12" s="142" t="s">
        <v>185</v>
      </c>
      <c r="B12" s="142" t="s">
        <v>182</v>
      </c>
      <c r="C12" s="174" t="s">
        <v>186</v>
      </c>
      <c r="D12" s="174" t="str">
        <f t="shared" si="0"/>
        <v>0301SR</v>
      </c>
      <c r="E12" s="139" t="str">
        <f>VLOOKUP(C12,RefCodeQuery!$C$1:$D$56,2,FALSE)</f>
        <v>Sale Return</v>
      </c>
      <c r="F12" s="139" t="str">
        <f t="shared" si="1"/>
        <v>Sales Return</v>
      </c>
      <c r="G12" s="174" t="str">
        <f t="shared" si="2"/>
        <v>0301</v>
      </c>
      <c r="H12" s="212" t="s">
        <v>62</v>
      </c>
      <c r="I12" s="139" t="str">
        <f t="shared" si="3"/>
        <v>01</v>
      </c>
      <c r="J12" s="139"/>
      <c r="K12" s="139"/>
      <c r="L12" s="139"/>
      <c r="M12" s="142" t="s">
        <v>137</v>
      </c>
      <c r="N12" s="142" t="s">
        <v>138</v>
      </c>
      <c r="O12" s="143">
        <v>1500</v>
      </c>
      <c r="P12" s="143">
        <v>235</v>
      </c>
      <c r="Q12" s="143">
        <v>352500</v>
      </c>
      <c r="R12" s="142" t="s">
        <v>139</v>
      </c>
      <c r="S12" s="143">
        <v>1</v>
      </c>
      <c r="T12" s="142" t="s">
        <v>140</v>
      </c>
      <c r="U12" s="142" t="s">
        <v>140</v>
      </c>
      <c r="V12" s="142" t="s">
        <v>140</v>
      </c>
      <c r="W12" s="142" t="s">
        <v>140</v>
      </c>
      <c r="X12" s="142" t="s">
        <v>140</v>
      </c>
    </row>
    <row r="13" spans="1:24" s="147" customFormat="1" ht="18.75">
      <c r="A13" s="142" t="s">
        <v>178</v>
      </c>
      <c r="B13" s="142" t="s">
        <v>168</v>
      </c>
      <c r="C13" s="174" t="s">
        <v>179</v>
      </c>
      <c r="D13" s="174" t="str">
        <f t="shared" si="0"/>
        <v>0310SR</v>
      </c>
      <c r="E13" s="139" t="str">
        <f>VLOOKUP(C13,RefCodeQuery!$C$1:$D$56,2,FALSE)</f>
        <v>Sale Return</v>
      </c>
      <c r="F13" s="139" t="str">
        <f t="shared" si="1"/>
        <v>Sales Return</v>
      </c>
      <c r="G13" s="174" t="str">
        <f t="shared" si="2"/>
        <v>0310</v>
      </c>
      <c r="H13" s="207" t="s">
        <v>62</v>
      </c>
      <c r="I13" s="139" t="str">
        <f t="shared" si="3"/>
        <v>10</v>
      </c>
      <c r="J13" s="139"/>
      <c r="K13" s="139"/>
      <c r="L13" s="139"/>
      <c r="M13" s="142" t="s">
        <v>137</v>
      </c>
      <c r="N13" s="142" t="s">
        <v>138</v>
      </c>
      <c r="O13" s="143">
        <v>690</v>
      </c>
      <c r="P13" s="143">
        <v>235</v>
      </c>
      <c r="Q13" s="143">
        <v>162150</v>
      </c>
      <c r="R13" s="142" t="s">
        <v>139</v>
      </c>
      <c r="S13" s="143">
        <v>1</v>
      </c>
      <c r="T13" s="142" t="s">
        <v>140</v>
      </c>
      <c r="U13" s="142" t="s">
        <v>140</v>
      </c>
      <c r="V13" s="142" t="s">
        <v>140</v>
      </c>
      <c r="W13" s="142" t="s">
        <v>140</v>
      </c>
      <c r="X13" s="142" t="s">
        <v>140</v>
      </c>
    </row>
    <row r="14" spans="1:24" s="147" customFormat="1" ht="18.75">
      <c r="A14" s="180" t="s">
        <v>193</v>
      </c>
      <c r="B14" s="180" t="s">
        <v>182</v>
      </c>
      <c r="C14" s="181" t="s">
        <v>194</v>
      </c>
      <c r="D14" s="181" t="str">
        <f t="shared" si="0"/>
        <v>0311SR</v>
      </c>
      <c r="E14" s="178" t="str">
        <f>VLOOKUP(C14,RefCodeQuery!$C$1:$D$56,2,FALSE)</f>
        <v>Sale Return</v>
      </c>
      <c r="F14" s="178" t="str">
        <f t="shared" si="1"/>
        <v>Sales Return</v>
      </c>
      <c r="G14" s="181" t="str">
        <f t="shared" si="2"/>
        <v>0311</v>
      </c>
      <c r="H14" s="213"/>
      <c r="I14" s="178" t="str">
        <f t="shared" si="3"/>
        <v>11</v>
      </c>
      <c r="J14" s="139"/>
      <c r="K14" s="139"/>
      <c r="L14" s="139"/>
      <c r="M14" s="180" t="s">
        <v>137</v>
      </c>
      <c r="N14" s="180" t="s">
        <v>138</v>
      </c>
      <c r="O14" s="184">
        <v>1400</v>
      </c>
      <c r="P14" s="184">
        <v>235</v>
      </c>
      <c r="Q14" s="184">
        <v>329000</v>
      </c>
      <c r="R14" s="180" t="s">
        <v>139</v>
      </c>
      <c r="S14" s="184">
        <v>1</v>
      </c>
      <c r="T14" s="142" t="s">
        <v>140</v>
      </c>
      <c r="U14" s="142" t="s">
        <v>140</v>
      </c>
      <c r="V14" s="142" t="s">
        <v>140</v>
      </c>
      <c r="W14" s="142" t="s">
        <v>140</v>
      </c>
      <c r="X14" s="142" t="s">
        <v>140</v>
      </c>
    </row>
    <row r="15" spans="1:24" ht="18.75">
      <c r="A15" s="142" t="s">
        <v>174</v>
      </c>
      <c r="B15" s="142" t="s">
        <v>168</v>
      </c>
      <c r="C15" s="174" t="s">
        <v>175</v>
      </c>
      <c r="D15" s="174" t="str">
        <f t="shared" si="0"/>
        <v>0400SU</v>
      </c>
      <c r="E15" s="139" t="str">
        <f>VLOOKUP(C15,RefCodeQuery!$C$1:$D$56,2,FALSE)</f>
        <v>Sale</v>
      </c>
      <c r="F15" s="139" t="str">
        <f t="shared" si="1"/>
        <v/>
      </c>
      <c r="G15" s="174" t="str">
        <f t="shared" si="2"/>
        <v>0400</v>
      </c>
      <c r="H15" s="215" t="s">
        <v>215</v>
      </c>
      <c r="I15" s="139" t="str">
        <f t="shared" si="3"/>
        <v>00</v>
      </c>
      <c r="J15" s="139"/>
      <c r="K15" s="139"/>
      <c r="L15" s="139"/>
      <c r="M15" s="142" t="s">
        <v>137</v>
      </c>
      <c r="N15" s="142" t="s">
        <v>138</v>
      </c>
      <c r="O15" s="143">
        <v>1380</v>
      </c>
      <c r="P15" s="143">
        <v>235</v>
      </c>
      <c r="Q15" s="143">
        <v>324300</v>
      </c>
      <c r="R15" s="142" t="s">
        <v>139</v>
      </c>
      <c r="S15" s="143">
        <v>1</v>
      </c>
      <c r="T15" s="142" t="s">
        <v>140</v>
      </c>
      <c r="U15" s="142" t="s">
        <v>140</v>
      </c>
      <c r="V15" s="142" t="s">
        <v>140</v>
      </c>
      <c r="W15" s="142" t="s">
        <v>140</v>
      </c>
      <c r="X15" s="142" t="s">
        <v>140</v>
      </c>
    </row>
    <row r="16" spans="1:24" ht="18.75">
      <c r="A16" s="142" t="s">
        <v>187</v>
      </c>
      <c r="B16" s="142" t="s">
        <v>182</v>
      </c>
      <c r="C16" s="174" t="s">
        <v>188</v>
      </c>
      <c r="D16" s="174" t="str">
        <f t="shared" si="0"/>
        <v>0401SU</v>
      </c>
      <c r="E16" s="139" t="str">
        <f>VLOOKUP(C16,RefCodeQuery!$C$1:$D$56,2,FALSE)</f>
        <v>Sale</v>
      </c>
      <c r="F16" s="139" t="str">
        <f t="shared" si="1"/>
        <v/>
      </c>
      <c r="G16" s="174" t="str">
        <f t="shared" si="2"/>
        <v>0401</v>
      </c>
      <c r="H16" s="208" t="s">
        <v>215</v>
      </c>
      <c r="I16" s="139" t="str">
        <f t="shared" si="3"/>
        <v>01</v>
      </c>
      <c r="J16" s="139"/>
      <c r="K16" s="139"/>
      <c r="L16" s="139"/>
      <c r="M16" s="142" t="s">
        <v>137</v>
      </c>
      <c r="N16" s="142" t="s">
        <v>138</v>
      </c>
      <c r="O16" s="143">
        <v>1400</v>
      </c>
      <c r="P16" s="143">
        <v>235</v>
      </c>
      <c r="Q16" s="143">
        <v>329000</v>
      </c>
      <c r="R16" s="142" t="s">
        <v>139</v>
      </c>
      <c r="S16" s="143">
        <v>1</v>
      </c>
      <c r="T16" s="142" t="s">
        <v>140</v>
      </c>
      <c r="U16" s="142" t="s">
        <v>140</v>
      </c>
      <c r="V16" s="142" t="s">
        <v>140</v>
      </c>
      <c r="W16" s="142" t="s">
        <v>140</v>
      </c>
      <c r="X16" s="142" t="s">
        <v>140</v>
      </c>
    </row>
    <row r="17" spans="1:24" s="147" customFormat="1" ht="18.75">
      <c r="A17" s="142" t="s">
        <v>168</v>
      </c>
      <c r="B17" s="142" t="s">
        <v>168</v>
      </c>
      <c r="C17" s="174" t="s">
        <v>180</v>
      </c>
      <c r="D17" s="174" t="str">
        <f t="shared" si="0"/>
        <v>0410SU</v>
      </c>
      <c r="E17" s="139" t="str">
        <f>VLOOKUP(C17,RefCodeQuery!$C$1:$D$56,2,FALSE)</f>
        <v>Sale</v>
      </c>
      <c r="F17" s="139" t="str">
        <f t="shared" si="1"/>
        <v>Sales</v>
      </c>
      <c r="G17" s="174" t="str">
        <f t="shared" si="2"/>
        <v>0410</v>
      </c>
      <c r="H17" s="207" t="s">
        <v>215</v>
      </c>
      <c r="I17" s="139" t="str">
        <f t="shared" si="3"/>
        <v>10</v>
      </c>
      <c r="J17" s="139"/>
      <c r="K17" s="139"/>
      <c r="L17" s="139"/>
      <c r="M17" s="142" t="s">
        <v>137</v>
      </c>
      <c r="N17" s="142" t="s">
        <v>138</v>
      </c>
      <c r="O17" s="143">
        <v>1150</v>
      </c>
      <c r="P17" s="143">
        <v>235</v>
      </c>
      <c r="Q17" s="143">
        <v>270250</v>
      </c>
      <c r="R17" s="142" t="s">
        <v>139</v>
      </c>
      <c r="S17" s="143">
        <v>1</v>
      </c>
      <c r="T17" s="142" t="s">
        <v>140</v>
      </c>
      <c r="U17" s="142" t="s">
        <v>140</v>
      </c>
      <c r="V17" s="142" t="s">
        <v>140</v>
      </c>
      <c r="W17" s="142" t="s">
        <v>140</v>
      </c>
      <c r="X17" s="142" t="s">
        <v>140</v>
      </c>
    </row>
    <row r="18" spans="1:24" s="147" customFormat="1" ht="18.75">
      <c r="A18" s="180" t="s">
        <v>195</v>
      </c>
      <c r="B18" s="180" t="s">
        <v>181</v>
      </c>
      <c r="C18" s="181" t="s">
        <v>196</v>
      </c>
      <c r="D18" s="181" t="str">
        <f t="shared" si="0"/>
        <v>0411SU</v>
      </c>
      <c r="E18" s="178" t="str">
        <f>VLOOKUP(C18,RefCodeQuery!$C$1:$D$56,2,FALSE)</f>
        <v>Sale</v>
      </c>
      <c r="F18" s="178" t="str">
        <f t="shared" si="1"/>
        <v>Sales</v>
      </c>
      <c r="G18" s="181" t="str">
        <f t="shared" si="2"/>
        <v>0411</v>
      </c>
      <c r="H18" s="213" t="s">
        <v>215</v>
      </c>
      <c r="I18" s="178" t="str">
        <f t="shared" si="3"/>
        <v>11</v>
      </c>
      <c r="J18" s="139"/>
      <c r="K18" s="139"/>
      <c r="L18" s="139"/>
      <c r="M18" s="180" t="s">
        <v>137</v>
      </c>
      <c r="N18" s="180" t="s">
        <v>138</v>
      </c>
      <c r="O18" s="184">
        <v>1000</v>
      </c>
      <c r="P18" s="184">
        <v>235</v>
      </c>
      <c r="Q18" s="184">
        <v>235000</v>
      </c>
      <c r="R18" s="180" t="s">
        <v>139</v>
      </c>
      <c r="S18" s="184">
        <v>1</v>
      </c>
      <c r="T18" s="142" t="s">
        <v>140</v>
      </c>
      <c r="U18" s="142" t="s">
        <v>140</v>
      </c>
      <c r="V18" s="142" t="s">
        <v>140</v>
      </c>
      <c r="W18" s="142" t="s">
        <v>140</v>
      </c>
      <c r="X18" s="142" t="s">
        <v>140</v>
      </c>
    </row>
    <row r="19" spans="1:24" ht="18.75">
      <c r="A19" s="144" t="s">
        <v>137</v>
      </c>
      <c r="B19" s="144" t="s">
        <v>136</v>
      </c>
      <c r="C19" s="174" t="s">
        <v>143</v>
      </c>
      <c r="D19" s="174" t="str">
        <f t="shared" si="0"/>
        <v>0500FR</v>
      </c>
      <c r="E19" s="145" t="str">
        <f>VLOOKUP(C19,RefCodeQuery!$C$1:$D$56,2,FALSE)</f>
        <v>Purchase Challan IN</v>
      </c>
      <c r="F19" s="145" t="str">
        <f t="shared" si="1"/>
        <v/>
      </c>
      <c r="G19" s="174" t="str">
        <f t="shared" si="2"/>
        <v>0500</v>
      </c>
      <c r="H19" s="208" t="s">
        <v>216</v>
      </c>
      <c r="I19" s="145" t="str">
        <f t="shared" si="3"/>
        <v>00</v>
      </c>
      <c r="J19" s="145"/>
      <c r="K19" s="145"/>
      <c r="L19" s="145"/>
      <c r="M19" s="144" t="s">
        <v>137</v>
      </c>
      <c r="N19" s="144" t="s">
        <v>138</v>
      </c>
      <c r="O19" s="146">
        <v>2000</v>
      </c>
      <c r="P19" s="146">
        <v>235</v>
      </c>
      <c r="Q19" s="146">
        <v>470000</v>
      </c>
      <c r="R19" s="144" t="s">
        <v>139</v>
      </c>
      <c r="S19" s="146">
        <v>1</v>
      </c>
      <c r="T19" s="144" t="s">
        <v>140</v>
      </c>
      <c r="U19" s="144" t="s">
        <v>140</v>
      </c>
      <c r="V19" s="144" t="s">
        <v>140</v>
      </c>
      <c r="W19" s="144" t="s">
        <v>140</v>
      </c>
      <c r="X19" s="144" t="s">
        <v>140</v>
      </c>
    </row>
    <row r="20" spans="1:24" ht="18.75">
      <c r="A20" s="144" t="s">
        <v>160</v>
      </c>
      <c r="B20" s="144" t="s">
        <v>156</v>
      </c>
      <c r="C20" s="175" t="s">
        <v>161</v>
      </c>
      <c r="D20" s="175" t="str">
        <f t="shared" si="0"/>
        <v>0501FR</v>
      </c>
      <c r="E20" s="145" t="str">
        <f>VLOOKUP(C20,RefCodeQuery!$C$1:$D$56,2,FALSE)</f>
        <v>Purchase Challan IN</v>
      </c>
      <c r="F20" s="145" t="str">
        <f t="shared" si="1"/>
        <v/>
      </c>
      <c r="G20" s="175" t="str">
        <f t="shared" si="2"/>
        <v>0501</v>
      </c>
      <c r="H20" s="212" t="s">
        <v>62</v>
      </c>
      <c r="I20" s="145" t="str">
        <f t="shared" si="3"/>
        <v>01</v>
      </c>
      <c r="J20" s="145"/>
      <c r="K20" s="145"/>
      <c r="L20" s="145"/>
      <c r="M20" s="144" t="s">
        <v>137</v>
      </c>
      <c r="N20" s="144" t="s">
        <v>138</v>
      </c>
      <c r="O20" s="146">
        <v>2400</v>
      </c>
      <c r="P20" s="146">
        <v>235</v>
      </c>
      <c r="Q20" s="146">
        <v>564000</v>
      </c>
      <c r="R20" s="144" t="s">
        <v>139</v>
      </c>
      <c r="S20" s="146">
        <v>1</v>
      </c>
      <c r="T20" s="144" t="s">
        <v>140</v>
      </c>
      <c r="U20" s="144" t="s">
        <v>140</v>
      </c>
      <c r="V20" s="144" t="s">
        <v>140</v>
      </c>
      <c r="W20" s="144" t="s">
        <v>140</v>
      </c>
      <c r="X20" s="144" t="s">
        <v>140</v>
      </c>
    </row>
    <row r="21" spans="1:24" s="147" customFormat="1" ht="18.75">
      <c r="A21" s="148" t="s">
        <v>151</v>
      </c>
      <c r="B21" s="148" t="s">
        <v>145</v>
      </c>
      <c r="C21" s="174" t="s">
        <v>152</v>
      </c>
      <c r="D21" s="174" t="str">
        <f t="shared" si="0"/>
        <v>0510FR</v>
      </c>
      <c r="E21" s="149" t="str">
        <f>VLOOKUP(C21,RefCodeQuery!$C$1:$D$56,2,FALSE)</f>
        <v>Purchase Challan IN</v>
      </c>
      <c r="F21" s="149" t="str">
        <f t="shared" si="1"/>
        <v>Pur Challan IN</v>
      </c>
      <c r="G21" s="174" t="str">
        <f t="shared" si="2"/>
        <v>0510</v>
      </c>
      <c r="H21" s="209" t="s">
        <v>62</v>
      </c>
      <c r="I21" s="149" t="str">
        <f t="shared" si="3"/>
        <v>10</v>
      </c>
      <c r="J21" s="149"/>
      <c r="K21" s="149"/>
      <c r="L21" s="149"/>
      <c r="M21" s="148" t="s">
        <v>137</v>
      </c>
      <c r="N21" s="148" t="s">
        <v>138</v>
      </c>
      <c r="O21" s="150">
        <v>2400</v>
      </c>
      <c r="P21" s="150">
        <v>235</v>
      </c>
      <c r="Q21" s="150">
        <v>564000</v>
      </c>
      <c r="R21" s="148" t="s">
        <v>139</v>
      </c>
      <c r="S21" s="150">
        <v>1</v>
      </c>
      <c r="T21" s="148" t="s">
        <v>140</v>
      </c>
      <c r="U21" s="148" t="s">
        <v>140</v>
      </c>
      <c r="V21" s="148" t="s">
        <v>140</v>
      </c>
      <c r="W21" s="148" t="s">
        <v>140</v>
      </c>
      <c r="X21" s="148" t="s">
        <v>140</v>
      </c>
    </row>
    <row r="22" spans="1:24" s="147" customFormat="1" ht="18.75">
      <c r="A22" s="182" t="s">
        <v>167</v>
      </c>
      <c r="B22" s="182" t="s">
        <v>168</v>
      </c>
      <c r="C22" s="183" t="s">
        <v>169</v>
      </c>
      <c r="D22" s="183" t="str">
        <f t="shared" si="0"/>
        <v>0511FR</v>
      </c>
      <c r="E22" s="179" t="str">
        <f>VLOOKUP(C22,RefCodeQuery!$C$1:$D$56,2,FALSE)</f>
        <v>Purchase Challan IN</v>
      </c>
      <c r="F22" s="179" t="str">
        <f t="shared" si="1"/>
        <v>Pur Challan IN</v>
      </c>
      <c r="G22" s="183" t="str">
        <f t="shared" si="2"/>
        <v>0511</v>
      </c>
      <c r="H22" s="214" t="s">
        <v>62</v>
      </c>
      <c r="I22" s="179" t="str">
        <f t="shared" si="3"/>
        <v>11</v>
      </c>
      <c r="J22" s="145"/>
      <c r="K22" s="145"/>
      <c r="L22" s="145"/>
      <c r="M22" s="182" t="s">
        <v>137</v>
      </c>
      <c r="N22" s="182" t="s">
        <v>138</v>
      </c>
      <c r="O22" s="185">
        <v>1380</v>
      </c>
      <c r="P22" s="185">
        <v>235</v>
      </c>
      <c r="Q22" s="185">
        <v>324300</v>
      </c>
      <c r="R22" s="182" t="s">
        <v>139</v>
      </c>
      <c r="S22" s="185">
        <v>1</v>
      </c>
      <c r="T22" s="144" t="s">
        <v>140</v>
      </c>
      <c r="U22" s="144" t="s">
        <v>140</v>
      </c>
      <c r="V22" s="144" t="s">
        <v>140</v>
      </c>
      <c r="W22" s="144" t="s">
        <v>140</v>
      </c>
      <c r="X22" s="144" t="s">
        <v>140</v>
      </c>
    </row>
    <row r="23" spans="1:24" ht="18.75">
      <c r="A23" s="144" t="s">
        <v>144</v>
      </c>
      <c r="B23" s="144" t="s">
        <v>145</v>
      </c>
      <c r="C23" s="174" t="s">
        <v>146</v>
      </c>
      <c r="D23" s="174" t="str">
        <f t="shared" si="0"/>
        <v>0600FI</v>
      </c>
      <c r="E23" s="145" t="str">
        <f>VLOOKUP(C23,RefCodeQuery!$C$1:$D$56,2,FALSE)</f>
        <v>Purchase Challan Out</v>
      </c>
      <c r="F23" s="145" t="str">
        <f t="shared" si="1"/>
        <v/>
      </c>
      <c r="G23" s="174" t="str">
        <f t="shared" si="2"/>
        <v>0600</v>
      </c>
      <c r="H23" s="208" t="s">
        <v>216</v>
      </c>
      <c r="I23" s="145" t="str">
        <f t="shared" si="3"/>
        <v>00</v>
      </c>
      <c r="J23" s="145"/>
      <c r="K23" s="145"/>
      <c r="L23" s="145"/>
      <c r="M23" s="144" t="s">
        <v>137</v>
      </c>
      <c r="N23" s="144" t="s">
        <v>138</v>
      </c>
      <c r="O23" s="146">
        <v>2505</v>
      </c>
      <c r="P23" s="146">
        <v>235</v>
      </c>
      <c r="Q23" s="146">
        <v>588675</v>
      </c>
      <c r="R23" s="144" t="s">
        <v>139</v>
      </c>
      <c r="S23" s="146">
        <v>1</v>
      </c>
      <c r="T23" s="144" t="s">
        <v>140</v>
      </c>
      <c r="U23" s="144" t="s">
        <v>140</v>
      </c>
      <c r="V23" s="144" t="s">
        <v>140</v>
      </c>
      <c r="W23" s="144" t="s">
        <v>140</v>
      </c>
      <c r="X23" s="144" t="s">
        <v>140</v>
      </c>
    </row>
    <row r="24" spans="1:24" ht="18.75">
      <c r="A24" s="144" t="s">
        <v>162</v>
      </c>
      <c r="B24" s="144" t="s">
        <v>156</v>
      </c>
      <c r="C24" s="175" t="s">
        <v>163</v>
      </c>
      <c r="D24" s="175" t="str">
        <f t="shared" si="0"/>
        <v>0601FI</v>
      </c>
      <c r="E24" s="145" t="str">
        <f>VLOOKUP(C24,RefCodeQuery!$C$1:$D$56,2,FALSE)</f>
        <v>Purchase Challan Out</v>
      </c>
      <c r="F24" s="145" t="str">
        <f t="shared" si="1"/>
        <v/>
      </c>
      <c r="G24" s="175" t="str">
        <f t="shared" si="2"/>
        <v>0601</v>
      </c>
      <c r="H24" s="212" t="s">
        <v>215</v>
      </c>
      <c r="I24" s="145" t="str">
        <f t="shared" si="3"/>
        <v>01</v>
      </c>
      <c r="J24" s="145"/>
      <c r="K24" s="145"/>
      <c r="L24" s="145"/>
      <c r="M24" s="144" t="s">
        <v>137</v>
      </c>
      <c r="N24" s="144" t="s">
        <v>138</v>
      </c>
      <c r="O24" s="146">
        <v>2350</v>
      </c>
      <c r="P24" s="146">
        <v>235</v>
      </c>
      <c r="Q24" s="146">
        <v>552250</v>
      </c>
      <c r="R24" s="144" t="s">
        <v>139</v>
      </c>
      <c r="S24" s="146">
        <v>1</v>
      </c>
      <c r="T24" s="144" t="s">
        <v>140</v>
      </c>
      <c r="U24" s="144" t="s">
        <v>140</v>
      </c>
      <c r="V24" s="144" t="s">
        <v>140</v>
      </c>
      <c r="W24" s="144" t="s">
        <v>140</v>
      </c>
      <c r="X24" s="144" t="s">
        <v>140</v>
      </c>
    </row>
    <row r="25" spans="1:24" s="28" customFormat="1" ht="18.75">
      <c r="A25" s="155" t="s">
        <v>153</v>
      </c>
      <c r="B25" s="155" t="s">
        <v>145</v>
      </c>
      <c r="C25" s="174" t="s">
        <v>154</v>
      </c>
      <c r="D25" s="174" t="str">
        <f t="shared" si="0"/>
        <v>0610FI</v>
      </c>
      <c r="E25" s="156" t="str">
        <f>VLOOKUP(C25,RefCodeQuery!$C$1:$D$56,2,FALSE)</f>
        <v>Purchase Challan Out</v>
      </c>
      <c r="F25" s="156" t="str">
        <f t="shared" si="1"/>
        <v>Pur Challan Out</v>
      </c>
      <c r="G25" s="174" t="str">
        <f t="shared" si="2"/>
        <v>0610</v>
      </c>
      <c r="H25" s="210" t="s">
        <v>215</v>
      </c>
      <c r="I25" s="156" t="str">
        <f t="shared" si="3"/>
        <v>10</v>
      </c>
      <c r="J25" s="156"/>
      <c r="K25" s="156"/>
      <c r="L25" s="156"/>
      <c r="M25" s="155" t="s">
        <v>137</v>
      </c>
      <c r="N25" s="155" t="s">
        <v>138</v>
      </c>
      <c r="O25" s="157">
        <v>400</v>
      </c>
      <c r="P25" s="157">
        <v>235</v>
      </c>
      <c r="Q25" s="157">
        <v>94000</v>
      </c>
      <c r="R25" s="155" t="s">
        <v>139</v>
      </c>
      <c r="S25" s="157">
        <v>1</v>
      </c>
      <c r="T25" s="155" t="s">
        <v>140</v>
      </c>
      <c r="U25" s="155" t="s">
        <v>140</v>
      </c>
      <c r="V25" s="155" t="s">
        <v>140</v>
      </c>
      <c r="W25" s="155" t="s">
        <v>140</v>
      </c>
      <c r="X25" s="155" t="s">
        <v>140</v>
      </c>
    </row>
    <row r="26" spans="1:24" s="28" customFormat="1" ht="18.75">
      <c r="A26" s="182" t="s">
        <v>170</v>
      </c>
      <c r="B26" s="182" t="s">
        <v>168</v>
      </c>
      <c r="C26" s="183" t="s">
        <v>171</v>
      </c>
      <c r="D26" s="183" t="str">
        <f t="shared" si="0"/>
        <v>0611FI</v>
      </c>
      <c r="E26" s="179" t="str">
        <f>VLOOKUP(C26,RefCodeQuery!$C$1:$D$56,2,FALSE)</f>
        <v>Purchase Challan Out</v>
      </c>
      <c r="F26" s="179" t="str">
        <f t="shared" si="1"/>
        <v>Pur Challan Out</v>
      </c>
      <c r="G26" s="183" t="str">
        <f t="shared" si="2"/>
        <v>0611</v>
      </c>
      <c r="H26" s="214" t="s">
        <v>215</v>
      </c>
      <c r="I26" s="179" t="str">
        <f t="shared" si="3"/>
        <v>11</v>
      </c>
      <c r="J26" s="145"/>
      <c r="K26" s="145"/>
      <c r="L26" s="145"/>
      <c r="M26" s="182" t="s">
        <v>137</v>
      </c>
      <c r="N26" s="182" t="s">
        <v>138</v>
      </c>
      <c r="O26" s="185">
        <v>1380</v>
      </c>
      <c r="P26" s="185">
        <v>235</v>
      </c>
      <c r="Q26" s="185">
        <v>324300</v>
      </c>
      <c r="R26" s="182" t="s">
        <v>139</v>
      </c>
      <c r="S26" s="185">
        <v>1</v>
      </c>
      <c r="T26" s="144" t="s">
        <v>140</v>
      </c>
      <c r="U26" s="144" t="s">
        <v>140</v>
      </c>
      <c r="V26" s="144" t="s">
        <v>140</v>
      </c>
      <c r="W26" s="144" t="s">
        <v>140</v>
      </c>
      <c r="X26" s="144" t="s">
        <v>140</v>
      </c>
    </row>
    <row r="27" spans="1:24" ht="18.75">
      <c r="A27" s="144" t="s">
        <v>145</v>
      </c>
      <c r="B27" s="144" t="s">
        <v>168</v>
      </c>
      <c r="C27" s="174" t="s">
        <v>176</v>
      </c>
      <c r="D27" s="174" t="str">
        <f t="shared" si="0"/>
        <v>0700FR</v>
      </c>
      <c r="E27" s="145" t="str">
        <f>VLOOKUP(C27,RefCodeQuery!$C$1:$D$56,2,FALSE)</f>
        <v>Sale Challan IN</v>
      </c>
      <c r="F27" s="145" t="str">
        <f t="shared" si="1"/>
        <v/>
      </c>
      <c r="G27" s="174" t="str">
        <f t="shared" si="2"/>
        <v>0700</v>
      </c>
      <c r="H27" s="208" t="s">
        <v>216</v>
      </c>
      <c r="I27" s="145" t="str">
        <f t="shared" si="3"/>
        <v>00</v>
      </c>
      <c r="J27" s="145"/>
      <c r="K27" s="145"/>
      <c r="L27" s="145"/>
      <c r="M27" s="144" t="s">
        <v>137</v>
      </c>
      <c r="N27" s="144" t="s">
        <v>138</v>
      </c>
      <c r="O27" s="146">
        <v>1380</v>
      </c>
      <c r="P27" s="146">
        <v>235</v>
      </c>
      <c r="Q27" s="146">
        <v>324300</v>
      </c>
      <c r="R27" s="144" t="s">
        <v>139</v>
      </c>
      <c r="S27" s="146">
        <v>1</v>
      </c>
      <c r="T27" s="144" t="s">
        <v>140</v>
      </c>
      <c r="U27" s="144" t="s">
        <v>140</v>
      </c>
      <c r="V27" s="144" t="s">
        <v>140</v>
      </c>
      <c r="W27" s="144" t="s">
        <v>140</v>
      </c>
      <c r="X27" s="144" t="s">
        <v>140</v>
      </c>
    </row>
    <row r="28" spans="1:24" ht="18.75">
      <c r="A28" s="144" t="s">
        <v>189</v>
      </c>
      <c r="B28" s="144" t="s">
        <v>182</v>
      </c>
      <c r="C28" s="174" t="s">
        <v>190</v>
      </c>
      <c r="D28" s="174" t="str">
        <f t="shared" si="0"/>
        <v>0701FR</v>
      </c>
      <c r="E28" s="145" t="str">
        <f>VLOOKUP(C28,RefCodeQuery!$C$1:$D$56,2,FALSE)</f>
        <v>Sale Challan IN</v>
      </c>
      <c r="F28" s="145" t="str">
        <f t="shared" si="1"/>
        <v/>
      </c>
      <c r="G28" s="174" t="str">
        <f t="shared" si="2"/>
        <v>0701</v>
      </c>
      <c r="H28" s="211" t="s">
        <v>62</v>
      </c>
      <c r="I28" s="145" t="str">
        <f t="shared" si="3"/>
        <v>01</v>
      </c>
      <c r="J28" s="145"/>
      <c r="K28" s="145"/>
      <c r="L28" s="145"/>
      <c r="M28" s="144" t="s">
        <v>137</v>
      </c>
      <c r="N28" s="144" t="s">
        <v>138</v>
      </c>
      <c r="O28" s="146">
        <v>1400</v>
      </c>
      <c r="P28" s="146">
        <v>235</v>
      </c>
      <c r="Q28" s="146">
        <v>329000</v>
      </c>
      <c r="R28" s="144" t="s">
        <v>139</v>
      </c>
      <c r="S28" s="146">
        <v>1</v>
      </c>
      <c r="T28" s="144" t="s">
        <v>140</v>
      </c>
      <c r="U28" s="144" t="s">
        <v>140</v>
      </c>
      <c r="V28" s="144" t="s">
        <v>140</v>
      </c>
      <c r="W28" s="144" t="s">
        <v>140</v>
      </c>
      <c r="X28" s="144" t="s">
        <v>140</v>
      </c>
    </row>
    <row r="29" spans="1:24" s="147" customFormat="1" ht="18.75">
      <c r="A29" s="152" t="s">
        <v>181</v>
      </c>
      <c r="B29" s="152" t="s">
        <v>182</v>
      </c>
      <c r="C29" s="174" t="s">
        <v>183</v>
      </c>
      <c r="D29" s="174" t="str">
        <f t="shared" si="0"/>
        <v>0710FR</v>
      </c>
      <c r="E29" s="153" t="str">
        <f>VLOOKUP(C29,RefCodeQuery!$C$1:$D$56,2,FALSE)</f>
        <v>Sale Challan IN</v>
      </c>
      <c r="F29" s="153" t="str">
        <f t="shared" si="1"/>
        <v>Sales Challan IN</v>
      </c>
      <c r="G29" s="174" t="str">
        <f t="shared" si="2"/>
        <v>0710</v>
      </c>
      <c r="H29" s="216" t="s">
        <v>62</v>
      </c>
      <c r="I29" s="153" t="str">
        <f t="shared" si="3"/>
        <v>10</v>
      </c>
      <c r="J29" s="153"/>
      <c r="K29" s="153"/>
      <c r="L29" s="153"/>
      <c r="M29" s="152" t="s">
        <v>137</v>
      </c>
      <c r="N29" s="152" t="s">
        <v>138</v>
      </c>
      <c r="O29" s="154">
        <v>1350</v>
      </c>
      <c r="P29" s="154">
        <v>235</v>
      </c>
      <c r="Q29" s="154">
        <v>317250</v>
      </c>
      <c r="R29" s="152" t="s">
        <v>139</v>
      </c>
      <c r="S29" s="154">
        <v>1</v>
      </c>
      <c r="T29" s="152" t="s">
        <v>140</v>
      </c>
      <c r="U29" s="152" t="s">
        <v>140</v>
      </c>
      <c r="V29" s="152" t="s">
        <v>140</v>
      </c>
      <c r="W29" s="152" t="s">
        <v>140</v>
      </c>
      <c r="X29" s="152" t="s">
        <v>140</v>
      </c>
    </row>
    <row r="30" spans="1:24" s="147" customFormat="1" ht="18.75">
      <c r="A30" s="182" t="s">
        <v>197</v>
      </c>
      <c r="B30" s="182" t="s">
        <v>181</v>
      </c>
      <c r="C30" s="183" t="s">
        <v>198</v>
      </c>
      <c r="D30" s="183" t="str">
        <f t="shared" si="0"/>
        <v>0711FR</v>
      </c>
      <c r="E30" s="179" t="str">
        <f>VLOOKUP(C30,RefCodeQuery!$C$1:$D$56,2,FALSE)</f>
        <v>Sale Challan IN</v>
      </c>
      <c r="F30" s="179" t="str">
        <f t="shared" si="1"/>
        <v>Sales Challan IN</v>
      </c>
      <c r="G30" s="183" t="str">
        <f t="shared" si="2"/>
        <v>0711</v>
      </c>
      <c r="H30" s="214" t="s">
        <v>62</v>
      </c>
      <c r="I30" s="179" t="str">
        <f t="shared" si="3"/>
        <v>11</v>
      </c>
      <c r="J30" s="145"/>
      <c r="K30" s="145"/>
      <c r="L30" s="145"/>
      <c r="M30" s="182" t="s">
        <v>137</v>
      </c>
      <c r="N30" s="182" t="s">
        <v>138</v>
      </c>
      <c r="O30" s="185">
        <v>1000</v>
      </c>
      <c r="P30" s="185">
        <v>235</v>
      </c>
      <c r="Q30" s="185">
        <v>235000</v>
      </c>
      <c r="R30" s="182" t="s">
        <v>139</v>
      </c>
      <c r="S30" s="185">
        <v>1</v>
      </c>
      <c r="T30" s="144" t="s">
        <v>140</v>
      </c>
      <c r="U30" s="144" t="s">
        <v>140</v>
      </c>
      <c r="V30" s="144" t="s">
        <v>140</v>
      </c>
      <c r="W30" s="144" t="s">
        <v>140</v>
      </c>
      <c r="X30" s="144" t="s">
        <v>140</v>
      </c>
    </row>
    <row r="31" spans="1:24" ht="18.75">
      <c r="A31" s="144" t="s">
        <v>156</v>
      </c>
      <c r="B31" s="144" t="s">
        <v>168</v>
      </c>
      <c r="C31" s="174" t="s">
        <v>177</v>
      </c>
      <c r="D31" s="174" t="str">
        <f t="shared" si="0"/>
        <v>0800FI</v>
      </c>
      <c r="E31" s="145" t="str">
        <f>VLOOKUP(C31,RefCodeQuery!$C$1:$D$56,2,FALSE)</f>
        <v>Sale Challan Out</v>
      </c>
      <c r="F31" s="145" t="str">
        <f t="shared" si="1"/>
        <v/>
      </c>
      <c r="G31" s="174" t="str">
        <f t="shared" si="2"/>
        <v>0800</v>
      </c>
      <c r="H31" s="208" t="s">
        <v>216</v>
      </c>
      <c r="I31" s="145" t="str">
        <f t="shared" si="3"/>
        <v>00</v>
      </c>
      <c r="J31" s="145"/>
      <c r="K31" s="145"/>
      <c r="L31" s="145"/>
      <c r="M31" s="144" t="s">
        <v>137</v>
      </c>
      <c r="N31" s="144" t="s">
        <v>138</v>
      </c>
      <c r="O31" s="146">
        <v>1380</v>
      </c>
      <c r="P31" s="146">
        <v>235</v>
      </c>
      <c r="Q31" s="146">
        <v>324300</v>
      </c>
      <c r="R31" s="144" t="s">
        <v>139</v>
      </c>
      <c r="S31" s="146">
        <v>1</v>
      </c>
      <c r="T31" s="144" t="s">
        <v>140</v>
      </c>
      <c r="U31" s="144" t="s">
        <v>140</v>
      </c>
      <c r="V31" s="144" t="s">
        <v>140</v>
      </c>
      <c r="W31" s="144" t="s">
        <v>140</v>
      </c>
      <c r="X31" s="144" t="s">
        <v>140</v>
      </c>
    </row>
    <row r="32" spans="1:24" ht="18.75">
      <c r="A32" s="144" t="s">
        <v>191</v>
      </c>
      <c r="B32" s="144" t="s">
        <v>182</v>
      </c>
      <c r="C32" s="174" t="s">
        <v>192</v>
      </c>
      <c r="D32" s="174" t="str">
        <f t="shared" si="0"/>
        <v>0801FI</v>
      </c>
      <c r="E32" s="145" t="str">
        <f>VLOOKUP(C32,RefCodeQuery!$C$1:$D$56,2,FALSE)</f>
        <v>Sale Challan Out</v>
      </c>
      <c r="F32" s="145" t="str">
        <f t="shared" si="1"/>
        <v/>
      </c>
      <c r="G32" s="174" t="str">
        <f t="shared" si="2"/>
        <v>0801</v>
      </c>
      <c r="H32" s="211" t="s">
        <v>215</v>
      </c>
      <c r="I32" s="145" t="str">
        <f t="shared" si="3"/>
        <v>01</v>
      </c>
      <c r="J32" s="145"/>
      <c r="K32" s="145"/>
      <c r="L32" s="145"/>
      <c r="M32" s="144" t="s">
        <v>137</v>
      </c>
      <c r="N32" s="144" t="s">
        <v>138</v>
      </c>
      <c r="O32" s="146">
        <v>1400</v>
      </c>
      <c r="P32" s="146">
        <v>235</v>
      </c>
      <c r="Q32" s="146">
        <v>329000</v>
      </c>
      <c r="R32" s="144" t="s">
        <v>139</v>
      </c>
      <c r="S32" s="146">
        <v>1</v>
      </c>
      <c r="T32" s="144" t="s">
        <v>140</v>
      </c>
      <c r="U32" s="144" t="s">
        <v>140</v>
      </c>
      <c r="V32" s="144" t="s">
        <v>140</v>
      </c>
      <c r="W32" s="144" t="s">
        <v>140</v>
      </c>
      <c r="X32" s="144" t="s">
        <v>140</v>
      </c>
    </row>
    <row r="33" spans="1:24" s="147" customFormat="1" ht="18.75">
      <c r="A33" s="152" t="s">
        <v>182</v>
      </c>
      <c r="B33" s="152" t="s">
        <v>182</v>
      </c>
      <c r="C33" s="174" t="s">
        <v>184</v>
      </c>
      <c r="D33" s="174" t="str">
        <f t="shared" si="0"/>
        <v>0810FI</v>
      </c>
      <c r="E33" s="153" t="str">
        <f>VLOOKUP(C33,RefCodeQuery!$C$1:$D$56,2,FALSE)</f>
        <v>Sale Challan Out</v>
      </c>
      <c r="F33" s="153" t="str">
        <f t="shared" si="1"/>
        <v>Sales Challan Out</v>
      </c>
      <c r="G33" s="174" t="str">
        <f t="shared" si="2"/>
        <v>0810</v>
      </c>
      <c r="H33" s="217" t="s">
        <v>215</v>
      </c>
      <c r="I33" s="153" t="str">
        <f t="shared" si="3"/>
        <v>10</v>
      </c>
      <c r="J33" s="153"/>
      <c r="K33" s="153"/>
      <c r="L33" s="153"/>
      <c r="M33" s="152" t="s">
        <v>137</v>
      </c>
      <c r="N33" s="152" t="s">
        <v>138</v>
      </c>
      <c r="O33" s="154">
        <v>1350</v>
      </c>
      <c r="P33" s="154">
        <v>235</v>
      </c>
      <c r="Q33" s="154">
        <v>317250</v>
      </c>
      <c r="R33" s="152" t="s">
        <v>139</v>
      </c>
      <c r="S33" s="154">
        <v>1</v>
      </c>
      <c r="T33" s="152" t="s">
        <v>140</v>
      </c>
      <c r="U33" s="152" t="s">
        <v>140</v>
      </c>
      <c r="V33" s="152" t="s">
        <v>140</v>
      </c>
      <c r="W33" s="152" t="s">
        <v>140</v>
      </c>
      <c r="X33" s="152" t="s">
        <v>140</v>
      </c>
    </row>
    <row r="34" spans="1:24" s="147" customFormat="1" ht="18.75">
      <c r="A34" s="182" t="s">
        <v>199</v>
      </c>
      <c r="B34" s="182" t="s">
        <v>181</v>
      </c>
      <c r="C34" s="183" t="s">
        <v>200</v>
      </c>
      <c r="D34" s="183" t="str">
        <f t="shared" si="0"/>
        <v>0811FI</v>
      </c>
      <c r="E34" s="179" t="str">
        <f>VLOOKUP(C34,RefCodeQuery!$C$1:$D$56,2,FALSE)</f>
        <v>Sale Challan Out</v>
      </c>
      <c r="F34" s="179" t="str">
        <f t="shared" si="1"/>
        <v>Sales Challan Out</v>
      </c>
      <c r="G34" s="183" t="str">
        <f t="shared" si="2"/>
        <v>0811</v>
      </c>
      <c r="H34" s="214" t="s">
        <v>215</v>
      </c>
      <c r="I34" s="179" t="str">
        <f t="shared" si="3"/>
        <v>11</v>
      </c>
      <c r="J34" s="145"/>
      <c r="K34" s="145"/>
      <c r="L34" s="145"/>
      <c r="M34" s="182" t="s">
        <v>137</v>
      </c>
      <c r="N34" s="182" t="s">
        <v>138</v>
      </c>
      <c r="O34" s="185">
        <v>1000</v>
      </c>
      <c r="P34" s="185">
        <v>235</v>
      </c>
      <c r="Q34" s="185">
        <v>235000</v>
      </c>
      <c r="R34" s="182" t="s">
        <v>139</v>
      </c>
      <c r="S34" s="185">
        <v>1</v>
      </c>
      <c r="T34" s="144" t="s">
        <v>140</v>
      </c>
      <c r="U34" s="144" t="s">
        <v>140</v>
      </c>
      <c r="V34" s="144" t="s">
        <v>140</v>
      </c>
      <c r="W34" s="144" t="s">
        <v>140</v>
      </c>
      <c r="X34" s="144" t="s">
        <v>140</v>
      </c>
    </row>
    <row r="35" spans="1:24" ht="18.75">
      <c r="A35" s="142" t="s">
        <v>211</v>
      </c>
      <c r="B35" s="142" t="s">
        <v>181</v>
      </c>
      <c r="C35" s="142" t="s">
        <v>202</v>
      </c>
      <c r="D35" s="177" t="str">
        <f t="shared" si="0"/>
        <v/>
      </c>
      <c r="E35" s="139" t="str">
        <f>VLOOKUP(C35,RefCodeQuery!$C$1:$D$56,2,FALSE)</f>
        <v>Stock Journal IN</v>
      </c>
      <c r="F35" s="139" t="str">
        <f t="shared" si="1"/>
        <v/>
      </c>
      <c r="G35" s="139" t="str">
        <f t="shared" si="2"/>
        <v>0900</v>
      </c>
      <c r="H35" s="218" t="s">
        <v>62</v>
      </c>
      <c r="I35" s="139" t="str">
        <f t="shared" si="3"/>
        <v>00</v>
      </c>
      <c r="M35" s="142" t="s">
        <v>137</v>
      </c>
      <c r="N35" s="142" t="s">
        <v>138</v>
      </c>
      <c r="O35" s="143">
        <v>1500</v>
      </c>
      <c r="P35" s="143">
        <v>235</v>
      </c>
      <c r="Q35" s="143">
        <v>352500</v>
      </c>
      <c r="R35" s="142" t="s">
        <v>139</v>
      </c>
      <c r="S35" s="143">
        <v>1</v>
      </c>
      <c r="T35" s="142" t="s">
        <v>140</v>
      </c>
      <c r="U35" s="142" t="s">
        <v>140</v>
      </c>
      <c r="V35" s="142" t="s">
        <v>140</v>
      </c>
      <c r="W35" s="142" t="s">
        <v>140</v>
      </c>
      <c r="X35" s="142" t="s">
        <v>140</v>
      </c>
    </row>
    <row r="36" spans="1:24" ht="18.75">
      <c r="A36" s="142" t="s">
        <v>212</v>
      </c>
      <c r="B36" s="142" t="s">
        <v>174</v>
      </c>
      <c r="C36" s="142" t="s">
        <v>206</v>
      </c>
      <c r="D36" s="177" t="str">
        <f t="shared" si="0"/>
        <v/>
      </c>
      <c r="E36" s="139" t="str">
        <f>VLOOKUP(C36,RefCodeQuery!$C$1:$D$56,2,FALSE)</f>
        <v>Stock Journal Out</v>
      </c>
      <c r="F36" s="139" t="str">
        <f t="shared" si="1"/>
        <v/>
      </c>
      <c r="G36" s="139" t="str">
        <f t="shared" si="2"/>
        <v>1000</v>
      </c>
      <c r="H36" s="218" t="s">
        <v>215</v>
      </c>
      <c r="I36" s="139" t="str">
        <f t="shared" si="3"/>
        <v>00</v>
      </c>
      <c r="M36" s="142" t="s">
        <v>213</v>
      </c>
      <c r="N36" s="142" t="s">
        <v>138</v>
      </c>
      <c r="O36" s="143">
        <v>1200</v>
      </c>
      <c r="P36" s="143">
        <v>45</v>
      </c>
      <c r="Q36" s="143">
        <v>54000</v>
      </c>
      <c r="R36" s="142" t="s">
        <v>139</v>
      </c>
      <c r="S36" s="143">
        <v>1</v>
      </c>
      <c r="T36" s="142" t="s">
        <v>140</v>
      </c>
      <c r="U36" s="142" t="s">
        <v>140</v>
      </c>
      <c r="V36" s="142" t="s">
        <v>140</v>
      </c>
      <c r="W36" s="142" t="s">
        <v>140</v>
      </c>
      <c r="X36" s="142" t="s">
        <v>140</v>
      </c>
    </row>
    <row r="37" spans="1:24">
      <c r="B37" s="221" t="s">
        <v>172</v>
      </c>
    </row>
    <row r="38" spans="1:24">
      <c r="B38" s="221" t="s">
        <v>145</v>
      </c>
    </row>
    <row r="39" spans="1:24">
      <c r="D39" t="s">
        <v>305</v>
      </c>
    </row>
  </sheetData>
  <autoFilter ref="A2:X2" xr:uid="{51450478-2DB8-4694-B9D1-9FB10AE38915}">
    <sortState xmlns:xlrd2="http://schemas.microsoft.com/office/spreadsheetml/2017/richdata2" ref="A3:X39">
      <sortCondition ref="C2"/>
    </sortState>
  </autoFilter>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52417-D0F9-4CD8-99AF-86E8E0A6811A}">
  <sheetPr codeName="Sheet8"/>
  <dimension ref="A1:AE22"/>
  <sheetViews>
    <sheetView workbookViewId="0">
      <selection activeCell="H23" sqref="H23"/>
    </sheetView>
  </sheetViews>
  <sheetFormatPr defaultRowHeight="15"/>
  <cols>
    <col min="1" max="1" width="24.140625" style="61" bestFit="1" customWidth="1"/>
    <col min="2" max="2" width="14.28515625" style="61" bestFit="1" customWidth="1"/>
    <col min="3" max="3" width="15.140625" style="61" bestFit="1" customWidth="1"/>
    <col min="4" max="4" width="9.140625" style="61" bestFit="1" customWidth="1"/>
    <col min="5" max="5" width="6.42578125" style="61" bestFit="1" customWidth="1"/>
    <col min="6" max="6" width="12" style="61" bestFit="1" customWidth="1"/>
    <col min="7" max="7" width="6.5703125" style="61" bestFit="1" customWidth="1"/>
    <col min="8" max="8" width="11.42578125" style="61" bestFit="1" customWidth="1"/>
    <col min="9" max="9" width="15.140625" style="61" bestFit="1" customWidth="1"/>
    <col min="10" max="10" width="10.7109375" style="61" bestFit="1" customWidth="1"/>
    <col min="11" max="11" width="10.140625" style="61" bestFit="1" customWidth="1"/>
    <col min="12" max="13" width="10.7109375" style="61" customWidth="1"/>
    <col min="14" max="14" width="15" bestFit="1" customWidth="1"/>
    <col min="15" max="15" width="16.5703125" bestFit="1" customWidth="1"/>
    <col min="16" max="16" width="14.28515625" bestFit="1" customWidth="1"/>
    <col min="17" max="17" width="8.140625" bestFit="1" customWidth="1"/>
    <col min="18" max="18" width="10.42578125" bestFit="1" customWidth="1"/>
    <col min="31" max="31" width="26.7109375" bestFit="1" customWidth="1"/>
  </cols>
  <sheetData>
    <row r="1" spans="1:31">
      <c r="G1" s="503" t="s">
        <v>1558</v>
      </c>
      <c r="H1" s="503"/>
      <c r="AE1" t="s">
        <v>1545</v>
      </c>
    </row>
    <row r="2" spans="1:31">
      <c r="A2" s="230" t="s">
        <v>1537</v>
      </c>
      <c r="B2" s="230" t="s">
        <v>1538</v>
      </c>
      <c r="C2" s="230" t="s">
        <v>1554</v>
      </c>
      <c r="D2" s="230" t="s">
        <v>1552</v>
      </c>
      <c r="E2" s="230" t="s">
        <v>1539</v>
      </c>
      <c r="F2" s="230" t="s">
        <v>1540</v>
      </c>
      <c r="G2" s="230" t="s">
        <v>1541</v>
      </c>
      <c r="H2" s="230" t="s">
        <v>1542</v>
      </c>
      <c r="I2" s="230" t="s">
        <v>1543</v>
      </c>
      <c r="J2" s="230" t="s">
        <v>1544</v>
      </c>
      <c r="K2" s="61" t="s">
        <v>1553</v>
      </c>
      <c r="L2" s="61" t="s">
        <v>1557</v>
      </c>
      <c r="N2" t="s">
        <v>33</v>
      </c>
      <c r="O2" t="s">
        <v>1549</v>
      </c>
      <c r="P2" t="s">
        <v>1537</v>
      </c>
      <c r="Q2" t="s">
        <v>1550</v>
      </c>
      <c r="R2" t="s">
        <v>1551</v>
      </c>
      <c r="AE2" t="s">
        <v>1230</v>
      </c>
    </row>
    <row r="3" spans="1:31">
      <c r="A3" s="248" t="s">
        <v>1235</v>
      </c>
      <c r="B3" s="248">
        <v>1</v>
      </c>
      <c r="C3" s="248" t="s">
        <v>1555</v>
      </c>
      <c r="D3" s="248">
        <v>3000</v>
      </c>
      <c r="E3" s="248">
        <v>99999</v>
      </c>
      <c r="F3" s="249">
        <v>80</v>
      </c>
      <c r="G3" s="250">
        <v>0.01</v>
      </c>
      <c r="H3" s="248">
        <v>20</v>
      </c>
      <c r="I3" s="248"/>
      <c r="J3" s="248"/>
      <c r="K3" s="61">
        <v>1000</v>
      </c>
      <c r="L3" s="61">
        <f t="shared" ref="L3:L10" si="0">IF(K3&gt;D3,K3,D3)</f>
        <v>3000</v>
      </c>
      <c r="P3" s="248" t="s">
        <v>1235</v>
      </c>
      <c r="Q3">
        <v>8</v>
      </c>
      <c r="AE3" t="s">
        <v>1231</v>
      </c>
    </row>
    <row r="4" spans="1:31">
      <c r="A4" s="248" t="s">
        <v>1235</v>
      </c>
      <c r="B4" s="248">
        <v>2</v>
      </c>
      <c r="C4" s="248" t="s">
        <v>1555</v>
      </c>
      <c r="D4" s="248">
        <v>3000</v>
      </c>
      <c r="E4" s="248">
        <v>99999</v>
      </c>
      <c r="F4" s="249">
        <v>100</v>
      </c>
      <c r="G4" s="250">
        <v>0.02</v>
      </c>
      <c r="H4" s="248">
        <v>40</v>
      </c>
      <c r="I4" s="248"/>
      <c r="J4" s="248"/>
      <c r="K4" s="61">
        <v>5000</v>
      </c>
      <c r="L4" s="61">
        <f t="shared" si="0"/>
        <v>5000</v>
      </c>
      <c r="P4" s="248" t="s">
        <v>1235</v>
      </c>
      <c r="AE4" t="s">
        <v>1232</v>
      </c>
    </row>
    <row r="5" spans="1:31">
      <c r="A5" s="248" t="s">
        <v>1235</v>
      </c>
      <c r="B5" s="248">
        <v>3</v>
      </c>
      <c r="C5" s="248" t="s">
        <v>1555</v>
      </c>
      <c r="D5" s="248">
        <v>3000</v>
      </c>
      <c r="E5" s="248">
        <v>99999</v>
      </c>
      <c r="F5" s="249">
        <v>110</v>
      </c>
      <c r="G5" s="250">
        <v>0.03</v>
      </c>
      <c r="H5" s="248">
        <v>50</v>
      </c>
      <c r="I5" s="248"/>
      <c r="J5" s="248"/>
      <c r="K5" s="61">
        <v>1000</v>
      </c>
      <c r="L5" s="61">
        <f t="shared" si="0"/>
        <v>3000</v>
      </c>
      <c r="P5" s="248" t="s">
        <v>1235</v>
      </c>
      <c r="AE5" t="s">
        <v>1233</v>
      </c>
    </row>
    <row r="6" spans="1:31">
      <c r="A6" s="248" t="s">
        <v>1235</v>
      </c>
      <c r="B6" s="248">
        <v>4</v>
      </c>
      <c r="C6" s="248" t="s">
        <v>1555</v>
      </c>
      <c r="D6" s="248">
        <v>3000</v>
      </c>
      <c r="E6" s="248">
        <v>99999</v>
      </c>
      <c r="F6" s="249">
        <v>125</v>
      </c>
      <c r="G6" s="250">
        <v>0.04</v>
      </c>
      <c r="H6" s="248">
        <v>100</v>
      </c>
      <c r="I6" s="248"/>
      <c r="J6" s="248"/>
      <c r="K6" s="61">
        <v>1000</v>
      </c>
      <c r="L6" s="61">
        <f t="shared" si="0"/>
        <v>3000</v>
      </c>
      <c r="P6" s="248" t="s">
        <v>1235</v>
      </c>
      <c r="AE6" t="s">
        <v>1234</v>
      </c>
    </row>
    <row r="7" spans="1:31">
      <c r="A7" s="248" t="s">
        <v>1235</v>
      </c>
      <c r="B7" s="248">
        <v>5</v>
      </c>
      <c r="C7" s="248" t="s">
        <v>1556</v>
      </c>
      <c r="D7" s="248">
        <v>3000</v>
      </c>
      <c r="E7" s="248">
        <v>99999</v>
      </c>
      <c r="F7" s="249">
        <v>150</v>
      </c>
      <c r="G7" s="250">
        <v>0.04</v>
      </c>
      <c r="H7" s="248">
        <v>120</v>
      </c>
      <c r="I7" s="248"/>
      <c r="J7" s="248"/>
      <c r="K7" s="61">
        <v>1000</v>
      </c>
      <c r="L7" s="61">
        <f t="shared" si="0"/>
        <v>3000</v>
      </c>
      <c r="P7" s="248" t="s">
        <v>1235</v>
      </c>
      <c r="AE7" t="s">
        <v>1235</v>
      </c>
    </row>
    <row r="8" spans="1:31">
      <c r="A8" s="248" t="s">
        <v>1235</v>
      </c>
      <c r="B8" s="248">
        <v>1</v>
      </c>
      <c r="C8" s="248" t="s">
        <v>1546</v>
      </c>
      <c r="D8" s="248">
        <v>3000</v>
      </c>
      <c r="E8" s="248">
        <v>99999</v>
      </c>
      <c r="F8" s="249">
        <v>200</v>
      </c>
      <c r="G8" s="250">
        <v>0.04</v>
      </c>
      <c r="H8" s="248">
        <v>200</v>
      </c>
      <c r="I8" s="248"/>
      <c r="J8" s="248"/>
      <c r="K8" s="61">
        <v>1000</v>
      </c>
      <c r="L8" s="61">
        <f t="shared" si="0"/>
        <v>3000</v>
      </c>
      <c r="P8" s="248" t="s">
        <v>1235</v>
      </c>
      <c r="AE8" t="s">
        <v>1236</v>
      </c>
    </row>
    <row r="9" spans="1:31">
      <c r="A9" s="248" t="s">
        <v>1235</v>
      </c>
      <c r="B9" s="248">
        <v>1</v>
      </c>
      <c r="C9" s="248" t="s">
        <v>1547</v>
      </c>
      <c r="D9" s="248">
        <v>3000</v>
      </c>
      <c r="E9" s="248">
        <v>99999</v>
      </c>
      <c r="F9" s="249">
        <v>250</v>
      </c>
      <c r="G9" s="250">
        <v>0.04</v>
      </c>
      <c r="H9" s="248">
        <v>200</v>
      </c>
      <c r="I9" s="248"/>
      <c r="J9" s="248"/>
      <c r="K9" s="61">
        <v>1000</v>
      </c>
      <c r="L9" s="61">
        <f t="shared" si="0"/>
        <v>3000</v>
      </c>
      <c r="P9" s="248" t="s">
        <v>1235</v>
      </c>
      <c r="AE9" t="s">
        <v>1237</v>
      </c>
    </row>
    <row r="10" spans="1:31">
      <c r="A10" s="248" t="s">
        <v>1235</v>
      </c>
      <c r="B10" s="248">
        <v>1</v>
      </c>
      <c r="C10" s="248" t="s">
        <v>1548</v>
      </c>
      <c r="D10" s="248">
        <v>3000</v>
      </c>
      <c r="E10" s="248">
        <v>99999</v>
      </c>
      <c r="F10" s="249">
        <v>100</v>
      </c>
      <c r="G10" s="250">
        <v>0.04</v>
      </c>
      <c r="H10" s="248">
        <v>200</v>
      </c>
      <c r="I10" s="248"/>
      <c r="J10" s="248"/>
      <c r="K10" s="61">
        <v>1000</v>
      </c>
      <c r="L10" s="61">
        <f t="shared" si="0"/>
        <v>3000</v>
      </c>
      <c r="P10" s="248" t="s">
        <v>1235</v>
      </c>
      <c r="AE10" t="s">
        <v>1238</v>
      </c>
    </row>
    <row r="11" spans="1:31">
      <c r="AE11" t="s">
        <v>1239</v>
      </c>
    </row>
    <row r="12" spans="1:31">
      <c r="AE12" t="s">
        <v>1240</v>
      </c>
    </row>
    <row r="13" spans="1:31">
      <c r="A13" s="230" t="s">
        <v>275</v>
      </c>
      <c r="B13" s="230" t="s">
        <v>1537</v>
      </c>
      <c r="C13" s="230" t="s">
        <v>201</v>
      </c>
      <c r="E13"/>
      <c r="F13"/>
      <c r="G13"/>
      <c r="H13"/>
      <c r="I13"/>
      <c r="J13"/>
      <c r="K13"/>
      <c r="L13"/>
      <c r="M13"/>
      <c r="V13" t="s">
        <v>1241</v>
      </c>
    </row>
    <row r="14" spans="1:31">
      <c r="A14" s="248" t="s">
        <v>1559</v>
      </c>
      <c r="B14" s="248" t="s">
        <v>1235</v>
      </c>
      <c r="C14" s="248" t="s">
        <v>1560</v>
      </c>
      <c r="E14"/>
      <c r="F14"/>
      <c r="G14"/>
      <c r="H14"/>
      <c r="I14"/>
      <c r="J14"/>
      <c r="K14"/>
      <c r="L14"/>
      <c r="M14"/>
      <c r="V14" t="s">
        <v>1242</v>
      </c>
    </row>
    <row r="15" spans="1:31">
      <c r="A15" s="248" t="s">
        <v>1561</v>
      </c>
      <c r="B15" s="248" t="s">
        <v>1235</v>
      </c>
      <c r="C15" s="248" t="s">
        <v>1563</v>
      </c>
      <c r="E15"/>
      <c r="F15"/>
      <c r="G15"/>
      <c r="H15"/>
      <c r="I15"/>
      <c r="J15"/>
      <c r="K15"/>
      <c r="L15"/>
      <c r="M15"/>
      <c r="V15" t="s">
        <v>1243</v>
      </c>
    </row>
    <row r="16" spans="1:31">
      <c r="A16" s="248" t="s">
        <v>1562</v>
      </c>
      <c r="B16" s="248" t="s">
        <v>1235</v>
      </c>
      <c r="C16" s="248" t="s">
        <v>1560</v>
      </c>
      <c r="E16"/>
      <c r="F16"/>
      <c r="G16"/>
      <c r="H16"/>
      <c r="I16"/>
      <c r="J16"/>
      <c r="K16"/>
      <c r="L16"/>
      <c r="M16"/>
      <c r="V16" t="s">
        <v>1244</v>
      </c>
    </row>
    <row r="17" spans="1:31">
      <c r="A17" s="248" t="s">
        <v>1559</v>
      </c>
      <c r="B17" s="248" t="s">
        <v>1235</v>
      </c>
      <c r="C17" s="248" t="s">
        <v>1563</v>
      </c>
      <c r="E17"/>
      <c r="F17"/>
      <c r="G17"/>
      <c r="H17"/>
      <c r="I17"/>
      <c r="J17"/>
      <c r="K17"/>
      <c r="L17"/>
      <c r="M17"/>
      <c r="V17" t="s">
        <v>1364</v>
      </c>
    </row>
    <row r="18" spans="1:31">
      <c r="A18" s="248" t="s">
        <v>1559</v>
      </c>
      <c r="B18" s="248" t="s">
        <v>1235</v>
      </c>
      <c r="C18" s="248" t="s">
        <v>1560</v>
      </c>
      <c r="E18"/>
      <c r="F18"/>
      <c r="G18"/>
      <c r="H18"/>
      <c r="I18"/>
      <c r="J18"/>
      <c r="K18"/>
      <c r="L18"/>
      <c r="M18"/>
      <c r="V18" t="s">
        <v>1365</v>
      </c>
    </row>
    <row r="19" spans="1:31">
      <c r="A19" s="248" t="s">
        <v>1559</v>
      </c>
      <c r="B19" s="248" t="s">
        <v>1235</v>
      </c>
      <c r="C19" s="248" t="s">
        <v>1563</v>
      </c>
      <c r="E19"/>
      <c r="F19"/>
      <c r="G19"/>
      <c r="H19"/>
      <c r="I19"/>
      <c r="J19"/>
      <c r="K19"/>
      <c r="L19"/>
      <c r="M19"/>
      <c r="V19" t="s">
        <v>1420</v>
      </c>
    </row>
    <row r="20" spans="1:31">
      <c r="A20" s="248" t="s">
        <v>1559</v>
      </c>
      <c r="B20" s="248" t="s">
        <v>1235</v>
      </c>
      <c r="C20" s="248" t="s">
        <v>1564</v>
      </c>
      <c r="E20"/>
      <c r="F20"/>
      <c r="G20"/>
      <c r="H20"/>
      <c r="I20"/>
      <c r="J20"/>
      <c r="K20"/>
      <c r="L20"/>
      <c r="M20"/>
      <c r="V20" t="s">
        <v>1480</v>
      </c>
    </row>
    <row r="21" spans="1:31">
      <c r="A21" s="248" t="s">
        <v>1559</v>
      </c>
      <c r="B21" s="248" t="s">
        <v>1235</v>
      </c>
      <c r="C21" s="248" t="s">
        <v>1565</v>
      </c>
      <c r="E21"/>
      <c r="F21"/>
      <c r="G21"/>
      <c r="H21"/>
      <c r="I21"/>
      <c r="J21"/>
      <c r="K21"/>
      <c r="L21"/>
      <c r="M21"/>
      <c r="V21" t="s">
        <v>1481</v>
      </c>
    </row>
    <row r="22" spans="1:31">
      <c r="AE22" t="s">
        <v>1482</v>
      </c>
    </row>
  </sheetData>
  <mergeCells count="1">
    <mergeCell ref="G1:H1"/>
  </mergeCells>
  <dataValidations count="3">
    <dataValidation type="list" allowBlank="1" showInputMessage="1" showErrorMessage="1" sqref="C3:C10" xr:uid="{8F05C7D0-BBF6-43F5-9732-5CE898A60FA6}">
      <formula1>"CMYK Color,CMYK+Paintone,Paintone Color,Silver Color,Gold Color"</formula1>
    </dataValidation>
    <dataValidation type="list" allowBlank="1" showInputMessage="1" showErrorMessage="1" sqref="B14:B21 A3:A12 P3:P10" xr:uid="{AE5F8C16-ED73-4320-8813-EC30E0EF4CE9}">
      <formula1>$AE$1:$AE$22</formula1>
    </dataValidation>
    <dataValidation type="list" allowBlank="1" showInputMessage="1" showErrorMessage="1" sqref="C14:C21" xr:uid="{62F0CC01-EEF5-4876-8486-296EBB826246}">
      <formula1>"CTP,PS,Wipe-On,Deep-etch"</formula1>
    </dataValidation>
  </dataValidation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BF39C-76C4-480E-AD56-F4CDDB6193F9}">
  <sheetPr codeName="Sheet9" filterMode="1"/>
  <dimension ref="A1:G40"/>
  <sheetViews>
    <sheetView workbookViewId="0">
      <pane xSplit="3" ySplit="2" topLeftCell="D3" activePane="bottomRight" state="frozen"/>
      <selection pane="topRight" activeCell="D1" sqref="D1"/>
      <selection pane="bottomLeft" activeCell="A3" sqref="A3"/>
      <selection pane="bottomRight" activeCell="C32" sqref="C32"/>
    </sheetView>
  </sheetViews>
  <sheetFormatPr defaultRowHeight="15.75"/>
  <cols>
    <col min="1" max="1" width="3" bestFit="1" customWidth="1"/>
    <col min="2" max="2" width="3.28515625" style="309" bestFit="1" customWidth="1"/>
    <col min="3" max="3" width="19.85546875" bestFit="1" customWidth="1"/>
    <col min="4" max="4" width="36.140625" style="241" customWidth="1"/>
    <col min="5" max="5" width="32.7109375" customWidth="1"/>
    <col min="6" max="7" width="32.140625" customWidth="1"/>
  </cols>
  <sheetData>
    <row r="1" spans="1:7">
      <c r="F1" t="s">
        <v>1567</v>
      </c>
      <c r="G1" t="s">
        <v>1567</v>
      </c>
    </row>
    <row r="2" spans="1:7">
      <c r="A2" s="251"/>
      <c r="B2" s="310"/>
      <c r="C2" s="251" t="s">
        <v>1579</v>
      </c>
      <c r="D2" s="297" t="s">
        <v>1566</v>
      </c>
      <c r="E2" s="251" t="s">
        <v>1566</v>
      </c>
      <c r="F2" s="251" t="s">
        <v>1566</v>
      </c>
      <c r="G2" s="251" t="s">
        <v>1566</v>
      </c>
    </row>
    <row r="3" spans="1:7" hidden="1">
      <c r="A3" s="251"/>
      <c r="B3" s="311">
        <v>1</v>
      </c>
      <c r="C3" s="302" t="s">
        <v>1868</v>
      </c>
      <c r="D3" s="304">
        <v>15</v>
      </c>
      <c r="E3" s="251"/>
      <c r="F3" s="251"/>
      <c r="G3" s="251"/>
    </row>
    <row r="4" spans="1:7" hidden="1">
      <c r="A4" s="251"/>
      <c r="B4" s="311">
        <v>2</v>
      </c>
      <c r="C4" s="302" t="s">
        <v>1869</v>
      </c>
      <c r="D4" s="304">
        <v>15</v>
      </c>
      <c r="E4" s="251"/>
      <c r="F4" s="251"/>
      <c r="G4" s="251"/>
    </row>
    <row r="5" spans="1:7" hidden="1">
      <c r="A5" s="252">
        <v>50</v>
      </c>
      <c r="B5" s="311">
        <v>3</v>
      </c>
      <c r="C5" s="302" t="s">
        <v>123</v>
      </c>
      <c r="D5" s="307">
        <v>50</v>
      </c>
      <c r="E5" s="258">
        <v>50</v>
      </c>
      <c r="F5" s="258">
        <v>50</v>
      </c>
      <c r="G5" s="258">
        <v>50</v>
      </c>
    </row>
    <row r="6" spans="1:7" ht="15" hidden="1">
      <c r="A6" s="254"/>
      <c r="B6" s="253">
        <v>4</v>
      </c>
      <c r="C6" s="301" t="s">
        <v>446</v>
      </c>
      <c r="D6" s="254"/>
      <c r="E6" s="254"/>
      <c r="F6" s="254"/>
      <c r="G6" s="254"/>
    </row>
    <row r="7" spans="1:7" ht="15" hidden="1">
      <c r="A7" s="252">
        <v>30</v>
      </c>
      <c r="B7" s="253">
        <v>5</v>
      </c>
      <c r="C7" s="260" t="s">
        <v>447</v>
      </c>
      <c r="D7" s="258"/>
      <c r="E7" s="258">
        <v>30.75</v>
      </c>
      <c r="F7" s="258">
        <v>30.75</v>
      </c>
      <c r="G7" s="258">
        <v>30.75</v>
      </c>
    </row>
    <row r="8" spans="1:7" hidden="1">
      <c r="A8" s="255"/>
      <c r="B8" s="311">
        <v>6</v>
      </c>
      <c r="C8" s="302" t="s">
        <v>1528</v>
      </c>
      <c r="D8" s="308">
        <v>20</v>
      </c>
      <c r="E8" s="255"/>
      <c r="F8" s="255"/>
      <c r="G8" s="255"/>
    </row>
    <row r="9" spans="1:7" hidden="1">
      <c r="A9" s="256"/>
      <c r="B9" s="311">
        <v>7</v>
      </c>
      <c r="C9" s="302" t="s">
        <v>1568</v>
      </c>
      <c r="D9" s="305">
        <v>11.75</v>
      </c>
      <c r="E9" s="256"/>
      <c r="F9" s="256"/>
      <c r="G9" s="256"/>
    </row>
    <row r="10" spans="1:7" ht="15">
      <c r="A10" s="434"/>
      <c r="B10" s="437">
        <v>8</v>
      </c>
      <c r="C10" s="435" t="s">
        <v>1569</v>
      </c>
      <c r="D10" s="299">
        <v>20</v>
      </c>
      <c r="E10" s="255"/>
      <c r="F10" s="255"/>
      <c r="G10" s="255"/>
    </row>
    <row r="11" spans="1:7" ht="15">
      <c r="A11" s="434"/>
      <c r="B11" s="437">
        <v>9</v>
      </c>
      <c r="C11" s="435" t="s">
        <v>1570</v>
      </c>
      <c r="D11" s="255"/>
      <c r="E11" s="255"/>
      <c r="F11" s="255"/>
      <c r="G11" s="255"/>
    </row>
    <row r="12" spans="1:7" ht="15" hidden="1">
      <c r="A12" s="434"/>
      <c r="B12" s="437">
        <v>10</v>
      </c>
      <c r="C12" s="435" t="s">
        <v>1571</v>
      </c>
      <c r="D12" s="255"/>
      <c r="E12" s="255"/>
      <c r="F12" s="255"/>
      <c r="G12" s="255"/>
    </row>
    <row r="13" spans="1:7" ht="15" hidden="1">
      <c r="A13" s="434"/>
      <c r="B13" s="437">
        <v>11</v>
      </c>
      <c r="C13" s="435" t="s">
        <v>1572</v>
      </c>
      <c r="D13" s="255"/>
      <c r="E13" s="255"/>
      <c r="F13" s="255"/>
      <c r="G13" s="255"/>
    </row>
    <row r="14" spans="1:7" ht="15">
      <c r="A14" s="430">
        <v>12</v>
      </c>
      <c r="B14" s="433">
        <v>12</v>
      </c>
      <c r="C14" s="431" t="s">
        <v>1573</v>
      </c>
      <c r="D14" s="258"/>
      <c r="E14" s="258">
        <v>60</v>
      </c>
      <c r="F14" s="258">
        <v>45</v>
      </c>
      <c r="G14" s="258">
        <v>15</v>
      </c>
    </row>
    <row r="15" spans="1:7" ht="15">
      <c r="A15" s="430">
        <v>15</v>
      </c>
      <c r="B15" s="433">
        <v>13</v>
      </c>
      <c r="C15" s="431" t="s">
        <v>1574</v>
      </c>
      <c r="D15" s="252"/>
      <c r="E15" s="252">
        <v>0</v>
      </c>
      <c r="F15" s="252">
        <v>0</v>
      </c>
      <c r="G15" s="258">
        <v>15</v>
      </c>
    </row>
    <row r="16" spans="1:7" ht="15" hidden="1">
      <c r="A16" s="432"/>
      <c r="B16" s="433">
        <v>14</v>
      </c>
      <c r="C16" s="431" t="s">
        <v>781</v>
      </c>
      <c r="D16" s="255"/>
      <c r="E16" s="255"/>
      <c r="F16" s="255"/>
      <c r="G16" s="255"/>
    </row>
    <row r="17" spans="1:7" ht="15" hidden="1">
      <c r="A17" s="432"/>
      <c r="B17" s="433">
        <v>15</v>
      </c>
      <c r="C17" s="431" t="s">
        <v>782</v>
      </c>
      <c r="D17" s="255"/>
      <c r="E17" s="255"/>
      <c r="F17" s="255"/>
      <c r="G17" s="255"/>
    </row>
    <row r="18" spans="1:7" ht="15" hidden="1">
      <c r="A18" s="255"/>
      <c r="B18" s="253">
        <v>16</v>
      </c>
      <c r="C18" s="259" t="s">
        <v>110</v>
      </c>
      <c r="D18" s="255"/>
      <c r="E18" s="255"/>
      <c r="F18" s="255"/>
      <c r="G18" s="255"/>
    </row>
    <row r="19" spans="1:7" ht="15" hidden="1">
      <c r="A19" s="255"/>
      <c r="B19" s="253">
        <v>17</v>
      </c>
      <c r="C19" s="259" t="s">
        <v>1575</v>
      </c>
      <c r="D19" s="255"/>
      <c r="E19" s="255"/>
      <c r="F19" s="255"/>
      <c r="G19" s="255"/>
    </row>
    <row r="20" spans="1:7" ht="15" hidden="1">
      <c r="A20" s="255"/>
      <c r="B20" s="253">
        <v>18</v>
      </c>
      <c r="C20" s="260" t="s">
        <v>448</v>
      </c>
      <c r="D20" s="255"/>
      <c r="E20" s="255"/>
      <c r="F20" s="255"/>
      <c r="G20" s="255"/>
    </row>
    <row r="21" spans="1:7" ht="15" hidden="1">
      <c r="A21" s="255"/>
      <c r="B21" s="253">
        <v>19</v>
      </c>
      <c r="C21" s="260" t="s">
        <v>449</v>
      </c>
      <c r="D21" s="255"/>
      <c r="E21" s="255"/>
      <c r="F21" s="255"/>
      <c r="G21" s="255"/>
    </row>
    <row r="22" spans="1:7" ht="15" hidden="1">
      <c r="A22" s="255"/>
      <c r="B22" s="253">
        <v>20</v>
      </c>
      <c r="C22" s="260" t="s">
        <v>451</v>
      </c>
      <c r="D22" s="255"/>
      <c r="E22" s="255"/>
      <c r="F22" s="255"/>
      <c r="G22" s="255"/>
    </row>
    <row r="23" spans="1:7" hidden="1">
      <c r="A23" s="254"/>
      <c r="B23" s="311">
        <v>21</v>
      </c>
      <c r="C23" s="302" t="s">
        <v>452</v>
      </c>
      <c r="D23" s="305">
        <v>20</v>
      </c>
      <c r="E23" s="254"/>
      <c r="F23" s="254"/>
      <c r="G23" s="254"/>
    </row>
    <row r="24" spans="1:7" hidden="1">
      <c r="A24" s="257"/>
      <c r="B24" s="311">
        <v>22</v>
      </c>
      <c r="C24" s="302" t="s">
        <v>1576</v>
      </c>
      <c r="D24" s="305">
        <v>20</v>
      </c>
      <c r="E24" s="257"/>
      <c r="F24" s="257"/>
      <c r="G24" s="257"/>
    </row>
    <row r="25" spans="1:7" ht="15">
      <c r="A25" s="434"/>
      <c r="B25" s="437">
        <v>23</v>
      </c>
      <c r="C25" s="435" t="s">
        <v>460</v>
      </c>
      <c r="D25" s="255"/>
      <c r="E25" s="255"/>
      <c r="F25" s="255"/>
      <c r="G25" s="255"/>
    </row>
    <row r="26" spans="1:7" ht="15">
      <c r="A26" s="430">
        <v>12</v>
      </c>
      <c r="B26" s="433">
        <v>24</v>
      </c>
      <c r="C26" s="431" t="s">
        <v>454</v>
      </c>
      <c r="D26" s="252">
        <v>12</v>
      </c>
      <c r="E26" s="252">
        <v>0</v>
      </c>
      <c r="F26" s="252">
        <v>0</v>
      </c>
      <c r="G26" s="252">
        <v>0</v>
      </c>
    </row>
    <row r="27" spans="1:7" ht="15" hidden="1">
      <c r="A27" s="252">
        <v>8</v>
      </c>
      <c r="B27" s="253">
        <v>25</v>
      </c>
      <c r="C27" s="301" t="s">
        <v>1568</v>
      </c>
      <c r="D27" s="298">
        <v>11.75</v>
      </c>
      <c r="E27" s="258">
        <v>11</v>
      </c>
      <c r="F27" s="258">
        <v>11</v>
      </c>
      <c r="G27" s="258">
        <v>11</v>
      </c>
    </row>
    <row r="28" spans="1:7" ht="15">
      <c r="A28" s="436"/>
      <c r="B28" s="437">
        <v>26</v>
      </c>
      <c r="C28" s="435" t="s">
        <v>1577</v>
      </c>
      <c r="D28" s="300">
        <v>20</v>
      </c>
      <c r="E28" s="257"/>
      <c r="F28" s="257"/>
      <c r="G28" s="257"/>
    </row>
    <row r="29" spans="1:7" ht="15">
      <c r="A29" s="430">
        <v>15</v>
      </c>
      <c r="B29" s="433">
        <v>27</v>
      </c>
      <c r="C29" s="431" t="s">
        <v>455</v>
      </c>
      <c r="D29" s="252">
        <v>15</v>
      </c>
      <c r="E29" s="252">
        <v>0</v>
      </c>
      <c r="F29" s="258">
        <v>15</v>
      </c>
      <c r="G29" s="258">
        <v>15</v>
      </c>
    </row>
    <row r="30" spans="1:7" ht="15">
      <c r="A30" s="436"/>
      <c r="B30" s="437">
        <v>28</v>
      </c>
      <c r="C30" s="435" t="s">
        <v>459</v>
      </c>
      <c r="D30" s="257"/>
      <c r="E30" s="257"/>
      <c r="F30" s="257"/>
      <c r="G30" s="257"/>
    </row>
    <row r="31" spans="1:7" ht="15">
      <c r="A31" s="430">
        <v>15</v>
      </c>
      <c r="B31" s="433">
        <v>29</v>
      </c>
      <c r="C31" s="431" t="s">
        <v>458</v>
      </c>
      <c r="D31" s="252">
        <v>15</v>
      </c>
      <c r="E31" s="252">
        <v>0</v>
      </c>
      <c r="F31" s="252">
        <v>0</v>
      </c>
      <c r="G31" s="258">
        <v>15</v>
      </c>
    </row>
    <row r="32" spans="1:7" ht="15">
      <c r="A32" s="436"/>
      <c r="B32" s="437">
        <v>30</v>
      </c>
      <c r="C32" s="435" t="s">
        <v>461</v>
      </c>
      <c r="D32" s="257"/>
      <c r="E32" s="257"/>
      <c r="F32" s="257"/>
      <c r="G32" s="257"/>
    </row>
    <row r="33" spans="1:7" ht="15">
      <c r="A33" s="430">
        <v>15</v>
      </c>
      <c r="B33" s="433">
        <v>31</v>
      </c>
      <c r="C33" s="431" t="s">
        <v>1578</v>
      </c>
      <c r="D33" s="252">
        <v>15</v>
      </c>
      <c r="E33" s="252">
        <v>0</v>
      </c>
      <c r="F33" s="252">
        <v>0</v>
      </c>
      <c r="G33" s="252">
        <v>0</v>
      </c>
    </row>
    <row r="34" spans="1:7" ht="15" hidden="1">
      <c r="A34" s="257"/>
      <c r="B34" s="253">
        <v>32</v>
      </c>
      <c r="C34" s="259" t="s">
        <v>1850</v>
      </c>
      <c r="D34" s="257"/>
      <c r="E34" s="257"/>
      <c r="F34" s="257"/>
      <c r="G34" s="257"/>
    </row>
    <row r="35" spans="1:7" ht="15" hidden="1">
      <c r="A35" s="257"/>
      <c r="B35" s="253">
        <v>33</v>
      </c>
      <c r="C35" s="259" t="s">
        <v>1851</v>
      </c>
      <c r="D35" s="257"/>
      <c r="E35" s="257"/>
      <c r="F35" s="257"/>
      <c r="G35" s="257"/>
    </row>
    <row r="36" spans="1:7" ht="15" hidden="1">
      <c r="A36" s="257"/>
      <c r="B36" s="253">
        <v>34</v>
      </c>
      <c r="C36" s="259" t="s">
        <v>1852</v>
      </c>
      <c r="D36" s="257"/>
      <c r="E36" s="257"/>
      <c r="F36" s="257"/>
      <c r="G36" s="257"/>
    </row>
    <row r="37" spans="1:7" ht="15" hidden="1">
      <c r="A37" s="257"/>
      <c r="B37" s="253">
        <v>35</v>
      </c>
      <c r="C37" s="251"/>
      <c r="D37" s="257"/>
      <c r="E37" s="257"/>
      <c r="F37" s="257"/>
      <c r="G37" s="257"/>
    </row>
    <row r="38" spans="1:7" ht="15" hidden="1">
      <c r="A38" s="257"/>
      <c r="B38" s="253">
        <v>36</v>
      </c>
      <c r="C38" s="251"/>
      <c r="D38" s="257"/>
      <c r="E38" s="257"/>
      <c r="F38" s="257"/>
      <c r="G38" s="257"/>
    </row>
    <row r="39" spans="1:7" hidden="1">
      <c r="C39" s="303"/>
      <c r="D39" s="306">
        <f>SUBTOTAL(9,D3:D34)</f>
        <v>97</v>
      </c>
      <c r="E39" s="241">
        <f>SUBTOTAL(9,E3:E34)</f>
        <v>60</v>
      </c>
      <c r="F39" s="241">
        <f>SUBTOTAL(9,F3:F34)</f>
        <v>60</v>
      </c>
      <c r="G39" s="241">
        <f>SUBTOTAL(9,G3:G34)</f>
        <v>60</v>
      </c>
    </row>
    <row r="40" spans="1:7" ht="15" hidden="1">
      <c r="B40"/>
      <c r="C40" s="28"/>
      <c r="F40" s="61">
        <f>E39-F39</f>
        <v>0</v>
      </c>
      <c r="G40" s="61">
        <f>F39-G39</f>
        <v>0</v>
      </c>
    </row>
  </sheetData>
  <autoFilter ref="A2:G40" xr:uid="{C0AEECC2-713F-4D05-A42F-D80D8A75BDB0}">
    <filterColumn colId="1">
      <colorFilter dxfId="221" cellColor="0"/>
    </filterColumn>
    <filterColumn colId="2">
      <customFilters>
        <customFilter operator="notEqual" val="*Challan*"/>
      </customFilters>
    </filterColumn>
  </autoFilter>
  <pageMargins left="0.7" right="0.7" top="0.75" bottom="0.75" header="0.3" footer="0.3"/>
  <pageSetup paperSize="9" orientation="portrait" horizontalDpi="300"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D1B24-7FC9-4CD8-8674-4B171271C630}">
  <sheetPr codeName="Sheet6"/>
  <dimension ref="A1:F56"/>
  <sheetViews>
    <sheetView workbookViewId="0">
      <selection activeCell="C14" sqref="C14"/>
    </sheetView>
  </sheetViews>
  <sheetFormatPr defaultRowHeight="15"/>
  <cols>
    <col min="1" max="1" width="20" bestFit="1" customWidth="1"/>
    <col min="2" max="2" width="3" bestFit="1" customWidth="1"/>
    <col min="3" max="3" width="14.42578125" bestFit="1" customWidth="1"/>
    <col min="4" max="4" width="20" bestFit="1" customWidth="1"/>
    <col min="5" max="5" width="14.28515625" bestFit="1" customWidth="1"/>
    <col min="6" max="6" width="14.140625" bestFit="1" customWidth="1"/>
    <col min="7" max="7" width="20" bestFit="1" customWidth="1"/>
    <col min="8" max="8" width="3" bestFit="1" customWidth="1"/>
  </cols>
  <sheetData>
    <row r="1" spans="1:6" ht="15.75" thickBot="1">
      <c r="A1" s="10"/>
      <c r="B1" s="10"/>
      <c r="C1" s="65" t="s">
        <v>74</v>
      </c>
    </row>
    <row r="2" spans="1:6" ht="15.75" thickBot="1">
      <c r="A2" s="10"/>
      <c r="B2" s="10"/>
      <c r="C2" s="16" t="s">
        <v>114</v>
      </c>
      <c r="F2" t="s">
        <v>297</v>
      </c>
    </row>
    <row r="3" spans="1:6">
      <c r="C3" s="102" t="s">
        <v>121</v>
      </c>
      <c r="D3" s="102" t="s">
        <v>64</v>
      </c>
      <c r="E3" s="103" t="s">
        <v>57</v>
      </c>
    </row>
    <row r="4" spans="1:6">
      <c r="C4" s="133" t="s">
        <v>142</v>
      </c>
      <c r="D4" s="102" t="s">
        <v>104</v>
      </c>
      <c r="E4" s="103" t="s">
        <v>67</v>
      </c>
    </row>
    <row r="5" spans="1:6">
      <c r="C5" s="102" t="s">
        <v>143</v>
      </c>
      <c r="D5" s="102" t="s">
        <v>106</v>
      </c>
      <c r="E5" s="103" t="s">
        <v>70</v>
      </c>
    </row>
    <row r="6" spans="1:6" ht="15.75" thickBot="1">
      <c r="C6" s="133" t="s">
        <v>146</v>
      </c>
      <c r="D6" s="102" t="s">
        <v>107</v>
      </c>
      <c r="E6" s="103" t="s">
        <v>71</v>
      </c>
    </row>
    <row r="7" spans="1:6" ht="15.75" thickBot="1">
      <c r="C7" s="112" t="s">
        <v>58</v>
      </c>
      <c r="D7" s="131"/>
      <c r="E7" s="132"/>
    </row>
    <row r="8" spans="1:6" ht="15.75" thickBot="1">
      <c r="C8" s="34" t="s">
        <v>112</v>
      </c>
      <c r="D8" s="131"/>
      <c r="E8" s="132"/>
    </row>
    <row r="9" spans="1:6">
      <c r="C9" s="163" t="s">
        <v>175</v>
      </c>
      <c r="D9" s="163" t="s">
        <v>65</v>
      </c>
      <c r="E9" s="162" t="s">
        <v>69</v>
      </c>
      <c r="F9" t="s">
        <v>68</v>
      </c>
    </row>
    <row r="10" spans="1:6">
      <c r="C10" s="1" t="s">
        <v>173</v>
      </c>
      <c r="D10" s="1" t="s">
        <v>105</v>
      </c>
      <c r="E10" s="2" t="s">
        <v>68</v>
      </c>
      <c r="F10" s="2" t="s">
        <v>69</v>
      </c>
    </row>
    <row r="11" spans="1:6">
      <c r="C11" s="1" t="s">
        <v>176</v>
      </c>
      <c r="D11" s="1" t="s">
        <v>108</v>
      </c>
      <c r="E11" s="2" t="s">
        <v>82</v>
      </c>
    </row>
    <row r="12" spans="1:6">
      <c r="C12" s="1" t="s">
        <v>177</v>
      </c>
      <c r="D12" s="1" t="s">
        <v>109</v>
      </c>
      <c r="E12" s="2" t="s">
        <v>83</v>
      </c>
    </row>
    <row r="13" spans="1:6">
      <c r="C13" s="104" t="s">
        <v>202</v>
      </c>
      <c r="D13" s="104" t="s">
        <v>110</v>
      </c>
      <c r="E13" s="105" t="s">
        <v>88</v>
      </c>
    </row>
    <row r="14" spans="1:6">
      <c r="C14" s="104" t="s">
        <v>206</v>
      </c>
      <c r="D14" s="104" t="s">
        <v>111</v>
      </c>
      <c r="E14" s="105" t="s">
        <v>89</v>
      </c>
    </row>
    <row r="15" spans="1:6" ht="15.75" thickBot="1">
      <c r="C15" s="65" t="s">
        <v>73</v>
      </c>
    </row>
    <row r="16" spans="1:6" ht="15.75" thickBot="1">
      <c r="C16" s="16" t="s">
        <v>114</v>
      </c>
    </row>
    <row r="17" spans="3:6">
      <c r="C17" s="102" t="s">
        <v>148</v>
      </c>
      <c r="D17" s="102" t="s">
        <v>64</v>
      </c>
      <c r="E17" s="103" t="s">
        <v>57</v>
      </c>
    </row>
    <row r="18" spans="3:6">
      <c r="C18" s="133" t="s">
        <v>150</v>
      </c>
      <c r="D18" s="102" t="s">
        <v>104</v>
      </c>
      <c r="E18" s="103" t="s">
        <v>67</v>
      </c>
    </row>
    <row r="19" spans="3:6">
      <c r="C19" s="102" t="s">
        <v>152</v>
      </c>
      <c r="D19" s="102" t="s">
        <v>106</v>
      </c>
      <c r="E19" s="103" t="s">
        <v>70</v>
      </c>
    </row>
    <row r="20" spans="3:6" ht="15.75" thickBot="1">
      <c r="C20" s="133" t="s">
        <v>154</v>
      </c>
      <c r="D20" s="102" t="s">
        <v>107</v>
      </c>
      <c r="E20" s="103" t="s">
        <v>71</v>
      </c>
    </row>
    <row r="21" spans="3:6" ht="15.75" thickBot="1">
      <c r="C21" s="97" t="s">
        <v>59</v>
      </c>
      <c r="D21" s="131"/>
      <c r="E21" s="132"/>
    </row>
    <row r="22" spans="3:6" ht="15.75" thickBot="1">
      <c r="C22" s="16" t="s">
        <v>112</v>
      </c>
      <c r="D22" s="131"/>
      <c r="E22" s="132"/>
    </row>
    <row r="23" spans="3:6">
      <c r="C23" s="163" t="s">
        <v>180</v>
      </c>
      <c r="D23" s="163" t="s">
        <v>65</v>
      </c>
      <c r="E23" s="162" t="s">
        <v>69</v>
      </c>
      <c r="F23" t="s">
        <v>68</v>
      </c>
    </row>
    <row r="24" spans="3:6">
      <c r="C24" s="1" t="s">
        <v>179</v>
      </c>
      <c r="D24" s="1" t="s">
        <v>105</v>
      </c>
      <c r="E24" s="2" t="s">
        <v>68</v>
      </c>
      <c r="F24" s="2" t="s">
        <v>69</v>
      </c>
    </row>
    <row r="25" spans="3:6">
      <c r="C25" s="1" t="s">
        <v>183</v>
      </c>
      <c r="D25" s="1" t="s">
        <v>108</v>
      </c>
      <c r="E25" s="2" t="s">
        <v>82</v>
      </c>
    </row>
    <row r="26" spans="3:6">
      <c r="C26" s="1" t="s">
        <v>184</v>
      </c>
      <c r="D26" s="1" t="s">
        <v>109</v>
      </c>
      <c r="E26" s="2" t="s">
        <v>83</v>
      </c>
    </row>
    <row r="27" spans="3:6">
      <c r="C27" s="104" t="s">
        <v>203</v>
      </c>
      <c r="D27" s="104" t="s">
        <v>110</v>
      </c>
      <c r="E27" s="105" t="s">
        <v>88</v>
      </c>
    </row>
    <row r="28" spans="3:6">
      <c r="C28" s="104" t="s">
        <v>207</v>
      </c>
      <c r="D28" s="104" t="s">
        <v>111</v>
      </c>
      <c r="E28" s="105" t="s">
        <v>89</v>
      </c>
    </row>
    <row r="29" spans="3:6" ht="15.75" thickBot="1">
      <c r="C29" s="135" t="s">
        <v>116</v>
      </c>
    </row>
    <row r="30" spans="3:6" ht="15.75" thickBot="1">
      <c r="C30" s="136" t="s">
        <v>117</v>
      </c>
    </row>
    <row r="31" spans="3:6">
      <c r="C31" s="134" t="s">
        <v>157</v>
      </c>
      <c r="D31" s="102" t="s">
        <v>64</v>
      </c>
      <c r="E31" s="103" t="s">
        <v>57</v>
      </c>
    </row>
    <row r="32" spans="3:6">
      <c r="C32" s="134" t="s">
        <v>159</v>
      </c>
      <c r="D32" s="102" t="s">
        <v>104</v>
      </c>
      <c r="E32" s="103" t="s">
        <v>67</v>
      </c>
    </row>
    <row r="33" spans="3:6">
      <c r="C33" s="134" t="s">
        <v>161</v>
      </c>
      <c r="D33" s="102" t="s">
        <v>106</v>
      </c>
      <c r="E33" s="103" t="s">
        <v>70</v>
      </c>
    </row>
    <row r="34" spans="3:6" ht="15.75" thickBot="1">
      <c r="C34" s="134" t="s">
        <v>163</v>
      </c>
      <c r="D34" s="102" t="s">
        <v>107</v>
      </c>
      <c r="E34" s="103" t="s">
        <v>71</v>
      </c>
    </row>
    <row r="35" spans="3:6" ht="15.75" thickBot="1">
      <c r="C35" s="137" t="s">
        <v>102</v>
      </c>
      <c r="D35" s="131"/>
      <c r="E35" s="132"/>
    </row>
    <row r="36" spans="3:6" ht="15.75" thickBot="1">
      <c r="C36" s="136" t="s">
        <v>113</v>
      </c>
      <c r="D36" s="131"/>
      <c r="E36" s="132"/>
    </row>
    <row r="37" spans="3:6" ht="15.75">
      <c r="C37" s="164" t="s">
        <v>188</v>
      </c>
      <c r="D37" s="163" t="s">
        <v>65</v>
      </c>
      <c r="E37" s="162" t="s">
        <v>69</v>
      </c>
      <c r="F37" t="s">
        <v>68</v>
      </c>
    </row>
    <row r="38" spans="3:6">
      <c r="C38" s="134" t="s">
        <v>186</v>
      </c>
      <c r="D38" s="1" t="s">
        <v>105</v>
      </c>
      <c r="E38" s="2" t="s">
        <v>68</v>
      </c>
      <c r="F38" s="2" t="s">
        <v>69</v>
      </c>
    </row>
    <row r="39" spans="3:6">
      <c r="C39" s="134" t="s">
        <v>190</v>
      </c>
      <c r="D39" s="1" t="s">
        <v>108</v>
      </c>
      <c r="E39" s="2" t="s">
        <v>82</v>
      </c>
    </row>
    <row r="40" spans="3:6">
      <c r="C40" s="134" t="s">
        <v>192</v>
      </c>
      <c r="D40" s="1" t="s">
        <v>109</v>
      </c>
      <c r="E40" s="2" t="s">
        <v>83</v>
      </c>
    </row>
    <row r="41" spans="3:6">
      <c r="C41" s="104" t="s">
        <v>204</v>
      </c>
      <c r="D41" s="104" t="s">
        <v>110</v>
      </c>
      <c r="E41" s="105" t="s">
        <v>88</v>
      </c>
    </row>
    <row r="42" spans="3:6">
      <c r="C42" s="104" t="s">
        <v>208</v>
      </c>
      <c r="D42" s="104" t="s">
        <v>111</v>
      </c>
      <c r="E42" s="105" t="s">
        <v>89</v>
      </c>
    </row>
    <row r="43" spans="3:6" ht="15.75" thickBot="1">
      <c r="C43" s="65" t="s">
        <v>72</v>
      </c>
    </row>
    <row r="44" spans="3:6" ht="15.75" thickBot="1">
      <c r="C44" s="16" t="s">
        <v>117</v>
      </c>
    </row>
    <row r="45" spans="3:6">
      <c r="C45" s="131" t="s">
        <v>165</v>
      </c>
      <c r="D45" s="102" t="s">
        <v>64</v>
      </c>
      <c r="E45" s="103" t="s">
        <v>57</v>
      </c>
    </row>
    <row r="46" spans="3:6">
      <c r="C46" s="131" t="s">
        <v>166</v>
      </c>
      <c r="D46" s="102" t="s">
        <v>104</v>
      </c>
      <c r="E46" s="103" t="s">
        <v>67</v>
      </c>
    </row>
    <row r="47" spans="3:6">
      <c r="C47" s="102" t="s">
        <v>169</v>
      </c>
      <c r="D47" s="102" t="s">
        <v>106</v>
      </c>
      <c r="E47" s="103" t="s">
        <v>70</v>
      </c>
    </row>
    <row r="48" spans="3:6" ht="15.75" thickBot="1">
      <c r="C48" s="133" t="s">
        <v>171</v>
      </c>
      <c r="D48" s="102" t="s">
        <v>107</v>
      </c>
      <c r="E48" s="103" t="s">
        <v>71</v>
      </c>
    </row>
    <row r="49" spans="3:6" ht="15.75" thickBot="1">
      <c r="C49" s="97" t="s">
        <v>60</v>
      </c>
      <c r="D49" s="131"/>
      <c r="E49" s="132"/>
    </row>
    <row r="50" spans="3:6" ht="15.75" thickBot="1">
      <c r="C50" s="16" t="s">
        <v>113</v>
      </c>
      <c r="D50" s="131"/>
      <c r="E50" s="132"/>
    </row>
    <row r="51" spans="3:6">
      <c r="C51" s="163" t="s">
        <v>196</v>
      </c>
      <c r="D51" s="163" t="s">
        <v>65</v>
      </c>
      <c r="E51" s="162" t="s">
        <v>69</v>
      </c>
      <c r="F51" t="s">
        <v>68</v>
      </c>
    </row>
    <row r="52" spans="3:6">
      <c r="C52" s="1" t="s">
        <v>194</v>
      </c>
      <c r="D52" s="1" t="s">
        <v>105</v>
      </c>
      <c r="E52" s="2" t="s">
        <v>68</v>
      </c>
      <c r="F52" s="2" t="s">
        <v>69</v>
      </c>
    </row>
    <row r="53" spans="3:6">
      <c r="C53" s="1" t="s">
        <v>198</v>
      </c>
      <c r="D53" s="1" t="s">
        <v>108</v>
      </c>
      <c r="E53" s="2" t="s">
        <v>82</v>
      </c>
    </row>
    <row r="54" spans="3:6">
      <c r="C54" s="1" t="s">
        <v>200</v>
      </c>
      <c r="D54" s="1" t="s">
        <v>109</v>
      </c>
      <c r="E54" s="2" t="s">
        <v>83</v>
      </c>
    </row>
    <row r="55" spans="3:6">
      <c r="C55" s="104" t="s">
        <v>205</v>
      </c>
      <c r="D55" s="104" t="s">
        <v>110</v>
      </c>
      <c r="E55" s="105" t="s">
        <v>88</v>
      </c>
    </row>
    <row r="56" spans="3:6">
      <c r="C56" s="104" t="s">
        <v>209</v>
      </c>
      <c r="D56" s="104" t="s">
        <v>111</v>
      </c>
      <c r="E56" s="105" t="s">
        <v>89</v>
      </c>
    </row>
  </sheetData>
  <autoFilter ref="C2:E56" xr:uid="{65E407D7-E6AA-4E63-8BE8-F5A631B0EA58}"/>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69BF7-EFA2-408E-A1D9-1E8A17438EBA}">
  <sheetPr codeName="Sheet7"/>
  <dimension ref="A1:T34"/>
  <sheetViews>
    <sheetView workbookViewId="0">
      <selection activeCell="D6" sqref="D6"/>
    </sheetView>
  </sheetViews>
  <sheetFormatPr defaultRowHeight="15"/>
  <cols>
    <col min="1" max="2" width="7" bestFit="1" customWidth="1"/>
    <col min="3" max="3" width="6.5703125" bestFit="1" customWidth="1"/>
    <col min="4" max="4" width="20" bestFit="1" customWidth="1"/>
    <col min="5" max="5" width="5" bestFit="1" customWidth="1"/>
    <col min="6" max="8" width="5" customWidth="1"/>
    <col min="9" max="9" width="7" bestFit="1" customWidth="1"/>
    <col min="10" max="10" width="9.28515625" bestFit="1" customWidth="1"/>
    <col min="11" max="11" width="8.7109375" bestFit="1" customWidth="1"/>
    <col min="12" max="12" width="5" bestFit="1" customWidth="1"/>
    <col min="13" max="13" width="8.140625" bestFit="1" customWidth="1"/>
    <col min="14" max="14" width="9.42578125" bestFit="1" customWidth="1"/>
    <col min="15" max="15" width="5.28515625" bestFit="1" customWidth="1"/>
    <col min="16" max="20" width="15.7109375" bestFit="1" customWidth="1"/>
  </cols>
  <sheetData>
    <row r="1" spans="1:20">
      <c r="K1">
        <f>SUM(K3:K34)</f>
        <v>48987</v>
      </c>
    </row>
    <row r="2" spans="1:20">
      <c r="A2" s="138" t="s">
        <v>19</v>
      </c>
      <c r="B2" s="138" t="s">
        <v>122</v>
      </c>
      <c r="C2" s="138" t="s">
        <v>51</v>
      </c>
      <c r="D2" s="138" t="s">
        <v>201</v>
      </c>
      <c r="E2" s="138" t="s">
        <v>210</v>
      </c>
      <c r="F2" s="138"/>
      <c r="G2" s="138"/>
      <c r="H2" s="138"/>
      <c r="I2" s="138" t="s">
        <v>123</v>
      </c>
      <c r="J2" s="138" t="s">
        <v>124</v>
      </c>
      <c r="K2" s="138" t="s">
        <v>125</v>
      </c>
      <c r="L2" s="138" t="s">
        <v>126</v>
      </c>
      <c r="M2" s="138" t="s">
        <v>127</v>
      </c>
      <c r="N2" s="138" t="s">
        <v>128</v>
      </c>
      <c r="O2" s="138" t="s">
        <v>129</v>
      </c>
      <c r="P2" s="138" t="s">
        <v>130</v>
      </c>
      <c r="Q2" s="138" t="s">
        <v>131</v>
      </c>
      <c r="R2" s="138" t="s">
        <v>132</v>
      </c>
      <c r="S2" s="138" t="s">
        <v>133</v>
      </c>
      <c r="T2" s="138" t="s">
        <v>134</v>
      </c>
    </row>
    <row r="3" spans="1:20">
      <c r="A3" s="139" t="s">
        <v>135</v>
      </c>
      <c r="B3" s="139" t="s">
        <v>136</v>
      </c>
      <c r="C3" s="139" t="s">
        <v>121</v>
      </c>
      <c r="D3" s="139" t="str">
        <f>VLOOKUP(C3,RefCodeQuery!$C$1:$D$56,2,FALSE)</f>
        <v>Purchase</v>
      </c>
      <c r="E3" s="139" t="str">
        <f>LEFT(C3,4)</f>
        <v>0100</v>
      </c>
      <c r="F3" s="139"/>
      <c r="G3" s="139"/>
      <c r="H3" s="139"/>
      <c r="I3" s="139" t="s">
        <v>137</v>
      </c>
      <c r="J3" s="139" t="s">
        <v>138</v>
      </c>
      <c r="K3" s="140">
        <v>2000</v>
      </c>
      <c r="L3" s="140">
        <v>235</v>
      </c>
      <c r="M3" s="140">
        <v>470000</v>
      </c>
      <c r="N3" s="139" t="s">
        <v>139</v>
      </c>
      <c r="O3" s="140">
        <v>1</v>
      </c>
      <c r="P3" s="139" t="s">
        <v>140</v>
      </c>
      <c r="Q3" s="139" t="s">
        <v>140</v>
      </c>
      <c r="R3" s="139" t="s">
        <v>140</v>
      </c>
      <c r="S3" s="139" t="s">
        <v>140</v>
      </c>
      <c r="T3" s="139" t="s">
        <v>140</v>
      </c>
    </row>
    <row r="4" spans="1:20">
      <c r="A4" s="139" t="s">
        <v>141</v>
      </c>
      <c r="B4" s="139" t="s">
        <v>136</v>
      </c>
      <c r="C4" s="139" t="s">
        <v>142</v>
      </c>
      <c r="D4" s="139" t="str">
        <f>VLOOKUP(C4,RefCodeQuery!$C$1:$D$56,2,FALSE)</f>
        <v>Purchase Return</v>
      </c>
      <c r="E4" s="139" t="str">
        <f t="shared" ref="E4:E34" si="0">LEFT(C4,4)</f>
        <v>0200</v>
      </c>
      <c r="F4" s="139"/>
      <c r="G4" s="139"/>
      <c r="H4" s="139"/>
      <c r="I4" s="139" t="s">
        <v>137</v>
      </c>
      <c r="J4" s="139" t="s">
        <v>138</v>
      </c>
      <c r="K4" s="140">
        <v>2250</v>
      </c>
      <c r="L4" s="140">
        <v>235</v>
      </c>
      <c r="M4" s="140">
        <v>528750</v>
      </c>
      <c r="N4" s="139" t="s">
        <v>139</v>
      </c>
      <c r="O4" s="140">
        <v>1</v>
      </c>
      <c r="P4" s="139" t="s">
        <v>140</v>
      </c>
      <c r="Q4" s="139" t="s">
        <v>140</v>
      </c>
      <c r="R4" s="139" t="s">
        <v>140</v>
      </c>
      <c r="S4" s="139" t="s">
        <v>140</v>
      </c>
      <c r="T4" s="139" t="s">
        <v>140</v>
      </c>
    </row>
    <row r="5" spans="1:20">
      <c r="A5" s="139" t="s">
        <v>137</v>
      </c>
      <c r="B5" s="139" t="s">
        <v>136</v>
      </c>
      <c r="C5" s="139" t="s">
        <v>143</v>
      </c>
      <c r="D5" s="139" t="str">
        <f>VLOOKUP(C5,RefCodeQuery!$C$1:$D$56,2,FALSE)</f>
        <v>Purchase Challan IN</v>
      </c>
      <c r="E5" s="139" t="str">
        <f t="shared" si="0"/>
        <v>0500</v>
      </c>
      <c r="F5" s="139"/>
      <c r="G5" s="139"/>
      <c r="H5" s="139"/>
      <c r="I5" s="139" t="s">
        <v>137</v>
      </c>
      <c r="J5" s="139" t="s">
        <v>138</v>
      </c>
      <c r="K5" s="140">
        <v>2000</v>
      </c>
      <c r="L5" s="140">
        <v>235</v>
      </c>
      <c r="M5" s="140">
        <v>470000</v>
      </c>
      <c r="N5" s="139" t="s">
        <v>139</v>
      </c>
      <c r="O5" s="140">
        <v>1</v>
      </c>
      <c r="P5" s="139" t="s">
        <v>140</v>
      </c>
      <c r="Q5" s="139" t="s">
        <v>140</v>
      </c>
      <c r="R5" s="139" t="s">
        <v>140</v>
      </c>
      <c r="S5" s="139" t="s">
        <v>140</v>
      </c>
      <c r="T5" s="139" t="s">
        <v>140</v>
      </c>
    </row>
    <row r="6" spans="1:20">
      <c r="A6" s="139" t="s">
        <v>144</v>
      </c>
      <c r="B6" s="139" t="s">
        <v>145</v>
      </c>
      <c r="C6" s="139" t="s">
        <v>146</v>
      </c>
      <c r="D6" s="139" t="str">
        <f>VLOOKUP(C6,RefCodeQuery!$C$1:$D$56,2,FALSE)</f>
        <v>Purchase Challan Out</v>
      </c>
      <c r="E6" s="139" t="str">
        <f t="shared" si="0"/>
        <v>0600</v>
      </c>
      <c r="F6" s="139"/>
      <c r="G6" s="139"/>
      <c r="H6" s="139"/>
      <c r="I6" s="139" t="s">
        <v>137</v>
      </c>
      <c r="J6" s="139" t="s">
        <v>138</v>
      </c>
      <c r="K6" s="140">
        <v>2505</v>
      </c>
      <c r="L6" s="140">
        <v>235</v>
      </c>
      <c r="M6" s="140">
        <v>588675</v>
      </c>
      <c r="N6" s="139" t="s">
        <v>139</v>
      </c>
      <c r="O6" s="140">
        <v>1</v>
      </c>
      <c r="P6" s="139" t="s">
        <v>140</v>
      </c>
      <c r="Q6" s="139" t="s">
        <v>140</v>
      </c>
      <c r="R6" s="139" t="s">
        <v>140</v>
      </c>
      <c r="S6" s="139" t="s">
        <v>140</v>
      </c>
      <c r="T6" s="139" t="s">
        <v>140</v>
      </c>
    </row>
    <row r="7" spans="1:20">
      <c r="A7" s="139" t="s">
        <v>147</v>
      </c>
      <c r="B7" s="139" t="s">
        <v>145</v>
      </c>
      <c r="C7" s="139" t="s">
        <v>148</v>
      </c>
      <c r="D7" s="139" t="str">
        <f>VLOOKUP(C7,RefCodeQuery!$C$1:$D$56,2,FALSE)</f>
        <v>Purchase</v>
      </c>
      <c r="E7" s="139" t="str">
        <f t="shared" si="0"/>
        <v>0110</v>
      </c>
      <c r="F7" s="139"/>
      <c r="G7" s="139"/>
      <c r="H7" s="139"/>
      <c r="I7" s="139" t="s">
        <v>137</v>
      </c>
      <c r="J7" s="139" t="s">
        <v>138</v>
      </c>
      <c r="K7" s="140">
        <v>2250</v>
      </c>
      <c r="L7" s="140">
        <v>235</v>
      </c>
      <c r="M7" s="140">
        <v>528750</v>
      </c>
      <c r="N7" s="139" t="s">
        <v>139</v>
      </c>
      <c r="O7" s="140">
        <v>1</v>
      </c>
      <c r="P7" s="139" t="s">
        <v>140</v>
      </c>
      <c r="Q7" s="139" t="s">
        <v>140</v>
      </c>
      <c r="R7" s="139" t="s">
        <v>140</v>
      </c>
      <c r="S7" s="139" t="s">
        <v>140</v>
      </c>
      <c r="T7" s="139" t="s">
        <v>140</v>
      </c>
    </row>
    <row r="8" spans="1:20">
      <c r="A8" s="139" t="s">
        <v>149</v>
      </c>
      <c r="B8" s="139" t="s">
        <v>145</v>
      </c>
      <c r="C8" s="139" t="s">
        <v>150</v>
      </c>
      <c r="D8" s="139" t="str">
        <f>VLOOKUP(C8,RefCodeQuery!$C$1:$D$56,2,FALSE)</f>
        <v>Purchase Return</v>
      </c>
      <c r="E8" s="139" t="str">
        <f t="shared" si="0"/>
        <v>0210</v>
      </c>
      <c r="F8" s="139"/>
      <c r="G8" s="139"/>
      <c r="H8" s="139"/>
      <c r="I8" s="139" t="s">
        <v>137</v>
      </c>
      <c r="J8" s="139" t="s">
        <v>138</v>
      </c>
      <c r="K8" s="140">
        <v>2050</v>
      </c>
      <c r="L8" s="140">
        <v>235</v>
      </c>
      <c r="M8" s="140">
        <v>481750</v>
      </c>
      <c r="N8" s="139" t="s">
        <v>139</v>
      </c>
      <c r="O8" s="140">
        <v>1</v>
      </c>
      <c r="P8" s="139" t="s">
        <v>140</v>
      </c>
      <c r="Q8" s="139" t="s">
        <v>140</v>
      </c>
      <c r="R8" s="139" t="s">
        <v>140</v>
      </c>
      <c r="S8" s="139" t="s">
        <v>140</v>
      </c>
      <c r="T8" s="139" t="s">
        <v>140</v>
      </c>
    </row>
    <row r="9" spans="1:20">
      <c r="A9" s="139" t="s">
        <v>151</v>
      </c>
      <c r="B9" s="139" t="s">
        <v>145</v>
      </c>
      <c r="C9" s="139" t="s">
        <v>152</v>
      </c>
      <c r="D9" s="139" t="str">
        <f>VLOOKUP(C9,RefCodeQuery!$C$1:$D$56,2,FALSE)</f>
        <v>Purchase Challan IN</v>
      </c>
      <c r="E9" s="139" t="str">
        <f t="shared" si="0"/>
        <v>0510</v>
      </c>
      <c r="F9" s="139"/>
      <c r="G9" s="139"/>
      <c r="H9" s="139"/>
      <c r="I9" s="139" t="s">
        <v>137</v>
      </c>
      <c r="J9" s="139" t="s">
        <v>138</v>
      </c>
      <c r="K9" s="140">
        <v>2400</v>
      </c>
      <c r="L9" s="140">
        <v>235</v>
      </c>
      <c r="M9" s="140">
        <v>564000</v>
      </c>
      <c r="N9" s="139" t="s">
        <v>139</v>
      </c>
      <c r="O9" s="140">
        <v>1</v>
      </c>
      <c r="P9" s="139" t="s">
        <v>140</v>
      </c>
      <c r="Q9" s="139" t="s">
        <v>140</v>
      </c>
      <c r="R9" s="139" t="s">
        <v>140</v>
      </c>
      <c r="S9" s="139" t="s">
        <v>140</v>
      </c>
      <c r="T9" s="139" t="s">
        <v>140</v>
      </c>
    </row>
    <row r="10" spans="1:20">
      <c r="A10" s="139" t="s">
        <v>153</v>
      </c>
      <c r="B10" s="139" t="s">
        <v>145</v>
      </c>
      <c r="C10" s="139" t="s">
        <v>154</v>
      </c>
      <c r="D10" s="139" t="str">
        <f>VLOOKUP(C10,RefCodeQuery!$C$1:$D$56,2,FALSE)</f>
        <v>Purchase Challan Out</v>
      </c>
      <c r="E10" s="139" t="str">
        <f t="shared" si="0"/>
        <v>0610</v>
      </c>
      <c r="F10" s="139"/>
      <c r="G10" s="139"/>
      <c r="H10" s="139"/>
      <c r="I10" s="139" t="s">
        <v>137</v>
      </c>
      <c r="J10" s="139" t="s">
        <v>138</v>
      </c>
      <c r="K10" s="140">
        <v>400</v>
      </c>
      <c r="L10" s="140">
        <v>235</v>
      </c>
      <c r="M10" s="140">
        <v>94000</v>
      </c>
      <c r="N10" s="139" t="s">
        <v>139</v>
      </c>
      <c r="O10" s="140">
        <v>1</v>
      </c>
      <c r="P10" s="139" t="s">
        <v>140</v>
      </c>
      <c r="Q10" s="139" t="s">
        <v>140</v>
      </c>
      <c r="R10" s="139" t="s">
        <v>140</v>
      </c>
      <c r="S10" s="139" t="s">
        <v>140</v>
      </c>
      <c r="T10" s="139" t="s">
        <v>140</v>
      </c>
    </row>
    <row r="11" spans="1:20">
      <c r="A11" s="139" t="s">
        <v>155</v>
      </c>
      <c r="B11" s="139" t="s">
        <v>156</v>
      </c>
      <c r="C11" s="139" t="s">
        <v>157</v>
      </c>
      <c r="D11" s="139" t="str">
        <f>VLOOKUP(C11,RefCodeQuery!$C$1:$D$56,2,FALSE)</f>
        <v>Purchase</v>
      </c>
      <c r="E11" s="139" t="str">
        <f t="shared" si="0"/>
        <v>0101</v>
      </c>
      <c r="F11" s="139"/>
      <c r="G11" s="139"/>
      <c r="H11" s="139"/>
      <c r="I11" s="139" t="s">
        <v>137</v>
      </c>
      <c r="J11" s="139" t="s">
        <v>138</v>
      </c>
      <c r="K11" s="140">
        <v>2250</v>
      </c>
      <c r="L11" s="140">
        <v>235</v>
      </c>
      <c r="M11" s="140">
        <v>528750</v>
      </c>
      <c r="N11" s="139" t="s">
        <v>139</v>
      </c>
      <c r="O11" s="140">
        <v>1</v>
      </c>
      <c r="P11" s="139" t="s">
        <v>140</v>
      </c>
      <c r="Q11" s="139" t="s">
        <v>140</v>
      </c>
      <c r="R11" s="139" t="s">
        <v>140</v>
      </c>
      <c r="S11" s="139" t="s">
        <v>140</v>
      </c>
      <c r="T11" s="139" t="s">
        <v>140</v>
      </c>
    </row>
    <row r="12" spans="1:20">
      <c r="A12" s="139" t="s">
        <v>158</v>
      </c>
      <c r="B12" s="139" t="s">
        <v>156</v>
      </c>
      <c r="C12" s="139" t="s">
        <v>159</v>
      </c>
      <c r="D12" s="139" t="str">
        <f>VLOOKUP(C12,RefCodeQuery!$C$1:$D$56,2,FALSE)</f>
        <v>Purchase Return</v>
      </c>
      <c r="E12" s="139" t="str">
        <f t="shared" si="0"/>
        <v>0201</v>
      </c>
      <c r="F12" s="139"/>
      <c r="G12" s="139"/>
      <c r="H12" s="139"/>
      <c r="I12" s="139" t="s">
        <v>137</v>
      </c>
      <c r="J12" s="139" t="s">
        <v>138</v>
      </c>
      <c r="K12" s="140">
        <v>2300</v>
      </c>
      <c r="L12" s="140">
        <v>235</v>
      </c>
      <c r="M12" s="140">
        <v>540500</v>
      </c>
      <c r="N12" s="139" t="s">
        <v>139</v>
      </c>
      <c r="O12" s="140">
        <v>1</v>
      </c>
      <c r="P12" s="139" t="s">
        <v>140</v>
      </c>
      <c r="Q12" s="139" t="s">
        <v>140</v>
      </c>
      <c r="R12" s="139" t="s">
        <v>140</v>
      </c>
      <c r="S12" s="139" t="s">
        <v>140</v>
      </c>
      <c r="T12" s="139" t="s">
        <v>140</v>
      </c>
    </row>
    <row r="13" spans="1:20">
      <c r="A13" s="139" t="s">
        <v>160</v>
      </c>
      <c r="B13" s="139" t="s">
        <v>156</v>
      </c>
      <c r="C13" s="139" t="s">
        <v>161</v>
      </c>
      <c r="D13" s="139" t="str">
        <f>VLOOKUP(C13,RefCodeQuery!$C$1:$D$56,2,FALSE)</f>
        <v>Purchase Challan IN</v>
      </c>
      <c r="E13" s="139" t="str">
        <f t="shared" si="0"/>
        <v>0501</v>
      </c>
      <c r="F13" s="139"/>
      <c r="G13" s="139"/>
      <c r="H13" s="139"/>
      <c r="I13" s="139" t="s">
        <v>137</v>
      </c>
      <c r="J13" s="139" t="s">
        <v>138</v>
      </c>
      <c r="K13" s="140">
        <v>2400</v>
      </c>
      <c r="L13" s="140">
        <v>235</v>
      </c>
      <c r="M13" s="140">
        <v>564000</v>
      </c>
      <c r="N13" s="139" t="s">
        <v>139</v>
      </c>
      <c r="O13" s="140">
        <v>1</v>
      </c>
      <c r="P13" s="139" t="s">
        <v>140</v>
      </c>
      <c r="Q13" s="139" t="s">
        <v>140</v>
      </c>
      <c r="R13" s="139" t="s">
        <v>140</v>
      </c>
      <c r="S13" s="139" t="s">
        <v>140</v>
      </c>
      <c r="T13" s="139" t="s">
        <v>140</v>
      </c>
    </row>
    <row r="14" spans="1:20">
      <c r="A14" s="139" t="s">
        <v>162</v>
      </c>
      <c r="B14" s="139" t="s">
        <v>156</v>
      </c>
      <c r="C14" s="139" t="s">
        <v>163</v>
      </c>
      <c r="D14" s="139" t="str">
        <f>VLOOKUP(C14,RefCodeQuery!$C$1:$D$56,2,FALSE)</f>
        <v>Purchase Challan Out</v>
      </c>
      <c r="E14" s="139" t="str">
        <f t="shared" si="0"/>
        <v>0601</v>
      </c>
      <c r="F14" s="139"/>
      <c r="G14" s="139"/>
      <c r="H14" s="139"/>
      <c r="I14" s="139" t="s">
        <v>137</v>
      </c>
      <c r="J14" s="139" t="s">
        <v>138</v>
      </c>
      <c r="K14" s="140">
        <v>2350</v>
      </c>
      <c r="L14" s="140">
        <v>235</v>
      </c>
      <c r="M14" s="140">
        <v>552250</v>
      </c>
      <c r="N14" s="139" t="s">
        <v>139</v>
      </c>
      <c r="O14" s="140">
        <v>1</v>
      </c>
      <c r="P14" s="139" t="s">
        <v>140</v>
      </c>
      <c r="Q14" s="139" t="s">
        <v>140</v>
      </c>
      <c r="R14" s="139" t="s">
        <v>140</v>
      </c>
      <c r="S14" s="139" t="s">
        <v>140</v>
      </c>
      <c r="T14" s="139" t="s">
        <v>140</v>
      </c>
    </row>
    <row r="15" spans="1:20">
      <c r="A15" s="139" t="s">
        <v>164</v>
      </c>
      <c r="B15" s="139" t="s">
        <v>156</v>
      </c>
      <c r="C15" s="139" t="s">
        <v>165</v>
      </c>
      <c r="D15" s="139" t="str">
        <f>VLOOKUP(C15,RefCodeQuery!$C$1:$D$56,2,FALSE)</f>
        <v>Purchase</v>
      </c>
      <c r="E15" s="139" t="str">
        <f t="shared" si="0"/>
        <v>0111</v>
      </c>
      <c r="F15" s="139"/>
      <c r="G15" s="139"/>
      <c r="H15" s="139"/>
      <c r="I15" s="139" t="s">
        <v>137</v>
      </c>
      <c r="J15" s="139" t="s">
        <v>138</v>
      </c>
      <c r="K15" s="140">
        <v>400</v>
      </c>
      <c r="L15" s="140">
        <v>235</v>
      </c>
      <c r="M15" s="140">
        <v>94000</v>
      </c>
      <c r="N15" s="139" t="s">
        <v>139</v>
      </c>
      <c r="O15" s="140">
        <v>1</v>
      </c>
      <c r="P15" s="139" t="s">
        <v>140</v>
      </c>
      <c r="Q15" s="139" t="s">
        <v>140</v>
      </c>
      <c r="R15" s="139" t="s">
        <v>140</v>
      </c>
      <c r="S15" s="139" t="s">
        <v>140</v>
      </c>
      <c r="T15" s="139" t="s">
        <v>140</v>
      </c>
    </row>
    <row r="16" spans="1:20">
      <c r="A16" s="139" t="s">
        <v>136</v>
      </c>
      <c r="B16" s="139" t="s">
        <v>156</v>
      </c>
      <c r="C16" s="139" t="s">
        <v>166</v>
      </c>
      <c r="D16" s="139" t="str">
        <f>VLOOKUP(C16,RefCodeQuery!$C$1:$D$56,2,FALSE)</f>
        <v>Purchase Return</v>
      </c>
      <c r="E16" s="139" t="str">
        <f t="shared" si="0"/>
        <v>0211</v>
      </c>
      <c r="F16" s="139"/>
      <c r="G16" s="139"/>
      <c r="H16" s="139"/>
      <c r="I16" s="139" t="s">
        <v>137</v>
      </c>
      <c r="J16" s="139" t="s">
        <v>138</v>
      </c>
      <c r="K16" s="140">
        <v>512</v>
      </c>
      <c r="L16" s="140">
        <v>235</v>
      </c>
      <c r="M16" s="140">
        <v>120320</v>
      </c>
      <c r="N16" s="139" t="s">
        <v>139</v>
      </c>
      <c r="O16" s="140">
        <v>1</v>
      </c>
      <c r="P16" s="139" t="s">
        <v>140</v>
      </c>
      <c r="Q16" s="139" t="s">
        <v>140</v>
      </c>
      <c r="R16" s="139" t="s">
        <v>140</v>
      </c>
      <c r="S16" s="139" t="s">
        <v>140</v>
      </c>
      <c r="T16" s="139" t="s">
        <v>140</v>
      </c>
    </row>
    <row r="17" spans="1:20">
      <c r="A17" s="139" t="s">
        <v>167</v>
      </c>
      <c r="B17" s="139" t="s">
        <v>168</v>
      </c>
      <c r="C17" s="139" t="s">
        <v>169</v>
      </c>
      <c r="D17" s="139" t="str">
        <f>VLOOKUP(C17,RefCodeQuery!$C$1:$D$56,2,FALSE)</f>
        <v>Purchase Challan IN</v>
      </c>
      <c r="E17" s="139" t="str">
        <f t="shared" si="0"/>
        <v>0511</v>
      </c>
      <c r="F17" s="139"/>
      <c r="G17" s="139"/>
      <c r="H17" s="139"/>
      <c r="I17" s="139" t="s">
        <v>137</v>
      </c>
      <c r="J17" s="139" t="s">
        <v>138</v>
      </c>
      <c r="K17" s="140">
        <v>1380</v>
      </c>
      <c r="L17" s="140">
        <v>235</v>
      </c>
      <c r="M17" s="140">
        <v>324300</v>
      </c>
      <c r="N17" s="139" t="s">
        <v>139</v>
      </c>
      <c r="O17" s="140">
        <v>1</v>
      </c>
      <c r="P17" s="139" t="s">
        <v>140</v>
      </c>
      <c r="Q17" s="139" t="s">
        <v>140</v>
      </c>
      <c r="R17" s="139" t="s">
        <v>140</v>
      </c>
      <c r="S17" s="139" t="s">
        <v>140</v>
      </c>
      <c r="T17" s="139" t="s">
        <v>140</v>
      </c>
    </row>
    <row r="18" spans="1:20">
      <c r="A18" s="139" t="s">
        <v>170</v>
      </c>
      <c r="B18" s="139" t="s">
        <v>168</v>
      </c>
      <c r="C18" s="139" t="s">
        <v>171</v>
      </c>
      <c r="D18" s="139" t="str">
        <f>VLOOKUP(C18,RefCodeQuery!$C$1:$D$56,2,FALSE)</f>
        <v>Purchase Challan Out</v>
      </c>
      <c r="E18" s="139" t="str">
        <f t="shared" si="0"/>
        <v>0611</v>
      </c>
      <c r="F18" s="139"/>
      <c r="G18" s="139"/>
      <c r="H18" s="139"/>
      <c r="I18" s="139" t="s">
        <v>137</v>
      </c>
      <c r="J18" s="139" t="s">
        <v>138</v>
      </c>
      <c r="K18" s="140">
        <v>1380</v>
      </c>
      <c r="L18" s="140">
        <v>235</v>
      </c>
      <c r="M18" s="140">
        <v>324300</v>
      </c>
      <c r="N18" s="139" t="s">
        <v>139</v>
      </c>
      <c r="O18" s="140">
        <v>1</v>
      </c>
      <c r="P18" s="139" t="s">
        <v>140</v>
      </c>
      <c r="Q18" s="139" t="s">
        <v>140</v>
      </c>
      <c r="R18" s="139" t="s">
        <v>140</v>
      </c>
      <c r="S18" s="139" t="s">
        <v>140</v>
      </c>
      <c r="T18" s="139" t="s">
        <v>140</v>
      </c>
    </row>
    <row r="19" spans="1:20">
      <c r="A19" s="139" t="s">
        <v>172</v>
      </c>
      <c r="B19" s="139" t="s">
        <v>168</v>
      </c>
      <c r="C19" s="139" t="s">
        <v>173</v>
      </c>
      <c r="D19" s="139" t="str">
        <f>VLOOKUP(C19,RefCodeQuery!$C$1:$D$56,2,FALSE)</f>
        <v>Sale Return</v>
      </c>
      <c r="E19" s="139" t="str">
        <f t="shared" si="0"/>
        <v>0300</v>
      </c>
      <c r="F19" s="139"/>
      <c r="G19" s="139"/>
      <c r="H19" s="139"/>
      <c r="I19" s="139" t="s">
        <v>137</v>
      </c>
      <c r="J19" s="139" t="s">
        <v>138</v>
      </c>
      <c r="K19" s="140">
        <v>1380</v>
      </c>
      <c r="L19" s="140">
        <v>235</v>
      </c>
      <c r="M19" s="140">
        <v>324300</v>
      </c>
      <c r="N19" s="139" t="s">
        <v>139</v>
      </c>
      <c r="O19" s="140">
        <v>1</v>
      </c>
      <c r="P19" s="139" t="s">
        <v>140</v>
      </c>
      <c r="Q19" s="139" t="s">
        <v>140</v>
      </c>
      <c r="R19" s="139" t="s">
        <v>140</v>
      </c>
      <c r="S19" s="139" t="s">
        <v>140</v>
      </c>
      <c r="T19" s="139" t="s">
        <v>140</v>
      </c>
    </row>
    <row r="20" spans="1:20">
      <c r="A20" s="139" t="s">
        <v>174</v>
      </c>
      <c r="B20" s="139" t="s">
        <v>168</v>
      </c>
      <c r="C20" s="139" t="s">
        <v>175</v>
      </c>
      <c r="D20" s="139" t="str">
        <f>VLOOKUP(C20,RefCodeQuery!$C$1:$D$56,2,FALSE)</f>
        <v>Sale</v>
      </c>
      <c r="E20" s="139" t="str">
        <f t="shared" si="0"/>
        <v>0400</v>
      </c>
      <c r="F20" s="139"/>
      <c r="G20" s="139"/>
      <c r="H20" s="139"/>
      <c r="I20" s="139" t="s">
        <v>137</v>
      </c>
      <c r="J20" s="139" t="s">
        <v>138</v>
      </c>
      <c r="K20" s="140">
        <v>1380</v>
      </c>
      <c r="L20" s="140">
        <v>235</v>
      </c>
      <c r="M20" s="140">
        <v>324300</v>
      </c>
      <c r="N20" s="139" t="s">
        <v>139</v>
      </c>
      <c r="O20" s="140">
        <v>1</v>
      </c>
      <c r="P20" s="139" t="s">
        <v>140</v>
      </c>
      <c r="Q20" s="139" t="s">
        <v>140</v>
      </c>
      <c r="R20" s="139" t="s">
        <v>140</v>
      </c>
      <c r="S20" s="139" t="s">
        <v>140</v>
      </c>
      <c r="T20" s="139" t="s">
        <v>140</v>
      </c>
    </row>
    <row r="21" spans="1:20">
      <c r="A21" s="139" t="s">
        <v>145</v>
      </c>
      <c r="B21" s="139" t="s">
        <v>168</v>
      </c>
      <c r="C21" s="139" t="s">
        <v>176</v>
      </c>
      <c r="D21" s="139" t="str">
        <f>VLOOKUP(C21,RefCodeQuery!$C$1:$D$56,2,FALSE)</f>
        <v>Sale Challan IN</v>
      </c>
      <c r="E21" s="139" t="str">
        <f t="shared" si="0"/>
        <v>0700</v>
      </c>
      <c r="F21" s="139"/>
      <c r="G21" s="139"/>
      <c r="H21" s="139"/>
      <c r="I21" s="139" t="s">
        <v>137</v>
      </c>
      <c r="J21" s="139" t="s">
        <v>138</v>
      </c>
      <c r="K21" s="140">
        <v>1380</v>
      </c>
      <c r="L21" s="140">
        <v>235</v>
      </c>
      <c r="M21" s="140">
        <v>324300</v>
      </c>
      <c r="N21" s="139" t="s">
        <v>139</v>
      </c>
      <c r="O21" s="140">
        <v>1</v>
      </c>
      <c r="P21" s="139" t="s">
        <v>140</v>
      </c>
      <c r="Q21" s="139" t="s">
        <v>140</v>
      </c>
      <c r="R21" s="139" t="s">
        <v>140</v>
      </c>
      <c r="S21" s="139" t="s">
        <v>140</v>
      </c>
      <c r="T21" s="139" t="s">
        <v>140</v>
      </c>
    </row>
    <row r="22" spans="1:20">
      <c r="A22" s="139" t="s">
        <v>156</v>
      </c>
      <c r="B22" s="139" t="s">
        <v>168</v>
      </c>
      <c r="C22" s="139" t="s">
        <v>177</v>
      </c>
      <c r="D22" s="139" t="str">
        <f>VLOOKUP(C22,RefCodeQuery!$C$1:$D$56,2,FALSE)</f>
        <v>Sale Challan Out</v>
      </c>
      <c r="E22" s="139" t="str">
        <f t="shared" si="0"/>
        <v>0800</v>
      </c>
      <c r="F22" s="139"/>
      <c r="G22" s="139"/>
      <c r="H22" s="139"/>
      <c r="I22" s="139" t="s">
        <v>137</v>
      </c>
      <c r="J22" s="139" t="s">
        <v>138</v>
      </c>
      <c r="K22" s="140">
        <v>1380</v>
      </c>
      <c r="L22" s="140">
        <v>235</v>
      </c>
      <c r="M22" s="140">
        <v>324300</v>
      </c>
      <c r="N22" s="139" t="s">
        <v>139</v>
      </c>
      <c r="O22" s="140">
        <v>1</v>
      </c>
      <c r="P22" s="139" t="s">
        <v>140</v>
      </c>
      <c r="Q22" s="139" t="s">
        <v>140</v>
      </c>
      <c r="R22" s="139" t="s">
        <v>140</v>
      </c>
      <c r="S22" s="139" t="s">
        <v>140</v>
      </c>
      <c r="T22" s="139" t="s">
        <v>140</v>
      </c>
    </row>
    <row r="23" spans="1:20">
      <c r="A23" s="139" t="s">
        <v>178</v>
      </c>
      <c r="B23" s="139" t="s">
        <v>168</v>
      </c>
      <c r="C23" s="139" t="s">
        <v>179</v>
      </c>
      <c r="D23" s="139" t="str">
        <f>VLOOKUP(C23,RefCodeQuery!$C$1:$D$56,2,FALSE)</f>
        <v>Sale Return</v>
      </c>
      <c r="E23" s="139" t="str">
        <f t="shared" si="0"/>
        <v>0310</v>
      </c>
      <c r="F23" s="139"/>
      <c r="G23" s="139"/>
      <c r="H23" s="139"/>
      <c r="I23" s="139" t="s">
        <v>137</v>
      </c>
      <c r="J23" s="139" t="s">
        <v>138</v>
      </c>
      <c r="K23" s="140">
        <v>690</v>
      </c>
      <c r="L23" s="140">
        <v>235</v>
      </c>
      <c r="M23" s="140">
        <v>162150</v>
      </c>
      <c r="N23" s="139" t="s">
        <v>139</v>
      </c>
      <c r="O23" s="140">
        <v>1</v>
      </c>
      <c r="P23" s="139" t="s">
        <v>140</v>
      </c>
      <c r="Q23" s="139" t="s">
        <v>140</v>
      </c>
      <c r="R23" s="139" t="s">
        <v>140</v>
      </c>
      <c r="S23" s="139" t="s">
        <v>140</v>
      </c>
      <c r="T23" s="139" t="s">
        <v>140</v>
      </c>
    </row>
    <row r="24" spans="1:20">
      <c r="A24" s="139" t="s">
        <v>168</v>
      </c>
      <c r="B24" s="139" t="s">
        <v>168</v>
      </c>
      <c r="C24" s="139" t="s">
        <v>180</v>
      </c>
      <c r="D24" s="139" t="str">
        <f>VLOOKUP(C24,RefCodeQuery!$C$1:$D$56,2,FALSE)</f>
        <v>Sale</v>
      </c>
      <c r="E24" s="139" t="str">
        <f t="shared" si="0"/>
        <v>0410</v>
      </c>
      <c r="F24" s="139"/>
      <c r="G24" s="139"/>
      <c r="H24" s="139"/>
      <c r="I24" s="139" t="s">
        <v>137</v>
      </c>
      <c r="J24" s="139" t="s">
        <v>138</v>
      </c>
      <c r="K24" s="140">
        <v>1150</v>
      </c>
      <c r="L24" s="140">
        <v>235</v>
      </c>
      <c r="M24" s="140">
        <v>270250</v>
      </c>
      <c r="N24" s="139" t="s">
        <v>139</v>
      </c>
      <c r="O24" s="140">
        <v>1</v>
      </c>
      <c r="P24" s="139" t="s">
        <v>140</v>
      </c>
      <c r="Q24" s="139" t="s">
        <v>140</v>
      </c>
      <c r="R24" s="139" t="s">
        <v>140</v>
      </c>
      <c r="S24" s="139" t="s">
        <v>140</v>
      </c>
      <c r="T24" s="139" t="s">
        <v>140</v>
      </c>
    </row>
    <row r="25" spans="1:20">
      <c r="A25" s="139" t="s">
        <v>181</v>
      </c>
      <c r="B25" s="139" t="s">
        <v>182</v>
      </c>
      <c r="C25" s="139" t="s">
        <v>183</v>
      </c>
      <c r="D25" s="139" t="str">
        <f>VLOOKUP(C25,RefCodeQuery!$C$1:$D$56,2,FALSE)</f>
        <v>Sale Challan IN</v>
      </c>
      <c r="E25" s="139" t="str">
        <f t="shared" si="0"/>
        <v>0710</v>
      </c>
      <c r="F25" s="139"/>
      <c r="G25" s="139"/>
      <c r="H25" s="139"/>
      <c r="I25" s="139" t="s">
        <v>137</v>
      </c>
      <c r="J25" s="139" t="s">
        <v>138</v>
      </c>
      <c r="K25" s="140">
        <v>1350</v>
      </c>
      <c r="L25" s="140">
        <v>235</v>
      </c>
      <c r="M25" s="140">
        <v>317250</v>
      </c>
      <c r="N25" s="139" t="s">
        <v>139</v>
      </c>
      <c r="O25" s="140">
        <v>1</v>
      </c>
      <c r="P25" s="139" t="s">
        <v>140</v>
      </c>
      <c r="Q25" s="139" t="s">
        <v>140</v>
      </c>
      <c r="R25" s="139" t="s">
        <v>140</v>
      </c>
      <c r="S25" s="139" t="s">
        <v>140</v>
      </c>
      <c r="T25" s="139" t="s">
        <v>140</v>
      </c>
    </row>
    <row r="26" spans="1:20">
      <c r="A26" s="139" t="s">
        <v>182</v>
      </c>
      <c r="B26" s="139" t="s">
        <v>182</v>
      </c>
      <c r="C26" s="139" t="s">
        <v>184</v>
      </c>
      <c r="D26" s="139" t="str">
        <f>VLOOKUP(C26,RefCodeQuery!$C$1:$D$56,2,FALSE)</f>
        <v>Sale Challan Out</v>
      </c>
      <c r="E26" s="139" t="str">
        <f t="shared" si="0"/>
        <v>0810</v>
      </c>
      <c r="F26" s="139"/>
      <c r="G26" s="139"/>
      <c r="H26" s="139"/>
      <c r="I26" s="139" t="s">
        <v>137</v>
      </c>
      <c r="J26" s="139" t="s">
        <v>138</v>
      </c>
      <c r="K26" s="140">
        <v>1350</v>
      </c>
      <c r="L26" s="140">
        <v>235</v>
      </c>
      <c r="M26" s="140">
        <v>317250</v>
      </c>
      <c r="N26" s="139" t="s">
        <v>139</v>
      </c>
      <c r="O26" s="140">
        <v>1</v>
      </c>
      <c r="P26" s="139" t="s">
        <v>140</v>
      </c>
      <c r="Q26" s="139" t="s">
        <v>140</v>
      </c>
      <c r="R26" s="139" t="s">
        <v>140</v>
      </c>
      <c r="S26" s="139" t="s">
        <v>140</v>
      </c>
      <c r="T26" s="139" t="s">
        <v>140</v>
      </c>
    </row>
    <row r="27" spans="1:20">
      <c r="A27" s="139" t="s">
        <v>185</v>
      </c>
      <c r="B27" s="139" t="s">
        <v>182</v>
      </c>
      <c r="C27" s="139" t="s">
        <v>186</v>
      </c>
      <c r="D27" s="139" t="str">
        <f>VLOOKUP(C27,RefCodeQuery!$C$1:$D$56,2,FALSE)</f>
        <v>Sale Return</v>
      </c>
      <c r="E27" s="139" t="str">
        <f t="shared" si="0"/>
        <v>0301</v>
      </c>
      <c r="F27" s="139"/>
      <c r="G27" s="139"/>
      <c r="H27" s="139"/>
      <c r="I27" s="139" t="s">
        <v>137</v>
      </c>
      <c r="J27" s="139" t="s">
        <v>138</v>
      </c>
      <c r="K27" s="140">
        <v>1500</v>
      </c>
      <c r="L27" s="140">
        <v>235</v>
      </c>
      <c r="M27" s="140">
        <v>352500</v>
      </c>
      <c r="N27" s="139" t="s">
        <v>139</v>
      </c>
      <c r="O27" s="140">
        <v>1</v>
      </c>
      <c r="P27" s="139" t="s">
        <v>140</v>
      </c>
      <c r="Q27" s="139" t="s">
        <v>140</v>
      </c>
      <c r="R27" s="139" t="s">
        <v>140</v>
      </c>
      <c r="S27" s="139" t="s">
        <v>140</v>
      </c>
      <c r="T27" s="139" t="s">
        <v>140</v>
      </c>
    </row>
    <row r="28" spans="1:20">
      <c r="A28" s="139" t="s">
        <v>187</v>
      </c>
      <c r="B28" s="139" t="s">
        <v>182</v>
      </c>
      <c r="C28" s="139" t="s">
        <v>188</v>
      </c>
      <c r="D28" s="139" t="str">
        <f>VLOOKUP(C28,RefCodeQuery!$C$1:$D$56,2,FALSE)</f>
        <v>Sale</v>
      </c>
      <c r="E28" s="139" t="str">
        <f t="shared" si="0"/>
        <v>0401</v>
      </c>
      <c r="F28" s="139"/>
      <c r="G28" s="139"/>
      <c r="H28" s="139"/>
      <c r="I28" s="139" t="s">
        <v>137</v>
      </c>
      <c r="J28" s="139" t="s">
        <v>138</v>
      </c>
      <c r="K28" s="140">
        <v>1400</v>
      </c>
      <c r="L28" s="140">
        <v>235</v>
      </c>
      <c r="M28" s="140">
        <v>329000</v>
      </c>
      <c r="N28" s="139" t="s">
        <v>139</v>
      </c>
      <c r="O28" s="140">
        <v>1</v>
      </c>
      <c r="P28" s="139" t="s">
        <v>140</v>
      </c>
      <c r="Q28" s="139" t="s">
        <v>140</v>
      </c>
      <c r="R28" s="139" t="s">
        <v>140</v>
      </c>
      <c r="S28" s="139" t="s">
        <v>140</v>
      </c>
      <c r="T28" s="139" t="s">
        <v>140</v>
      </c>
    </row>
    <row r="29" spans="1:20">
      <c r="A29" s="139" t="s">
        <v>189</v>
      </c>
      <c r="B29" s="139" t="s">
        <v>182</v>
      </c>
      <c r="C29" s="139" t="s">
        <v>190</v>
      </c>
      <c r="D29" s="139" t="str">
        <f>VLOOKUP(C29,RefCodeQuery!$C$1:$D$56,2,FALSE)</f>
        <v>Sale Challan IN</v>
      </c>
      <c r="E29" s="139" t="str">
        <f t="shared" si="0"/>
        <v>0701</v>
      </c>
      <c r="F29" s="139"/>
      <c r="G29" s="139"/>
      <c r="H29" s="139"/>
      <c r="I29" s="139" t="s">
        <v>137</v>
      </c>
      <c r="J29" s="139" t="s">
        <v>138</v>
      </c>
      <c r="K29" s="140">
        <v>1400</v>
      </c>
      <c r="L29" s="140">
        <v>235</v>
      </c>
      <c r="M29" s="140">
        <v>329000</v>
      </c>
      <c r="N29" s="139" t="s">
        <v>139</v>
      </c>
      <c r="O29" s="140">
        <v>1</v>
      </c>
      <c r="P29" s="139" t="s">
        <v>140</v>
      </c>
      <c r="Q29" s="139" t="s">
        <v>140</v>
      </c>
      <c r="R29" s="139" t="s">
        <v>140</v>
      </c>
      <c r="S29" s="139" t="s">
        <v>140</v>
      </c>
      <c r="T29" s="139" t="s">
        <v>140</v>
      </c>
    </row>
    <row r="30" spans="1:20">
      <c r="A30" s="139" t="s">
        <v>191</v>
      </c>
      <c r="B30" s="139" t="s">
        <v>182</v>
      </c>
      <c r="C30" s="139" t="s">
        <v>192</v>
      </c>
      <c r="D30" s="139" t="str">
        <f>VLOOKUP(C30,RefCodeQuery!$C$1:$D$56,2,FALSE)</f>
        <v>Sale Challan Out</v>
      </c>
      <c r="E30" s="139" t="str">
        <f t="shared" si="0"/>
        <v>0801</v>
      </c>
      <c r="F30" s="139"/>
      <c r="G30" s="139"/>
      <c r="H30" s="139"/>
      <c r="I30" s="139" t="s">
        <v>137</v>
      </c>
      <c r="J30" s="139" t="s">
        <v>138</v>
      </c>
      <c r="K30" s="140">
        <v>1400</v>
      </c>
      <c r="L30" s="140">
        <v>235</v>
      </c>
      <c r="M30" s="140">
        <v>329000</v>
      </c>
      <c r="N30" s="139" t="s">
        <v>139</v>
      </c>
      <c r="O30" s="140">
        <v>1</v>
      </c>
      <c r="P30" s="139" t="s">
        <v>140</v>
      </c>
      <c r="Q30" s="139" t="s">
        <v>140</v>
      </c>
      <c r="R30" s="139" t="s">
        <v>140</v>
      </c>
      <c r="S30" s="139" t="s">
        <v>140</v>
      </c>
      <c r="T30" s="139" t="s">
        <v>140</v>
      </c>
    </row>
    <row r="31" spans="1:20">
      <c r="A31" s="139" t="s">
        <v>193</v>
      </c>
      <c r="B31" s="139" t="s">
        <v>182</v>
      </c>
      <c r="C31" s="139" t="s">
        <v>194</v>
      </c>
      <c r="D31" s="139" t="str">
        <f>VLOOKUP(C31,RefCodeQuery!$C$1:$D$56,2,FALSE)</f>
        <v>Sale Return</v>
      </c>
      <c r="E31" s="139" t="str">
        <f t="shared" si="0"/>
        <v>0311</v>
      </c>
      <c r="F31" s="139"/>
      <c r="G31" s="139"/>
      <c r="H31" s="139"/>
      <c r="I31" s="139" t="s">
        <v>137</v>
      </c>
      <c r="J31" s="139" t="s">
        <v>138</v>
      </c>
      <c r="K31" s="140">
        <v>1400</v>
      </c>
      <c r="L31" s="140">
        <v>235</v>
      </c>
      <c r="M31" s="140">
        <v>329000</v>
      </c>
      <c r="N31" s="139" t="s">
        <v>139</v>
      </c>
      <c r="O31" s="140">
        <v>1</v>
      </c>
      <c r="P31" s="139" t="s">
        <v>140</v>
      </c>
      <c r="Q31" s="139" t="s">
        <v>140</v>
      </c>
      <c r="R31" s="139" t="s">
        <v>140</v>
      </c>
      <c r="S31" s="139" t="s">
        <v>140</v>
      </c>
      <c r="T31" s="139" t="s">
        <v>140</v>
      </c>
    </row>
    <row r="32" spans="1:20">
      <c r="A32" s="139" t="s">
        <v>195</v>
      </c>
      <c r="B32" s="139" t="s">
        <v>181</v>
      </c>
      <c r="C32" s="139" t="s">
        <v>196</v>
      </c>
      <c r="D32" s="139" t="str">
        <f>VLOOKUP(C32,RefCodeQuery!$C$1:$D$56,2,FALSE)</f>
        <v>Sale</v>
      </c>
      <c r="E32" s="139" t="str">
        <f t="shared" si="0"/>
        <v>0411</v>
      </c>
      <c r="F32" s="139"/>
      <c r="G32" s="139"/>
      <c r="H32" s="139"/>
      <c r="I32" s="139" t="s">
        <v>137</v>
      </c>
      <c r="J32" s="139" t="s">
        <v>138</v>
      </c>
      <c r="K32" s="140">
        <v>1000</v>
      </c>
      <c r="L32" s="140">
        <v>235</v>
      </c>
      <c r="M32" s="140">
        <v>235000</v>
      </c>
      <c r="N32" s="139" t="s">
        <v>139</v>
      </c>
      <c r="O32" s="140">
        <v>1</v>
      </c>
      <c r="P32" s="139" t="s">
        <v>140</v>
      </c>
      <c r="Q32" s="139" t="s">
        <v>140</v>
      </c>
      <c r="R32" s="139" t="s">
        <v>140</v>
      </c>
      <c r="S32" s="139" t="s">
        <v>140</v>
      </c>
      <c r="T32" s="139" t="s">
        <v>140</v>
      </c>
    </row>
    <row r="33" spans="1:20">
      <c r="A33" s="139" t="s">
        <v>197</v>
      </c>
      <c r="B33" s="139" t="s">
        <v>181</v>
      </c>
      <c r="C33" s="139" t="s">
        <v>198</v>
      </c>
      <c r="D33" s="139" t="str">
        <f>VLOOKUP(C33,RefCodeQuery!$C$1:$D$56,2,FALSE)</f>
        <v>Sale Challan IN</v>
      </c>
      <c r="E33" s="139" t="str">
        <f t="shared" si="0"/>
        <v>0711</v>
      </c>
      <c r="F33" s="139"/>
      <c r="G33" s="139"/>
      <c r="H33" s="139"/>
      <c r="I33" s="139" t="s">
        <v>137</v>
      </c>
      <c r="J33" s="139" t="s">
        <v>138</v>
      </c>
      <c r="K33" s="140">
        <v>1000</v>
      </c>
      <c r="L33" s="140">
        <v>235</v>
      </c>
      <c r="M33" s="140">
        <v>235000</v>
      </c>
      <c r="N33" s="139" t="s">
        <v>139</v>
      </c>
      <c r="O33" s="140">
        <v>1</v>
      </c>
      <c r="P33" s="139" t="s">
        <v>140</v>
      </c>
      <c r="Q33" s="139" t="s">
        <v>140</v>
      </c>
      <c r="R33" s="139" t="s">
        <v>140</v>
      </c>
      <c r="S33" s="139" t="s">
        <v>140</v>
      </c>
      <c r="T33" s="139" t="s">
        <v>140</v>
      </c>
    </row>
    <row r="34" spans="1:20">
      <c r="A34" s="139" t="s">
        <v>199</v>
      </c>
      <c r="B34" s="139" t="s">
        <v>181</v>
      </c>
      <c r="C34" s="139" t="s">
        <v>200</v>
      </c>
      <c r="D34" s="139" t="str">
        <f>VLOOKUP(C34,RefCodeQuery!$C$1:$D$56,2,FALSE)</f>
        <v>Sale Challan Out</v>
      </c>
      <c r="E34" s="139" t="str">
        <f t="shared" si="0"/>
        <v>0811</v>
      </c>
      <c r="F34" s="139"/>
      <c r="G34" s="139"/>
      <c r="H34" s="139"/>
      <c r="I34" s="139" t="s">
        <v>137</v>
      </c>
      <c r="J34" s="139" t="s">
        <v>138</v>
      </c>
      <c r="K34" s="140">
        <v>1000</v>
      </c>
      <c r="L34" s="140">
        <v>235</v>
      </c>
      <c r="M34" s="140">
        <v>235000</v>
      </c>
      <c r="N34" s="139" t="s">
        <v>139</v>
      </c>
      <c r="O34" s="140">
        <v>1</v>
      </c>
      <c r="P34" s="139" t="s">
        <v>140</v>
      </c>
      <c r="Q34" s="139" t="s">
        <v>140</v>
      </c>
      <c r="R34" s="139" t="s">
        <v>140</v>
      </c>
      <c r="S34" s="139" t="s">
        <v>140</v>
      </c>
      <c r="T34" s="139" t="s">
        <v>140</v>
      </c>
    </row>
  </sheetData>
  <autoFilter ref="A2:T2" xr:uid="{7098AE0F-8D81-4F26-9EFB-F723316AF1E1}"/>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BC114-F586-4C20-B4CA-4393DE0100D9}">
  <sheetPr codeName="Sheet10"/>
  <dimension ref="A1:X45"/>
  <sheetViews>
    <sheetView workbookViewId="0">
      <selection activeCell="B27" sqref="B27"/>
    </sheetView>
  </sheetViews>
  <sheetFormatPr defaultRowHeight="15"/>
  <cols>
    <col min="1" max="1" width="8.42578125" bestFit="1" customWidth="1"/>
    <col min="2" max="2" width="11.140625" bestFit="1" customWidth="1"/>
    <col min="3" max="3" width="15.140625" bestFit="1" customWidth="1"/>
    <col min="5" max="5" width="7" bestFit="1" customWidth="1"/>
    <col min="6" max="6" width="31.5703125" bestFit="1" customWidth="1"/>
    <col min="7" max="7" width="29.42578125" bestFit="1" customWidth="1"/>
    <col min="8" max="8" width="5.28515625" bestFit="1" customWidth="1"/>
    <col min="9" max="9" width="7.140625" bestFit="1" customWidth="1"/>
    <col min="10" max="10" width="20.28515625" bestFit="1" customWidth="1"/>
    <col min="11" max="11" width="30.42578125" bestFit="1" customWidth="1"/>
    <col min="12" max="12" width="11.28515625" bestFit="1" customWidth="1"/>
    <col min="13" max="13" width="20.140625" bestFit="1" customWidth="1"/>
    <col min="14" max="14" width="19.5703125" bestFit="1" customWidth="1"/>
    <col min="15" max="15" width="31.28515625" bestFit="1" customWidth="1"/>
    <col min="16" max="16" width="19.7109375" bestFit="1" customWidth="1"/>
    <col min="17" max="17" width="31.28515625" bestFit="1" customWidth="1"/>
    <col min="18" max="18" width="11.28515625" bestFit="1" customWidth="1"/>
    <col min="19" max="19" width="20.140625" bestFit="1" customWidth="1"/>
    <col min="20" max="20" width="19.5703125" bestFit="1" customWidth="1"/>
    <col min="21" max="21" width="31.28515625" bestFit="1" customWidth="1"/>
    <col min="22" max="22" width="20.42578125" bestFit="1" customWidth="1"/>
    <col min="23" max="23" width="23" bestFit="1" customWidth="1"/>
    <col min="24" max="24" width="26.140625" bestFit="1" customWidth="1"/>
  </cols>
  <sheetData>
    <row r="1" spans="1:24">
      <c r="A1" s="131" t="s">
        <v>285</v>
      </c>
      <c r="B1" s="165" t="s">
        <v>275</v>
      </c>
      <c r="C1" s="165" t="s">
        <v>276</v>
      </c>
      <c r="E1" s="195" t="s">
        <v>19</v>
      </c>
      <c r="F1" s="195" t="s">
        <v>275</v>
      </c>
      <c r="G1" s="195" t="s">
        <v>276</v>
      </c>
      <c r="H1" s="195" t="s">
        <v>201</v>
      </c>
      <c r="I1" s="195" t="s">
        <v>306</v>
      </c>
      <c r="J1" s="195" t="s">
        <v>300</v>
      </c>
      <c r="K1" s="195" t="s">
        <v>301</v>
      </c>
      <c r="L1" s="195" t="s">
        <v>302</v>
      </c>
      <c r="M1" s="195" t="s">
        <v>303</v>
      </c>
      <c r="N1" s="195" t="s">
        <v>439</v>
      </c>
      <c r="O1" s="195" t="s">
        <v>440</v>
      </c>
      <c r="P1" s="188" t="s">
        <v>297</v>
      </c>
      <c r="Q1" s="188" t="s">
        <v>398</v>
      </c>
      <c r="R1" s="188" t="s">
        <v>297</v>
      </c>
      <c r="S1" s="188" t="s">
        <v>398</v>
      </c>
      <c r="T1" s="188" t="s">
        <v>297</v>
      </c>
      <c r="U1" s="188" t="s">
        <v>398</v>
      </c>
      <c r="V1" s="188" t="s">
        <v>398</v>
      </c>
      <c r="W1" s="188" t="s">
        <v>297</v>
      </c>
      <c r="X1" s="188" t="s">
        <v>398</v>
      </c>
    </row>
    <row r="2" spans="1:24">
      <c r="A2" s="131">
        <v>1</v>
      </c>
      <c r="B2" s="166" t="s">
        <v>283</v>
      </c>
      <c r="C2" s="166" t="s">
        <v>284</v>
      </c>
      <c r="E2" s="196" t="s">
        <v>307</v>
      </c>
      <c r="F2" s="196" t="s">
        <v>308</v>
      </c>
      <c r="G2" s="196" t="s">
        <v>308</v>
      </c>
      <c r="H2" s="196" t="s">
        <v>309</v>
      </c>
      <c r="I2" s="197">
        <v>0.95</v>
      </c>
      <c r="J2" s="196" t="s">
        <v>135</v>
      </c>
      <c r="K2" s="198">
        <v>43736</v>
      </c>
      <c r="L2" s="196" t="s">
        <v>140</v>
      </c>
      <c r="M2" s="199"/>
      <c r="N2" s="196" t="s">
        <v>304</v>
      </c>
      <c r="O2" s="196" t="s">
        <v>304</v>
      </c>
      <c r="P2" s="189" t="s">
        <v>405</v>
      </c>
      <c r="Q2" s="190" t="s">
        <v>416</v>
      </c>
      <c r="R2" s="191" t="s">
        <v>408</v>
      </c>
      <c r="S2" s="192" t="s">
        <v>395</v>
      </c>
      <c r="T2" s="189" t="s">
        <v>417</v>
      </c>
      <c r="U2" s="190" t="s">
        <v>416</v>
      </c>
      <c r="V2" s="194" t="s">
        <v>421</v>
      </c>
      <c r="W2" s="104" t="s">
        <v>427</v>
      </c>
      <c r="X2" s="192" t="s">
        <v>428</v>
      </c>
    </row>
    <row r="3" spans="1:24">
      <c r="A3" s="131">
        <v>1</v>
      </c>
      <c r="B3" s="166" t="s">
        <v>282</v>
      </c>
      <c r="C3" s="166" t="s">
        <v>288</v>
      </c>
      <c r="E3" s="196" t="s">
        <v>310</v>
      </c>
      <c r="F3" s="196" t="s">
        <v>311</v>
      </c>
      <c r="G3" s="196" t="s">
        <v>311</v>
      </c>
      <c r="H3" s="196" t="s">
        <v>309</v>
      </c>
      <c r="I3" s="197">
        <v>0.9</v>
      </c>
      <c r="J3" s="196" t="s">
        <v>135</v>
      </c>
      <c r="K3" s="198">
        <v>43736</v>
      </c>
      <c r="L3" s="196" t="s">
        <v>140</v>
      </c>
      <c r="M3" s="199"/>
      <c r="N3" s="196" t="s">
        <v>304</v>
      </c>
      <c r="O3" s="196" t="s">
        <v>304</v>
      </c>
      <c r="P3" s="191" t="s">
        <v>397</v>
      </c>
      <c r="Q3" s="192" t="s">
        <v>396</v>
      </c>
      <c r="R3" s="191" t="s">
        <v>409</v>
      </c>
      <c r="S3" s="189" t="s">
        <v>410</v>
      </c>
      <c r="T3" s="191" t="s">
        <v>418</v>
      </c>
      <c r="U3" s="189" t="s">
        <v>420</v>
      </c>
      <c r="V3" s="194" t="s">
        <v>422</v>
      </c>
      <c r="W3" s="104" t="s">
        <v>431</v>
      </c>
      <c r="X3" s="192" t="s">
        <v>429</v>
      </c>
    </row>
    <row r="4" spans="1:24">
      <c r="A4" s="131">
        <v>1</v>
      </c>
      <c r="B4" s="166" t="s">
        <v>286</v>
      </c>
      <c r="C4" s="166" t="s">
        <v>287</v>
      </c>
      <c r="E4" s="196" t="s">
        <v>312</v>
      </c>
      <c r="F4" s="196" t="s">
        <v>313</v>
      </c>
      <c r="G4" s="196" t="s">
        <v>314</v>
      </c>
      <c r="H4" s="196" t="s">
        <v>309</v>
      </c>
      <c r="I4" s="197">
        <v>1.35</v>
      </c>
      <c r="J4" s="196" t="s">
        <v>135</v>
      </c>
      <c r="K4" s="198">
        <v>43736</v>
      </c>
      <c r="L4" s="196" t="s">
        <v>140</v>
      </c>
      <c r="M4" s="199"/>
      <c r="N4" s="196" t="s">
        <v>304</v>
      </c>
      <c r="O4" s="196" t="s">
        <v>304</v>
      </c>
      <c r="P4" s="191" t="s">
        <v>399</v>
      </c>
      <c r="Q4" s="192"/>
      <c r="R4" s="191" t="s">
        <v>411</v>
      </c>
      <c r="S4" s="189" t="s">
        <v>415</v>
      </c>
      <c r="T4" s="104" t="s">
        <v>419</v>
      </c>
      <c r="U4" s="192" t="s">
        <v>500</v>
      </c>
      <c r="V4" s="194" t="s">
        <v>423</v>
      </c>
      <c r="W4" s="104" t="s">
        <v>432</v>
      </c>
      <c r="X4" s="192" t="s">
        <v>430</v>
      </c>
    </row>
    <row r="5" spans="1:24">
      <c r="A5" s="131">
        <v>2</v>
      </c>
      <c r="B5" s="166" t="s">
        <v>277</v>
      </c>
      <c r="C5" s="166" t="s">
        <v>278</v>
      </c>
      <c r="E5" s="196" t="s">
        <v>315</v>
      </c>
      <c r="F5" s="196" t="s">
        <v>316</v>
      </c>
      <c r="G5" s="196" t="s">
        <v>316</v>
      </c>
      <c r="H5" s="196" t="s">
        <v>309</v>
      </c>
      <c r="I5" s="197">
        <v>1.4</v>
      </c>
      <c r="J5" s="196" t="s">
        <v>135</v>
      </c>
      <c r="K5" s="198">
        <v>43736</v>
      </c>
      <c r="L5" s="196" t="s">
        <v>140</v>
      </c>
      <c r="M5" s="199"/>
      <c r="N5" s="196" t="s">
        <v>304</v>
      </c>
      <c r="O5" s="196" t="s">
        <v>304</v>
      </c>
      <c r="P5" s="191" t="s">
        <v>400</v>
      </c>
      <c r="Q5" s="192"/>
      <c r="R5" s="191" t="s">
        <v>413</v>
      </c>
      <c r="S5" s="189" t="s">
        <v>413</v>
      </c>
      <c r="T5" s="191" t="s">
        <v>424</v>
      </c>
      <c r="U5" s="193" t="s">
        <v>412</v>
      </c>
      <c r="V5" s="194" t="s">
        <v>425</v>
      </c>
      <c r="W5" s="104" t="s">
        <v>435</v>
      </c>
      <c r="X5" s="192" t="s">
        <v>433</v>
      </c>
    </row>
    <row r="6" spans="1:24">
      <c r="A6" s="131">
        <v>2</v>
      </c>
      <c r="B6" s="166" t="s">
        <v>281</v>
      </c>
      <c r="C6" s="166" t="s">
        <v>289</v>
      </c>
      <c r="E6" s="196" t="s">
        <v>139</v>
      </c>
      <c r="F6" s="196" t="s">
        <v>317</v>
      </c>
      <c r="G6" s="196" t="s">
        <v>318</v>
      </c>
      <c r="H6" s="196" t="s">
        <v>319</v>
      </c>
      <c r="I6" s="197">
        <v>1</v>
      </c>
      <c r="J6" s="196" t="s">
        <v>135</v>
      </c>
      <c r="K6" s="198">
        <v>43736</v>
      </c>
      <c r="L6" s="196" t="s">
        <v>140</v>
      </c>
      <c r="M6" s="199"/>
      <c r="N6" s="196" t="s">
        <v>304</v>
      </c>
      <c r="O6" s="196" t="s">
        <v>304</v>
      </c>
      <c r="P6" s="191" t="s">
        <v>401</v>
      </c>
      <c r="Q6" s="192"/>
      <c r="R6" s="191" t="s">
        <v>412</v>
      </c>
      <c r="S6" s="189" t="s">
        <v>414</v>
      </c>
      <c r="V6" s="194" t="s">
        <v>426</v>
      </c>
      <c r="W6" s="104" t="s">
        <v>434</v>
      </c>
      <c r="X6" s="192" t="s">
        <v>437</v>
      </c>
    </row>
    <row r="7" spans="1:24">
      <c r="A7" s="131">
        <v>3</v>
      </c>
      <c r="B7" s="166" t="s">
        <v>298</v>
      </c>
      <c r="C7" s="166" t="s">
        <v>290</v>
      </c>
      <c r="E7" s="196" t="s">
        <v>320</v>
      </c>
      <c r="F7" s="196" t="s">
        <v>321</v>
      </c>
      <c r="G7" s="196" t="s">
        <v>322</v>
      </c>
      <c r="H7" s="196" t="s">
        <v>319</v>
      </c>
      <c r="I7" s="197">
        <v>2</v>
      </c>
      <c r="J7" s="196" t="s">
        <v>135</v>
      </c>
      <c r="K7" s="198">
        <v>43736</v>
      </c>
      <c r="L7" s="196" t="s">
        <v>140</v>
      </c>
      <c r="M7" s="199"/>
      <c r="N7" s="196" t="s">
        <v>304</v>
      </c>
      <c r="O7" s="196" t="s">
        <v>304</v>
      </c>
      <c r="P7" s="191" t="s">
        <v>406</v>
      </c>
      <c r="Q7" s="192" t="s">
        <v>404</v>
      </c>
      <c r="W7" s="104" t="s">
        <v>436</v>
      </c>
      <c r="X7" s="192" t="s">
        <v>438</v>
      </c>
    </row>
    <row r="8" spans="1:24">
      <c r="A8" s="131">
        <v>3</v>
      </c>
      <c r="B8" s="166" t="s">
        <v>279</v>
      </c>
      <c r="C8" s="166" t="s">
        <v>291</v>
      </c>
      <c r="E8" s="196" t="s">
        <v>323</v>
      </c>
      <c r="F8" s="196" t="s">
        <v>324</v>
      </c>
      <c r="G8" s="196" t="s">
        <v>325</v>
      </c>
      <c r="H8" s="196" t="s">
        <v>319</v>
      </c>
      <c r="I8" s="197">
        <v>3</v>
      </c>
      <c r="J8" s="196" t="s">
        <v>135</v>
      </c>
      <c r="K8" s="198">
        <v>43736</v>
      </c>
      <c r="L8" s="196" t="s">
        <v>135</v>
      </c>
      <c r="M8" s="198">
        <v>43864.528252314813</v>
      </c>
      <c r="N8" s="196" t="s">
        <v>441</v>
      </c>
      <c r="O8" s="196" t="s">
        <v>304</v>
      </c>
      <c r="P8" s="191" t="s">
        <v>402</v>
      </c>
      <c r="Q8" s="189" t="s">
        <v>403</v>
      </c>
    </row>
    <row r="9" spans="1:24">
      <c r="A9" s="131">
        <v>3</v>
      </c>
      <c r="B9" s="166" t="s">
        <v>280</v>
      </c>
      <c r="C9" s="166" t="s">
        <v>292</v>
      </c>
      <c r="E9" s="196" t="s">
        <v>326</v>
      </c>
      <c r="F9" s="196" t="s">
        <v>327</v>
      </c>
      <c r="G9" s="196" t="s">
        <v>328</v>
      </c>
      <c r="H9" s="196" t="s">
        <v>319</v>
      </c>
      <c r="I9" s="197">
        <v>4</v>
      </c>
      <c r="J9" s="196" t="s">
        <v>135</v>
      </c>
      <c r="K9" s="198">
        <v>43736</v>
      </c>
      <c r="L9" s="196" t="s">
        <v>140</v>
      </c>
      <c r="M9" s="199"/>
      <c r="N9" s="196" t="s">
        <v>304</v>
      </c>
      <c r="O9" s="196" t="s">
        <v>304</v>
      </c>
      <c r="P9" s="191" t="s">
        <v>407</v>
      </c>
      <c r="Q9" s="192"/>
    </row>
    <row r="10" spans="1:24">
      <c r="A10" s="131">
        <v>3</v>
      </c>
      <c r="B10" s="166" t="s">
        <v>295</v>
      </c>
      <c r="C10" s="166" t="s">
        <v>296</v>
      </c>
      <c r="E10" s="196" t="s">
        <v>329</v>
      </c>
      <c r="F10" s="196" t="s">
        <v>330</v>
      </c>
      <c r="G10" s="196" t="s">
        <v>331</v>
      </c>
      <c r="H10" s="196" t="s">
        <v>319</v>
      </c>
      <c r="I10" s="197">
        <v>5</v>
      </c>
      <c r="J10" s="196" t="s">
        <v>135</v>
      </c>
      <c r="K10" s="198">
        <v>43736</v>
      </c>
      <c r="L10" s="196" t="s">
        <v>140</v>
      </c>
      <c r="M10" s="199"/>
      <c r="N10" s="196" t="s">
        <v>304</v>
      </c>
      <c r="O10" s="196" t="s">
        <v>304</v>
      </c>
    </row>
    <row r="11" spans="1:24">
      <c r="A11" s="131">
        <v>3</v>
      </c>
      <c r="B11" s="166" t="s">
        <v>293</v>
      </c>
      <c r="C11" s="166" t="s">
        <v>294</v>
      </c>
      <c r="E11" s="196" t="s">
        <v>332</v>
      </c>
      <c r="F11" s="196" t="s">
        <v>333</v>
      </c>
      <c r="G11" s="196" t="s">
        <v>334</v>
      </c>
      <c r="H11" s="196" t="s">
        <v>319</v>
      </c>
      <c r="I11" s="197">
        <v>6</v>
      </c>
      <c r="J11" s="196" t="s">
        <v>135</v>
      </c>
      <c r="K11" s="198">
        <v>43736</v>
      </c>
      <c r="L11" s="196" t="s">
        <v>140</v>
      </c>
      <c r="M11" s="199"/>
      <c r="N11" s="196" t="s">
        <v>304</v>
      </c>
      <c r="O11" s="196" t="s">
        <v>304</v>
      </c>
    </row>
    <row r="12" spans="1:24">
      <c r="A12" t="s">
        <v>19</v>
      </c>
      <c r="B12" t="s">
        <v>275</v>
      </c>
      <c r="C12" t="s">
        <v>276</v>
      </c>
      <c r="E12" s="196" t="s">
        <v>335</v>
      </c>
      <c r="F12" s="196" t="s">
        <v>336</v>
      </c>
      <c r="G12" s="196" t="s">
        <v>336</v>
      </c>
      <c r="H12" s="196" t="s">
        <v>337</v>
      </c>
      <c r="I12" s="197">
        <v>0</v>
      </c>
      <c r="J12" s="196" t="s">
        <v>135</v>
      </c>
      <c r="K12" s="198">
        <v>43652.513553240744</v>
      </c>
      <c r="L12" s="196" t="s">
        <v>135</v>
      </c>
      <c r="M12" s="198">
        <v>43652.608229166668</v>
      </c>
      <c r="N12" s="196" t="s">
        <v>441</v>
      </c>
      <c r="O12" s="196" t="s">
        <v>304</v>
      </c>
    </row>
    <row r="13" spans="1:24">
      <c r="A13" t="s">
        <v>371</v>
      </c>
      <c r="B13" t="s">
        <v>283</v>
      </c>
      <c r="C13" t="s">
        <v>284</v>
      </c>
      <c r="E13" s="196" t="s">
        <v>338</v>
      </c>
      <c r="F13" s="196" t="s">
        <v>339</v>
      </c>
      <c r="G13" s="196" t="s">
        <v>339</v>
      </c>
      <c r="H13" s="196" t="s">
        <v>337</v>
      </c>
      <c r="I13" s="197">
        <v>0</v>
      </c>
      <c r="J13" s="196" t="s">
        <v>135</v>
      </c>
      <c r="K13" s="198">
        <v>43652.513553240744</v>
      </c>
      <c r="L13" s="196" t="s">
        <v>135</v>
      </c>
      <c r="M13" s="198">
        <v>43652.608229166668</v>
      </c>
      <c r="N13" s="196" t="s">
        <v>441</v>
      </c>
      <c r="O13" s="196" t="s">
        <v>304</v>
      </c>
    </row>
    <row r="14" spans="1:24">
      <c r="A14" t="s">
        <v>373</v>
      </c>
      <c r="B14" t="s">
        <v>282</v>
      </c>
      <c r="C14" t="s">
        <v>288</v>
      </c>
      <c r="E14" s="196" t="s">
        <v>340</v>
      </c>
      <c r="F14" s="196" t="s">
        <v>341</v>
      </c>
      <c r="G14" s="196" t="s">
        <v>341</v>
      </c>
      <c r="H14" s="196" t="s">
        <v>337</v>
      </c>
      <c r="I14" s="197">
        <v>0</v>
      </c>
      <c r="J14" s="196" t="s">
        <v>135</v>
      </c>
      <c r="K14" s="198">
        <v>43652.513553240744</v>
      </c>
      <c r="L14" s="196" t="s">
        <v>135</v>
      </c>
      <c r="M14" s="198">
        <v>43652.608229166668</v>
      </c>
      <c r="N14" s="196" t="s">
        <v>441</v>
      </c>
      <c r="O14" s="196" t="s">
        <v>304</v>
      </c>
    </row>
    <row r="15" spans="1:24">
      <c r="A15" t="s">
        <v>374</v>
      </c>
      <c r="B15" t="s">
        <v>286</v>
      </c>
      <c r="C15" t="s">
        <v>287</v>
      </c>
      <c r="E15" s="196" t="s">
        <v>342</v>
      </c>
      <c r="F15" s="196" t="s">
        <v>343</v>
      </c>
      <c r="G15" s="196" t="s">
        <v>343</v>
      </c>
      <c r="H15" s="196" t="s">
        <v>337</v>
      </c>
      <c r="I15" s="197">
        <v>0</v>
      </c>
      <c r="J15" s="196" t="s">
        <v>135</v>
      </c>
      <c r="K15" s="198">
        <v>43652.513553240744</v>
      </c>
      <c r="L15" s="196" t="s">
        <v>135</v>
      </c>
      <c r="M15" s="198">
        <v>43652.608229166668</v>
      </c>
      <c r="N15" s="196" t="s">
        <v>441</v>
      </c>
      <c r="O15" s="196" t="s">
        <v>304</v>
      </c>
    </row>
    <row r="16" spans="1:24">
      <c r="A16" t="s">
        <v>375</v>
      </c>
      <c r="B16" t="s">
        <v>277</v>
      </c>
      <c r="C16" t="s">
        <v>278</v>
      </c>
      <c r="E16" s="196" t="s">
        <v>344</v>
      </c>
      <c r="F16" s="196" t="s">
        <v>345</v>
      </c>
      <c r="G16" s="196" t="s">
        <v>345</v>
      </c>
      <c r="H16" s="196" t="s">
        <v>337</v>
      </c>
      <c r="I16" s="197">
        <v>0</v>
      </c>
      <c r="J16" s="196" t="s">
        <v>135</v>
      </c>
      <c r="K16" s="198">
        <v>43652.513553240744</v>
      </c>
      <c r="L16" s="196" t="s">
        <v>135</v>
      </c>
      <c r="M16" s="198">
        <v>43652.608229166668</v>
      </c>
      <c r="N16" s="196" t="s">
        <v>441</v>
      </c>
      <c r="O16" s="196" t="s">
        <v>304</v>
      </c>
    </row>
    <row r="17" spans="1:15">
      <c r="A17" t="s">
        <v>376</v>
      </c>
      <c r="B17" t="s">
        <v>281</v>
      </c>
      <c r="C17" t="s">
        <v>289</v>
      </c>
      <c r="E17" s="196" t="s">
        <v>346</v>
      </c>
      <c r="F17" s="196" t="s">
        <v>0</v>
      </c>
      <c r="G17" s="196" t="s">
        <v>0</v>
      </c>
      <c r="H17" s="196" t="s">
        <v>337</v>
      </c>
      <c r="I17" s="197">
        <v>0</v>
      </c>
      <c r="J17" s="196" t="s">
        <v>135</v>
      </c>
      <c r="K17" s="198">
        <v>43652.513553240744</v>
      </c>
      <c r="L17" s="196" t="s">
        <v>135</v>
      </c>
      <c r="M17" s="198">
        <v>43652.608229166668</v>
      </c>
      <c r="N17" s="196" t="s">
        <v>441</v>
      </c>
      <c r="O17" s="196" t="s">
        <v>304</v>
      </c>
    </row>
    <row r="18" spans="1:15">
      <c r="A18" t="s">
        <v>377</v>
      </c>
      <c r="B18" t="s">
        <v>298</v>
      </c>
      <c r="C18" t="s">
        <v>290</v>
      </c>
      <c r="E18" s="196" t="s">
        <v>347</v>
      </c>
      <c r="F18" s="196" t="s">
        <v>348</v>
      </c>
      <c r="G18" s="196" t="s">
        <v>348</v>
      </c>
      <c r="H18" s="196" t="s">
        <v>337</v>
      </c>
      <c r="I18" s="197">
        <v>0</v>
      </c>
      <c r="J18" s="196" t="s">
        <v>135</v>
      </c>
      <c r="K18" s="198">
        <v>43652.513553240744</v>
      </c>
      <c r="L18" s="196" t="s">
        <v>135</v>
      </c>
      <c r="M18" s="198">
        <v>43652.608229166668</v>
      </c>
      <c r="N18" s="196" t="s">
        <v>441</v>
      </c>
      <c r="O18" s="196" t="s">
        <v>304</v>
      </c>
    </row>
    <row r="19" spans="1:15">
      <c r="A19" t="s">
        <v>378</v>
      </c>
      <c r="B19" t="s">
        <v>279</v>
      </c>
      <c r="C19" t="s">
        <v>291</v>
      </c>
      <c r="E19" s="196" t="s">
        <v>349</v>
      </c>
      <c r="F19" s="196" t="s">
        <v>350</v>
      </c>
      <c r="G19" s="196" t="s">
        <v>350</v>
      </c>
      <c r="H19" s="196" t="s">
        <v>337</v>
      </c>
      <c r="I19" s="197">
        <v>0</v>
      </c>
      <c r="J19" s="196" t="s">
        <v>135</v>
      </c>
      <c r="K19" s="198">
        <v>43652.513553240744</v>
      </c>
      <c r="L19" s="196" t="s">
        <v>135</v>
      </c>
      <c r="M19" s="198">
        <v>43652.608229166668</v>
      </c>
      <c r="N19" s="196" t="s">
        <v>441</v>
      </c>
      <c r="O19" s="196" t="s">
        <v>304</v>
      </c>
    </row>
    <row r="20" spans="1:15">
      <c r="A20" t="s">
        <v>379</v>
      </c>
      <c r="B20" t="s">
        <v>280</v>
      </c>
      <c r="C20" t="s">
        <v>292</v>
      </c>
      <c r="E20" s="196" t="s">
        <v>351</v>
      </c>
      <c r="F20" s="196" t="s">
        <v>352</v>
      </c>
      <c r="G20" s="196" t="s">
        <v>352</v>
      </c>
      <c r="H20" s="196" t="s">
        <v>337</v>
      </c>
      <c r="I20" s="197">
        <v>0</v>
      </c>
      <c r="J20" s="196" t="s">
        <v>135</v>
      </c>
      <c r="K20" s="198">
        <v>43652.513553240744</v>
      </c>
      <c r="L20" s="196" t="s">
        <v>135</v>
      </c>
      <c r="M20" s="198">
        <v>43652.608229166668</v>
      </c>
      <c r="N20" s="196" t="s">
        <v>441</v>
      </c>
      <c r="O20" s="196" t="s">
        <v>304</v>
      </c>
    </row>
    <row r="21" spans="1:15">
      <c r="A21" t="s">
        <v>380</v>
      </c>
      <c r="B21" t="s">
        <v>295</v>
      </c>
      <c r="C21" t="s">
        <v>296</v>
      </c>
      <c r="E21" s="196" t="s">
        <v>353</v>
      </c>
      <c r="F21" s="196" t="s">
        <v>354</v>
      </c>
      <c r="G21" s="196" t="s">
        <v>354</v>
      </c>
      <c r="H21" s="196" t="s">
        <v>337</v>
      </c>
      <c r="I21" s="197">
        <v>0</v>
      </c>
      <c r="J21" s="196" t="s">
        <v>135</v>
      </c>
      <c r="K21" s="198">
        <v>43652.513553240744</v>
      </c>
      <c r="L21" s="196" t="s">
        <v>135</v>
      </c>
      <c r="M21" s="198">
        <v>43652.608229166668</v>
      </c>
      <c r="N21" s="196" t="s">
        <v>441</v>
      </c>
      <c r="O21" s="196" t="s">
        <v>304</v>
      </c>
    </row>
    <row r="22" spans="1:15">
      <c r="A22" t="s">
        <v>381</v>
      </c>
      <c r="B22" t="s">
        <v>293</v>
      </c>
      <c r="C22" t="s">
        <v>294</v>
      </c>
      <c r="E22" s="196" t="s">
        <v>355</v>
      </c>
      <c r="F22" s="196" t="s">
        <v>356</v>
      </c>
      <c r="G22" s="196" t="s">
        <v>356</v>
      </c>
      <c r="H22" s="196" t="s">
        <v>357</v>
      </c>
      <c r="I22" s="197">
        <v>1</v>
      </c>
      <c r="J22" s="196" t="s">
        <v>135</v>
      </c>
      <c r="K22" s="198">
        <v>43652.513553240744</v>
      </c>
      <c r="L22" s="196" t="s">
        <v>135</v>
      </c>
      <c r="M22" s="198">
        <v>43652.608229166668</v>
      </c>
      <c r="N22" s="196" t="s">
        <v>441</v>
      </c>
      <c r="O22" s="196" t="s">
        <v>304</v>
      </c>
    </row>
    <row r="23" spans="1:15">
      <c r="A23" t="s">
        <v>382</v>
      </c>
      <c r="B23" t="s">
        <v>383</v>
      </c>
      <c r="C23" t="s">
        <v>384</v>
      </c>
      <c r="E23" s="196" t="s">
        <v>358</v>
      </c>
      <c r="F23" s="196" t="s">
        <v>359</v>
      </c>
      <c r="G23" s="196" t="s">
        <v>359</v>
      </c>
      <c r="H23" s="196" t="s">
        <v>357</v>
      </c>
      <c r="I23" s="197">
        <v>1</v>
      </c>
      <c r="J23" s="196" t="s">
        <v>135</v>
      </c>
      <c r="K23" s="198">
        <v>43652.513553240744</v>
      </c>
      <c r="L23" s="196" t="s">
        <v>135</v>
      </c>
      <c r="M23" s="198">
        <v>43652.608229166668</v>
      </c>
      <c r="N23" s="196" t="s">
        <v>441</v>
      </c>
      <c r="O23" s="196" t="s">
        <v>304</v>
      </c>
    </row>
    <row r="24" spans="1:15">
      <c r="A24" t="s">
        <v>386</v>
      </c>
      <c r="B24" t="s">
        <v>387</v>
      </c>
      <c r="C24" t="s">
        <v>387</v>
      </c>
      <c r="E24" s="196" t="s">
        <v>360</v>
      </c>
      <c r="F24" s="196" t="s">
        <v>361</v>
      </c>
      <c r="G24" s="196" t="s">
        <v>361</v>
      </c>
      <c r="H24" s="196" t="s">
        <v>357</v>
      </c>
      <c r="I24" s="197">
        <v>100</v>
      </c>
      <c r="J24" s="196" t="s">
        <v>135</v>
      </c>
      <c r="K24" s="198">
        <v>43652.513553240744</v>
      </c>
      <c r="L24" s="196" t="s">
        <v>135</v>
      </c>
      <c r="M24" s="198">
        <v>43652.608229166668</v>
      </c>
      <c r="N24" s="196" t="s">
        <v>441</v>
      </c>
      <c r="O24" s="196" t="s">
        <v>304</v>
      </c>
    </row>
    <row r="25" spans="1:15">
      <c r="A25" t="s">
        <v>388</v>
      </c>
      <c r="B25" t="s">
        <v>389</v>
      </c>
      <c r="C25" t="s">
        <v>389</v>
      </c>
      <c r="E25" s="196" t="s">
        <v>362</v>
      </c>
      <c r="F25" s="196" t="s">
        <v>363</v>
      </c>
      <c r="G25" s="196" t="s">
        <v>363</v>
      </c>
      <c r="H25" s="196" t="s">
        <v>357</v>
      </c>
      <c r="I25" s="197">
        <v>1000</v>
      </c>
      <c r="J25" s="196" t="s">
        <v>135</v>
      </c>
      <c r="K25" s="198">
        <v>43652.513553240744</v>
      </c>
      <c r="L25" s="196" t="s">
        <v>135</v>
      </c>
      <c r="M25" s="198">
        <v>43652.608229166668</v>
      </c>
      <c r="N25" s="196" t="s">
        <v>441</v>
      </c>
      <c r="O25" s="196" t="s">
        <v>304</v>
      </c>
    </row>
    <row r="26" spans="1:15">
      <c r="A26" t="s">
        <v>390</v>
      </c>
      <c r="B26" t="s">
        <v>391</v>
      </c>
      <c r="C26" t="s">
        <v>391</v>
      </c>
      <c r="E26" s="196" t="s">
        <v>364</v>
      </c>
      <c r="F26" s="196" t="s">
        <v>365</v>
      </c>
      <c r="G26" s="196" t="s">
        <v>365</v>
      </c>
      <c r="H26" s="196" t="s">
        <v>357</v>
      </c>
      <c r="I26" s="197">
        <v>1000</v>
      </c>
      <c r="J26" s="196" t="s">
        <v>135</v>
      </c>
      <c r="K26" s="198">
        <v>43652.513553240744</v>
      </c>
      <c r="L26" s="196" t="s">
        <v>135</v>
      </c>
      <c r="M26" s="198">
        <v>43652.608229166668</v>
      </c>
      <c r="N26" s="196" t="s">
        <v>441</v>
      </c>
      <c r="O26" s="196" t="s">
        <v>304</v>
      </c>
    </row>
    <row r="27" spans="1:15">
      <c r="A27" s="186" t="s">
        <v>19</v>
      </c>
      <c r="B27" s="186" t="s">
        <v>275</v>
      </c>
      <c r="C27" s="186" t="s">
        <v>276</v>
      </c>
      <c r="D27" s="186" t="s">
        <v>201</v>
      </c>
      <c r="E27" s="196" t="s">
        <v>366</v>
      </c>
      <c r="F27" s="196" t="s">
        <v>336</v>
      </c>
      <c r="G27" s="196" t="s">
        <v>336</v>
      </c>
      <c r="H27" s="196" t="s">
        <v>337</v>
      </c>
      <c r="I27" s="197">
        <v>0</v>
      </c>
      <c r="J27" s="196" t="s">
        <v>135</v>
      </c>
      <c r="K27" s="198">
        <v>43652.513553240744</v>
      </c>
      <c r="L27" s="196" t="s">
        <v>135</v>
      </c>
      <c r="M27" s="198">
        <v>43652.608229166668</v>
      </c>
      <c r="N27" s="196" t="s">
        <v>441</v>
      </c>
      <c r="O27" s="196" t="s">
        <v>304</v>
      </c>
    </row>
    <row r="28" spans="1:15" ht="30">
      <c r="A28" s="187" t="s">
        <v>392</v>
      </c>
      <c r="B28" s="187" t="s">
        <v>393</v>
      </c>
      <c r="C28" s="187" t="s">
        <v>393</v>
      </c>
      <c r="D28" s="187" t="s">
        <v>394</v>
      </c>
      <c r="E28" s="196" t="s">
        <v>367</v>
      </c>
      <c r="F28" s="196" t="s">
        <v>368</v>
      </c>
      <c r="G28" s="196" t="s">
        <v>368</v>
      </c>
      <c r="H28" s="196" t="s">
        <v>337</v>
      </c>
      <c r="I28" s="197">
        <v>0</v>
      </c>
      <c r="J28" s="196" t="s">
        <v>135</v>
      </c>
      <c r="K28" s="198">
        <v>43652.513553240744</v>
      </c>
      <c r="L28" s="196" t="s">
        <v>135</v>
      </c>
      <c r="M28" s="198">
        <v>43652.608229166668</v>
      </c>
      <c r="N28" s="196" t="s">
        <v>441</v>
      </c>
      <c r="O28" s="196" t="s">
        <v>304</v>
      </c>
    </row>
    <row r="29" spans="1:15">
      <c r="E29" s="196" t="s">
        <v>369</v>
      </c>
      <c r="F29" s="196" t="s">
        <v>370</v>
      </c>
      <c r="G29" s="196" t="s">
        <v>370</v>
      </c>
      <c r="H29" s="196" t="s">
        <v>337</v>
      </c>
      <c r="I29" s="197">
        <v>0</v>
      </c>
      <c r="J29" s="196" t="s">
        <v>135</v>
      </c>
      <c r="K29" s="198">
        <v>43652.513553240744</v>
      </c>
      <c r="L29" s="196" t="s">
        <v>135</v>
      </c>
      <c r="M29" s="198">
        <v>43652.608229166668</v>
      </c>
      <c r="N29" s="196" t="s">
        <v>441</v>
      </c>
      <c r="O29" s="196" t="s">
        <v>304</v>
      </c>
    </row>
    <row r="30" spans="1:15">
      <c r="E30" s="196" t="s">
        <v>371</v>
      </c>
      <c r="F30" s="196" t="s">
        <v>283</v>
      </c>
      <c r="G30" s="196" t="s">
        <v>284</v>
      </c>
      <c r="H30" s="196" t="s">
        <v>372</v>
      </c>
      <c r="I30" s="197">
        <v>1</v>
      </c>
      <c r="J30" s="196" t="s">
        <v>135</v>
      </c>
      <c r="K30" s="198">
        <v>43736</v>
      </c>
      <c r="L30" s="196" t="s">
        <v>140</v>
      </c>
      <c r="M30" s="199"/>
      <c r="N30" s="196" t="s">
        <v>304</v>
      </c>
      <c r="O30" s="196" t="s">
        <v>304</v>
      </c>
    </row>
    <row r="31" spans="1:15">
      <c r="E31" s="196" t="s">
        <v>373</v>
      </c>
      <c r="F31" s="196" t="s">
        <v>282</v>
      </c>
      <c r="G31" s="196" t="s">
        <v>288</v>
      </c>
      <c r="H31" s="196" t="s">
        <v>372</v>
      </c>
      <c r="I31" s="197">
        <v>1</v>
      </c>
      <c r="J31" s="196" t="s">
        <v>135</v>
      </c>
      <c r="K31" s="198">
        <v>43736</v>
      </c>
      <c r="L31" s="196" t="s">
        <v>140</v>
      </c>
      <c r="M31" s="199"/>
      <c r="N31" s="196" t="s">
        <v>304</v>
      </c>
      <c r="O31" s="196" t="s">
        <v>304</v>
      </c>
    </row>
    <row r="32" spans="1:15">
      <c r="E32" s="196" t="s">
        <v>374</v>
      </c>
      <c r="F32" s="196" t="s">
        <v>286</v>
      </c>
      <c r="G32" s="196" t="s">
        <v>287</v>
      </c>
      <c r="H32" s="196" t="s">
        <v>372</v>
      </c>
      <c r="I32" s="197">
        <v>1</v>
      </c>
      <c r="J32" s="196" t="s">
        <v>135</v>
      </c>
      <c r="K32" s="198">
        <v>43736</v>
      </c>
      <c r="L32" s="196" t="s">
        <v>140</v>
      </c>
      <c r="M32" s="199"/>
      <c r="N32" s="196" t="s">
        <v>304</v>
      </c>
      <c r="O32" s="196" t="s">
        <v>304</v>
      </c>
    </row>
    <row r="33" spans="5:15">
      <c r="E33" s="196" t="s">
        <v>375</v>
      </c>
      <c r="F33" s="196" t="s">
        <v>277</v>
      </c>
      <c r="G33" s="196" t="s">
        <v>278</v>
      </c>
      <c r="H33" s="196" t="s">
        <v>372</v>
      </c>
      <c r="I33" s="197">
        <v>1</v>
      </c>
      <c r="J33" s="196" t="s">
        <v>135</v>
      </c>
      <c r="K33" s="198">
        <v>43736</v>
      </c>
      <c r="L33" s="196" t="s">
        <v>140</v>
      </c>
      <c r="M33" s="199"/>
      <c r="N33" s="196" t="s">
        <v>304</v>
      </c>
      <c r="O33" s="196" t="s">
        <v>304</v>
      </c>
    </row>
    <row r="34" spans="5:15">
      <c r="E34" s="196" t="s">
        <v>376</v>
      </c>
      <c r="F34" s="196" t="s">
        <v>281</v>
      </c>
      <c r="G34" s="196" t="s">
        <v>289</v>
      </c>
      <c r="H34" s="196" t="s">
        <v>372</v>
      </c>
      <c r="I34" s="197">
        <v>1</v>
      </c>
      <c r="J34" s="196" t="s">
        <v>135</v>
      </c>
      <c r="K34" s="198">
        <v>43736</v>
      </c>
      <c r="L34" s="196" t="s">
        <v>140</v>
      </c>
      <c r="M34" s="199"/>
      <c r="N34" s="196" t="s">
        <v>304</v>
      </c>
      <c r="O34" s="196" t="s">
        <v>304</v>
      </c>
    </row>
    <row r="35" spans="5:15">
      <c r="E35" s="196" t="s">
        <v>377</v>
      </c>
      <c r="F35" s="196" t="s">
        <v>298</v>
      </c>
      <c r="G35" s="196" t="s">
        <v>290</v>
      </c>
      <c r="H35" s="196" t="s">
        <v>372</v>
      </c>
      <c r="I35" s="197">
        <v>1</v>
      </c>
      <c r="J35" s="196" t="s">
        <v>135</v>
      </c>
      <c r="K35" s="198">
        <v>43736</v>
      </c>
      <c r="L35" s="196" t="s">
        <v>140</v>
      </c>
      <c r="M35" s="199"/>
      <c r="N35" s="196" t="s">
        <v>304</v>
      </c>
      <c r="O35" s="196" t="s">
        <v>304</v>
      </c>
    </row>
    <row r="36" spans="5:15">
      <c r="E36" s="196" t="s">
        <v>378</v>
      </c>
      <c r="F36" s="196" t="s">
        <v>279</v>
      </c>
      <c r="G36" s="196" t="s">
        <v>291</v>
      </c>
      <c r="H36" s="196" t="s">
        <v>372</v>
      </c>
      <c r="I36" s="197">
        <v>1</v>
      </c>
      <c r="J36" s="196" t="s">
        <v>135</v>
      </c>
      <c r="K36" s="198">
        <v>43736</v>
      </c>
      <c r="L36" s="196" t="s">
        <v>140</v>
      </c>
      <c r="M36" s="199"/>
      <c r="N36" s="196" t="s">
        <v>304</v>
      </c>
      <c r="O36" s="196" t="s">
        <v>304</v>
      </c>
    </row>
    <row r="37" spans="5:15">
      <c r="E37" s="196" t="s">
        <v>379</v>
      </c>
      <c r="F37" s="196" t="s">
        <v>280</v>
      </c>
      <c r="G37" s="196" t="s">
        <v>292</v>
      </c>
      <c r="H37" s="196" t="s">
        <v>372</v>
      </c>
      <c r="I37" s="197">
        <v>1</v>
      </c>
      <c r="J37" s="196" t="s">
        <v>135</v>
      </c>
      <c r="K37" s="198">
        <v>43736</v>
      </c>
      <c r="L37" s="196" t="s">
        <v>140</v>
      </c>
      <c r="M37" s="199"/>
      <c r="N37" s="196" t="s">
        <v>304</v>
      </c>
      <c r="O37" s="196" t="s">
        <v>304</v>
      </c>
    </row>
    <row r="38" spans="5:15">
      <c r="E38" s="196" t="s">
        <v>380</v>
      </c>
      <c r="F38" s="196" t="s">
        <v>295</v>
      </c>
      <c r="G38" s="196" t="s">
        <v>296</v>
      </c>
      <c r="H38" s="196" t="s">
        <v>372</v>
      </c>
      <c r="I38" s="197">
        <v>1</v>
      </c>
      <c r="J38" s="196" t="s">
        <v>135</v>
      </c>
      <c r="K38" s="198">
        <v>43736</v>
      </c>
      <c r="L38" s="196" t="s">
        <v>140</v>
      </c>
      <c r="M38" s="199"/>
      <c r="N38" s="196" t="s">
        <v>304</v>
      </c>
      <c r="O38" s="196" t="s">
        <v>304</v>
      </c>
    </row>
    <row r="39" spans="5:15">
      <c r="E39" s="196" t="s">
        <v>381</v>
      </c>
      <c r="F39" s="196" t="s">
        <v>293</v>
      </c>
      <c r="G39" s="196" t="s">
        <v>294</v>
      </c>
      <c r="H39" s="196" t="s">
        <v>372</v>
      </c>
      <c r="I39" s="197">
        <v>1</v>
      </c>
      <c r="J39" s="196" t="s">
        <v>135</v>
      </c>
      <c r="K39" s="198">
        <v>43736</v>
      </c>
      <c r="L39" s="196" t="s">
        <v>140</v>
      </c>
      <c r="M39" s="199"/>
      <c r="N39" s="196" t="s">
        <v>304</v>
      </c>
      <c r="O39" s="196" t="s">
        <v>304</v>
      </c>
    </row>
    <row r="40" spans="5:15">
      <c r="E40" s="196" t="s">
        <v>382</v>
      </c>
      <c r="F40" s="196" t="s">
        <v>383</v>
      </c>
      <c r="G40" s="196" t="s">
        <v>384</v>
      </c>
      <c r="H40" s="196" t="s">
        <v>372</v>
      </c>
      <c r="I40" s="197">
        <v>1</v>
      </c>
      <c r="J40" s="196" t="s">
        <v>135</v>
      </c>
      <c r="K40" s="198">
        <v>43736</v>
      </c>
      <c r="L40" s="196" t="s">
        <v>140</v>
      </c>
      <c r="M40" s="199"/>
      <c r="N40" s="196" t="s">
        <v>304</v>
      </c>
      <c r="O40" s="196" t="s">
        <v>304</v>
      </c>
    </row>
    <row r="41" spans="5:15">
      <c r="E41" s="196" t="s">
        <v>386</v>
      </c>
      <c r="F41" s="196" t="s">
        <v>442</v>
      </c>
      <c r="G41" s="196" t="s">
        <v>442</v>
      </c>
      <c r="H41" s="196" t="s">
        <v>372</v>
      </c>
      <c r="I41" s="197">
        <v>1</v>
      </c>
      <c r="J41" s="196" t="s">
        <v>135</v>
      </c>
      <c r="K41" s="198">
        <v>43736</v>
      </c>
      <c r="L41" s="196" t="s">
        <v>140</v>
      </c>
      <c r="M41" s="199"/>
      <c r="N41" s="196" t="s">
        <v>304</v>
      </c>
      <c r="O41" s="196" t="s">
        <v>304</v>
      </c>
    </row>
    <row r="42" spans="5:15">
      <c r="E42" s="196" t="s">
        <v>388</v>
      </c>
      <c r="F42" s="196" t="s">
        <v>389</v>
      </c>
      <c r="G42" s="196" t="s">
        <v>389</v>
      </c>
      <c r="H42" s="196" t="s">
        <v>372</v>
      </c>
      <c r="I42" s="197">
        <v>1</v>
      </c>
      <c r="J42" s="196" t="s">
        <v>135</v>
      </c>
      <c r="K42" s="198">
        <v>43736</v>
      </c>
      <c r="L42" s="196" t="s">
        <v>140</v>
      </c>
      <c r="M42" s="199"/>
      <c r="N42" s="196" t="s">
        <v>304</v>
      </c>
      <c r="O42" s="196" t="s">
        <v>304</v>
      </c>
    </row>
    <row r="43" spans="5:15">
      <c r="E43" s="196" t="s">
        <v>390</v>
      </c>
      <c r="F43" s="196" t="s">
        <v>443</v>
      </c>
      <c r="G43" s="196" t="s">
        <v>443</v>
      </c>
      <c r="H43" s="196" t="s">
        <v>372</v>
      </c>
      <c r="I43" s="197">
        <v>1</v>
      </c>
      <c r="J43" s="196" t="s">
        <v>135</v>
      </c>
      <c r="K43" s="198">
        <v>43736</v>
      </c>
      <c r="L43" s="196" t="s">
        <v>140</v>
      </c>
      <c r="M43" s="199"/>
      <c r="N43" s="196" t="s">
        <v>304</v>
      </c>
      <c r="O43" s="196" t="s">
        <v>304</v>
      </c>
    </row>
    <row r="44" spans="5:15">
      <c r="E44" s="196" t="s">
        <v>392</v>
      </c>
      <c r="F44" s="196" t="s">
        <v>393</v>
      </c>
      <c r="G44" s="196" t="s">
        <v>393</v>
      </c>
      <c r="H44" s="196" t="s">
        <v>394</v>
      </c>
      <c r="I44" s="197">
        <v>1</v>
      </c>
      <c r="J44" s="196" t="s">
        <v>135</v>
      </c>
      <c r="K44" s="198">
        <v>43736</v>
      </c>
      <c r="L44" s="196" t="s">
        <v>140</v>
      </c>
      <c r="M44" s="199"/>
      <c r="N44" s="196" t="s">
        <v>304</v>
      </c>
      <c r="O44" s="196" t="s">
        <v>304</v>
      </c>
    </row>
    <row r="45" spans="5:15">
      <c r="E45" s="196" t="s">
        <v>444</v>
      </c>
      <c r="F45" s="196" t="s">
        <v>445</v>
      </c>
      <c r="G45" s="196" t="s">
        <v>445</v>
      </c>
      <c r="H45" s="196" t="s">
        <v>372</v>
      </c>
      <c r="I45" s="197">
        <v>1</v>
      </c>
      <c r="J45" s="196" t="s">
        <v>135</v>
      </c>
      <c r="K45" s="198">
        <v>43736</v>
      </c>
      <c r="L45" s="196" t="s">
        <v>140</v>
      </c>
      <c r="M45" s="199"/>
      <c r="N45" s="196" t="s">
        <v>304</v>
      </c>
      <c r="O45" s="196" t="s">
        <v>304</v>
      </c>
    </row>
  </sheetData>
  <autoFilter ref="A1:C1" xr:uid="{4B83C302-5425-48EF-9D7B-131C0BFF7906}">
    <sortState xmlns:xlrd2="http://schemas.microsoft.com/office/spreadsheetml/2017/richdata2" ref="A2:C10">
      <sortCondition ref="A1"/>
    </sortState>
  </autoFilter>
  <pageMargins left="0.7" right="0.7" top="0.75" bottom="0.75" header="0.3" footer="0.3"/>
  <pageSetup orientation="portrait" horizontalDpi="300" verticalDpi="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23ED2-2F8F-49FD-AC08-8D5931B177DA}">
  <sheetPr codeName="Sheet11" filterMode="1"/>
  <dimension ref="A1:XER395"/>
  <sheetViews>
    <sheetView workbookViewId="0">
      <pane xSplit="2" ySplit="1" topLeftCell="C2" activePane="bottomRight" state="frozen"/>
      <selection pane="topRight" activeCell="C1" sqref="C1"/>
      <selection pane="bottomLeft" activeCell="A2" sqref="A2"/>
      <selection pane="bottomRight" activeCell="D1" sqref="D1:F1"/>
    </sheetView>
  </sheetViews>
  <sheetFormatPr defaultRowHeight="15" customHeight="1"/>
  <cols>
    <col min="1" max="1" width="10.140625" style="61" bestFit="1" customWidth="1"/>
    <col min="2" max="2" width="73.140625" style="10" customWidth="1"/>
    <col min="3" max="3" width="10" style="10" customWidth="1"/>
    <col min="4" max="4" width="15.28515625" style="61" bestFit="1" customWidth="1"/>
    <col min="5" max="5" width="18.140625" style="61" customWidth="1"/>
    <col min="6" max="6" width="9.5703125" style="61" bestFit="1" customWidth="1"/>
    <col min="7" max="7" width="12.7109375" style="61" bestFit="1" customWidth="1"/>
    <col min="8" max="8" width="13.28515625" style="61" bestFit="1" customWidth="1"/>
    <col min="9" max="9" width="13.5703125" style="61" hidden="1" customWidth="1"/>
    <col min="10" max="10" width="14.140625" style="61" hidden="1" customWidth="1"/>
    <col min="11" max="11" width="16.5703125" style="238" hidden="1" customWidth="1"/>
    <col min="12" max="12" width="19" style="61" hidden="1" customWidth="1"/>
    <col min="13" max="13" width="10.140625" style="61" hidden="1" customWidth="1"/>
    <col min="14" max="14" width="9.85546875" style="61" hidden="1" customWidth="1"/>
    <col min="15" max="15" width="10.85546875" style="61" hidden="1" customWidth="1"/>
    <col min="16" max="16" width="17.28515625" style="61" hidden="1" customWidth="1"/>
    <col min="17" max="17" width="12.5703125" style="61" hidden="1" customWidth="1"/>
    <col min="18" max="18" width="9.42578125" style="241" hidden="1" customWidth="1"/>
    <col min="19" max="19" width="12.42578125" style="61" hidden="1" customWidth="1"/>
    <col min="20" max="20" width="12" style="61" hidden="1" customWidth="1"/>
    <col min="21" max="21" width="10" style="61" hidden="1" customWidth="1"/>
    <col min="16362" max="16362" width="7.85546875" style="228" bestFit="1" customWidth="1"/>
    <col min="16363" max="16364" width="48.5703125" bestFit="1" customWidth="1"/>
    <col min="16365" max="16365" width="7.5703125" bestFit="1" customWidth="1"/>
    <col min="16366" max="16366" width="9.42578125" bestFit="1" customWidth="1"/>
    <col min="16367" max="16367" width="12.42578125" bestFit="1" customWidth="1"/>
    <col min="16368" max="16368" width="12.85546875" bestFit="1" customWidth="1"/>
    <col min="16369" max="16369" width="13.5703125" bestFit="1" customWidth="1"/>
    <col min="16370" max="16370" width="14" bestFit="1" customWidth="1"/>
    <col min="16371" max="16371" width="14.7109375" bestFit="1" customWidth="1"/>
    <col min="16372" max="16372" width="12.85546875" bestFit="1" customWidth="1"/>
  </cols>
  <sheetData>
    <row r="1" spans="1:21 16362:16372" ht="15" customHeight="1">
      <c r="A1" s="230" t="s">
        <v>19</v>
      </c>
      <c r="B1" s="231" t="s">
        <v>275</v>
      </c>
      <c r="C1" s="231" t="s">
        <v>1528</v>
      </c>
      <c r="D1" s="230" t="s">
        <v>838</v>
      </c>
      <c r="E1" s="230" t="s">
        <v>840</v>
      </c>
      <c r="F1" s="230" t="s">
        <v>839</v>
      </c>
      <c r="G1" s="230" t="s">
        <v>1526</v>
      </c>
      <c r="H1" s="230" t="s">
        <v>1527</v>
      </c>
      <c r="I1" s="230" t="s">
        <v>1526</v>
      </c>
      <c r="J1" s="230" t="s">
        <v>1527</v>
      </c>
      <c r="K1" s="236" t="s">
        <v>842</v>
      </c>
      <c r="L1" s="230" t="s">
        <v>841</v>
      </c>
      <c r="M1" s="230" t="s">
        <v>738</v>
      </c>
      <c r="N1" s="230" t="s">
        <v>201</v>
      </c>
      <c r="O1" s="230" t="s">
        <v>847</v>
      </c>
      <c r="P1" s="230" t="s">
        <v>843</v>
      </c>
      <c r="Q1" s="230" t="s">
        <v>844</v>
      </c>
      <c r="R1" s="239" t="s">
        <v>846</v>
      </c>
      <c r="S1" s="230" t="s">
        <v>845</v>
      </c>
      <c r="T1" s="61" t="s">
        <v>845</v>
      </c>
      <c r="U1" s="61" t="s">
        <v>838</v>
      </c>
      <c r="XEH1" s="228" t="s">
        <v>19</v>
      </c>
      <c r="XEI1" t="s">
        <v>275</v>
      </c>
      <c r="XEJ1" t="s">
        <v>276</v>
      </c>
      <c r="XEK1" t="s">
        <v>201</v>
      </c>
      <c r="XEL1" t="s">
        <v>306</v>
      </c>
      <c r="XEM1" t="s">
        <v>300</v>
      </c>
      <c r="XEN1" t="s">
        <v>301</v>
      </c>
      <c r="XEO1" t="s">
        <v>302</v>
      </c>
      <c r="XEP1" t="s">
        <v>303</v>
      </c>
      <c r="XEQ1" t="s">
        <v>439</v>
      </c>
      <c r="XER1" t="s">
        <v>440</v>
      </c>
    </row>
    <row r="2" spans="1:21 16362:16372" hidden="1">
      <c r="A2" s="232">
        <v>208</v>
      </c>
      <c r="B2" s="233" t="s">
        <v>940</v>
      </c>
      <c r="C2" s="233"/>
      <c r="D2" s="232" t="str">
        <f t="shared" ref="D2:D33" si="0">VLOOKUP(U2,$XEH$1:$XER$1999,2,FALSE)</f>
        <v>Ream</v>
      </c>
      <c r="E2" s="232" t="s">
        <v>941</v>
      </c>
      <c r="F2" s="232">
        <v>80</v>
      </c>
      <c r="G2" s="234">
        <v>23</v>
      </c>
      <c r="H2" s="234">
        <v>36</v>
      </c>
      <c r="I2" s="235">
        <v>58.42</v>
      </c>
      <c r="J2" s="235">
        <v>91.44</v>
      </c>
      <c r="K2" s="237">
        <v>21.367999999999999</v>
      </c>
      <c r="L2" s="232" t="s">
        <v>942</v>
      </c>
      <c r="M2" s="232" t="s">
        <v>606</v>
      </c>
      <c r="N2" s="232" t="s">
        <v>856</v>
      </c>
      <c r="O2" s="232" t="s">
        <v>892</v>
      </c>
      <c r="P2" s="232">
        <v>3</v>
      </c>
      <c r="Q2" s="232">
        <v>0</v>
      </c>
      <c r="R2" s="240">
        <v>1.35</v>
      </c>
      <c r="S2" s="232" t="str">
        <f t="shared" ref="S2:S33" si="1">VLOOKUP(T2,$XEH$1:$XER$395,2,FALSE)</f>
        <v xml:space="preserve"> Uncoated</v>
      </c>
      <c r="T2" s="61" t="s">
        <v>312</v>
      </c>
      <c r="U2" s="61">
        <v>1107</v>
      </c>
      <c r="XEH2" t="s">
        <v>307</v>
      </c>
      <c r="XEI2" t="s">
        <v>308</v>
      </c>
      <c r="XEJ2" t="s">
        <v>308</v>
      </c>
      <c r="XEK2">
        <v>16</v>
      </c>
      <c r="XEL2">
        <v>0.95</v>
      </c>
      <c r="XEM2">
        <v>1</v>
      </c>
      <c r="XEN2" s="203">
        <v>44091</v>
      </c>
      <c r="XEO2" t="s">
        <v>795</v>
      </c>
      <c r="XEP2" t="s">
        <v>795</v>
      </c>
      <c r="XEQ2" t="s">
        <v>304</v>
      </c>
      <c r="XER2" t="s">
        <v>304</v>
      </c>
    </row>
    <row r="3" spans="1:21 16362:16372" hidden="1">
      <c r="A3" s="232">
        <v>209</v>
      </c>
      <c r="B3" s="233" t="s">
        <v>943</v>
      </c>
      <c r="C3" s="233"/>
      <c r="D3" s="232" t="str">
        <f t="shared" si="0"/>
        <v>Ream</v>
      </c>
      <c r="E3" s="232" t="s">
        <v>944</v>
      </c>
      <c r="F3" s="232">
        <v>170</v>
      </c>
      <c r="G3" s="234">
        <v>23</v>
      </c>
      <c r="H3" s="234">
        <v>36</v>
      </c>
      <c r="I3" s="235">
        <v>58.42</v>
      </c>
      <c r="J3" s="235">
        <v>91.44</v>
      </c>
      <c r="K3" s="237">
        <v>45.405999999999999</v>
      </c>
      <c r="L3" s="232" t="s">
        <v>945</v>
      </c>
      <c r="M3" s="232" t="s">
        <v>606</v>
      </c>
      <c r="N3" s="232" t="s">
        <v>856</v>
      </c>
      <c r="O3" s="232" t="s">
        <v>851</v>
      </c>
      <c r="P3" s="232">
        <v>1.5</v>
      </c>
      <c r="Q3" s="232">
        <v>0</v>
      </c>
      <c r="R3" s="240">
        <v>0.95</v>
      </c>
      <c r="S3" s="232" t="str">
        <f t="shared" si="1"/>
        <v>Coated Matt</v>
      </c>
      <c r="T3" s="61" t="s">
        <v>307</v>
      </c>
      <c r="U3" s="61">
        <v>1107</v>
      </c>
      <c r="XEH3" t="s">
        <v>310</v>
      </c>
      <c r="XEI3" t="s">
        <v>311</v>
      </c>
      <c r="XEJ3" t="s">
        <v>311</v>
      </c>
      <c r="XEK3">
        <v>16</v>
      </c>
      <c r="XEL3">
        <v>0.9</v>
      </c>
      <c r="XEM3">
        <v>1</v>
      </c>
      <c r="XEN3" s="203">
        <v>44091</v>
      </c>
      <c r="XEO3" t="s">
        <v>795</v>
      </c>
      <c r="XEP3" t="s">
        <v>795</v>
      </c>
      <c r="XEQ3" t="s">
        <v>304</v>
      </c>
      <c r="XER3" t="s">
        <v>304</v>
      </c>
    </row>
    <row r="4" spans="1:21 16362:16372" hidden="1">
      <c r="A4" s="232">
        <v>210</v>
      </c>
      <c r="B4" s="233" t="s">
        <v>946</v>
      </c>
      <c r="C4" s="233"/>
      <c r="D4" s="232" t="str">
        <f t="shared" si="0"/>
        <v>Ream</v>
      </c>
      <c r="E4" s="232" t="s">
        <v>944</v>
      </c>
      <c r="F4" s="232">
        <v>130</v>
      </c>
      <c r="G4" s="234">
        <v>23</v>
      </c>
      <c r="H4" s="234">
        <v>36</v>
      </c>
      <c r="I4" s="235">
        <v>58.42</v>
      </c>
      <c r="J4" s="235">
        <v>91.44</v>
      </c>
      <c r="K4" s="237">
        <v>34.722000000000001</v>
      </c>
      <c r="L4" s="232" t="s">
        <v>947</v>
      </c>
      <c r="M4" s="232" t="s">
        <v>606</v>
      </c>
      <c r="N4" s="232" t="s">
        <v>856</v>
      </c>
      <c r="O4" s="232" t="s">
        <v>851</v>
      </c>
      <c r="P4" s="232">
        <v>2</v>
      </c>
      <c r="Q4" s="232">
        <v>0</v>
      </c>
      <c r="R4" s="240">
        <v>0.95</v>
      </c>
      <c r="S4" s="232" t="str">
        <f t="shared" si="1"/>
        <v>Coated Gloss</v>
      </c>
      <c r="T4" s="61" t="s">
        <v>310</v>
      </c>
      <c r="U4" s="61">
        <v>1107</v>
      </c>
      <c r="XEH4" t="s">
        <v>312</v>
      </c>
      <c r="XEI4" t="s">
        <v>313</v>
      </c>
      <c r="XEJ4" t="s">
        <v>314</v>
      </c>
      <c r="XEK4">
        <v>16</v>
      </c>
      <c r="XEL4">
        <v>1.35</v>
      </c>
      <c r="XEM4">
        <v>1</v>
      </c>
      <c r="XEN4" s="203">
        <v>44091</v>
      </c>
      <c r="XEO4" t="s">
        <v>795</v>
      </c>
      <c r="XEP4" t="s">
        <v>795</v>
      </c>
      <c r="XEQ4" t="s">
        <v>304</v>
      </c>
      <c r="XER4" t="s">
        <v>304</v>
      </c>
    </row>
    <row r="5" spans="1:21 16362:16372" hidden="1">
      <c r="A5" s="232">
        <v>211</v>
      </c>
      <c r="B5" s="233" t="s">
        <v>948</v>
      </c>
      <c r="C5" s="233"/>
      <c r="D5" s="232" t="str">
        <f t="shared" si="0"/>
        <v>Ream</v>
      </c>
      <c r="E5" s="232" t="s">
        <v>944</v>
      </c>
      <c r="F5" s="232">
        <v>170</v>
      </c>
      <c r="G5" s="234">
        <v>23</v>
      </c>
      <c r="H5" s="234">
        <v>36</v>
      </c>
      <c r="I5" s="235">
        <v>58.42</v>
      </c>
      <c r="J5" s="235">
        <v>91.44</v>
      </c>
      <c r="K5" s="237">
        <v>45.405999999999999</v>
      </c>
      <c r="L5" s="232" t="s">
        <v>947</v>
      </c>
      <c r="M5" s="232" t="s">
        <v>606</v>
      </c>
      <c r="N5" s="232" t="s">
        <v>856</v>
      </c>
      <c r="O5" s="232" t="s">
        <v>851</v>
      </c>
      <c r="P5" s="232">
        <v>2</v>
      </c>
      <c r="Q5" s="232">
        <v>0</v>
      </c>
      <c r="R5" s="240">
        <v>0.95</v>
      </c>
      <c r="S5" s="232" t="str">
        <f t="shared" si="1"/>
        <v>Coated Gloss</v>
      </c>
      <c r="T5" s="61" t="s">
        <v>310</v>
      </c>
      <c r="U5" s="61">
        <v>1107</v>
      </c>
      <c r="XEH5" t="s">
        <v>315</v>
      </c>
      <c r="XEI5" t="s">
        <v>316</v>
      </c>
      <c r="XEJ5" t="s">
        <v>316</v>
      </c>
      <c r="XEK5">
        <v>16</v>
      </c>
      <c r="XEL5">
        <v>1.4</v>
      </c>
      <c r="XEM5">
        <v>1</v>
      </c>
      <c r="XEN5" s="203">
        <v>44091</v>
      </c>
      <c r="XEO5" t="s">
        <v>795</v>
      </c>
      <c r="XEP5" t="s">
        <v>795</v>
      </c>
      <c r="XEQ5" t="s">
        <v>304</v>
      </c>
      <c r="XER5" t="s">
        <v>304</v>
      </c>
    </row>
    <row r="6" spans="1:21 16362:16372" hidden="1">
      <c r="A6" s="232">
        <v>212</v>
      </c>
      <c r="B6" s="233" t="s">
        <v>949</v>
      </c>
      <c r="C6" s="233"/>
      <c r="D6" s="232" t="str">
        <f t="shared" si="0"/>
        <v>Ream</v>
      </c>
      <c r="E6" s="232" t="s">
        <v>941</v>
      </c>
      <c r="F6" s="232">
        <v>70</v>
      </c>
      <c r="G6" s="234">
        <v>23</v>
      </c>
      <c r="H6" s="234">
        <v>36</v>
      </c>
      <c r="I6" s="235">
        <v>58.42</v>
      </c>
      <c r="J6" s="235">
        <v>91.44</v>
      </c>
      <c r="K6" s="237">
        <v>18.600000000000001</v>
      </c>
      <c r="L6" s="232" t="s">
        <v>942</v>
      </c>
      <c r="M6" s="232" t="s">
        <v>606</v>
      </c>
      <c r="N6" s="232" t="s">
        <v>856</v>
      </c>
      <c r="O6" s="232" t="s">
        <v>892</v>
      </c>
      <c r="P6" s="232">
        <v>3</v>
      </c>
      <c r="Q6" s="232">
        <v>0</v>
      </c>
      <c r="R6" s="240">
        <v>1.35</v>
      </c>
      <c r="S6" s="232" t="str">
        <f t="shared" si="1"/>
        <v xml:space="preserve"> Uncoated</v>
      </c>
      <c r="T6" s="61" t="s">
        <v>312</v>
      </c>
      <c r="U6" s="61">
        <v>1107</v>
      </c>
      <c r="XEH6" t="s">
        <v>139</v>
      </c>
      <c r="XEI6" t="s">
        <v>317</v>
      </c>
      <c r="XEJ6" t="s">
        <v>318</v>
      </c>
      <c r="XEK6">
        <v>17</v>
      </c>
      <c r="XEL6">
        <v>1</v>
      </c>
      <c r="XEM6">
        <v>1</v>
      </c>
      <c r="XEN6" s="203">
        <v>44091</v>
      </c>
      <c r="XEO6" t="s">
        <v>795</v>
      </c>
      <c r="XEP6" t="s">
        <v>795</v>
      </c>
      <c r="XEQ6" t="s">
        <v>304</v>
      </c>
      <c r="XER6" t="s">
        <v>304</v>
      </c>
    </row>
    <row r="7" spans="1:21 16362:16372" hidden="1">
      <c r="A7" s="232">
        <v>213</v>
      </c>
      <c r="B7" s="233" t="s">
        <v>950</v>
      </c>
      <c r="C7" s="233"/>
      <c r="D7" s="232" t="str">
        <f t="shared" si="0"/>
        <v>Ream</v>
      </c>
      <c r="E7" s="232" t="s">
        <v>899</v>
      </c>
      <c r="F7" s="232">
        <v>100</v>
      </c>
      <c r="G7" s="234">
        <v>25</v>
      </c>
      <c r="H7" s="234">
        <v>36</v>
      </c>
      <c r="I7" s="235">
        <v>63.5</v>
      </c>
      <c r="J7" s="235">
        <v>91.44</v>
      </c>
      <c r="K7" s="237">
        <v>29.032</v>
      </c>
      <c r="L7" s="232" t="s">
        <v>947</v>
      </c>
      <c r="M7" s="232" t="s">
        <v>606</v>
      </c>
      <c r="N7" s="232" t="s">
        <v>856</v>
      </c>
      <c r="O7" s="232" t="s">
        <v>851</v>
      </c>
      <c r="P7" s="232">
        <v>2</v>
      </c>
      <c r="Q7" s="232">
        <v>0</v>
      </c>
      <c r="R7" s="240">
        <v>0.9</v>
      </c>
      <c r="S7" s="232" t="str">
        <f t="shared" si="1"/>
        <v>Coated Gloss</v>
      </c>
      <c r="T7" s="61" t="s">
        <v>310</v>
      </c>
      <c r="U7" s="61">
        <v>1107</v>
      </c>
      <c r="XEH7" t="s">
        <v>320</v>
      </c>
      <c r="XEI7" t="s">
        <v>321</v>
      </c>
      <c r="XEJ7" t="s">
        <v>322</v>
      </c>
      <c r="XEK7">
        <v>17</v>
      </c>
      <c r="XEL7">
        <v>2</v>
      </c>
      <c r="XEM7">
        <v>1</v>
      </c>
      <c r="XEN7" s="203">
        <v>44091</v>
      </c>
      <c r="XEO7" t="s">
        <v>795</v>
      </c>
      <c r="XEP7" t="s">
        <v>795</v>
      </c>
      <c r="XEQ7" t="s">
        <v>304</v>
      </c>
      <c r="XER7" t="s">
        <v>304</v>
      </c>
    </row>
    <row r="8" spans="1:21 16362:16372" hidden="1">
      <c r="A8" s="232">
        <v>214</v>
      </c>
      <c r="B8" s="233" t="s">
        <v>951</v>
      </c>
      <c r="C8" s="233"/>
      <c r="D8" s="232" t="str">
        <f t="shared" si="0"/>
        <v>Ream</v>
      </c>
      <c r="E8" s="232" t="s">
        <v>952</v>
      </c>
      <c r="F8" s="232">
        <v>135</v>
      </c>
      <c r="G8" s="234">
        <v>23</v>
      </c>
      <c r="H8" s="234">
        <v>33</v>
      </c>
      <c r="I8" s="235">
        <v>58.42</v>
      </c>
      <c r="J8" s="235">
        <v>83.82</v>
      </c>
      <c r="K8" s="237">
        <v>33.052999999999997</v>
      </c>
      <c r="L8" s="232" t="s">
        <v>856</v>
      </c>
      <c r="M8" s="232" t="s">
        <v>606</v>
      </c>
      <c r="N8" s="232" t="s">
        <v>856</v>
      </c>
      <c r="O8" s="232" t="s">
        <v>851</v>
      </c>
      <c r="P8" s="232">
        <v>2</v>
      </c>
      <c r="Q8" s="232">
        <v>0</v>
      </c>
      <c r="R8" s="240">
        <v>0.9</v>
      </c>
      <c r="S8" s="232" t="str">
        <f t="shared" si="1"/>
        <v>Coated Gloss</v>
      </c>
      <c r="T8" s="61" t="s">
        <v>310</v>
      </c>
      <c r="U8" s="61">
        <v>1107</v>
      </c>
      <c r="XEH8" t="s">
        <v>323</v>
      </c>
      <c r="XEI8" t="s">
        <v>324</v>
      </c>
      <c r="XEJ8" t="s">
        <v>325</v>
      </c>
      <c r="XEK8">
        <v>17</v>
      </c>
      <c r="XEL8">
        <v>3</v>
      </c>
      <c r="XEM8">
        <v>1</v>
      </c>
      <c r="XEN8" s="203">
        <v>44091</v>
      </c>
      <c r="XEO8" t="s">
        <v>795</v>
      </c>
      <c r="XEP8" s="203" t="s">
        <v>795</v>
      </c>
      <c r="XEQ8" t="s">
        <v>304</v>
      </c>
      <c r="XER8" t="s">
        <v>304</v>
      </c>
    </row>
    <row r="9" spans="1:21 16362:16372" hidden="1">
      <c r="A9" s="232">
        <v>215</v>
      </c>
      <c r="B9" s="233" t="s">
        <v>953</v>
      </c>
      <c r="C9" s="233"/>
      <c r="D9" s="232" t="str">
        <f t="shared" si="0"/>
        <v>Ream</v>
      </c>
      <c r="E9" s="232" t="s">
        <v>952</v>
      </c>
      <c r="F9" s="232">
        <v>150</v>
      </c>
      <c r="G9" s="234">
        <v>31</v>
      </c>
      <c r="H9" s="234">
        <v>43</v>
      </c>
      <c r="I9" s="235">
        <v>78.739999999999995</v>
      </c>
      <c r="J9" s="235">
        <v>109.22</v>
      </c>
      <c r="K9" s="237">
        <v>64.5</v>
      </c>
      <c r="L9" s="232" t="s">
        <v>856</v>
      </c>
      <c r="M9" s="232" t="s">
        <v>606</v>
      </c>
      <c r="N9" s="232" t="s">
        <v>856</v>
      </c>
      <c r="O9" s="232" t="s">
        <v>851</v>
      </c>
      <c r="P9" s="232">
        <v>1</v>
      </c>
      <c r="Q9" s="232">
        <v>0</v>
      </c>
      <c r="R9" s="240">
        <v>0.9</v>
      </c>
      <c r="S9" s="232" t="str">
        <f t="shared" si="1"/>
        <v>Coated Gloss</v>
      </c>
      <c r="T9" s="61" t="s">
        <v>310</v>
      </c>
      <c r="U9" s="61">
        <v>1107</v>
      </c>
      <c r="XEH9" t="s">
        <v>326</v>
      </c>
      <c r="XEI9" t="s">
        <v>327</v>
      </c>
      <c r="XEJ9" t="s">
        <v>328</v>
      </c>
      <c r="XEK9">
        <v>17</v>
      </c>
      <c r="XEL9">
        <v>4</v>
      </c>
      <c r="XEM9">
        <v>1</v>
      </c>
      <c r="XEN9" s="203">
        <v>44091</v>
      </c>
      <c r="XEO9" t="s">
        <v>795</v>
      </c>
      <c r="XEP9" t="s">
        <v>795</v>
      </c>
      <c r="XEQ9" t="s">
        <v>304</v>
      </c>
      <c r="XER9" t="s">
        <v>304</v>
      </c>
    </row>
    <row r="10" spans="1:21 16362:16372" hidden="1">
      <c r="A10" s="232">
        <v>216</v>
      </c>
      <c r="B10" s="233" t="s">
        <v>954</v>
      </c>
      <c r="C10" s="233"/>
      <c r="D10" s="232" t="str">
        <f t="shared" si="0"/>
        <v>Ream</v>
      </c>
      <c r="E10" s="232" t="s">
        <v>955</v>
      </c>
      <c r="F10" s="232">
        <v>70</v>
      </c>
      <c r="G10" s="234">
        <v>23</v>
      </c>
      <c r="H10" s="234">
        <v>36</v>
      </c>
      <c r="I10" s="235">
        <v>58.42</v>
      </c>
      <c r="J10" s="235">
        <v>91.44</v>
      </c>
      <c r="K10" s="237">
        <v>18.696999999999999</v>
      </c>
      <c r="L10" s="232" t="s">
        <v>956</v>
      </c>
      <c r="M10" s="232" t="s">
        <v>606</v>
      </c>
      <c r="N10" s="232" t="s">
        <v>856</v>
      </c>
      <c r="O10" s="232" t="s">
        <v>851</v>
      </c>
      <c r="P10" s="232">
        <v>3</v>
      </c>
      <c r="Q10" s="232">
        <v>0</v>
      </c>
      <c r="R10" s="240">
        <v>1.35</v>
      </c>
      <c r="S10" s="232" t="str">
        <f t="shared" si="1"/>
        <v xml:space="preserve"> Uncoated</v>
      </c>
      <c r="T10" s="61" t="s">
        <v>312</v>
      </c>
      <c r="U10" s="61">
        <v>1107</v>
      </c>
      <c r="XEH10" t="s">
        <v>329</v>
      </c>
      <c r="XEI10" t="s">
        <v>330</v>
      </c>
      <c r="XEJ10" t="s">
        <v>331</v>
      </c>
      <c r="XEK10">
        <v>17</v>
      </c>
      <c r="XEL10">
        <v>5</v>
      </c>
      <c r="XEM10">
        <v>1</v>
      </c>
      <c r="XEN10" s="203">
        <v>44091</v>
      </c>
      <c r="XEO10" t="s">
        <v>795</v>
      </c>
      <c r="XEP10" t="s">
        <v>795</v>
      </c>
      <c r="XEQ10" t="s">
        <v>304</v>
      </c>
      <c r="XER10" t="s">
        <v>304</v>
      </c>
    </row>
    <row r="11" spans="1:21 16362:16372" hidden="1">
      <c r="A11" s="232">
        <v>217</v>
      </c>
      <c r="B11" s="233" t="s">
        <v>957</v>
      </c>
      <c r="C11" s="233"/>
      <c r="D11" s="232" t="str">
        <f t="shared" si="0"/>
        <v>Ream</v>
      </c>
      <c r="E11" s="232" t="s">
        <v>958</v>
      </c>
      <c r="F11" s="232">
        <v>80</v>
      </c>
      <c r="G11" s="234">
        <v>23</v>
      </c>
      <c r="H11" s="234">
        <v>36</v>
      </c>
      <c r="I11" s="235">
        <v>58.42</v>
      </c>
      <c r="J11" s="235">
        <v>91.44</v>
      </c>
      <c r="K11" s="237">
        <v>21.367999999999999</v>
      </c>
      <c r="L11" s="232" t="s">
        <v>959</v>
      </c>
      <c r="M11" s="232" t="s">
        <v>606</v>
      </c>
      <c r="N11" s="232" t="s">
        <v>856</v>
      </c>
      <c r="O11" s="232" t="s">
        <v>851</v>
      </c>
      <c r="P11" s="232">
        <v>3</v>
      </c>
      <c r="Q11" s="232">
        <v>0</v>
      </c>
      <c r="R11" s="240">
        <v>1.35</v>
      </c>
      <c r="S11" s="232" t="str">
        <f t="shared" si="1"/>
        <v xml:space="preserve"> Uncoated</v>
      </c>
      <c r="T11" s="61" t="s">
        <v>312</v>
      </c>
      <c r="U11" s="61">
        <v>1107</v>
      </c>
      <c r="XEH11" t="s">
        <v>332</v>
      </c>
      <c r="XEI11" t="s">
        <v>333</v>
      </c>
      <c r="XEJ11" t="s">
        <v>334</v>
      </c>
      <c r="XEK11">
        <v>17</v>
      </c>
      <c r="XEL11">
        <v>6</v>
      </c>
      <c r="XEM11">
        <v>1</v>
      </c>
      <c r="XEN11" s="203">
        <v>44091</v>
      </c>
      <c r="XEO11" t="s">
        <v>795</v>
      </c>
      <c r="XEP11" t="s">
        <v>795</v>
      </c>
      <c r="XEQ11" t="s">
        <v>304</v>
      </c>
      <c r="XER11" t="s">
        <v>304</v>
      </c>
    </row>
    <row r="12" spans="1:21 16362:16372" hidden="1">
      <c r="A12" s="232">
        <v>218</v>
      </c>
      <c r="B12" s="233" t="s">
        <v>960</v>
      </c>
      <c r="C12" s="233"/>
      <c r="D12" s="232" t="str">
        <f t="shared" si="0"/>
        <v>Ream</v>
      </c>
      <c r="E12" s="232" t="s">
        <v>961</v>
      </c>
      <c r="F12" s="232">
        <v>250</v>
      </c>
      <c r="G12" s="234">
        <v>23</v>
      </c>
      <c r="H12" s="234">
        <v>36</v>
      </c>
      <c r="I12" s="235">
        <v>58.42</v>
      </c>
      <c r="J12" s="235">
        <v>91.44</v>
      </c>
      <c r="K12" s="237">
        <v>66.774000000000001</v>
      </c>
      <c r="L12" s="232" t="s">
        <v>962</v>
      </c>
      <c r="M12" s="232" t="s">
        <v>606</v>
      </c>
      <c r="N12" s="232" t="s">
        <v>856</v>
      </c>
      <c r="O12" s="232" t="s">
        <v>851</v>
      </c>
      <c r="P12" s="232">
        <v>1</v>
      </c>
      <c r="Q12" s="232">
        <v>0</v>
      </c>
      <c r="R12" s="240">
        <v>1.4</v>
      </c>
      <c r="S12" s="232" t="str">
        <f t="shared" si="1"/>
        <v>High Bulk</v>
      </c>
      <c r="T12" s="61" t="s">
        <v>315</v>
      </c>
      <c r="U12" s="61">
        <v>1107</v>
      </c>
      <c r="XEH12" t="s">
        <v>335</v>
      </c>
      <c r="XEI12" t="s">
        <v>336</v>
      </c>
      <c r="XEJ12" t="s">
        <v>336</v>
      </c>
      <c r="XEK12">
        <v>19</v>
      </c>
      <c r="XEL12">
        <v>0</v>
      </c>
      <c r="XEM12">
        <v>1</v>
      </c>
      <c r="XEN12" s="203">
        <v>44091</v>
      </c>
      <c r="XEO12" t="s">
        <v>795</v>
      </c>
      <c r="XEP12" t="s">
        <v>795</v>
      </c>
      <c r="XEQ12" t="s">
        <v>304</v>
      </c>
      <c r="XER12" t="s">
        <v>304</v>
      </c>
    </row>
    <row r="13" spans="1:21 16362:16372" hidden="1">
      <c r="A13" s="232">
        <v>219</v>
      </c>
      <c r="B13" s="233" t="s">
        <v>963</v>
      </c>
      <c r="C13" s="233"/>
      <c r="D13" s="232" t="str">
        <f t="shared" si="0"/>
        <v>Ream</v>
      </c>
      <c r="E13" s="232" t="s">
        <v>899</v>
      </c>
      <c r="F13" s="232">
        <v>100</v>
      </c>
      <c r="G13" s="234">
        <v>23</v>
      </c>
      <c r="H13" s="234">
        <v>36</v>
      </c>
      <c r="I13" s="235">
        <v>58.42</v>
      </c>
      <c r="J13" s="235">
        <v>91.44</v>
      </c>
      <c r="K13" s="237">
        <v>26.71</v>
      </c>
      <c r="L13" s="232" t="s">
        <v>947</v>
      </c>
      <c r="M13" s="232" t="s">
        <v>606</v>
      </c>
      <c r="N13" s="232" t="s">
        <v>856</v>
      </c>
      <c r="O13" s="232" t="s">
        <v>851</v>
      </c>
      <c r="P13" s="232">
        <v>2</v>
      </c>
      <c r="Q13" s="232">
        <v>0</v>
      </c>
      <c r="R13" s="240">
        <v>0.9</v>
      </c>
      <c r="S13" s="232" t="str">
        <f t="shared" si="1"/>
        <v>Coated Gloss</v>
      </c>
      <c r="T13" s="61" t="s">
        <v>310</v>
      </c>
      <c r="U13" s="61">
        <v>1107</v>
      </c>
      <c r="XEH13" t="s">
        <v>338</v>
      </c>
      <c r="XEI13" t="s">
        <v>339</v>
      </c>
      <c r="XEJ13" t="s">
        <v>339</v>
      </c>
      <c r="XEK13">
        <v>19</v>
      </c>
      <c r="XEL13">
        <v>0</v>
      </c>
      <c r="XEM13">
        <v>1</v>
      </c>
      <c r="XEN13" s="203">
        <v>44091</v>
      </c>
      <c r="XEO13" t="s">
        <v>795</v>
      </c>
      <c r="XEP13" t="s">
        <v>795</v>
      </c>
      <c r="XEQ13" t="s">
        <v>304</v>
      </c>
      <c r="XER13" t="s">
        <v>304</v>
      </c>
    </row>
    <row r="14" spans="1:21 16362:16372" hidden="1">
      <c r="A14" s="232">
        <v>220</v>
      </c>
      <c r="B14" s="233" t="s">
        <v>964</v>
      </c>
      <c r="C14" s="233"/>
      <c r="D14" s="232" t="str">
        <f t="shared" si="0"/>
        <v>Ream</v>
      </c>
      <c r="E14" s="232" t="s">
        <v>941</v>
      </c>
      <c r="F14" s="232">
        <v>300</v>
      </c>
      <c r="G14" s="234">
        <v>23</v>
      </c>
      <c r="H14" s="234">
        <v>36</v>
      </c>
      <c r="I14" s="235">
        <v>58.42</v>
      </c>
      <c r="J14" s="235">
        <v>91.44</v>
      </c>
      <c r="K14" s="237">
        <v>80.129000000000005</v>
      </c>
      <c r="L14" s="232" t="s">
        <v>965</v>
      </c>
      <c r="M14" s="232" t="s">
        <v>606</v>
      </c>
      <c r="N14" s="232" t="s">
        <v>856</v>
      </c>
      <c r="O14" s="232" t="s">
        <v>851</v>
      </c>
      <c r="P14" s="232">
        <v>1</v>
      </c>
      <c r="Q14" s="232">
        <v>0</v>
      </c>
      <c r="R14" s="240">
        <v>1.35</v>
      </c>
      <c r="S14" s="232" t="str">
        <f t="shared" si="1"/>
        <v xml:space="preserve"> Uncoated</v>
      </c>
      <c r="T14" s="61" t="s">
        <v>312</v>
      </c>
      <c r="U14" s="61">
        <v>1107</v>
      </c>
      <c r="XEH14" t="s">
        <v>340</v>
      </c>
      <c r="XEI14" t="s">
        <v>341</v>
      </c>
      <c r="XEJ14" t="s">
        <v>341</v>
      </c>
      <c r="XEK14">
        <v>19</v>
      </c>
      <c r="XEL14">
        <v>0</v>
      </c>
      <c r="XEM14">
        <v>1</v>
      </c>
      <c r="XEN14" s="203">
        <v>44091</v>
      </c>
      <c r="XEO14" t="s">
        <v>795</v>
      </c>
      <c r="XEP14" t="s">
        <v>795</v>
      </c>
      <c r="XEQ14" t="s">
        <v>304</v>
      </c>
      <c r="XER14" t="s">
        <v>304</v>
      </c>
    </row>
    <row r="15" spans="1:21 16362:16372" hidden="1">
      <c r="A15" s="232">
        <v>221</v>
      </c>
      <c r="B15" s="233" t="s">
        <v>966</v>
      </c>
      <c r="C15" s="233"/>
      <c r="D15" s="232" t="str">
        <f t="shared" si="0"/>
        <v>Ream</v>
      </c>
      <c r="E15" s="232" t="s">
        <v>967</v>
      </c>
      <c r="F15" s="232">
        <v>120</v>
      </c>
      <c r="G15" s="234">
        <v>30</v>
      </c>
      <c r="H15" s="234">
        <v>16</v>
      </c>
      <c r="I15" s="235">
        <v>76.2</v>
      </c>
      <c r="J15" s="235">
        <v>40.64</v>
      </c>
      <c r="K15" s="237">
        <v>18.581</v>
      </c>
      <c r="L15" s="232" t="s">
        <v>968</v>
      </c>
      <c r="M15" s="232" t="s">
        <v>606</v>
      </c>
      <c r="N15" s="232" t="s">
        <v>856</v>
      </c>
      <c r="O15" s="232" t="s">
        <v>851</v>
      </c>
      <c r="P15" s="232">
        <v>3</v>
      </c>
      <c r="Q15" s="232">
        <v>0</v>
      </c>
      <c r="R15" s="240">
        <v>1.4</v>
      </c>
      <c r="S15" s="232" t="str">
        <f t="shared" si="1"/>
        <v>High Bulk</v>
      </c>
      <c r="T15" s="61" t="s">
        <v>315</v>
      </c>
      <c r="U15" s="61">
        <v>1107</v>
      </c>
      <c r="XEH15" t="s">
        <v>342</v>
      </c>
      <c r="XEI15" t="s">
        <v>343</v>
      </c>
      <c r="XEJ15" t="s">
        <v>343</v>
      </c>
      <c r="XEK15">
        <v>19</v>
      </c>
      <c r="XEL15">
        <v>0</v>
      </c>
      <c r="XEM15">
        <v>1</v>
      </c>
      <c r="XEN15" s="203">
        <v>44091</v>
      </c>
      <c r="XEO15" t="s">
        <v>795</v>
      </c>
      <c r="XEP15" t="s">
        <v>795</v>
      </c>
      <c r="XEQ15" t="s">
        <v>304</v>
      </c>
      <c r="XER15" t="s">
        <v>304</v>
      </c>
    </row>
    <row r="16" spans="1:21 16362:16372" hidden="1">
      <c r="A16" s="232">
        <v>222</v>
      </c>
      <c r="B16" s="233" t="s">
        <v>969</v>
      </c>
      <c r="C16" s="233"/>
      <c r="D16" s="232" t="str">
        <f t="shared" si="0"/>
        <v>Ream</v>
      </c>
      <c r="E16" s="232" t="s">
        <v>962</v>
      </c>
      <c r="F16" s="232">
        <v>250</v>
      </c>
      <c r="G16" s="234">
        <v>31.5</v>
      </c>
      <c r="H16" s="234">
        <v>41</v>
      </c>
      <c r="I16" s="235">
        <v>80.010000000000005</v>
      </c>
      <c r="J16" s="235">
        <v>104.14</v>
      </c>
      <c r="K16" s="237">
        <v>104.15300000000001</v>
      </c>
      <c r="L16" s="232" t="s">
        <v>970</v>
      </c>
      <c r="M16" s="232" t="s">
        <v>606</v>
      </c>
      <c r="N16" s="232" t="s">
        <v>856</v>
      </c>
      <c r="O16" s="232" t="s">
        <v>851</v>
      </c>
      <c r="P16" s="232">
        <v>1</v>
      </c>
      <c r="Q16" s="232">
        <v>0</v>
      </c>
      <c r="R16" s="240">
        <v>0.9</v>
      </c>
      <c r="S16" s="232" t="str">
        <f t="shared" si="1"/>
        <v>Coated Gloss</v>
      </c>
      <c r="T16" s="61" t="s">
        <v>310</v>
      </c>
      <c r="U16" s="61">
        <v>1107</v>
      </c>
      <c r="XEH16" t="s">
        <v>344</v>
      </c>
      <c r="XEI16" t="s">
        <v>345</v>
      </c>
      <c r="XEJ16" t="s">
        <v>345</v>
      </c>
      <c r="XEK16">
        <v>19</v>
      </c>
      <c r="XEL16">
        <v>0</v>
      </c>
      <c r="XEM16">
        <v>1</v>
      </c>
      <c r="XEN16" s="203">
        <v>44091</v>
      </c>
      <c r="XEO16" t="s">
        <v>795</v>
      </c>
      <c r="XEP16" t="s">
        <v>795</v>
      </c>
      <c r="XEQ16" t="s">
        <v>304</v>
      </c>
      <c r="XER16" t="s">
        <v>304</v>
      </c>
    </row>
    <row r="17" spans="1:21 16362:16372" hidden="1">
      <c r="A17" s="232">
        <v>223</v>
      </c>
      <c r="B17" s="233" t="s">
        <v>971</v>
      </c>
      <c r="C17" s="233"/>
      <c r="D17" s="232" t="str">
        <f t="shared" si="0"/>
        <v>Ream</v>
      </c>
      <c r="E17" s="232" t="s">
        <v>952</v>
      </c>
      <c r="F17" s="232">
        <v>135</v>
      </c>
      <c r="G17" s="234">
        <v>30</v>
      </c>
      <c r="H17" s="234">
        <v>30</v>
      </c>
      <c r="I17" s="235">
        <v>76.2</v>
      </c>
      <c r="J17" s="235">
        <v>76.2</v>
      </c>
      <c r="K17" s="237">
        <v>39.192999999999998</v>
      </c>
      <c r="L17" s="232" t="s">
        <v>856</v>
      </c>
      <c r="M17" s="232" t="s">
        <v>606</v>
      </c>
      <c r="N17" s="232" t="s">
        <v>856</v>
      </c>
      <c r="O17" s="232" t="s">
        <v>851</v>
      </c>
      <c r="P17" s="232">
        <v>2</v>
      </c>
      <c r="Q17" s="232">
        <v>0</v>
      </c>
      <c r="R17" s="240">
        <v>1.4</v>
      </c>
      <c r="S17" s="232" t="str">
        <f t="shared" si="1"/>
        <v>High Bulk</v>
      </c>
      <c r="T17" s="61" t="s">
        <v>315</v>
      </c>
      <c r="U17" s="61">
        <v>1107</v>
      </c>
      <c r="XEH17" t="s">
        <v>346</v>
      </c>
      <c r="XEI17" t="s">
        <v>0</v>
      </c>
      <c r="XEJ17" t="s">
        <v>0</v>
      </c>
      <c r="XEK17">
        <v>19</v>
      </c>
      <c r="XEL17">
        <v>0</v>
      </c>
      <c r="XEM17">
        <v>1</v>
      </c>
      <c r="XEN17" s="203">
        <v>44091</v>
      </c>
      <c r="XEO17" t="s">
        <v>795</v>
      </c>
      <c r="XEP17" t="s">
        <v>795</v>
      </c>
      <c r="XEQ17" t="s">
        <v>304</v>
      </c>
      <c r="XER17" t="s">
        <v>304</v>
      </c>
    </row>
    <row r="18" spans="1:21 16362:16372" hidden="1">
      <c r="A18" s="232">
        <v>224</v>
      </c>
      <c r="B18" s="233" t="s">
        <v>972</v>
      </c>
      <c r="C18" s="233"/>
      <c r="D18" s="232" t="str">
        <f t="shared" si="0"/>
        <v>Ream</v>
      </c>
      <c r="E18" s="232" t="s">
        <v>899</v>
      </c>
      <c r="F18" s="232">
        <v>220</v>
      </c>
      <c r="G18" s="234">
        <v>23</v>
      </c>
      <c r="H18" s="234">
        <v>36</v>
      </c>
      <c r="I18" s="235">
        <v>58.42</v>
      </c>
      <c r="J18" s="235">
        <v>91.44</v>
      </c>
      <c r="K18" s="237">
        <v>58.761000000000003</v>
      </c>
      <c r="L18" s="232" t="s">
        <v>973</v>
      </c>
      <c r="M18" s="232" t="s">
        <v>606</v>
      </c>
      <c r="N18" s="232" t="s">
        <v>856</v>
      </c>
      <c r="O18" s="232" t="s">
        <v>851</v>
      </c>
      <c r="P18" s="232">
        <v>1</v>
      </c>
      <c r="Q18" s="232">
        <v>0</v>
      </c>
      <c r="R18" s="240">
        <v>0.9</v>
      </c>
      <c r="S18" s="232" t="str">
        <f t="shared" si="1"/>
        <v>Coated Gloss</v>
      </c>
      <c r="T18" s="61" t="s">
        <v>310</v>
      </c>
      <c r="U18" s="61">
        <v>1107</v>
      </c>
      <c r="XEH18" t="s">
        <v>347</v>
      </c>
      <c r="XEI18" t="s">
        <v>348</v>
      </c>
      <c r="XEJ18" t="s">
        <v>348</v>
      </c>
      <c r="XEK18">
        <v>19</v>
      </c>
      <c r="XEL18">
        <v>0</v>
      </c>
      <c r="XEM18">
        <v>1</v>
      </c>
      <c r="XEN18" s="203">
        <v>44091</v>
      </c>
      <c r="XEO18" t="s">
        <v>795</v>
      </c>
      <c r="XEP18" t="s">
        <v>795</v>
      </c>
      <c r="XEQ18" t="s">
        <v>304</v>
      </c>
      <c r="XER18" t="s">
        <v>304</v>
      </c>
    </row>
    <row r="19" spans="1:21 16362:16372" hidden="1">
      <c r="A19" s="232">
        <v>225</v>
      </c>
      <c r="B19" s="233" t="s">
        <v>974</v>
      </c>
      <c r="C19" s="233"/>
      <c r="D19" s="232" t="str">
        <f t="shared" si="0"/>
        <v>Ream</v>
      </c>
      <c r="E19" s="232" t="s">
        <v>899</v>
      </c>
      <c r="F19" s="232">
        <v>70</v>
      </c>
      <c r="G19" s="234">
        <v>23</v>
      </c>
      <c r="H19" s="234">
        <v>36</v>
      </c>
      <c r="I19" s="235">
        <v>58.42</v>
      </c>
      <c r="J19" s="235">
        <v>91.44</v>
      </c>
      <c r="K19" s="237">
        <v>18.696999999999999</v>
      </c>
      <c r="L19" s="232" t="s">
        <v>975</v>
      </c>
      <c r="M19" s="232" t="s">
        <v>606</v>
      </c>
      <c r="N19" s="232" t="s">
        <v>856</v>
      </c>
      <c r="O19" s="232" t="s">
        <v>851</v>
      </c>
      <c r="P19" s="232">
        <v>3</v>
      </c>
      <c r="Q19" s="232">
        <v>0</v>
      </c>
      <c r="R19" s="240">
        <v>1.35</v>
      </c>
      <c r="S19" s="232" t="str">
        <f t="shared" si="1"/>
        <v xml:space="preserve"> Uncoated</v>
      </c>
      <c r="T19" s="61" t="s">
        <v>312</v>
      </c>
      <c r="U19" s="61">
        <v>1107</v>
      </c>
      <c r="XEH19" t="s">
        <v>349</v>
      </c>
      <c r="XEI19" t="s">
        <v>350</v>
      </c>
      <c r="XEJ19" t="s">
        <v>350</v>
      </c>
      <c r="XEK19">
        <v>19</v>
      </c>
      <c r="XEL19">
        <v>0</v>
      </c>
      <c r="XEM19">
        <v>1</v>
      </c>
      <c r="XEN19" s="203">
        <v>44091</v>
      </c>
      <c r="XEO19" t="s">
        <v>795</v>
      </c>
      <c r="XEP19" t="s">
        <v>795</v>
      </c>
      <c r="XEQ19" t="s">
        <v>304</v>
      </c>
      <c r="XER19" t="s">
        <v>304</v>
      </c>
    </row>
    <row r="20" spans="1:21 16362:16372" hidden="1">
      <c r="A20" s="232">
        <v>226</v>
      </c>
      <c r="B20" s="233" t="s">
        <v>976</v>
      </c>
      <c r="C20" s="233"/>
      <c r="D20" s="232" t="str">
        <f t="shared" si="0"/>
        <v>Ream</v>
      </c>
      <c r="E20" s="232" t="s">
        <v>977</v>
      </c>
      <c r="F20" s="232">
        <v>180</v>
      </c>
      <c r="G20" s="234">
        <v>24</v>
      </c>
      <c r="H20" s="234">
        <v>32</v>
      </c>
      <c r="I20" s="235">
        <v>60.96</v>
      </c>
      <c r="J20" s="235">
        <v>81.28</v>
      </c>
      <c r="K20" s="237">
        <v>44.593000000000004</v>
      </c>
      <c r="L20" s="232" t="s">
        <v>856</v>
      </c>
      <c r="M20" s="232" t="s">
        <v>606</v>
      </c>
      <c r="N20" s="232" t="s">
        <v>856</v>
      </c>
      <c r="O20" s="232" t="s">
        <v>851</v>
      </c>
      <c r="P20" s="232">
        <v>3</v>
      </c>
      <c r="Q20" s="232">
        <v>0</v>
      </c>
      <c r="R20" s="240">
        <v>1.35</v>
      </c>
      <c r="S20" s="232" t="str">
        <f t="shared" si="1"/>
        <v xml:space="preserve"> Uncoated</v>
      </c>
      <c r="T20" s="61" t="s">
        <v>312</v>
      </c>
      <c r="U20" s="61">
        <v>1107</v>
      </c>
      <c r="XEH20" t="s">
        <v>351</v>
      </c>
      <c r="XEI20" t="s">
        <v>352</v>
      </c>
      <c r="XEJ20" t="s">
        <v>352</v>
      </c>
      <c r="XEK20">
        <v>19</v>
      </c>
      <c r="XEL20">
        <v>0</v>
      </c>
      <c r="XEM20">
        <v>1</v>
      </c>
      <c r="XEN20" s="203">
        <v>44091</v>
      </c>
      <c r="XEO20" t="s">
        <v>795</v>
      </c>
      <c r="XEP20" t="s">
        <v>795</v>
      </c>
      <c r="XEQ20" t="s">
        <v>304</v>
      </c>
      <c r="XER20" t="s">
        <v>304</v>
      </c>
    </row>
    <row r="21" spans="1:21 16362:16372" hidden="1">
      <c r="A21" s="232">
        <v>227</v>
      </c>
      <c r="B21" s="233" t="s">
        <v>978</v>
      </c>
      <c r="C21" s="233"/>
      <c r="D21" s="232" t="str">
        <f t="shared" si="0"/>
        <v>Ream</v>
      </c>
      <c r="E21" s="232" t="s">
        <v>962</v>
      </c>
      <c r="F21" s="232">
        <v>300</v>
      </c>
      <c r="G21" s="234">
        <v>20</v>
      </c>
      <c r="H21" s="234">
        <v>30</v>
      </c>
      <c r="I21" s="235">
        <v>50.8</v>
      </c>
      <c r="J21" s="235">
        <v>76.2</v>
      </c>
      <c r="K21" s="237">
        <v>58.064</v>
      </c>
      <c r="L21" s="232" t="s">
        <v>962</v>
      </c>
      <c r="M21" s="232" t="s">
        <v>606</v>
      </c>
      <c r="N21" s="232" t="s">
        <v>856</v>
      </c>
      <c r="O21" s="232" t="s">
        <v>851</v>
      </c>
      <c r="P21" s="232">
        <v>1</v>
      </c>
      <c r="Q21" s="232">
        <v>0</v>
      </c>
      <c r="R21" s="240">
        <v>0.9</v>
      </c>
      <c r="S21" s="232" t="str">
        <f t="shared" si="1"/>
        <v>Coated Gloss</v>
      </c>
      <c r="T21" s="61" t="s">
        <v>310</v>
      </c>
      <c r="U21" s="61">
        <v>1107</v>
      </c>
      <c r="XEH21" t="s">
        <v>353</v>
      </c>
      <c r="XEI21" t="s">
        <v>354</v>
      </c>
      <c r="XEJ21" t="s">
        <v>354</v>
      </c>
      <c r="XEK21">
        <v>19</v>
      </c>
      <c r="XEL21">
        <v>0</v>
      </c>
      <c r="XEM21">
        <v>1</v>
      </c>
      <c r="XEN21" s="203">
        <v>44091</v>
      </c>
      <c r="XEO21" t="s">
        <v>795</v>
      </c>
      <c r="XEP21" t="s">
        <v>795</v>
      </c>
      <c r="XEQ21" t="s">
        <v>304</v>
      </c>
      <c r="XER21" t="s">
        <v>304</v>
      </c>
    </row>
    <row r="22" spans="1:21 16362:16372" hidden="1">
      <c r="A22" s="232">
        <v>228</v>
      </c>
      <c r="B22" s="233" t="s">
        <v>979</v>
      </c>
      <c r="C22" s="233"/>
      <c r="D22" s="232" t="str">
        <f t="shared" si="0"/>
        <v>Ream</v>
      </c>
      <c r="E22" s="232" t="s">
        <v>973</v>
      </c>
      <c r="F22" s="232">
        <v>300</v>
      </c>
      <c r="G22" s="234">
        <v>23</v>
      </c>
      <c r="H22" s="234">
        <v>36</v>
      </c>
      <c r="I22" s="235">
        <v>58.42</v>
      </c>
      <c r="J22" s="235">
        <v>91.44</v>
      </c>
      <c r="K22" s="237">
        <v>80.129000000000005</v>
      </c>
      <c r="L22" s="232" t="s">
        <v>973</v>
      </c>
      <c r="M22" s="232" t="s">
        <v>606</v>
      </c>
      <c r="N22" s="232" t="s">
        <v>856</v>
      </c>
      <c r="O22" s="232" t="s">
        <v>851</v>
      </c>
      <c r="P22" s="232">
        <v>1</v>
      </c>
      <c r="Q22" s="232">
        <v>0</v>
      </c>
      <c r="R22" s="240">
        <v>0.9</v>
      </c>
      <c r="S22" s="232" t="str">
        <f t="shared" si="1"/>
        <v>Coated Gloss</v>
      </c>
      <c r="T22" s="61" t="s">
        <v>310</v>
      </c>
      <c r="U22" s="61">
        <v>1107</v>
      </c>
      <c r="XEH22" t="s">
        <v>355</v>
      </c>
      <c r="XEI22" t="s">
        <v>356</v>
      </c>
      <c r="XEJ22" t="s">
        <v>356</v>
      </c>
      <c r="XEK22">
        <v>20</v>
      </c>
      <c r="XEL22">
        <v>1</v>
      </c>
      <c r="XEM22">
        <v>1</v>
      </c>
      <c r="XEN22" s="203">
        <v>44091</v>
      </c>
      <c r="XEO22" t="s">
        <v>795</v>
      </c>
      <c r="XEP22" t="s">
        <v>795</v>
      </c>
      <c r="XEQ22" t="s">
        <v>304</v>
      </c>
      <c r="XER22" t="s">
        <v>304</v>
      </c>
    </row>
    <row r="23" spans="1:21 16362:16372" hidden="1">
      <c r="A23" s="232">
        <v>229</v>
      </c>
      <c r="B23" s="233" t="s">
        <v>980</v>
      </c>
      <c r="C23" s="233"/>
      <c r="D23" s="232" t="str">
        <f t="shared" si="0"/>
        <v>Ream</v>
      </c>
      <c r="E23" s="232" t="s">
        <v>981</v>
      </c>
      <c r="F23" s="232">
        <v>68</v>
      </c>
      <c r="G23" s="234">
        <v>23</v>
      </c>
      <c r="H23" s="234">
        <v>36</v>
      </c>
      <c r="I23" s="235">
        <v>58.42</v>
      </c>
      <c r="J23" s="235">
        <v>91.44</v>
      </c>
      <c r="K23" s="237">
        <v>18.163</v>
      </c>
      <c r="L23" s="232" t="s">
        <v>982</v>
      </c>
      <c r="M23" s="232" t="s">
        <v>606</v>
      </c>
      <c r="N23" s="232" t="s">
        <v>856</v>
      </c>
      <c r="O23" s="232" t="s">
        <v>851</v>
      </c>
      <c r="P23" s="232">
        <v>3</v>
      </c>
      <c r="Q23" s="232">
        <v>0</v>
      </c>
      <c r="R23" s="240">
        <v>1.35</v>
      </c>
      <c r="S23" s="232" t="str">
        <f t="shared" si="1"/>
        <v xml:space="preserve"> Uncoated</v>
      </c>
      <c r="T23" s="61" t="s">
        <v>312</v>
      </c>
      <c r="U23" s="61">
        <v>1107</v>
      </c>
      <c r="XEH23" t="s">
        <v>358</v>
      </c>
      <c r="XEI23" t="s">
        <v>359</v>
      </c>
      <c r="XEJ23" t="s">
        <v>359</v>
      </c>
      <c r="XEK23">
        <v>20</v>
      </c>
      <c r="XEL23">
        <v>1</v>
      </c>
      <c r="XEM23">
        <v>1</v>
      </c>
      <c r="XEN23" s="203">
        <v>44091</v>
      </c>
      <c r="XEO23" t="s">
        <v>795</v>
      </c>
      <c r="XEP23" t="s">
        <v>795</v>
      </c>
      <c r="XEQ23" t="s">
        <v>304</v>
      </c>
      <c r="XER23" t="s">
        <v>304</v>
      </c>
    </row>
    <row r="24" spans="1:21 16362:16372" hidden="1">
      <c r="A24" s="232">
        <v>230</v>
      </c>
      <c r="B24" s="233" t="s">
        <v>983</v>
      </c>
      <c r="C24" s="233"/>
      <c r="D24" s="232" t="str">
        <f t="shared" si="0"/>
        <v>Ream</v>
      </c>
      <c r="E24" s="232" t="s">
        <v>902</v>
      </c>
      <c r="F24" s="232">
        <v>64</v>
      </c>
      <c r="G24" s="234">
        <v>23</v>
      </c>
      <c r="H24" s="234">
        <v>36</v>
      </c>
      <c r="I24" s="235">
        <v>58.42</v>
      </c>
      <c r="J24" s="235">
        <v>91.44</v>
      </c>
      <c r="K24" s="237">
        <v>17.094000000000001</v>
      </c>
      <c r="L24" s="232" t="s">
        <v>982</v>
      </c>
      <c r="M24" s="232" t="s">
        <v>606</v>
      </c>
      <c r="N24" s="232" t="s">
        <v>856</v>
      </c>
      <c r="O24" s="232" t="s">
        <v>851</v>
      </c>
      <c r="P24" s="232">
        <v>3</v>
      </c>
      <c r="Q24" s="232">
        <v>0</v>
      </c>
      <c r="R24" s="240">
        <v>1.35</v>
      </c>
      <c r="S24" s="232" t="str">
        <f t="shared" si="1"/>
        <v xml:space="preserve"> Uncoated</v>
      </c>
      <c r="T24" s="61" t="s">
        <v>312</v>
      </c>
      <c r="U24" s="61">
        <v>1107</v>
      </c>
      <c r="XEH24" t="s">
        <v>360</v>
      </c>
      <c r="XEI24" t="s">
        <v>361</v>
      </c>
      <c r="XEJ24" t="s">
        <v>361</v>
      </c>
      <c r="XEK24">
        <v>20</v>
      </c>
      <c r="XEL24">
        <v>100</v>
      </c>
      <c r="XEM24">
        <v>1</v>
      </c>
      <c r="XEN24" s="203">
        <v>44091</v>
      </c>
      <c r="XEO24" t="s">
        <v>795</v>
      </c>
      <c r="XEP24" t="s">
        <v>795</v>
      </c>
      <c r="XEQ24" t="s">
        <v>304</v>
      </c>
      <c r="XER24" t="s">
        <v>304</v>
      </c>
    </row>
    <row r="25" spans="1:21 16362:16372" hidden="1">
      <c r="A25" s="232">
        <v>231</v>
      </c>
      <c r="B25" s="233" t="s">
        <v>984</v>
      </c>
      <c r="C25" s="233"/>
      <c r="D25" s="232" t="str">
        <f t="shared" si="0"/>
        <v>Ream</v>
      </c>
      <c r="E25" s="232" t="s">
        <v>981</v>
      </c>
      <c r="F25" s="232">
        <v>75</v>
      </c>
      <c r="G25" s="234">
        <v>23</v>
      </c>
      <c r="H25" s="234">
        <v>36</v>
      </c>
      <c r="I25" s="235">
        <v>58.42</v>
      </c>
      <c r="J25" s="235">
        <v>91.44</v>
      </c>
      <c r="K25" s="237">
        <v>20.032</v>
      </c>
      <c r="L25" s="232" t="s">
        <v>982</v>
      </c>
      <c r="M25" s="232" t="s">
        <v>606</v>
      </c>
      <c r="N25" s="232" t="s">
        <v>856</v>
      </c>
      <c r="O25" s="232" t="s">
        <v>851</v>
      </c>
      <c r="P25" s="232">
        <v>3</v>
      </c>
      <c r="Q25" s="232">
        <v>0</v>
      </c>
      <c r="R25" s="240">
        <v>1.35</v>
      </c>
      <c r="S25" s="232" t="str">
        <f t="shared" si="1"/>
        <v xml:space="preserve"> Uncoated</v>
      </c>
      <c r="T25" s="61" t="s">
        <v>312</v>
      </c>
      <c r="U25" s="61">
        <v>1107</v>
      </c>
      <c r="XEH25" t="s">
        <v>362</v>
      </c>
      <c r="XEI25" t="s">
        <v>363</v>
      </c>
      <c r="XEJ25" t="s">
        <v>363</v>
      </c>
      <c r="XEK25">
        <v>20</v>
      </c>
      <c r="XEL25">
        <v>1000</v>
      </c>
      <c r="XEM25">
        <v>1</v>
      </c>
      <c r="XEN25" s="203">
        <v>44091</v>
      </c>
      <c r="XEO25" t="s">
        <v>795</v>
      </c>
      <c r="XEP25" t="s">
        <v>795</v>
      </c>
      <c r="XEQ25" t="s">
        <v>304</v>
      </c>
      <c r="XER25" t="s">
        <v>304</v>
      </c>
    </row>
    <row r="26" spans="1:21 16362:16372" hidden="1">
      <c r="A26" s="232">
        <v>232</v>
      </c>
      <c r="B26" s="233" t="s">
        <v>985</v>
      </c>
      <c r="C26" s="233"/>
      <c r="D26" s="232" t="str">
        <f t="shared" si="0"/>
        <v>Ream</v>
      </c>
      <c r="E26" s="232" t="s">
        <v>986</v>
      </c>
      <c r="F26" s="232">
        <v>95</v>
      </c>
      <c r="G26" s="234">
        <v>23</v>
      </c>
      <c r="H26" s="234">
        <v>36</v>
      </c>
      <c r="I26" s="235">
        <v>58.42</v>
      </c>
      <c r="J26" s="235">
        <v>91.44</v>
      </c>
      <c r="K26" s="237">
        <v>25.373999999999999</v>
      </c>
      <c r="L26" s="232" t="s">
        <v>987</v>
      </c>
      <c r="M26" s="232" t="s">
        <v>606</v>
      </c>
      <c r="N26" s="232" t="s">
        <v>856</v>
      </c>
      <c r="O26" s="232" t="s">
        <v>851</v>
      </c>
      <c r="P26" s="232">
        <v>2</v>
      </c>
      <c r="Q26" s="232">
        <v>0</v>
      </c>
      <c r="R26" s="240">
        <v>1.35</v>
      </c>
      <c r="S26" s="232" t="str">
        <f t="shared" si="1"/>
        <v xml:space="preserve"> Uncoated</v>
      </c>
      <c r="T26" s="61" t="s">
        <v>312</v>
      </c>
      <c r="U26" s="61">
        <v>1107</v>
      </c>
      <c r="XEH26" t="s">
        <v>364</v>
      </c>
      <c r="XEI26" t="s">
        <v>365</v>
      </c>
      <c r="XEJ26" t="s">
        <v>365</v>
      </c>
      <c r="XEK26">
        <v>20</v>
      </c>
      <c r="XEL26">
        <v>1000</v>
      </c>
      <c r="XEM26">
        <v>1</v>
      </c>
      <c r="XEN26" s="203">
        <v>44091</v>
      </c>
      <c r="XEO26" t="s">
        <v>795</v>
      </c>
      <c r="XEP26" t="s">
        <v>795</v>
      </c>
      <c r="XEQ26" t="s">
        <v>304</v>
      </c>
      <c r="XER26" t="s">
        <v>304</v>
      </c>
    </row>
    <row r="27" spans="1:21 16362:16372" hidden="1">
      <c r="A27" s="232">
        <v>233</v>
      </c>
      <c r="B27" s="233" t="s">
        <v>988</v>
      </c>
      <c r="C27" s="233"/>
      <c r="D27" s="232" t="str">
        <f t="shared" si="0"/>
        <v>Ream</v>
      </c>
      <c r="E27" s="232" t="s">
        <v>989</v>
      </c>
      <c r="F27" s="232">
        <v>100</v>
      </c>
      <c r="G27" s="234">
        <v>23</v>
      </c>
      <c r="H27" s="234">
        <v>36</v>
      </c>
      <c r="I27" s="235">
        <v>58.42</v>
      </c>
      <c r="J27" s="235">
        <v>91.44</v>
      </c>
      <c r="K27" s="237">
        <v>26.71</v>
      </c>
      <c r="L27" s="232" t="s">
        <v>947</v>
      </c>
      <c r="M27" s="232" t="s">
        <v>606</v>
      </c>
      <c r="N27" s="232" t="s">
        <v>856</v>
      </c>
      <c r="O27" s="232" t="s">
        <v>851</v>
      </c>
      <c r="P27" s="232">
        <v>2</v>
      </c>
      <c r="Q27" s="232">
        <v>0</v>
      </c>
      <c r="R27" s="240">
        <v>0.9</v>
      </c>
      <c r="S27" s="232" t="str">
        <f t="shared" si="1"/>
        <v>Coated Gloss</v>
      </c>
      <c r="T27" s="61" t="s">
        <v>310</v>
      </c>
      <c r="U27" s="61">
        <v>1107</v>
      </c>
      <c r="XEH27" t="s">
        <v>366</v>
      </c>
      <c r="XEI27" t="s">
        <v>336</v>
      </c>
      <c r="XEJ27" t="s">
        <v>336</v>
      </c>
      <c r="XEK27">
        <v>19</v>
      </c>
      <c r="XEL27">
        <v>0</v>
      </c>
      <c r="XEM27">
        <v>1</v>
      </c>
      <c r="XEN27" s="203">
        <v>44091</v>
      </c>
      <c r="XEO27" t="s">
        <v>795</v>
      </c>
      <c r="XEP27" t="s">
        <v>795</v>
      </c>
      <c r="XEQ27" t="s">
        <v>304</v>
      </c>
      <c r="XER27" t="s">
        <v>304</v>
      </c>
    </row>
    <row r="28" spans="1:21 16362:16372" hidden="1">
      <c r="A28" s="232">
        <v>234</v>
      </c>
      <c r="B28" s="233" t="s">
        <v>990</v>
      </c>
      <c r="C28" s="233"/>
      <c r="D28" s="232" t="str">
        <f t="shared" si="0"/>
        <v>Ream</v>
      </c>
      <c r="E28" s="232" t="s">
        <v>962</v>
      </c>
      <c r="F28" s="232">
        <v>230</v>
      </c>
      <c r="G28" s="234">
        <v>23</v>
      </c>
      <c r="H28" s="234">
        <v>36</v>
      </c>
      <c r="I28" s="235">
        <v>58.42</v>
      </c>
      <c r="J28" s="235">
        <v>91.44</v>
      </c>
      <c r="K28" s="237">
        <v>61.432000000000002</v>
      </c>
      <c r="L28" s="232" t="s">
        <v>859</v>
      </c>
      <c r="M28" s="232" t="s">
        <v>606</v>
      </c>
      <c r="N28" s="232" t="s">
        <v>856</v>
      </c>
      <c r="O28" s="232" t="s">
        <v>851</v>
      </c>
      <c r="P28" s="232">
        <v>1</v>
      </c>
      <c r="Q28" s="232">
        <v>0</v>
      </c>
      <c r="R28" s="240">
        <v>0.9</v>
      </c>
      <c r="S28" s="232" t="str">
        <f t="shared" si="1"/>
        <v>Coated Gloss</v>
      </c>
      <c r="T28" s="61" t="s">
        <v>310</v>
      </c>
      <c r="U28" s="61">
        <v>1107</v>
      </c>
      <c r="XEH28" t="s">
        <v>367</v>
      </c>
      <c r="XEI28" t="s">
        <v>368</v>
      </c>
      <c r="XEJ28" t="s">
        <v>368</v>
      </c>
      <c r="XEK28">
        <v>19</v>
      </c>
      <c r="XEL28">
        <v>0</v>
      </c>
      <c r="XEM28">
        <v>1</v>
      </c>
      <c r="XEN28" s="203">
        <v>44091</v>
      </c>
      <c r="XEO28" t="s">
        <v>795</v>
      </c>
      <c r="XEP28" t="s">
        <v>795</v>
      </c>
      <c r="XEQ28" t="s">
        <v>304</v>
      </c>
      <c r="XER28" t="s">
        <v>304</v>
      </c>
    </row>
    <row r="29" spans="1:21 16362:16372" hidden="1">
      <c r="A29" s="232">
        <v>235</v>
      </c>
      <c r="B29" s="233" t="s">
        <v>991</v>
      </c>
      <c r="C29" s="233"/>
      <c r="D29" s="232" t="str">
        <f t="shared" si="0"/>
        <v>Ream</v>
      </c>
      <c r="E29" s="232" t="s">
        <v>314</v>
      </c>
      <c r="F29" s="232">
        <v>58</v>
      </c>
      <c r="G29" s="234">
        <v>20</v>
      </c>
      <c r="H29" s="234">
        <v>30</v>
      </c>
      <c r="I29" s="235">
        <v>50.8</v>
      </c>
      <c r="J29" s="235">
        <v>76.2</v>
      </c>
      <c r="K29" s="237">
        <v>11.226000000000001</v>
      </c>
      <c r="L29" s="232" t="s">
        <v>982</v>
      </c>
      <c r="M29" s="232" t="s">
        <v>606</v>
      </c>
      <c r="N29" s="232" t="s">
        <v>856</v>
      </c>
      <c r="O29" s="232" t="s">
        <v>851</v>
      </c>
      <c r="P29" s="232">
        <v>5</v>
      </c>
      <c r="Q29" s="232">
        <v>0</v>
      </c>
      <c r="R29" s="240">
        <v>1.35</v>
      </c>
      <c r="S29" s="232" t="str">
        <f t="shared" si="1"/>
        <v xml:space="preserve"> Uncoated</v>
      </c>
      <c r="T29" s="61" t="s">
        <v>312</v>
      </c>
      <c r="U29" s="61">
        <v>1107</v>
      </c>
      <c r="XEH29" t="s">
        <v>369</v>
      </c>
      <c r="XEI29" t="s">
        <v>370</v>
      </c>
      <c r="XEJ29" t="s">
        <v>370</v>
      </c>
      <c r="XEK29">
        <v>19</v>
      </c>
      <c r="XEL29">
        <v>0</v>
      </c>
      <c r="XEM29">
        <v>1</v>
      </c>
      <c r="XEN29" s="203">
        <v>44091</v>
      </c>
      <c r="XEO29" t="s">
        <v>795</v>
      </c>
      <c r="XEP29" t="s">
        <v>795</v>
      </c>
      <c r="XEQ29" t="s">
        <v>304</v>
      </c>
      <c r="XER29" t="s">
        <v>304</v>
      </c>
    </row>
    <row r="30" spans="1:21 16362:16372" hidden="1">
      <c r="A30" s="232">
        <v>236</v>
      </c>
      <c r="B30" s="233" t="s">
        <v>992</v>
      </c>
      <c r="C30" s="233"/>
      <c r="D30" s="232" t="str">
        <f t="shared" si="0"/>
        <v>Ream</v>
      </c>
      <c r="E30" s="232" t="s">
        <v>314</v>
      </c>
      <c r="F30" s="232">
        <v>100</v>
      </c>
      <c r="G30" s="234">
        <v>23</v>
      </c>
      <c r="H30" s="234">
        <v>36</v>
      </c>
      <c r="I30" s="235">
        <v>58.42</v>
      </c>
      <c r="J30" s="235">
        <v>91.44</v>
      </c>
      <c r="K30" s="237">
        <v>26.71</v>
      </c>
      <c r="L30" s="232" t="s">
        <v>982</v>
      </c>
      <c r="M30" s="232" t="s">
        <v>606</v>
      </c>
      <c r="N30" s="232" t="s">
        <v>856</v>
      </c>
      <c r="O30" s="232" t="s">
        <v>851</v>
      </c>
      <c r="P30" s="232">
        <v>2</v>
      </c>
      <c r="Q30" s="232">
        <v>0</v>
      </c>
      <c r="R30" s="240">
        <v>1.35</v>
      </c>
      <c r="S30" s="232" t="str">
        <f t="shared" si="1"/>
        <v xml:space="preserve"> Uncoated</v>
      </c>
      <c r="T30" s="61" t="s">
        <v>312</v>
      </c>
      <c r="U30" s="61">
        <v>1107</v>
      </c>
      <c r="XEH30" t="s">
        <v>371</v>
      </c>
      <c r="XEI30" t="s">
        <v>283</v>
      </c>
      <c r="XEJ30" t="s">
        <v>284</v>
      </c>
      <c r="XEK30">
        <v>25</v>
      </c>
      <c r="XEL30">
        <v>1</v>
      </c>
      <c r="XEM30">
        <v>1</v>
      </c>
      <c r="XEN30" s="203">
        <v>44091</v>
      </c>
      <c r="XEO30" t="s">
        <v>795</v>
      </c>
      <c r="XEP30" t="s">
        <v>795</v>
      </c>
      <c r="XEQ30" t="s">
        <v>304</v>
      </c>
      <c r="XER30" t="s">
        <v>304</v>
      </c>
    </row>
    <row r="31" spans="1:21 16362:16372" hidden="1">
      <c r="A31" s="232">
        <v>237</v>
      </c>
      <c r="B31" s="233" t="s">
        <v>993</v>
      </c>
      <c r="C31" s="233"/>
      <c r="D31" s="232" t="str">
        <f t="shared" si="0"/>
        <v>Ream</v>
      </c>
      <c r="E31" s="232" t="s">
        <v>314</v>
      </c>
      <c r="F31" s="232">
        <v>90</v>
      </c>
      <c r="G31" s="234">
        <v>23</v>
      </c>
      <c r="H31" s="234">
        <v>36</v>
      </c>
      <c r="I31" s="235">
        <v>58.42</v>
      </c>
      <c r="J31" s="235">
        <v>91.44</v>
      </c>
      <c r="K31" s="237">
        <v>24.039000000000001</v>
      </c>
      <c r="L31" s="232" t="s">
        <v>982</v>
      </c>
      <c r="M31" s="232" t="s">
        <v>606</v>
      </c>
      <c r="N31" s="232" t="s">
        <v>856</v>
      </c>
      <c r="O31" s="232" t="s">
        <v>851</v>
      </c>
      <c r="P31" s="232">
        <v>3</v>
      </c>
      <c r="Q31" s="232">
        <v>0</v>
      </c>
      <c r="R31" s="240">
        <v>1.35</v>
      </c>
      <c r="S31" s="232" t="str">
        <f t="shared" si="1"/>
        <v xml:space="preserve"> Uncoated</v>
      </c>
      <c r="T31" s="61" t="s">
        <v>312</v>
      </c>
      <c r="U31" s="61">
        <v>1107</v>
      </c>
      <c r="XEH31" t="s">
        <v>373</v>
      </c>
      <c r="XEI31" t="s">
        <v>282</v>
      </c>
      <c r="XEJ31" t="s">
        <v>288</v>
      </c>
      <c r="XEK31">
        <v>25</v>
      </c>
      <c r="XEL31">
        <v>1</v>
      </c>
      <c r="XEM31">
        <v>1</v>
      </c>
      <c r="XEN31" s="203">
        <v>44091</v>
      </c>
      <c r="XEO31" t="s">
        <v>795</v>
      </c>
      <c r="XEP31" t="s">
        <v>795</v>
      </c>
      <c r="XEQ31" t="s">
        <v>304</v>
      </c>
      <c r="XER31" t="s">
        <v>304</v>
      </c>
    </row>
    <row r="32" spans="1:21 16362:16372" hidden="1">
      <c r="A32" s="232">
        <v>238</v>
      </c>
      <c r="B32" s="233" t="s">
        <v>994</v>
      </c>
      <c r="C32" s="233"/>
      <c r="D32" s="232" t="str">
        <f t="shared" si="0"/>
        <v>Ream</v>
      </c>
      <c r="E32" s="232" t="s">
        <v>314</v>
      </c>
      <c r="F32" s="232">
        <v>54</v>
      </c>
      <c r="G32" s="234">
        <v>23</v>
      </c>
      <c r="H32" s="234">
        <v>36</v>
      </c>
      <c r="I32" s="235">
        <v>58.42</v>
      </c>
      <c r="J32" s="235">
        <v>91.44</v>
      </c>
      <c r="K32" s="237">
        <v>14.423</v>
      </c>
      <c r="L32" s="232" t="s">
        <v>982</v>
      </c>
      <c r="M32" s="232" t="s">
        <v>606</v>
      </c>
      <c r="N32" s="232" t="s">
        <v>856</v>
      </c>
      <c r="O32" s="232" t="s">
        <v>851</v>
      </c>
      <c r="P32" s="232">
        <v>3</v>
      </c>
      <c r="Q32" s="232">
        <v>0</v>
      </c>
      <c r="R32" s="240">
        <v>1.35</v>
      </c>
      <c r="S32" s="232" t="str">
        <f t="shared" si="1"/>
        <v xml:space="preserve"> Uncoated</v>
      </c>
      <c r="T32" s="61" t="s">
        <v>312</v>
      </c>
      <c r="U32" s="61">
        <v>1107</v>
      </c>
      <c r="XEH32" t="s">
        <v>374</v>
      </c>
      <c r="XEI32" t="s">
        <v>286</v>
      </c>
      <c r="XEJ32" t="s">
        <v>287</v>
      </c>
      <c r="XEK32">
        <v>25</v>
      </c>
      <c r="XEL32">
        <v>1</v>
      </c>
      <c r="XEM32">
        <v>1</v>
      </c>
      <c r="XEN32" s="203">
        <v>44091</v>
      </c>
      <c r="XEO32" t="s">
        <v>795</v>
      </c>
      <c r="XEP32" t="s">
        <v>795</v>
      </c>
      <c r="XEQ32" t="s">
        <v>304</v>
      </c>
      <c r="XER32" t="s">
        <v>304</v>
      </c>
    </row>
    <row r="33" spans="1:21 16362:16372" hidden="1">
      <c r="A33" s="232">
        <v>239</v>
      </c>
      <c r="B33" s="233" t="s">
        <v>995</v>
      </c>
      <c r="C33" s="233"/>
      <c r="D33" s="232" t="str">
        <f t="shared" si="0"/>
        <v>Ream</v>
      </c>
      <c r="E33" s="232" t="s">
        <v>962</v>
      </c>
      <c r="F33" s="232">
        <v>270</v>
      </c>
      <c r="G33" s="234">
        <v>23</v>
      </c>
      <c r="H33" s="234">
        <v>36</v>
      </c>
      <c r="I33" s="235">
        <v>58.42</v>
      </c>
      <c r="J33" s="235">
        <v>91.44</v>
      </c>
      <c r="K33" s="237">
        <v>72.116</v>
      </c>
      <c r="L33" s="232" t="s">
        <v>859</v>
      </c>
      <c r="M33" s="232" t="s">
        <v>606</v>
      </c>
      <c r="N33" s="232" t="s">
        <v>856</v>
      </c>
      <c r="O33" s="232" t="s">
        <v>851</v>
      </c>
      <c r="P33" s="232">
        <v>1</v>
      </c>
      <c r="Q33" s="232">
        <v>0</v>
      </c>
      <c r="R33" s="240">
        <v>0.9</v>
      </c>
      <c r="S33" s="232" t="str">
        <f t="shared" si="1"/>
        <v>Coated Gloss</v>
      </c>
      <c r="T33" s="61" t="s">
        <v>310</v>
      </c>
      <c r="U33" s="61">
        <v>1107</v>
      </c>
      <c r="XEH33" t="s">
        <v>375</v>
      </c>
      <c r="XEI33" t="s">
        <v>277</v>
      </c>
      <c r="XEJ33" t="s">
        <v>278</v>
      </c>
      <c r="XEK33">
        <v>25</v>
      </c>
      <c r="XEL33">
        <v>1</v>
      </c>
      <c r="XEM33">
        <v>1</v>
      </c>
      <c r="XEN33" s="203">
        <v>44091</v>
      </c>
      <c r="XEO33" t="s">
        <v>795</v>
      </c>
      <c r="XEP33" t="s">
        <v>795</v>
      </c>
      <c r="XEQ33" t="s">
        <v>304</v>
      </c>
      <c r="XER33" t="s">
        <v>304</v>
      </c>
    </row>
    <row r="34" spans="1:21 16362:16372" hidden="1">
      <c r="A34" s="232">
        <v>240</v>
      </c>
      <c r="B34" s="233" t="s">
        <v>996</v>
      </c>
      <c r="C34" s="233"/>
      <c r="D34" s="232" t="str">
        <f t="shared" ref="D34:D65" si="2">VLOOKUP(U34,$XEH$1:$XER$1999,2,FALSE)</f>
        <v>Ream</v>
      </c>
      <c r="E34" s="232" t="s">
        <v>962</v>
      </c>
      <c r="F34" s="232">
        <v>250</v>
      </c>
      <c r="G34" s="234">
        <v>18</v>
      </c>
      <c r="H34" s="234">
        <v>23</v>
      </c>
      <c r="I34" s="235">
        <v>45.72</v>
      </c>
      <c r="J34" s="235">
        <v>58.42</v>
      </c>
      <c r="K34" s="237">
        <v>33.387</v>
      </c>
      <c r="L34" s="232" t="s">
        <v>859</v>
      </c>
      <c r="M34" s="232" t="s">
        <v>606</v>
      </c>
      <c r="N34" s="232" t="s">
        <v>856</v>
      </c>
      <c r="O34" s="232" t="s">
        <v>851</v>
      </c>
      <c r="P34" s="232">
        <v>2</v>
      </c>
      <c r="Q34" s="232">
        <v>0</v>
      </c>
      <c r="R34" s="240">
        <v>0.9</v>
      </c>
      <c r="S34" s="232" t="str">
        <f t="shared" ref="S34:S65" si="3">VLOOKUP(T34,$XEH$1:$XER$395,2,FALSE)</f>
        <v>Coated Gloss</v>
      </c>
      <c r="T34" s="61" t="s">
        <v>310</v>
      </c>
      <c r="U34" s="61">
        <v>1107</v>
      </c>
      <c r="XEH34" t="s">
        <v>376</v>
      </c>
      <c r="XEI34" t="s">
        <v>281</v>
      </c>
      <c r="XEJ34" t="s">
        <v>289</v>
      </c>
      <c r="XEK34">
        <v>25</v>
      </c>
      <c r="XEL34">
        <v>1</v>
      </c>
      <c r="XEM34">
        <v>1</v>
      </c>
      <c r="XEN34" s="203">
        <v>44091</v>
      </c>
      <c r="XEO34" t="s">
        <v>795</v>
      </c>
      <c r="XEP34" t="s">
        <v>795</v>
      </c>
      <c r="XEQ34" t="s">
        <v>304</v>
      </c>
      <c r="XER34" t="s">
        <v>304</v>
      </c>
    </row>
    <row r="35" spans="1:21 16362:16372" hidden="1">
      <c r="A35" s="232">
        <v>241</v>
      </c>
      <c r="B35" s="233" t="s">
        <v>997</v>
      </c>
      <c r="C35" s="233"/>
      <c r="D35" s="232" t="str">
        <f t="shared" si="2"/>
        <v>Ream</v>
      </c>
      <c r="E35" s="232" t="s">
        <v>962</v>
      </c>
      <c r="F35" s="232">
        <v>230</v>
      </c>
      <c r="G35" s="234">
        <v>31</v>
      </c>
      <c r="H35" s="234">
        <v>41</v>
      </c>
      <c r="I35" s="235">
        <v>78.739999999999995</v>
      </c>
      <c r="J35" s="235">
        <v>104.14</v>
      </c>
      <c r="K35" s="237">
        <v>94.3</v>
      </c>
      <c r="L35" s="232" t="s">
        <v>859</v>
      </c>
      <c r="M35" s="232" t="s">
        <v>606</v>
      </c>
      <c r="N35" s="232" t="s">
        <v>856</v>
      </c>
      <c r="O35" s="232" t="s">
        <v>851</v>
      </c>
      <c r="P35" s="232">
        <v>1</v>
      </c>
      <c r="Q35" s="232">
        <v>0</v>
      </c>
      <c r="R35" s="240">
        <v>0.9</v>
      </c>
      <c r="S35" s="232" t="str">
        <f t="shared" si="3"/>
        <v>Coated Gloss</v>
      </c>
      <c r="T35" s="61" t="s">
        <v>310</v>
      </c>
      <c r="U35" s="61">
        <v>1107</v>
      </c>
      <c r="XEH35" t="s">
        <v>377</v>
      </c>
      <c r="XEI35" t="s">
        <v>298</v>
      </c>
      <c r="XEJ35" t="s">
        <v>290</v>
      </c>
      <c r="XEK35">
        <v>25</v>
      </c>
      <c r="XEL35">
        <v>1</v>
      </c>
      <c r="XEM35">
        <v>1</v>
      </c>
      <c r="XEN35" s="203">
        <v>44091</v>
      </c>
      <c r="XEO35" t="s">
        <v>795</v>
      </c>
      <c r="XEP35" t="s">
        <v>795</v>
      </c>
      <c r="XEQ35" t="s">
        <v>304</v>
      </c>
      <c r="XER35" t="s">
        <v>304</v>
      </c>
    </row>
    <row r="36" spans="1:21 16362:16372" hidden="1">
      <c r="A36" s="232">
        <v>242</v>
      </c>
      <c r="B36" s="233" t="s">
        <v>998</v>
      </c>
      <c r="C36" s="233"/>
      <c r="D36" s="232" t="str">
        <f t="shared" si="2"/>
        <v>Ream</v>
      </c>
      <c r="E36" s="232" t="s">
        <v>962</v>
      </c>
      <c r="F36" s="232">
        <v>300</v>
      </c>
      <c r="G36" s="234">
        <v>23</v>
      </c>
      <c r="H36" s="234">
        <v>36</v>
      </c>
      <c r="I36" s="235">
        <v>58.42</v>
      </c>
      <c r="J36" s="235">
        <v>91.44</v>
      </c>
      <c r="K36" s="237">
        <v>80.129000000000005</v>
      </c>
      <c r="L36" s="232" t="s">
        <v>859</v>
      </c>
      <c r="M36" s="232" t="s">
        <v>606</v>
      </c>
      <c r="N36" s="232" t="s">
        <v>856</v>
      </c>
      <c r="O36" s="232" t="s">
        <v>851</v>
      </c>
      <c r="P36" s="232">
        <v>1</v>
      </c>
      <c r="Q36" s="232">
        <v>0</v>
      </c>
      <c r="R36" s="240">
        <v>0.9</v>
      </c>
      <c r="S36" s="232" t="str">
        <f t="shared" si="3"/>
        <v>Coated Gloss</v>
      </c>
      <c r="T36" s="61" t="s">
        <v>310</v>
      </c>
      <c r="U36" s="61">
        <v>1107</v>
      </c>
      <c r="XEH36" t="s">
        <v>378</v>
      </c>
      <c r="XEI36" t="s">
        <v>279</v>
      </c>
      <c r="XEJ36" t="s">
        <v>291</v>
      </c>
      <c r="XEK36">
        <v>25</v>
      </c>
      <c r="XEL36">
        <v>1</v>
      </c>
      <c r="XEM36">
        <v>1</v>
      </c>
      <c r="XEN36" s="203">
        <v>44091</v>
      </c>
      <c r="XEO36" t="s">
        <v>795</v>
      </c>
      <c r="XEP36" t="s">
        <v>795</v>
      </c>
      <c r="XEQ36" t="s">
        <v>304</v>
      </c>
      <c r="XER36" t="s">
        <v>304</v>
      </c>
    </row>
    <row r="37" spans="1:21 16362:16372" hidden="1">
      <c r="A37" s="232">
        <v>243</v>
      </c>
      <c r="B37" s="233" t="s">
        <v>999</v>
      </c>
      <c r="C37" s="233"/>
      <c r="D37" s="232" t="str">
        <f t="shared" si="2"/>
        <v>Ream</v>
      </c>
      <c r="E37" s="232" t="s">
        <v>962</v>
      </c>
      <c r="F37" s="232">
        <v>250</v>
      </c>
      <c r="G37" s="234">
        <v>20</v>
      </c>
      <c r="H37" s="234">
        <v>31</v>
      </c>
      <c r="I37" s="235">
        <v>50.8</v>
      </c>
      <c r="J37" s="235">
        <v>78.739999999999995</v>
      </c>
      <c r="K37" s="237">
        <v>50</v>
      </c>
      <c r="L37" s="232" t="s">
        <v>859</v>
      </c>
      <c r="M37" s="232" t="s">
        <v>606</v>
      </c>
      <c r="N37" s="232" t="s">
        <v>856</v>
      </c>
      <c r="O37" s="232" t="s">
        <v>851</v>
      </c>
      <c r="P37" s="232">
        <v>1</v>
      </c>
      <c r="Q37" s="232">
        <v>0</v>
      </c>
      <c r="R37" s="240">
        <v>0.9</v>
      </c>
      <c r="S37" s="232" t="str">
        <f t="shared" si="3"/>
        <v>Coated Gloss</v>
      </c>
      <c r="T37" s="61" t="s">
        <v>310</v>
      </c>
      <c r="U37" s="61">
        <v>1107</v>
      </c>
      <c r="XEH37" t="s">
        <v>379</v>
      </c>
      <c r="XEI37" t="s">
        <v>280</v>
      </c>
      <c r="XEJ37" t="s">
        <v>292</v>
      </c>
      <c r="XEK37">
        <v>25</v>
      </c>
      <c r="XEL37">
        <v>1</v>
      </c>
      <c r="XEM37">
        <v>1</v>
      </c>
      <c r="XEN37" s="203">
        <v>44091</v>
      </c>
      <c r="XEO37" t="s">
        <v>795</v>
      </c>
      <c r="XEP37" t="s">
        <v>795</v>
      </c>
      <c r="XEQ37" t="s">
        <v>304</v>
      </c>
      <c r="XER37" t="s">
        <v>304</v>
      </c>
    </row>
    <row r="38" spans="1:21 16362:16372" hidden="1">
      <c r="A38" s="232">
        <v>244</v>
      </c>
      <c r="B38" s="233" t="s">
        <v>1000</v>
      </c>
      <c r="C38" s="233"/>
      <c r="D38" s="232" t="str">
        <f t="shared" si="2"/>
        <v>Ream</v>
      </c>
      <c r="E38" s="232" t="s">
        <v>1001</v>
      </c>
      <c r="F38" s="232">
        <v>64</v>
      </c>
      <c r="G38" s="234">
        <v>23</v>
      </c>
      <c r="H38" s="234">
        <v>35</v>
      </c>
      <c r="I38" s="235">
        <v>58.42</v>
      </c>
      <c r="J38" s="235">
        <v>88.9</v>
      </c>
      <c r="K38" s="237">
        <v>16.619</v>
      </c>
      <c r="L38" s="232" t="s">
        <v>982</v>
      </c>
      <c r="M38" s="232" t="s">
        <v>606</v>
      </c>
      <c r="N38" s="232" t="s">
        <v>856</v>
      </c>
      <c r="O38" s="232" t="s">
        <v>851</v>
      </c>
      <c r="P38" s="232">
        <v>4</v>
      </c>
      <c r="Q38" s="232">
        <v>0</v>
      </c>
      <c r="R38" s="240">
        <v>1.35</v>
      </c>
      <c r="S38" s="232" t="str">
        <f t="shared" si="3"/>
        <v xml:space="preserve"> Uncoated</v>
      </c>
      <c r="T38" s="61" t="s">
        <v>312</v>
      </c>
      <c r="U38" s="61">
        <v>1107</v>
      </c>
      <c r="XEH38" t="s">
        <v>380</v>
      </c>
      <c r="XEI38" t="s">
        <v>295</v>
      </c>
      <c r="XEJ38" t="s">
        <v>296</v>
      </c>
      <c r="XEK38">
        <v>25</v>
      </c>
      <c r="XEL38">
        <v>1</v>
      </c>
      <c r="XEM38">
        <v>1</v>
      </c>
      <c r="XEN38" s="203">
        <v>44091</v>
      </c>
      <c r="XEO38" t="s">
        <v>795</v>
      </c>
      <c r="XEP38" t="s">
        <v>795</v>
      </c>
      <c r="XEQ38" t="s">
        <v>304</v>
      </c>
      <c r="XER38" t="s">
        <v>304</v>
      </c>
    </row>
    <row r="39" spans="1:21 16362:16372" hidden="1">
      <c r="A39" s="232">
        <v>245</v>
      </c>
      <c r="B39" s="233" t="s">
        <v>1002</v>
      </c>
      <c r="C39" s="233"/>
      <c r="D39" s="232" t="str">
        <f t="shared" si="2"/>
        <v>Ream</v>
      </c>
      <c r="E39" s="232" t="s">
        <v>1001</v>
      </c>
      <c r="F39" s="232">
        <v>68</v>
      </c>
      <c r="G39" s="234">
        <v>23</v>
      </c>
      <c r="H39" s="234">
        <v>35</v>
      </c>
      <c r="I39" s="235">
        <v>58.42</v>
      </c>
      <c r="J39" s="235">
        <v>88.9</v>
      </c>
      <c r="K39" s="237">
        <v>17.658000000000001</v>
      </c>
      <c r="L39" s="232" t="s">
        <v>982</v>
      </c>
      <c r="M39" s="232" t="s">
        <v>606</v>
      </c>
      <c r="N39" s="232" t="s">
        <v>856</v>
      </c>
      <c r="O39" s="232" t="s">
        <v>851</v>
      </c>
      <c r="P39" s="232">
        <v>4</v>
      </c>
      <c r="Q39" s="232">
        <v>0</v>
      </c>
      <c r="R39" s="240">
        <v>1.35</v>
      </c>
      <c r="S39" s="232" t="str">
        <f t="shared" si="3"/>
        <v xml:space="preserve"> Uncoated</v>
      </c>
      <c r="T39" s="61" t="s">
        <v>312</v>
      </c>
      <c r="U39" s="61">
        <v>1107</v>
      </c>
      <c r="XEH39" t="s">
        <v>381</v>
      </c>
      <c r="XEI39" t="s">
        <v>293</v>
      </c>
      <c r="XEJ39" t="s">
        <v>294</v>
      </c>
      <c r="XEK39">
        <v>25</v>
      </c>
      <c r="XEL39">
        <v>1</v>
      </c>
      <c r="XEM39">
        <v>1</v>
      </c>
      <c r="XEN39" s="203">
        <v>44091</v>
      </c>
      <c r="XEO39" t="s">
        <v>795</v>
      </c>
      <c r="XEP39" t="s">
        <v>795</v>
      </c>
      <c r="XEQ39" t="s">
        <v>304</v>
      </c>
      <c r="XER39" t="s">
        <v>304</v>
      </c>
    </row>
    <row r="40" spans="1:21 16362:16372" hidden="1">
      <c r="A40" s="232">
        <v>246</v>
      </c>
      <c r="B40" s="233" t="s">
        <v>1003</v>
      </c>
      <c r="C40" s="233"/>
      <c r="D40" s="232" t="str">
        <f t="shared" si="2"/>
        <v>Ream</v>
      </c>
      <c r="E40" s="232" t="s">
        <v>986</v>
      </c>
      <c r="F40" s="232">
        <v>64</v>
      </c>
      <c r="G40" s="234">
        <v>23</v>
      </c>
      <c r="H40" s="234">
        <v>35</v>
      </c>
      <c r="I40" s="235">
        <v>58.42</v>
      </c>
      <c r="J40" s="235">
        <v>88.9</v>
      </c>
      <c r="K40" s="237">
        <v>16.619</v>
      </c>
      <c r="L40" s="232" t="s">
        <v>987</v>
      </c>
      <c r="M40" s="232" t="s">
        <v>606</v>
      </c>
      <c r="N40" s="232" t="s">
        <v>856</v>
      </c>
      <c r="O40" s="232" t="s">
        <v>851</v>
      </c>
      <c r="P40" s="232">
        <v>2</v>
      </c>
      <c r="Q40" s="232">
        <v>0</v>
      </c>
      <c r="R40" s="240">
        <v>1.35</v>
      </c>
      <c r="S40" s="232" t="str">
        <f t="shared" si="3"/>
        <v xml:space="preserve"> Uncoated</v>
      </c>
      <c r="T40" s="61" t="s">
        <v>312</v>
      </c>
      <c r="U40" s="61">
        <v>1107</v>
      </c>
      <c r="XEH40" t="s">
        <v>382</v>
      </c>
      <c r="XEI40" t="s">
        <v>383</v>
      </c>
      <c r="XEJ40" t="s">
        <v>384</v>
      </c>
      <c r="XEK40">
        <v>25</v>
      </c>
      <c r="XEL40">
        <v>1</v>
      </c>
      <c r="XEM40">
        <v>1</v>
      </c>
      <c r="XEN40" s="203">
        <v>44091</v>
      </c>
      <c r="XEO40" t="s">
        <v>795</v>
      </c>
      <c r="XEP40" t="s">
        <v>795</v>
      </c>
      <c r="XEQ40" t="s">
        <v>304</v>
      </c>
      <c r="XER40" t="s">
        <v>304</v>
      </c>
    </row>
    <row r="41" spans="1:21 16362:16372" hidden="1">
      <c r="A41" s="232">
        <v>247</v>
      </c>
      <c r="B41" s="233" t="s">
        <v>1004</v>
      </c>
      <c r="C41" s="233"/>
      <c r="D41" s="232" t="str">
        <f t="shared" si="2"/>
        <v>Ream</v>
      </c>
      <c r="E41" s="232" t="s">
        <v>1005</v>
      </c>
      <c r="F41" s="232">
        <v>68</v>
      </c>
      <c r="G41" s="234">
        <v>22</v>
      </c>
      <c r="H41" s="234">
        <v>32</v>
      </c>
      <c r="I41" s="235">
        <v>55.88</v>
      </c>
      <c r="J41" s="235">
        <v>81.28</v>
      </c>
      <c r="K41" s="237">
        <v>15.443</v>
      </c>
      <c r="L41" s="232" t="s">
        <v>987</v>
      </c>
      <c r="M41" s="232" t="s">
        <v>606</v>
      </c>
      <c r="N41" s="232" t="s">
        <v>856</v>
      </c>
      <c r="O41" s="232" t="s">
        <v>851</v>
      </c>
      <c r="P41" s="232">
        <v>4</v>
      </c>
      <c r="Q41" s="232">
        <v>0</v>
      </c>
      <c r="R41" s="240">
        <v>1.35</v>
      </c>
      <c r="S41" s="232" t="str">
        <f t="shared" si="3"/>
        <v xml:space="preserve"> Uncoated</v>
      </c>
      <c r="T41" s="61" t="s">
        <v>312</v>
      </c>
      <c r="U41" s="61">
        <v>1107</v>
      </c>
      <c r="XEH41" t="s">
        <v>386</v>
      </c>
      <c r="XEI41" t="s">
        <v>442</v>
      </c>
      <c r="XEJ41" t="s">
        <v>442</v>
      </c>
      <c r="XEK41">
        <v>25</v>
      </c>
      <c r="XEL41">
        <v>1</v>
      </c>
      <c r="XEM41">
        <v>1</v>
      </c>
      <c r="XEN41" s="203">
        <v>44091</v>
      </c>
      <c r="XEO41" t="s">
        <v>795</v>
      </c>
      <c r="XEP41" t="s">
        <v>795</v>
      </c>
      <c r="XEQ41" t="s">
        <v>304</v>
      </c>
      <c r="XER41" t="s">
        <v>304</v>
      </c>
    </row>
    <row r="42" spans="1:21 16362:16372" hidden="1">
      <c r="A42" s="232">
        <v>248</v>
      </c>
      <c r="B42" s="233" t="s">
        <v>1006</v>
      </c>
      <c r="C42" s="233"/>
      <c r="D42" s="232" t="str">
        <f t="shared" si="2"/>
        <v>Ream</v>
      </c>
      <c r="E42" s="232" t="s">
        <v>1005</v>
      </c>
      <c r="F42" s="232">
        <v>61</v>
      </c>
      <c r="G42" s="234">
        <v>22</v>
      </c>
      <c r="H42" s="234">
        <v>32</v>
      </c>
      <c r="I42" s="235">
        <v>55.88</v>
      </c>
      <c r="J42" s="235">
        <v>81.28</v>
      </c>
      <c r="K42" s="237">
        <v>19.393999999999998</v>
      </c>
      <c r="L42" s="232" t="s">
        <v>1007</v>
      </c>
      <c r="M42" s="232" t="s">
        <v>606</v>
      </c>
      <c r="N42" s="232" t="s">
        <v>856</v>
      </c>
      <c r="O42" s="232" t="s">
        <v>851</v>
      </c>
      <c r="P42" s="232">
        <v>3</v>
      </c>
      <c r="Q42" s="232">
        <v>0</v>
      </c>
      <c r="R42" s="240">
        <v>1.35</v>
      </c>
      <c r="S42" s="232" t="str">
        <f t="shared" si="3"/>
        <v xml:space="preserve"> Uncoated</v>
      </c>
      <c r="T42" s="61" t="s">
        <v>312</v>
      </c>
      <c r="U42" s="61">
        <v>1107</v>
      </c>
      <c r="XEH42" t="s">
        <v>388</v>
      </c>
      <c r="XEI42" t="s">
        <v>389</v>
      </c>
      <c r="XEJ42" t="s">
        <v>389</v>
      </c>
      <c r="XEK42">
        <v>25</v>
      </c>
      <c r="XEL42">
        <v>1</v>
      </c>
      <c r="XEM42">
        <v>1</v>
      </c>
      <c r="XEN42" s="203">
        <v>44091</v>
      </c>
      <c r="XEO42" t="s">
        <v>795</v>
      </c>
      <c r="XEP42" t="s">
        <v>795</v>
      </c>
      <c r="XEQ42" t="s">
        <v>304</v>
      </c>
      <c r="XER42" t="s">
        <v>304</v>
      </c>
    </row>
    <row r="43" spans="1:21 16362:16372" hidden="1">
      <c r="A43" s="232">
        <v>249</v>
      </c>
      <c r="B43" s="233" t="s">
        <v>1008</v>
      </c>
      <c r="C43" s="233"/>
      <c r="D43" s="232" t="str">
        <f t="shared" si="2"/>
        <v>Ream</v>
      </c>
      <c r="E43" s="232" t="s">
        <v>1001</v>
      </c>
      <c r="F43" s="232">
        <v>64</v>
      </c>
      <c r="G43" s="234">
        <v>22</v>
      </c>
      <c r="H43" s="234">
        <v>32</v>
      </c>
      <c r="I43" s="235">
        <v>55.88</v>
      </c>
      <c r="J43" s="235">
        <v>81.28</v>
      </c>
      <c r="K43" s="237">
        <v>20.347999999999999</v>
      </c>
      <c r="L43" s="232" t="s">
        <v>982</v>
      </c>
      <c r="M43" s="232" t="s">
        <v>606</v>
      </c>
      <c r="N43" s="232" t="s">
        <v>856</v>
      </c>
      <c r="O43" s="232" t="s">
        <v>851</v>
      </c>
      <c r="P43" s="232">
        <v>3</v>
      </c>
      <c r="Q43" s="232">
        <v>0</v>
      </c>
      <c r="R43" s="240">
        <v>1.35</v>
      </c>
      <c r="S43" s="232" t="str">
        <f t="shared" si="3"/>
        <v xml:space="preserve"> Uncoated</v>
      </c>
      <c r="T43" s="61" t="s">
        <v>312</v>
      </c>
      <c r="U43" s="61">
        <v>1107</v>
      </c>
      <c r="XEH43" t="s">
        <v>390</v>
      </c>
      <c r="XEI43" t="s">
        <v>443</v>
      </c>
      <c r="XEJ43" t="s">
        <v>443</v>
      </c>
      <c r="XEK43">
        <v>25</v>
      </c>
      <c r="XEL43">
        <v>1</v>
      </c>
      <c r="XEM43">
        <v>1</v>
      </c>
      <c r="XEN43" s="203">
        <v>44091</v>
      </c>
      <c r="XEO43" t="s">
        <v>795</v>
      </c>
      <c r="XEP43" t="s">
        <v>795</v>
      </c>
      <c r="XEQ43" t="s">
        <v>304</v>
      </c>
      <c r="XER43" t="s">
        <v>304</v>
      </c>
    </row>
    <row r="44" spans="1:21 16362:16372" hidden="1">
      <c r="A44" s="232">
        <v>250</v>
      </c>
      <c r="B44" s="233" t="s">
        <v>1009</v>
      </c>
      <c r="C44" s="233"/>
      <c r="D44" s="232" t="str">
        <f t="shared" si="2"/>
        <v>Ream</v>
      </c>
      <c r="E44" s="232" t="s">
        <v>941</v>
      </c>
      <c r="F44" s="232">
        <v>68</v>
      </c>
      <c r="G44" s="234">
        <v>23</v>
      </c>
      <c r="H44" s="234">
        <v>35</v>
      </c>
      <c r="I44" s="235">
        <v>58.42</v>
      </c>
      <c r="J44" s="235">
        <v>88.9</v>
      </c>
      <c r="K44" s="237">
        <v>17.658000000000001</v>
      </c>
      <c r="L44" s="232" t="s">
        <v>982</v>
      </c>
      <c r="M44" s="232" t="s">
        <v>606</v>
      </c>
      <c r="N44" s="232" t="s">
        <v>856</v>
      </c>
      <c r="O44" s="232" t="s">
        <v>851</v>
      </c>
      <c r="P44" s="232">
        <v>3</v>
      </c>
      <c r="Q44" s="232">
        <v>0</v>
      </c>
      <c r="R44" s="240">
        <v>1.35</v>
      </c>
      <c r="S44" s="232" t="str">
        <f t="shared" si="3"/>
        <v xml:space="preserve"> Uncoated</v>
      </c>
      <c r="T44" s="61" t="s">
        <v>312</v>
      </c>
      <c r="U44" s="61">
        <v>1107</v>
      </c>
      <c r="XEH44" t="s">
        <v>392</v>
      </c>
      <c r="XEI44" t="s">
        <v>393</v>
      </c>
      <c r="XEJ44" t="s">
        <v>393</v>
      </c>
      <c r="XEK44">
        <v>21</v>
      </c>
      <c r="XEL44">
        <v>1</v>
      </c>
      <c r="XEM44">
        <v>1</v>
      </c>
      <c r="XEN44" s="203">
        <v>44091</v>
      </c>
      <c r="XEO44" t="s">
        <v>795</v>
      </c>
      <c r="XEP44" t="s">
        <v>795</v>
      </c>
      <c r="XEQ44" t="s">
        <v>304</v>
      </c>
      <c r="XER44" t="s">
        <v>304</v>
      </c>
    </row>
    <row r="45" spans="1:21 16362:16372" hidden="1">
      <c r="A45" s="232">
        <v>251</v>
      </c>
      <c r="B45" s="233" t="s">
        <v>1010</v>
      </c>
      <c r="C45" s="233"/>
      <c r="D45" s="232" t="str">
        <f t="shared" si="2"/>
        <v>Ream</v>
      </c>
      <c r="E45" s="232" t="s">
        <v>1011</v>
      </c>
      <c r="F45" s="232">
        <v>68</v>
      </c>
      <c r="G45" s="234">
        <v>23</v>
      </c>
      <c r="H45" s="234">
        <v>35</v>
      </c>
      <c r="I45" s="235">
        <v>58.42</v>
      </c>
      <c r="J45" s="235">
        <v>88.9</v>
      </c>
      <c r="K45" s="237">
        <v>17.658000000000001</v>
      </c>
      <c r="L45" s="232" t="s">
        <v>982</v>
      </c>
      <c r="M45" s="232" t="s">
        <v>606</v>
      </c>
      <c r="N45" s="232" t="s">
        <v>856</v>
      </c>
      <c r="O45" s="232" t="s">
        <v>851</v>
      </c>
      <c r="P45" s="232">
        <v>3</v>
      </c>
      <c r="Q45" s="232">
        <v>0</v>
      </c>
      <c r="R45" s="240">
        <v>1.35</v>
      </c>
      <c r="S45" s="232" t="str">
        <f t="shared" si="3"/>
        <v xml:space="preserve"> Uncoated</v>
      </c>
      <c r="T45" s="61" t="s">
        <v>312</v>
      </c>
      <c r="U45" s="61">
        <v>1107</v>
      </c>
      <c r="XEH45" t="s">
        <v>444</v>
      </c>
      <c r="XEI45" t="s">
        <v>445</v>
      </c>
      <c r="XEJ45" t="s">
        <v>445</v>
      </c>
      <c r="XEK45">
        <v>25</v>
      </c>
      <c r="XEL45">
        <v>1</v>
      </c>
      <c r="XEM45">
        <v>1</v>
      </c>
      <c r="XEN45" s="203">
        <v>44091</v>
      </c>
      <c r="XEO45" t="s">
        <v>795</v>
      </c>
      <c r="XEP45" t="s">
        <v>795</v>
      </c>
      <c r="XEQ45" t="s">
        <v>304</v>
      </c>
      <c r="XER45" t="s">
        <v>304</v>
      </c>
    </row>
    <row r="46" spans="1:21 16362:16372" hidden="1">
      <c r="A46" s="232">
        <v>252</v>
      </c>
      <c r="B46" s="233" t="s">
        <v>1012</v>
      </c>
      <c r="C46" s="233"/>
      <c r="D46" s="232" t="str">
        <f t="shared" si="2"/>
        <v>Ream</v>
      </c>
      <c r="E46" s="232" t="s">
        <v>1013</v>
      </c>
      <c r="F46" s="232">
        <v>64</v>
      </c>
      <c r="G46" s="234">
        <v>23</v>
      </c>
      <c r="H46" s="234">
        <v>36</v>
      </c>
      <c r="I46" s="235">
        <v>58.42</v>
      </c>
      <c r="J46" s="235">
        <v>91.44</v>
      </c>
      <c r="K46" s="237">
        <v>17.094000000000001</v>
      </c>
      <c r="L46" s="232" t="s">
        <v>1014</v>
      </c>
      <c r="M46" s="232" t="s">
        <v>606</v>
      </c>
      <c r="N46" s="232" t="s">
        <v>856</v>
      </c>
      <c r="O46" s="232" t="s">
        <v>851</v>
      </c>
      <c r="P46" s="232">
        <v>3</v>
      </c>
      <c r="Q46" s="232">
        <v>0</v>
      </c>
      <c r="R46" s="240">
        <v>1.35</v>
      </c>
      <c r="S46" s="232" t="str">
        <f t="shared" si="3"/>
        <v xml:space="preserve"> Uncoated</v>
      </c>
      <c r="T46" s="61" t="s">
        <v>312</v>
      </c>
      <c r="U46" s="61">
        <v>1107</v>
      </c>
      <c r="XEH46" t="s">
        <v>1201</v>
      </c>
      <c r="XEI46" t="s">
        <v>1202</v>
      </c>
      <c r="XEJ46" t="s">
        <v>1202</v>
      </c>
      <c r="XEK46">
        <v>12</v>
      </c>
      <c r="XEL46">
        <v>0</v>
      </c>
      <c r="XEM46">
        <v>1</v>
      </c>
      <c r="XEN46" s="203">
        <v>44091</v>
      </c>
      <c r="XEO46" t="s">
        <v>795</v>
      </c>
      <c r="XEP46" t="s">
        <v>795</v>
      </c>
      <c r="XEQ46" t="s">
        <v>304</v>
      </c>
      <c r="XER46" t="s">
        <v>304</v>
      </c>
    </row>
    <row r="47" spans="1:21 16362:16372" hidden="1">
      <c r="A47" s="232">
        <v>253</v>
      </c>
      <c r="B47" s="233" t="s">
        <v>1015</v>
      </c>
      <c r="C47" s="233"/>
      <c r="D47" s="232" t="str">
        <f t="shared" si="2"/>
        <v>Ream</v>
      </c>
      <c r="E47" s="232" t="s">
        <v>1016</v>
      </c>
      <c r="F47" s="232">
        <v>60</v>
      </c>
      <c r="G47" s="234">
        <v>22</v>
      </c>
      <c r="H47" s="234">
        <v>32</v>
      </c>
      <c r="I47" s="235">
        <v>55.88</v>
      </c>
      <c r="J47" s="235">
        <v>81.28</v>
      </c>
      <c r="K47" s="237">
        <v>13.625999999999999</v>
      </c>
      <c r="L47" s="232" t="s">
        <v>982</v>
      </c>
      <c r="M47" s="232" t="s">
        <v>606</v>
      </c>
      <c r="N47" s="232" t="s">
        <v>856</v>
      </c>
      <c r="O47" s="232" t="s">
        <v>851</v>
      </c>
      <c r="P47" s="232">
        <v>4</v>
      </c>
      <c r="Q47" s="232">
        <v>0</v>
      </c>
      <c r="R47" s="240">
        <v>1.35</v>
      </c>
      <c r="S47" s="232" t="str">
        <f t="shared" si="3"/>
        <v xml:space="preserve"> Uncoated</v>
      </c>
      <c r="T47" s="61" t="s">
        <v>312</v>
      </c>
      <c r="U47" s="61">
        <v>1107</v>
      </c>
      <c r="XEH47">
        <v>1001</v>
      </c>
      <c r="XEI47" t="s">
        <v>1203</v>
      </c>
      <c r="XEJ47" t="s">
        <v>1203</v>
      </c>
      <c r="XEK47">
        <v>1</v>
      </c>
      <c r="XEL47">
        <v>0</v>
      </c>
      <c r="XEM47">
        <v>1</v>
      </c>
      <c r="XEN47" s="203">
        <v>44091</v>
      </c>
      <c r="XEO47" t="s">
        <v>795</v>
      </c>
      <c r="XEP47" t="s">
        <v>795</v>
      </c>
      <c r="XEQ47" t="s">
        <v>304</v>
      </c>
      <c r="XER47" t="s">
        <v>304</v>
      </c>
    </row>
    <row r="48" spans="1:21 16362:16372" hidden="1">
      <c r="A48" s="232">
        <v>254</v>
      </c>
      <c r="B48" s="233" t="s">
        <v>1017</v>
      </c>
      <c r="C48" s="233"/>
      <c r="D48" s="232" t="str">
        <f t="shared" si="2"/>
        <v>Ream</v>
      </c>
      <c r="E48" s="232" t="s">
        <v>981</v>
      </c>
      <c r="F48" s="232">
        <v>58</v>
      </c>
      <c r="G48" s="234">
        <v>23</v>
      </c>
      <c r="H48" s="234">
        <v>35</v>
      </c>
      <c r="I48" s="235">
        <v>58.42</v>
      </c>
      <c r="J48" s="235">
        <v>88.9</v>
      </c>
      <c r="K48" s="237">
        <v>15.061</v>
      </c>
      <c r="L48" s="232" t="s">
        <v>982</v>
      </c>
      <c r="M48" s="232" t="s">
        <v>606</v>
      </c>
      <c r="N48" s="232" t="s">
        <v>856</v>
      </c>
      <c r="O48" s="232" t="s">
        <v>851</v>
      </c>
      <c r="P48" s="232">
        <v>4</v>
      </c>
      <c r="Q48" s="232">
        <v>0</v>
      </c>
      <c r="R48" s="240">
        <v>1.35</v>
      </c>
      <c r="S48" s="232" t="str">
        <f t="shared" si="3"/>
        <v xml:space="preserve"> Uncoated</v>
      </c>
      <c r="T48" s="61" t="s">
        <v>312</v>
      </c>
      <c r="U48" s="61">
        <v>1107</v>
      </c>
      <c r="XEH48">
        <v>1002</v>
      </c>
      <c r="XEI48" t="s">
        <v>1204</v>
      </c>
      <c r="XEJ48" t="s">
        <v>1204</v>
      </c>
      <c r="XEK48">
        <v>1</v>
      </c>
      <c r="XEL48">
        <v>0</v>
      </c>
      <c r="XEM48">
        <v>1</v>
      </c>
      <c r="XEN48" s="203">
        <v>44091</v>
      </c>
      <c r="XEO48" t="s">
        <v>795</v>
      </c>
      <c r="XEP48" t="s">
        <v>795</v>
      </c>
      <c r="XEQ48" t="s">
        <v>304</v>
      </c>
      <c r="XER48" t="s">
        <v>304</v>
      </c>
    </row>
    <row r="49" spans="1:21 16362:16372" hidden="1">
      <c r="A49" s="232">
        <v>255</v>
      </c>
      <c r="B49" s="233" t="s">
        <v>1018</v>
      </c>
      <c r="C49" s="233"/>
      <c r="D49" s="232" t="str">
        <f t="shared" si="2"/>
        <v>Ream</v>
      </c>
      <c r="E49" s="232" t="s">
        <v>1019</v>
      </c>
      <c r="F49" s="232">
        <v>64</v>
      </c>
      <c r="G49" s="234">
        <v>23</v>
      </c>
      <c r="H49" s="234">
        <v>36</v>
      </c>
      <c r="I49" s="235">
        <v>58.42</v>
      </c>
      <c r="J49" s="235">
        <v>91.44</v>
      </c>
      <c r="K49" s="237">
        <v>17.094000000000001</v>
      </c>
      <c r="L49" s="232" t="s">
        <v>982</v>
      </c>
      <c r="M49" s="232" t="s">
        <v>606</v>
      </c>
      <c r="N49" s="232" t="s">
        <v>856</v>
      </c>
      <c r="O49" s="232" t="s">
        <v>851</v>
      </c>
      <c r="P49" s="232">
        <v>3</v>
      </c>
      <c r="Q49" s="232">
        <v>0</v>
      </c>
      <c r="R49" s="240">
        <v>1.35</v>
      </c>
      <c r="S49" s="232" t="str">
        <f t="shared" si="3"/>
        <v xml:space="preserve"> Uncoated</v>
      </c>
      <c r="T49" s="61" t="s">
        <v>312</v>
      </c>
      <c r="U49" s="61">
        <v>1107</v>
      </c>
      <c r="XEH49">
        <v>1003</v>
      </c>
      <c r="XEI49" t="s">
        <v>1205</v>
      </c>
      <c r="XEJ49" t="s">
        <v>1205</v>
      </c>
      <c r="XEK49">
        <v>1</v>
      </c>
      <c r="XEL49">
        <v>0</v>
      </c>
      <c r="XEM49">
        <v>1</v>
      </c>
      <c r="XEN49" s="203">
        <v>44091</v>
      </c>
      <c r="XEO49" t="s">
        <v>795</v>
      </c>
      <c r="XEP49" t="s">
        <v>795</v>
      </c>
      <c r="XEQ49" t="s">
        <v>304</v>
      </c>
      <c r="XER49" t="s">
        <v>304</v>
      </c>
    </row>
    <row r="50" spans="1:21 16362:16372" hidden="1">
      <c r="A50" s="232">
        <v>256</v>
      </c>
      <c r="B50" s="233" t="s">
        <v>1020</v>
      </c>
      <c r="C50" s="233"/>
      <c r="D50" s="232" t="str">
        <f t="shared" si="2"/>
        <v>Ream</v>
      </c>
      <c r="E50" s="232" t="s">
        <v>1005</v>
      </c>
      <c r="F50" s="232">
        <v>61</v>
      </c>
      <c r="G50" s="234">
        <v>23</v>
      </c>
      <c r="H50" s="234">
        <v>35</v>
      </c>
      <c r="I50" s="235">
        <v>58.42</v>
      </c>
      <c r="J50" s="235">
        <v>88.9</v>
      </c>
      <c r="K50" s="237">
        <v>15.84</v>
      </c>
      <c r="L50" s="232" t="s">
        <v>987</v>
      </c>
      <c r="M50" s="232" t="s">
        <v>606</v>
      </c>
      <c r="N50" s="232" t="s">
        <v>856</v>
      </c>
      <c r="O50" s="232" t="s">
        <v>851</v>
      </c>
      <c r="P50" s="232">
        <v>4</v>
      </c>
      <c r="Q50" s="232">
        <v>0</v>
      </c>
      <c r="R50" s="240">
        <v>1.35</v>
      </c>
      <c r="S50" s="232" t="str">
        <f t="shared" si="3"/>
        <v xml:space="preserve"> Uncoated</v>
      </c>
      <c r="T50" s="61" t="s">
        <v>312</v>
      </c>
      <c r="U50" s="61">
        <v>1107</v>
      </c>
      <c r="XEH50">
        <v>1004</v>
      </c>
      <c r="XEI50" t="s">
        <v>1206</v>
      </c>
      <c r="XEJ50" t="s">
        <v>1206</v>
      </c>
      <c r="XEK50">
        <v>1</v>
      </c>
      <c r="XEL50">
        <v>0</v>
      </c>
      <c r="XEM50">
        <v>1</v>
      </c>
      <c r="XEN50" s="203">
        <v>44091</v>
      </c>
      <c r="XEO50" t="s">
        <v>795</v>
      </c>
      <c r="XEP50" t="s">
        <v>795</v>
      </c>
      <c r="XEQ50" t="s">
        <v>304</v>
      </c>
      <c r="XER50" t="s">
        <v>304</v>
      </c>
    </row>
    <row r="51" spans="1:21 16362:16372" hidden="1">
      <c r="A51" s="232">
        <v>257</v>
      </c>
      <c r="B51" s="233" t="s">
        <v>1021</v>
      </c>
      <c r="C51" s="233"/>
      <c r="D51" s="232" t="str">
        <f t="shared" si="2"/>
        <v>Ream</v>
      </c>
      <c r="E51" s="232" t="s">
        <v>1022</v>
      </c>
      <c r="F51" s="232">
        <v>60</v>
      </c>
      <c r="G51" s="234">
        <v>22</v>
      </c>
      <c r="H51" s="234">
        <v>32</v>
      </c>
      <c r="I51" s="235">
        <v>55.88</v>
      </c>
      <c r="J51" s="235">
        <v>81.28</v>
      </c>
      <c r="K51" s="237">
        <v>13.625999999999999</v>
      </c>
      <c r="L51" s="232" t="s">
        <v>982</v>
      </c>
      <c r="M51" s="232" t="s">
        <v>606</v>
      </c>
      <c r="N51" s="232" t="s">
        <v>856</v>
      </c>
      <c r="O51" s="232" t="s">
        <v>851</v>
      </c>
      <c r="P51" s="232">
        <v>4</v>
      </c>
      <c r="Q51" s="232">
        <v>0</v>
      </c>
      <c r="R51" s="240">
        <v>1.35</v>
      </c>
      <c r="S51" s="232" t="str">
        <f t="shared" si="3"/>
        <v xml:space="preserve"> Uncoated</v>
      </c>
      <c r="T51" s="61" t="s">
        <v>312</v>
      </c>
      <c r="U51" s="61">
        <v>1107</v>
      </c>
      <c r="XEH51">
        <v>1005</v>
      </c>
      <c r="XEI51" t="s">
        <v>1207</v>
      </c>
      <c r="XEJ51" t="s">
        <v>1207</v>
      </c>
      <c r="XEK51">
        <v>1</v>
      </c>
      <c r="XEL51">
        <v>0</v>
      </c>
      <c r="XEM51">
        <v>1</v>
      </c>
      <c r="XEN51" s="203">
        <v>44091</v>
      </c>
      <c r="XEO51" t="s">
        <v>795</v>
      </c>
      <c r="XEP51" t="s">
        <v>795</v>
      </c>
      <c r="XEQ51" t="s">
        <v>304</v>
      </c>
      <c r="XER51" t="s">
        <v>304</v>
      </c>
    </row>
    <row r="52" spans="1:21 16362:16372" hidden="1">
      <c r="A52" s="232">
        <v>258</v>
      </c>
      <c r="B52" s="233" t="s">
        <v>1023</v>
      </c>
      <c r="C52" s="233"/>
      <c r="D52" s="232" t="str">
        <f t="shared" si="2"/>
        <v>Ream</v>
      </c>
      <c r="E52" s="232" t="s">
        <v>1024</v>
      </c>
      <c r="F52" s="232">
        <v>68</v>
      </c>
      <c r="G52" s="234">
        <v>23</v>
      </c>
      <c r="H52" s="234">
        <v>35</v>
      </c>
      <c r="I52" s="235">
        <v>58.42</v>
      </c>
      <c r="J52" s="235">
        <v>88.9</v>
      </c>
      <c r="K52" s="237">
        <v>17.658000000000001</v>
      </c>
      <c r="L52" s="232" t="s">
        <v>1025</v>
      </c>
      <c r="M52" s="232" t="s">
        <v>606</v>
      </c>
      <c r="N52" s="232" t="s">
        <v>856</v>
      </c>
      <c r="O52" s="232" t="s">
        <v>851</v>
      </c>
      <c r="P52" s="232">
        <v>3</v>
      </c>
      <c r="Q52" s="232">
        <v>0</v>
      </c>
      <c r="R52" s="240">
        <v>1.35</v>
      </c>
      <c r="S52" s="232" t="str">
        <f t="shared" si="3"/>
        <v xml:space="preserve"> Uncoated</v>
      </c>
      <c r="T52" s="61" t="s">
        <v>312</v>
      </c>
      <c r="U52" s="61">
        <v>1107</v>
      </c>
      <c r="XEH52">
        <v>1006</v>
      </c>
      <c r="XEI52" t="s">
        <v>1208</v>
      </c>
      <c r="XEJ52" t="s">
        <v>1208</v>
      </c>
      <c r="XEK52">
        <v>1</v>
      </c>
      <c r="XEL52">
        <v>0</v>
      </c>
      <c r="XEM52">
        <v>1</v>
      </c>
      <c r="XEN52" s="203">
        <v>44091</v>
      </c>
      <c r="XEO52" t="s">
        <v>795</v>
      </c>
      <c r="XEP52" t="s">
        <v>795</v>
      </c>
      <c r="XEQ52" t="s">
        <v>304</v>
      </c>
      <c r="XER52" t="s">
        <v>304</v>
      </c>
    </row>
    <row r="53" spans="1:21 16362:16372" hidden="1">
      <c r="A53" s="232">
        <v>259</v>
      </c>
      <c r="B53" s="233" t="s">
        <v>1026</v>
      </c>
      <c r="C53" s="233"/>
      <c r="D53" s="232" t="str">
        <f t="shared" si="2"/>
        <v>Ream</v>
      </c>
      <c r="E53" s="232" t="s">
        <v>1027</v>
      </c>
      <c r="F53" s="232">
        <v>60</v>
      </c>
      <c r="G53" s="234">
        <v>22</v>
      </c>
      <c r="H53" s="234">
        <v>32</v>
      </c>
      <c r="I53" s="235">
        <v>55.88</v>
      </c>
      <c r="J53" s="235">
        <v>81.28</v>
      </c>
      <c r="K53" s="237">
        <v>13.625999999999999</v>
      </c>
      <c r="L53" s="232" t="s">
        <v>982</v>
      </c>
      <c r="M53" s="232" t="s">
        <v>606</v>
      </c>
      <c r="N53" s="232" t="s">
        <v>856</v>
      </c>
      <c r="O53" s="232" t="s">
        <v>851</v>
      </c>
      <c r="P53" s="232">
        <v>4</v>
      </c>
      <c r="Q53" s="232">
        <v>0</v>
      </c>
      <c r="R53" s="240">
        <v>1.35</v>
      </c>
      <c r="S53" s="232" t="str">
        <f t="shared" si="3"/>
        <v xml:space="preserve"> Uncoated</v>
      </c>
      <c r="T53" s="61" t="s">
        <v>312</v>
      </c>
      <c r="U53" s="61">
        <v>1107</v>
      </c>
      <c r="XEH53">
        <v>1007</v>
      </c>
      <c r="XEI53" t="s">
        <v>1209</v>
      </c>
      <c r="XEJ53" t="s">
        <v>1209</v>
      </c>
      <c r="XEK53">
        <v>1</v>
      </c>
      <c r="XEL53">
        <v>0</v>
      </c>
      <c r="XEM53">
        <v>1</v>
      </c>
      <c r="XEN53" s="203">
        <v>44091</v>
      </c>
      <c r="XEO53" t="s">
        <v>795</v>
      </c>
      <c r="XEP53" t="s">
        <v>795</v>
      </c>
      <c r="XEQ53" t="s">
        <v>304</v>
      </c>
      <c r="XER53" t="s">
        <v>304</v>
      </c>
    </row>
    <row r="54" spans="1:21 16362:16372" hidden="1">
      <c r="A54" s="232">
        <v>260</v>
      </c>
      <c r="B54" s="233" t="s">
        <v>1028</v>
      </c>
      <c r="C54" s="233"/>
      <c r="D54" s="232" t="str">
        <f t="shared" si="2"/>
        <v>Ream</v>
      </c>
      <c r="E54" s="232" t="s">
        <v>973</v>
      </c>
      <c r="F54" s="232">
        <v>300</v>
      </c>
      <c r="G54" s="234">
        <v>26</v>
      </c>
      <c r="H54" s="234">
        <v>38</v>
      </c>
      <c r="I54" s="235">
        <v>66.040000000000006</v>
      </c>
      <c r="J54" s="235">
        <v>96.52</v>
      </c>
      <c r="K54" s="237">
        <v>95.613</v>
      </c>
      <c r="L54" s="232" t="s">
        <v>1029</v>
      </c>
      <c r="M54" s="232" t="s">
        <v>606</v>
      </c>
      <c r="N54" s="232" t="s">
        <v>856</v>
      </c>
      <c r="O54" s="232" t="s">
        <v>851</v>
      </c>
      <c r="P54" s="232">
        <v>1</v>
      </c>
      <c r="Q54" s="232">
        <v>0</v>
      </c>
      <c r="R54" s="240">
        <v>0.9</v>
      </c>
      <c r="S54" s="232" t="str">
        <f t="shared" si="3"/>
        <v>Coated Gloss</v>
      </c>
      <c r="T54" s="61" t="s">
        <v>310</v>
      </c>
      <c r="U54" s="61">
        <v>1107</v>
      </c>
      <c r="XEH54">
        <v>1008</v>
      </c>
      <c r="XEI54" t="s">
        <v>1210</v>
      </c>
      <c r="XEJ54" t="s">
        <v>1210</v>
      </c>
      <c r="XEK54">
        <v>1</v>
      </c>
      <c r="XEL54">
        <v>0</v>
      </c>
      <c r="XEM54">
        <v>1</v>
      </c>
      <c r="XEN54" s="203">
        <v>44091</v>
      </c>
      <c r="XEO54" t="s">
        <v>795</v>
      </c>
      <c r="XEP54" t="s">
        <v>795</v>
      </c>
      <c r="XEQ54" t="s">
        <v>304</v>
      </c>
      <c r="XER54" t="s">
        <v>304</v>
      </c>
    </row>
    <row r="55" spans="1:21 16362:16372" hidden="1">
      <c r="A55" s="232">
        <v>261</v>
      </c>
      <c r="B55" s="233" t="s">
        <v>1030</v>
      </c>
      <c r="C55" s="233"/>
      <c r="D55" s="232" t="str">
        <f t="shared" si="2"/>
        <v>Ream</v>
      </c>
      <c r="E55" s="232" t="s">
        <v>962</v>
      </c>
      <c r="F55" s="232">
        <v>250</v>
      </c>
      <c r="G55" s="234">
        <v>20.5</v>
      </c>
      <c r="H55" s="234">
        <v>31</v>
      </c>
      <c r="I55" s="235">
        <v>52.07</v>
      </c>
      <c r="J55" s="235">
        <v>78.739999999999995</v>
      </c>
      <c r="K55" s="237">
        <v>51.25</v>
      </c>
      <c r="L55" s="232" t="s">
        <v>859</v>
      </c>
      <c r="M55" s="232" t="s">
        <v>606</v>
      </c>
      <c r="N55" s="232" t="s">
        <v>856</v>
      </c>
      <c r="O55" s="232" t="s">
        <v>851</v>
      </c>
      <c r="P55" s="232">
        <v>1</v>
      </c>
      <c r="Q55" s="232">
        <v>0</v>
      </c>
      <c r="R55" s="240">
        <v>1.35</v>
      </c>
      <c r="S55" s="232" t="str">
        <f t="shared" si="3"/>
        <v xml:space="preserve"> Uncoated</v>
      </c>
      <c r="T55" s="61" t="s">
        <v>312</v>
      </c>
      <c r="U55" s="61">
        <v>1107</v>
      </c>
      <c r="XEH55">
        <v>1009</v>
      </c>
      <c r="XEI55" t="s">
        <v>1211</v>
      </c>
      <c r="XEJ55" t="s">
        <v>1211</v>
      </c>
      <c r="XEK55">
        <v>1</v>
      </c>
      <c r="XEL55">
        <v>0</v>
      </c>
      <c r="XEM55">
        <v>1</v>
      </c>
      <c r="XEN55" s="203">
        <v>44091</v>
      </c>
      <c r="XEO55" t="s">
        <v>795</v>
      </c>
      <c r="XEP55" t="s">
        <v>795</v>
      </c>
      <c r="XEQ55" t="s">
        <v>304</v>
      </c>
      <c r="XER55" t="s">
        <v>304</v>
      </c>
    </row>
    <row r="56" spans="1:21 16362:16372" hidden="1">
      <c r="A56" s="232">
        <v>262</v>
      </c>
      <c r="B56" s="233" t="s">
        <v>1031</v>
      </c>
      <c r="C56" s="233"/>
      <c r="D56" s="232" t="str">
        <f t="shared" si="2"/>
        <v>Ream</v>
      </c>
      <c r="E56" s="232" t="s">
        <v>314</v>
      </c>
      <c r="F56" s="232">
        <v>58</v>
      </c>
      <c r="G56" s="234">
        <v>23</v>
      </c>
      <c r="H56" s="234">
        <v>35</v>
      </c>
      <c r="I56" s="235">
        <v>58.42</v>
      </c>
      <c r="J56" s="235">
        <v>88.9</v>
      </c>
      <c r="K56" s="237">
        <v>15.061</v>
      </c>
      <c r="L56" s="232" t="s">
        <v>982</v>
      </c>
      <c r="M56" s="232" t="s">
        <v>606</v>
      </c>
      <c r="N56" s="232" t="s">
        <v>856</v>
      </c>
      <c r="O56" s="232" t="s">
        <v>851</v>
      </c>
      <c r="P56" s="232">
        <v>4</v>
      </c>
      <c r="Q56" s="232">
        <v>0</v>
      </c>
      <c r="R56" s="240">
        <v>1.35</v>
      </c>
      <c r="S56" s="232" t="str">
        <f t="shared" si="3"/>
        <v xml:space="preserve"> Uncoated</v>
      </c>
      <c r="T56" s="61" t="s">
        <v>312</v>
      </c>
      <c r="U56" s="61">
        <v>1107</v>
      </c>
      <c r="XEH56">
        <v>1010</v>
      </c>
      <c r="XEI56" t="s">
        <v>1212</v>
      </c>
      <c r="XEJ56" t="s">
        <v>1212</v>
      </c>
      <c r="XEK56">
        <v>1</v>
      </c>
      <c r="XEL56">
        <v>0</v>
      </c>
      <c r="XEM56">
        <v>1</v>
      </c>
      <c r="XEN56" s="203">
        <v>44091</v>
      </c>
      <c r="XEO56" t="s">
        <v>795</v>
      </c>
      <c r="XEP56" t="s">
        <v>795</v>
      </c>
      <c r="XEQ56" t="s">
        <v>304</v>
      </c>
      <c r="XER56" t="s">
        <v>304</v>
      </c>
    </row>
    <row r="57" spans="1:21 16362:16372" hidden="1">
      <c r="A57" s="232">
        <v>263</v>
      </c>
      <c r="B57" s="233" t="s">
        <v>1032</v>
      </c>
      <c r="C57" s="233"/>
      <c r="D57" s="232" t="str">
        <f t="shared" si="2"/>
        <v>Ream</v>
      </c>
      <c r="E57" s="232" t="s">
        <v>962</v>
      </c>
      <c r="F57" s="232">
        <v>240</v>
      </c>
      <c r="G57" s="234">
        <v>23</v>
      </c>
      <c r="H57" s="234">
        <v>37</v>
      </c>
      <c r="I57" s="235">
        <v>58.42</v>
      </c>
      <c r="J57" s="235">
        <v>93.98</v>
      </c>
      <c r="K57" s="237">
        <v>65.884</v>
      </c>
      <c r="L57" s="232" t="s">
        <v>859</v>
      </c>
      <c r="M57" s="232" t="s">
        <v>606</v>
      </c>
      <c r="N57" s="232" t="s">
        <v>856</v>
      </c>
      <c r="O57" s="232" t="s">
        <v>851</v>
      </c>
      <c r="P57" s="232">
        <v>1</v>
      </c>
      <c r="Q57" s="232">
        <v>0</v>
      </c>
      <c r="R57" s="240">
        <v>0.9</v>
      </c>
      <c r="S57" s="232" t="str">
        <f t="shared" si="3"/>
        <v>Coated Gloss</v>
      </c>
      <c r="T57" s="61" t="s">
        <v>310</v>
      </c>
      <c r="U57" s="61">
        <v>1107</v>
      </c>
      <c r="XEH57">
        <v>1011</v>
      </c>
      <c r="XEI57" t="s">
        <v>1213</v>
      </c>
      <c r="XEJ57" t="s">
        <v>1213</v>
      </c>
      <c r="XEK57">
        <v>1</v>
      </c>
      <c r="XEL57">
        <v>0</v>
      </c>
      <c r="XEM57">
        <v>1</v>
      </c>
      <c r="XEN57" s="203">
        <v>44091</v>
      </c>
      <c r="XEO57" t="s">
        <v>795</v>
      </c>
      <c r="XEP57" t="s">
        <v>795</v>
      </c>
      <c r="XEQ57" t="s">
        <v>304</v>
      </c>
      <c r="XER57" t="s">
        <v>304</v>
      </c>
    </row>
    <row r="58" spans="1:21 16362:16372" hidden="1">
      <c r="A58" s="232">
        <v>264</v>
      </c>
      <c r="B58" s="233" t="s">
        <v>1033</v>
      </c>
      <c r="C58" s="233"/>
      <c r="D58" s="232" t="str">
        <f t="shared" si="2"/>
        <v>Ream</v>
      </c>
      <c r="E58" s="232" t="s">
        <v>314</v>
      </c>
      <c r="F58" s="232">
        <v>110</v>
      </c>
      <c r="G58" s="234">
        <v>23</v>
      </c>
      <c r="H58" s="234">
        <v>36</v>
      </c>
      <c r="I58" s="235">
        <v>58.42</v>
      </c>
      <c r="J58" s="235">
        <v>91.44</v>
      </c>
      <c r="K58" s="237">
        <v>29.381</v>
      </c>
      <c r="L58" s="232" t="s">
        <v>982</v>
      </c>
      <c r="M58" s="232" t="s">
        <v>606</v>
      </c>
      <c r="N58" s="232" t="s">
        <v>856</v>
      </c>
      <c r="O58" s="232" t="s">
        <v>851</v>
      </c>
      <c r="P58" s="232">
        <v>2</v>
      </c>
      <c r="Q58" s="232">
        <v>0</v>
      </c>
      <c r="R58" s="240">
        <v>1.35</v>
      </c>
      <c r="S58" s="232" t="str">
        <f t="shared" si="3"/>
        <v xml:space="preserve"> Uncoated</v>
      </c>
      <c r="T58" s="61" t="s">
        <v>312</v>
      </c>
      <c r="U58" s="61">
        <v>1107</v>
      </c>
      <c r="XEH58">
        <v>1012</v>
      </c>
      <c r="XEI58" t="s">
        <v>1214</v>
      </c>
      <c r="XEJ58" t="s">
        <v>1214</v>
      </c>
      <c r="XEK58">
        <v>1</v>
      </c>
      <c r="XEL58">
        <v>0</v>
      </c>
      <c r="XEM58">
        <v>1</v>
      </c>
      <c r="XEN58" s="203">
        <v>44091</v>
      </c>
      <c r="XEO58" t="s">
        <v>795</v>
      </c>
      <c r="XEP58" t="s">
        <v>795</v>
      </c>
      <c r="XEQ58" t="s">
        <v>304</v>
      </c>
      <c r="XER58" t="s">
        <v>304</v>
      </c>
    </row>
    <row r="59" spans="1:21 16362:16372" hidden="1">
      <c r="A59" s="232">
        <v>265</v>
      </c>
      <c r="B59" s="233" t="s">
        <v>1034</v>
      </c>
      <c r="C59" s="233"/>
      <c r="D59" s="232" t="str">
        <f t="shared" si="2"/>
        <v>Ream</v>
      </c>
      <c r="E59" s="232" t="s">
        <v>1035</v>
      </c>
      <c r="F59" s="232">
        <v>70</v>
      </c>
      <c r="G59" s="234">
        <v>23</v>
      </c>
      <c r="H59" s="234">
        <v>36</v>
      </c>
      <c r="I59" s="235">
        <v>58.42</v>
      </c>
      <c r="J59" s="235">
        <v>91.44</v>
      </c>
      <c r="K59" s="237">
        <v>18.696999999999999</v>
      </c>
      <c r="L59" s="232" t="s">
        <v>982</v>
      </c>
      <c r="M59" s="232" t="s">
        <v>606</v>
      </c>
      <c r="N59" s="232" t="s">
        <v>856</v>
      </c>
      <c r="O59" s="232" t="s">
        <v>851</v>
      </c>
      <c r="P59" s="232">
        <v>3</v>
      </c>
      <c r="Q59" s="232">
        <v>0</v>
      </c>
      <c r="R59" s="240">
        <v>1.35</v>
      </c>
      <c r="S59" s="232" t="str">
        <f t="shared" si="3"/>
        <v xml:space="preserve"> Uncoated</v>
      </c>
      <c r="T59" s="61" t="s">
        <v>312</v>
      </c>
      <c r="U59" s="61">
        <v>1107</v>
      </c>
      <c r="XEH59">
        <v>1013</v>
      </c>
      <c r="XEI59" t="s">
        <v>1215</v>
      </c>
      <c r="XEJ59" t="s">
        <v>1215</v>
      </c>
      <c r="XEK59">
        <v>1</v>
      </c>
      <c r="XEL59">
        <v>0</v>
      </c>
      <c r="XEM59">
        <v>1</v>
      </c>
      <c r="XEN59" s="203">
        <v>44091</v>
      </c>
      <c r="XEO59" t="s">
        <v>795</v>
      </c>
      <c r="XEP59" t="s">
        <v>795</v>
      </c>
      <c r="XEQ59" t="s">
        <v>304</v>
      </c>
      <c r="XER59" t="s">
        <v>304</v>
      </c>
    </row>
    <row r="60" spans="1:21 16362:16372" hidden="1">
      <c r="A60" s="232">
        <v>266</v>
      </c>
      <c r="B60" s="233" t="s">
        <v>1036</v>
      </c>
      <c r="C60" s="233"/>
      <c r="D60" s="232" t="str">
        <f t="shared" si="2"/>
        <v>Ream</v>
      </c>
      <c r="E60" s="232" t="s">
        <v>1035</v>
      </c>
      <c r="F60" s="232">
        <v>70</v>
      </c>
      <c r="G60" s="234">
        <v>23</v>
      </c>
      <c r="H60" s="234">
        <v>36</v>
      </c>
      <c r="I60" s="235">
        <v>58.42</v>
      </c>
      <c r="J60" s="235">
        <v>91.44</v>
      </c>
      <c r="K60" s="237">
        <v>18.696999999999999</v>
      </c>
      <c r="L60" s="232" t="s">
        <v>982</v>
      </c>
      <c r="M60" s="232" t="s">
        <v>606</v>
      </c>
      <c r="N60" s="232" t="s">
        <v>856</v>
      </c>
      <c r="O60" s="232" t="s">
        <v>851</v>
      </c>
      <c r="P60" s="232">
        <v>3</v>
      </c>
      <c r="Q60" s="232">
        <v>0</v>
      </c>
      <c r="R60" s="240">
        <v>1.35</v>
      </c>
      <c r="S60" s="232" t="str">
        <f t="shared" si="3"/>
        <v xml:space="preserve"> Uncoated</v>
      </c>
      <c r="T60" s="61" t="s">
        <v>312</v>
      </c>
      <c r="U60" s="61">
        <v>1107</v>
      </c>
      <c r="XEH60">
        <v>1014</v>
      </c>
      <c r="XEI60" t="s">
        <v>1216</v>
      </c>
      <c r="XEJ60" t="s">
        <v>1216</v>
      </c>
      <c r="XEK60">
        <v>1</v>
      </c>
      <c r="XEL60">
        <v>0</v>
      </c>
      <c r="XEM60">
        <v>1</v>
      </c>
      <c r="XEN60" s="203">
        <v>44091</v>
      </c>
      <c r="XEO60" t="s">
        <v>795</v>
      </c>
      <c r="XEP60" t="s">
        <v>795</v>
      </c>
      <c r="XEQ60" t="s">
        <v>304</v>
      </c>
      <c r="XER60" t="s">
        <v>304</v>
      </c>
    </row>
    <row r="61" spans="1:21 16362:16372" hidden="1">
      <c r="A61" s="232">
        <v>267</v>
      </c>
      <c r="B61" s="233" t="s">
        <v>1037</v>
      </c>
      <c r="C61" s="233"/>
      <c r="D61" s="232" t="str">
        <f t="shared" si="2"/>
        <v>Ream</v>
      </c>
      <c r="E61" s="232" t="s">
        <v>1038</v>
      </c>
      <c r="F61" s="232">
        <v>90</v>
      </c>
      <c r="G61" s="234">
        <v>20</v>
      </c>
      <c r="H61" s="234">
        <v>30</v>
      </c>
      <c r="I61" s="235">
        <v>50.8</v>
      </c>
      <c r="J61" s="235">
        <v>76.2</v>
      </c>
      <c r="K61" s="237">
        <v>17.419</v>
      </c>
      <c r="L61" s="232" t="s">
        <v>1039</v>
      </c>
      <c r="M61" s="232" t="s">
        <v>606</v>
      </c>
      <c r="N61" s="232" t="s">
        <v>856</v>
      </c>
      <c r="O61" s="232" t="s">
        <v>851</v>
      </c>
      <c r="P61" s="232">
        <v>3</v>
      </c>
      <c r="Q61" s="232">
        <v>0</v>
      </c>
      <c r="R61" s="240">
        <v>0.9</v>
      </c>
      <c r="S61" s="232" t="str">
        <f t="shared" si="3"/>
        <v>Coated Gloss</v>
      </c>
      <c r="T61" s="61" t="s">
        <v>310</v>
      </c>
      <c r="U61" s="61">
        <v>1107</v>
      </c>
      <c r="XEH61">
        <v>1015</v>
      </c>
      <c r="XEI61" t="s">
        <v>1217</v>
      </c>
      <c r="XEJ61" t="s">
        <v>1217</v>
      </c>
      <c r="XEK61">
        <v>1</v>
      </c>
      <c r="XEL61">
        <v>0</v>
      </c>
      <c r="XEM61">
        <v>1</v>
      </c>
      <c r="XEN61" s="203">
        <v>44091</v>
      </c>
      <c r="XEO61" t="s">
        <v>795</v>
      </c>
      <c r="XEP61" t="s">
        <v>795</v>
      </c>
      <c r="XEQ61" t="s">
        <v>304</v>
      </c>
      <c r="XER61" t="s">
        <v>304</v>
      </c>
    </row>
    <row r="62" spans="1:21 16362:16372" hidden="1">
      <c r="A62" s="232">
        <v>268</v>
      </c>
      <c r="B62" s="233" t="s">
        <v>1040</v>
      </c>
      <c r="C62" s="233"/>
      <c r="D62" s="232" t="str">
        <f t="shared" si="2"/>
        <v>Ream</v>
      </c>
      <c r="E62" s="232" t="s">
        <v>973</v>
      </c>
      <c r="F62" s="232">
        <v>100</v>
      </c>
      <c r="G62" s="234">
        <v>25</v>
      </c>
      <c r="H62" s="234">
        <v>35</v>
      </c>
      <c r="I62" s="235">
        <v>63.5</v>
      </c>
      <c r="J62" s="235">
        <v>88.9</v>
      </c>
      <c r="K62" s="237">
        <v>28.225999999999999</v>
      </c>
      <c r="L62" s="232" t="s">
        <v>1039</v>
      </c>
      <c r="M62" s="232" t="s">
        <v>606</v>
      </c>
      <c r="N62" s="232" t="s">
        <v>856</v>
      </c>
      <c r="O62" s="232" t="s">
        <v>851</v>
      </c>
      <c r="P62" s="232">
        <v>2</v>
      </c>
      <c r="Q62" s="232">
        <v>0</v>
      </c>
      <c r="R62" s="240">
        <v>0.9</v>
      </c>
      <c r="S62" s="232" t="str">
        <f t="shared" si="3"/>
        <v>Coated Gloss</v>
      </c>
      <c r="T62" s="61" t="s">
        <v>310</v>
      </c>
      <c r="U62" s="61">
        <v>1107</v>
      </c>
      <c r="XEH62">
        <v>1016</v>
      </c>
      <c r="XEI62" t="s">
        <v>1218</v>
      </c>
      <c r="XEJ62" t="s">
        <v>1218</v>
      </c>
      <c r="XEK62">
        <v>1</v>
      </c>
      <c r="XEL62">
        <v>0</v>
      </c>
      <c r="XEM62">
        <v>1</v>
      </c>
      <c r="XEN62" s="203">
        <v>44091</v>
      </c>
      <c r="XEO62" t="s">
        <v>795</v>
      </c>
      <c r="XEP62" t="s">
        <v>795</v>
      </c>
      <c r="XEQ62" t="s">
        <v>304</v>
      </c>
      <c r="XER62" t="s">
        <v>304</v>
      </c>
    </row>
    <row r="63" spans="1:21 16362:16372" hidden="1">
      <c r="A63" s="232">
        <v>269</v>
      </c>
      <c r="B63" s="233" t="s">
        <v>1041</v>
      </c>
      <c r="C63" s="233"/>
      <c r="D63" s="232" t="str">
        <f t="shared" si="2"/>
        <v>Ream</v>
      </c>
      <c r="E63" s="232" t="s">
        <v>962</v>
      </c>
      <c r="F63" s="232">
        <v>250</v>
      </c>
      <c r="G63" s="234">
        <v>25</v>
      </c>
      <c r="H63" s="234">
        <v>36</v>
      </c>
      <c r="I63" s="235">
        <v>63.5</v>
      </c>
      <c r="J63" s="235">
        <v>91.44</v>
      </c>
      <c r="K63" s="237">
        <v>72.581000000000003</v>
      </c>
      <c r="L63" s="232" t="s">
        <v>859</v>
      </c>
      <c r="M63" s="232" t="s">
        <v>606</v>
      </c>
      <c r="N63" s="232" t="s">
        <v>856</v>
      </c>
      <c r="O63" s="232" t="s">
        <v>851</v>
      </c>
      <c r="P63" s="232">
        <v>1</v>
      </c>
      <c r="Q63" s="232">
        <v>0</v>
      </c>
      <c r="R63" s="240">
        <v>1.35</v>
      </c>
      <c r="S63" s="232" t="str">
        <f t="shared" si="3"/>
        <v>Coated Matt</v>
      </c>
      <c r="T63" s="61" t="s">
        <v>307</v>
      </c>
      <c r="U63" s="61">
        <v>1107</v>
      </c>
      <c r="XEH63">
        <v>1017</v>
      </c>
      <c r="XEI63" t="s">
        <v>1219</v>
      </c>
      <c r="XEJ63" t="s">
        <v>1219</v>
      </c>
      <c r="XEK63">
        <v>1</v>
      </c>
      <c r="XEL63">
        <v>0</v>
      </c>
      <c r="XEM63">
        <v>1</v>
      </c>
      <c r="XEN63" s="203">
        <v>44091</v>
      </c>
      <c r="XEO63" t="s">
        <v>795</v>
      </c>
      <c r="XEP63" t="s">
        <v>795</v>
      </c>
      <c r="XEQ63" t="s">
        <v>304</v>
      </c>
      <c r="XER63" t="s">
        <v>304</v>
      </c>
    </row>
    <row r="64" spans="1:21 16362:16372" hidden="1">
      <c r="A64" s="232">
        <v>270</v>
      </c>
      <c r="B64" s="233" t="s">
        <v>1042</v>
      </c>
      <c r="C64" s="233"/>
      <c r="D64" s="232" t="str">
        <f t="shared" si="2"/>
        <v>Ream</v>
      </c>
      <c r="E64" s="232" t="s">
        <v>973</v>
      </c>
      <c r="F64" s="232">
        <v>100</v>
      </c>
      <c r="G64" s="234">
        <v>23</v>
      </c>
      <c r="H64" s="234">
        <v>36</v>
      </c>
      <c r="I64" s="235">
        <v>58.42</v>
      </c>
      <c r="J64" s="235">
        <v>91.44</v>
      </c>
      <c r="K64" s="237">
        <v>26.71</v>
      </c>
      <c r="L64" s="232" t="s">
        <v>1039</v>
      </c>
      <c r="M64" s="232" t="s">
        <v>606</v>
      </c>
      <c r="N64" s="232" t="s">
        <v>856</v>
      </c>
      <c r="O64" s="232" t="s">
        <v>851</v>
      </c>
      <c r="P64" s="232">
        <v>2</v>
      </c>
      <c r="Q64" s="232">
        <v>0</v>
      </c>
      <c r="R64" s="240">
        <v>0.9</v>
      </c>
      <c r="S64" s="232" t="str">
        <f t="shared" si="3"/>
        <v>Coated Gloss</v>
      </c>
      <c r="T64" s="61" t="s">
        <v>310</v>
      </c>
      <c r="U64" s="61">
        <v>1107</v>
      </c>
      <c r="XEH64">
        <v>1018</v>
      </c>
      <c r="XEI64" t="s">
        <v>1220</v>
      </c>
      <c r="XEJ64" t="s">
        <v>1220</v>
      </c>
      <c r="XEK64">
        <v>1</v>
      </c>
      <c r="XEL64">
        <v>0</v>
      </c>
      <c r="XEM64">
        <v>1</v>
      </c>
      <c r="XEN64" s="203">
        <v>44091</v>
      </c>
      <c r="XEO64" t="s">
        <v>795</v>
      </c>
      <c r="XEP64" t="s">
        <v>795</v>
      </c>
      <c r="XEQ64" t="s">
        <v>304</v>
      </c>
      <c r="XER64" t="s">
        <v>304</v>
      </c>
    </row>
    <row r="65" spans="1:21 16362:16372" hidden="1">
      <c r="A65" s="232">
        <v>271</v>
      </c>
      <c r="B65" s="233" t="s">
        <v>1043</v>
      </c>
      <c r="C65" s="233"/>
      <c r="D65" s="232" t="str">
        <f t="shared" si="2"/>
        <v>Ream</v>
      </c>
      <c r="E65" s="232" t="s">
        <v>973</v>
      </c>
      <c r="F65" s="232">
        <v>130</v>
      </c>
      <c r="G65" s="234">
        <v>23</v>
      </c>
      <c r="H65" s="234">
        <v>36</v>
      </c>
      <c r="I65" s="235">
        <v>58.42</v>
      </c>
      <c r="J65" s="235">
        <v>91.44</v>
      </c>
      <c r="K65" s="237">
        <v>34.722999999999999</v>
      </c>
      <c r="L65" s="232" t="s">
        <v>1039</v>
      </c>
      <c r="M65" s="232" t="s">
        <v>606</v>
      </c>
      <c r="N65" s="232" t="s">
        <v>856</v>
      </c>
      <c r="O65" s="232" t="s">
        <v>851</v>
      </c>
      <c r="P65" s="232">
        <v>2</v>
      </c>
      <c r="Q65" s="232">
        <v>0</v>
      </c>
      <c r="R65" s="240">
        <v>0.9</v>
      </c>
      <c r="S65" s="232" t="str">
        <f t="shared" si="3"/>
        <v>Coated Gloss</v>
      </c>
      <c r="T65" s="61" t="s">
        <v>310</v>
      </c>
      <c r="U65" s="61">
        <v>1107</v>
      </c>
      <c r="XEH65">
        <v>1019</v>
      </c>
      <c r="XEI65" t="s">
        <v>1221</v>
      </c>
      <c r="XEJ65" t="s">
        <v>1221</v>
      </c>
      <c r="XEK65">
        <v>1</v>
      </c>
      <c r="XEL65">
        <v>0</v>
      </c>
      <c r="XEM65">
        <v>1</v>
      </c>
      <c r="XEN65" s="203">
        <v>44091</v>
      </c>
      <c r="XEO65" t="s">
        <v>795</v>
      </c>
      <c r="XEP65" t="s">
        <v>795</v>
      </c>
      <c r="XEQ65" t="s">
        <v>304</v>
      </c>
      <c r="XER65" t="s">
        <v>304</v>
      </c>
    </row>
    <row r="66" spans="1:21 16362:16372" hidden="1">
      <c r="A66" s="232">
        <v>272</v>
      </c>
      <c r="B66" s="233" t="s">
        <v>1044</v>
      </c>
      <c r="C66" s="233"/>
      <c r="D66" s="232" t="str">
        <f t="shared" ref="D66:D97" si="4">VLOOKUP(U66,$XEH$1:$XER$1999,2,FALSE)</f>
        <v>Ream</v>
      </c>
      <c r="E66" s="232" t="s">
        <v>314</v>
      </c>
      <c r="F66" s="232">
        <v>80</v>
      </c>
      <c r="G66" s="234">
        <v>23</v>
      </c>
      <c r="H66" s="234">
        <v>36</v>
      </c>
      <c r="I66" s="235">
        <v>58.42</v>
      </c>
      <c r="J66" s="235">
        <v>91.44</v>
      </c>
      <c r="K66" s="237">
        <v>21.367999999999999</v>
      </c>
      <c r="L66" s="232" t="s">
        <v>982</v>
      </c>
      <c r="M66" s="232" t="s">
        <v>606</v>
      </c>
      <c r="N66" s="232" t="s">
        <v>856</v>
      </c>
      <c r="O66" s="232" t="s">
        <v>851</v>
      </c>
      <c r="P66" s="232">
        <v>3</v>
      </c>
      <c r="Q66" s="232">
        <v>0</v>
      </c>
      <c r="R66" s="240">
        <v>1.35</v>
      </c>
      <c r="S66" s="232" t="str">
        <f t="shared" ref="S66:S97" si="5">VLOOKUP(T66,$XEH$1:$XER$395,2,FALSE)</f>
        <v xml:space="preserve"> Uncoated</v>
      </c>
      <c r="T66" s="61" t="s">
        <v>312</v>
      </c>
      <c r="U66" s="61">
        <v>1107</v>
      </c>
      <c r="XEH66">
        <v>1020</v>
      </c>
      <c r="XEI66" t="s">
        <v>1222</v>
      </c>
      <c r="XEJ66" t="s">
        <v>1222</v>
      </c>
      <c r="XEK66">
        <v>1</v>
      </c>
      <c r="XEL66">
        <v>0</v>
      </c>
      <c r="XEM66">
        <v>1</v>
      </c>
      <c r="XEN66" s="203">
        <v>44091</v>
      </c>
      <c r="XEO66" t="s">
        <v>795</v>
      </c>
      <c r="XEP66" t="s">
        <v>795</v>
      </c>
      <c r="XEQ66" t="s">
        <v>304</v>
      </c>
      <c r="XER66" t="s">
        <v>304</v>
      </c>
    </row>
    <row r="67" spans="1:21 16362:16372" hidden="1">
      <c r="A67" s="232">
        <v>273</v>
      </c>
      <c r="B67" s="233" t="s">
        <v>1045</v>
      </c>
      <c r="C67" s="233"/>
      <c r="D67" s="232" t="str">
        <f t="shared" si="4"/>
        <v>Ream</v>
      </c>
      <c r="E67" s="232" t="s">
        <v>899</v>
      </c>
      <c r="F67" s="232">
        <v>80</v>
      </c>
      <c r="G67" s="234">
        <v>23</v>
      </c>
      <c r="H67" s="234">
        <v>36</v>
      </c>
      <c r="I67" s="235">
        <v>58.42</v>
      </c>
      <c r="J67" s="235">
        <v>91.44</v>
      </c>
      <c r="K67" s="237">
        <v>21.367999999999999</v>
      </c>
      <c r="L67" s="232" t="s">
        <v>975</v>
      </c>
      <c r="M67" s="232" t="s">
        <v>606</v>
      </c>
      <c r="N67" s="232" t="s">
        <v>856</v>
      </c>
      <c r="O67" s="232" t="s">
        <v>851</v>
      </c>
      <c r="P67" s="232">
        <v>3</v>
      </c>
      <c r="Q67" s="232">
        <v>0</v>
      </c>
      <c r="R67" s="240">
        <v>1.35</v>
      </c>
      <c r="S67" s="232" t="str">
        <f t="shared" si="5"/>
        <v xml:space="preserve"> Uncoated</v>
      </c>
      <c r="T67" s="61" t="s">
        <v>312</v>
      </c>
      <c r="U67" s="61">
        <v>1107</v>
      </c>
      <c r="XEH67">
        <v>1021</v>
      </c>
      <c r="XEI67" t="s">
        <v>1223</v>
      </c>
      <c r="XEJ67" t="s">
        <v>1223</v>
      </c>
      <c r="XEK67">
        <v>1</v>
      </c>
      <c r="XEL67">
        <v>0</v>
      </c>
      <c r="XEM67">
        <v>1</v>
      </c>
      <c r="XEN67" s="203">
        <v>44091</v>
      </c>
      <c r="XEO67" t="s">
        <v>795</v>
      </c>
      <c r="XEP67" t="s">
        <v>795</v>
      </c>
      <c r="XEQ67" t="s">
        <v>304</v>
      </c>
      <c r="XER67" t="s">
        <v>304</v>
      </c>
    </row>
    <row r="68" spans="1:21 16362:16372" hidden="1">
      <c r="A68" s="232">
        <v>274</v>
      </c>
      <c r="B68" s="233" t="s">
        <v>1046</v>
      </c>
      <c r="C68" s="233"/>
      <c r="D68" s="232" t="str">
        <f t="shared" si="4"/>
        <v>Ream</v>
      </c>
      <c r="E68" s="232" t="s">
        <v>899</v>
      </c>
      <c r="F68" s="232">
        <v>80</v>
      </c>
      <c r="G68" s="234">
        <v>26</v>
      </c>
      <c r="H68" s="234">
        <v>40</v>
      </c>
      <c r="I68" s="235">
        <v>66.040000000000006</v>
      </c>
      <c r="J68" s="235">
        <v>101.6</v>
      </c>
      <c r="K68" s="237">
        <v>26.838999999999999</v>
      </c>
      <c r="L68" s="232" t="s">
        <v>975</v>
      </c>
      <c r="M68" s="232" t="s">
        <v>606</v>
      </c>
      <c r="N68" s="232" t="s">
        <v>856</v>
      </c>
      <c r="O68" s="232" t="s">
        <v>851</v>
      </c>
      <c r="P68" s="232">
        <v>2</v>
      </c>
      <c r="Q68" s="232">
        <v>0</v>
      </c>
      <c r="R68" s="240">
        <v>1.35</v>
      </c>
      <c r="S68" s="232" t="str">
        <f t="shared" si="5"/>
        <v xml:space="preserve"> Uncoated</v>
      </c>
      <c r="T68" s="61" t="s">
        <v>312</v>
      </c>
      <c r="U68" s="61">
        <v>1107</v>
      </c>
      <c r="XEH68">
        <v>1022</v>
      </c>
      <c r="XEI68" t="s">
        <v>1224</v>
      </c>
      <c r="XEJ68" t="s">
        <v>1224</v>
      </c>
      <c r="XEK68">
        <v>1</v>
      </c>
      <c r="XEL68">
        <v>0</v>
      </c>
      <c r="XEM68">
        <v>1</v>
      </c>
      <c r="XEN68" s="203">
        <v>44091</v>
      </c>
      <c r="XEO68" t="s">
        <v>795</v>
      </c>
      <c r="XEP68" t="s">
        <v>795</v>
      </c>
      <c r="XEQ68" t="s">
        <v>304</v>
      </c>
      <c r="XER68" t="s">
        <v>304</v>
      </c>
    </row>
    <row r="69" spans="1:21 16362:16372" hidden="1">
      <c r="A69" s="232">
        <v>275</v>
      </c>
      <c r="B69" s="233" t="s">
        <v>1047</v>
      </c>
      <c r="C69" s="233"/>
      <c r="D69" s="232" t="str">
        <f t="shared" si="4"/>
        <v>Ream</v>
      </c>
      <c r="E69" s="232" t="s">
        <v>973</v>
      </c>
      <c r="F69" s="232">
        <v>300</v>
      </c>
      <c r="G69" s="234">
        <v>20</v>
      </c>
      <c r="H69" s="234">
        <v>30</v>
      </c>
      <c r="I69" s="235">
        <v>50.8</v>
      </c>
      <c r="J69" s="235">
        <v>76.2</v>
      </c>
      <c r="K69" s="237">
        <v>58.064</v>
      </c>
      <c r="L69" s="232" t="s">
        <v>1029</v>
      </c>
      <c r="M69" s="232" t="s">
        <v>606</v>
      </c>
      <c r="N69" s="232" t="s">
        <v>856</v>
      </c>
      <c r="O69" s="232" t="s">
        <v>851</v>
      </c>
      <c r="P69" s="232">
        <v>1</v>
      </c>
      <c r="Q69" s="232">
        <v>0</v>
      </c>
      <c r="R69" s="240">
        <v>0.9</v>
      </c>
      <c r="S69" s="232" t="str">
        <f t="shared" si="5"/>
        <v>Coated Gloss</v>
      </c>
      <c r="T69" s="61" t="s">
        <v>310</v>
      </c>
      <c r="U69" s="61">
        <v>1107</v>
      </c>
      <c r="XEH69">
        <v>1023</v>
      </c>
      <c r="XEI69" t="s">
        <v>1225</v>
      </c>
      <c r="XEJ69" t="s">
        <v>1225</v>
      </c>
      <c r="XEK69">
        <v>1</v>
      </c>
      <c r="XEL69">
        <v>0</v>
      </c>
      <c r="XEM69">
        <v>1</v>
      </c>
      <c r="XEN69" s="203">
        <v>44091</v>
      </c>
      <c r="XEO69" t="s">
        <v>795</v>
      </c>
      <c r="XEP69" t="s">
        <v>795</v>
      </c>
      <c r="XEQ69" t="s">
        <v>304</v>
      </c>
      <c r="XER69" t="s">
        <v>304</v>
      </c>
    </row>
    <row r="70" spans="1:21 16362:16372" hidden="1">
      <c r="A70" s="232">
        <v>276</v>
      </c>
      <c r="B70" s="233" t="s">
        <v>1048</v>
      </c>
      <c r="C70" s="233"/>
      <c r="D70" s="232" t="str">
        <f t="shared" si="4"/>
        <v>Ream</v>
      </c>
      <c r="E70" s="232" t="s">
        <v>973</v>
      </c>
      <c r="F70" s="232">
        <v>90</v>
      </c>
      <c r="G70" s="234">
        <v>20</v>
      </c>
      <c r="H70" s="234">
        <v>30</v>
      </c>
      <c r="I70" s="235">
        <v>50.8</v>
      </c>
      <c r="J70" s="235">
        <v>76.2</v>
      </c>
      <c r="K70" s="237">
        <v>17.419</v>
      </c>
      <c r="L70" s="232" t="s">
        <v>1039</v>
      </c>
      <c r="M70" s="232" t="s">
        <v>606</v>
      </c>
      <c r="N70" s="232" t="s">
        <v>856</v>
      </c>
      <c r="O70" s="232" t="s">
        <v>851</v>
      </c>
      <c r="P70" s="232">
        <v>3</v>
      </c>
      <c r="Q70" s="232">
        <v>0</v>
      </c>
      <c r="R70" s="240">
        <v>0.9</v>
      </c>
      <c r="S70" s="232" t="str">
        <f t="shared" si="5"/>
        <v>Coated Gloss</v>
      </c>
      <c r="T70" s="61" t="s">
        <v>310</v>
      </c>
      <c r="U70" s="61">
        <v>1107</v>
      </c>
      <c r="XEH70">
        <v>1024</v>
      </c>
      <c r="XEI70" t="s">
        <v>1226</v>
      </c>
      <c r="XEJ70" t="s">
        <v>1226</v>
      </c>
      <c r="XEK70">
        <v>1</v>
      </c>
      <c r="XEL70">
        <v>0</v>
      </c>
      <c r="XEM70">
        <v>1</v>
      </c>
      <c r="XEN70" s="203">
        <v>44091</v>
      </c>
      <c r="XEO70" t="s">
        <v>795</v>
      </c>
      <c r="XEP70" t="s">
        <v>795</v>
      </c>
      <c r="XEQ70" t="s">
        <v>304</v>
      </c>
      <c r="XER70" t="s">
        <v>304</v>
      </c>
    </row>
    <row r="71" spans="1:21 16362:16372" hidden="1">
      <c r="A71" s="232">
        <v>277</v>
      </c>
      <c r="B71" s="233" t="s">
        <v>1049</v>
      </c>
      <c r="C71" s="233"/>
      <c r="D71" s="232" t="str">
        <f t="shared" si="4"/>
        <v>Ream</v>
      </c>
      <c r="E71" s="232" t="s">
        <v>1050</v>
      </c>
      <c r="F71" s="232">
        <v>300</v>
      </c>
      <c r="G71" s="234">
        <v>22</v>
      </c>
      <c r="H71" s="234">
        <v>28</v>
      </c>
      <c r="I71" s="235">
        <v>55.88</v>
      </c>
      <c r="J71" s="235">
        <v>71.12</v>
      </c>
      <c r="K71" s="237">
        <v>59.613</v>
      </c>
      <c r="L71" s="232" t="s">
        <v>1051</v>
      </c>
      <c r="M71" s="232" t="s">
        <v>606</v>
      </c>
      <c r="N71" s="232" t="s">
        <v>856</v>
      </c>
      <c r="O71" s="232" t="s">
        <v>851</v>
      </c>
      <c r="P71" s="232">
        <v>1</v>
      </c>
      <c r="Q71" s="232">
        <v>0</v>
      </c>
      <c r="R71" s="240">
        <v>1.35</v>
      </c>
      <c r="S71" s="232" t="str">
        <f t="shared" si="5"/>
        <v xml:space="preserve"> Uncoated</v>
      </c>
      <c r="T71" s="61" t="s">
        <v>312</v>
      </c>
      <c r="U71" s="61">
        <v>1107</v>
      </c>
      <c r="XEH71">
        <v>1025</v>
      </c>
      <c r="XEI71" t="s">
        <v>1227</v>
      </c>
      <c r="XEJ71" t="s">
        <v>1227</v>
      </c>
      <c r="XEK71">
        <v>1</v>
      </c>
      <c r="XEL71">
        <v>0</v>
      </c>
      <c r="XEM71">
        <v>1</v>
      </c>
      <c r="XEN71" s="203">
        <v>44091</v>
      </c>
      <c r="XEO71" t="s">
        <v>795</v>
      </c>
      <c r="XEP71" t="s">
        <v>795</v>
      </c>
      <c r="XEQ71" t="s">
        <v>304</v>
      </c>
      <c r="XER71" t="s">
        <v>304</v>
      </c>
    </row>
    <row r="72" spans="1:21 16362:16372" hidden="1">
      <c r="A72" s="232">
        <v>278</v>
      </c>
      <c r="B72" s="233" t="s">
        <v>1052</v>
      </c>
      <c r="C72" s="233"/>
      <c r="D72" s="232" t="str">
        <f t="shared" si="4"/>
        <v>Ream</v>
      </c>
      <c r="E72" s="232" t="s">
        <v>1053</v>
      </c>
      <c r="F72" s="232">
        <v>80</v>
      </c>
      <c r="G72" s="234">
        <v>20</v>
      </c>
      <c r="H72" s="234">
        <v>30</v>
      </c>
      <c r="I72" s="235">
        <v>50.8</v>
      </c>
      <c r="J72" s="235">
        <v>76.2</v>
      </c>
      <c r="K72" s="237">
        <v>15.484</v>
      </c>
      <c r="L72" s="232" t="s">
        <v>975</v>
      </c>
      <c r="M72" s="232" t="s">
        <v>606</v>
      </c>
      <c r="N72" s="232" t="s">
        <v>856</v>
      </c>
      <c r="O72" s="232" t="s">
        <v>851</v>
      </c>
      <c r="P72" s="232">
        <v>4</v>
      </c>
      <c r="Q72" s="232">
        <v>0</v>
      </c>
      <c r="R72" s="240">
        <v>1.35</v>
      </c>
      <c r="S72" s="232" t="str">
        <f t="shared" si="5"/>
        <v xml:space="preserve"> Uncoated</v>
      </c>
      <c r="T72" s="61" t="s">
        <v>312</v>
      </c>
      <c r="U72" s="61">
        <v>1107</v>
      </c>
      <c r="XEH72">
        <v>1026</v>
      </c>
      <c r="XEI72" t="s">
        <v>1228</v>
      </c>
      <c r="XEJ72" t="s">
        <v>1228</v>
      </c>
      <c r="XEK72">
        <v>1</v>
      </c>
      <c r="XEL72">
        <v>0</v>
      </c>
      <c r="XEM72">
        <v>1</v>
      </c>
      <c r="XEN72" s="203">
        <v>44091</v>
      </c>
      <c r="XEO72" t="s">
        <v>795</v>
      </c>
      <c r="XEP72" t="s">
        <v>795</v>
      </c>
      <c r="XEQ72" t="s">
        <v>304</v>
      </c>
      <c r="XER72" t="s">
        <v>304</v>
      </c>
    </row>
    <row r="73" spans="1:21 16362:16372" hidden="1">
      <c r="A73" s="232">
        <v>279</v>
      </c>
      <c r="B73" s="233" t="s">
        <v>1054</v>
      </c>
      <c r="C73" s="233"/>
      <c r="D73" s="232" t="str">
        <f t="shared" si="4"/>
        <v>Ream</v>
      </c>
      <c r="E73" s="232" t="s">
        <v>1055</v>
      </c>
      <c r="F73" s="232">
        <v>160</v>
      </c>
      <c r="G73" s="234">
        <v>22</v>
      </c>
      <c r="H73" s="234">
        <v>28</v>
      </c>
      <c r="I73" s="235">
        <v>55.88</v>
      </c>
      <c r="J73" s="235">
        <v>71.12</v>
      </c>
      <c r="K73" s="237">
        <v>31.792999999999999</v>
      </c>
      <c r="L73" s="232" t="s">
        <v>1056</v>
      </c>
      <c r="M73" s="232" t="s">
        <v>606</v>
      </c>
      <c r="N73" s="232" t="s">
        <v>856</v>
      </c>
      <c r="O73" s="232" t="s">
        <v>851</v>
      </c>
      <c r="P73" s="232">
        <v>2</v>
      </c>
      <c r="Q73" s="232">
        <v>0</v>
      </c>
      <c r="R73" s="240">
        <v>1.35</v>
      </c>
      <c r="S73" s="232" t="str">
        <f t="shared" si="5"/>
        <v xml:space="preserve"> Uncoated</v>
      </c>
      <c r="T73" s="61" t="s">
        <v>312</v>
      </c>
      <c r="U73" s="61">
        <v>1107</v>
      </c>
      <c r="XEH73">
        <v>1027</v>
      </c>
      <c r="XEI73" t="s">
        <v>1229</v>
      </c>
      <c r="XEJ73" t="s">
        <v>1229</v>
      </c>
      <c r="XEK73">
        <v>1</v>
      </c>
      <c r="XEL73">
        <v>0</v>
      </c>
      <c r="XEM73">
        <v>1</v>
      </c>
      <c r="XEN73" s="203">
        <v>44091</v>
      </c>
      <c r="XEO73" t="s">
        <v>795</v>
      </c>
      <c r="XEP73" t="s">
        <v>795</v>
      </c>
      <c r="XEQ73" t="s">
        <v>304</v>
      </c>
      <c r="XER73" t="s">
        <v>304</v>
      </c>
    </row>
    <row r="74" spans="1:21 16362:16372" ht="15" customHeight="1">
      <c r="A74" s="232">
        <v>280</v>
      </c>
      <c r="B74" s="233" t="s">
        <v>1057</v>
      </c>
      <c r="C74" s="233"/>
      <c r="D74" s="232" t="str">
        <f t="shared" si="4"/>
        <v>Ream</v>
      </c>
      <c r="E74" s="232" t="s">
        <v>1050</v>
      </c>
      <c r="F74" s="232">
        <v>250</v>
      </c>
      <c r="G74" s="234">
        <v>23</v>
      </c>
      <c r="H74" s="234">
        <v>36</v>
      </c>
      <c r="I74" s="235">
        <v>58.42</v>
      </c>
      <c r="J74" s="235">
        <v>91.44</v>
      </c>
      <c r="K74" s="237">
        <v>66.774000000000001</v>
      </c>
      <c r="L74" s="232" t="s">
        <v>1051</v>
      </c>
      <c r="M74" s="232" t="s">
        <v>606</v>
      </c>
      <c r="N74" s="232" t="s">
        <v>856</v>
      </c>
      <c r="O74" s="232" t="s">
        <v>851</v>
      </c>
      <c r="P74" s="232">
        <v>1</v>
      </c>
      <c r="Q74" s="232">
        <v>0</v>
      </c>
      <c r="R74" s="240">
        <v>1.35</v>
      </c>
      <c r="S74" s="232" t="str">
        <f t="shared" si="5"/>
        <v xml:space="preserve"> Uncoated</v>
      </c>
      <c r="T74" s="61" t="s">
        <v>312</v>
      </c>
      <c r="U74" s="61">
        <v>1107</v>
      </c>
      <c r="XEH74">
        <v>1028</v>
      </c>
      <c r="XEI74" t="s">
        <v>1230</v>
      </c>
      <c r="XEJ74" t="s">
        <v>1230</v>
      </c>
      <c r="XEK74">
        <v>10</v>
      </c>
      <c r="XEL74">
        <v>0</v>
      </c>
      <c r="XEM74">
        <v>1</v>
      </c>
      <c r="XEN74" s="203">
        <v>44091</v>
      </c>
      <c r="XEO74" t="s">
        <v>795</v>
      </c>
      <c r="XEP74" t="s">
        <v>795</v>
      </c>
      <c r="XEQ74" t="s">
        <v>304</v>
      </c>
      <c r="XER74" t="s">
        <v>304</v>
      </c>
    </row>
    <row r="75" spans="1:21 16362:16372" ht="15" customHeight="1">
      <c r="A75" s="232">
        <v>281</v>
      </c>
      <c r="B75" s="233" t="s">
        <v>1058</v>
      </c>
      <c r="C75" s="233"/>
      <c r="D75" s="232" t="str">
        <f t="shared" si="4"/>
        <v>Ream</v>
      </c>
      <c r="E75" s="232" t="s">
        <v>973</v>
      </c>
      <c r="F75" s="232">
        <v>190</v>
      </c>
      <c r="G75" s="234">
        <v>31</v>
      </c>
      <c r="H75" s="234">
        <v>43</v>
      </c>
      <c r="I75" s="235">
        <v>78.739999999999995</v>
      </c>
      <c r="J75" s="235">
        <v>109.22</v>
      </c>
      <c r="K75" s="237">
        <v>81.7</v>
      </c>
      <c r="L75" s="232" t="s">
        <v>1039</v>
      </c>
      <c r="M75" s="232" t="s">
        <v>606</v>
      </c>
      <c r="N75" s="232" t="s">
        <v>856</v>
      </c>
      <c r="O75" s="232" t="s">
        <v>851</v>
      </c>
      <c r="P75" s="232">
        <v>1</v>
      </c>
      <c r="Q75" s="232">
        <v>0</v>
      </c>
      <c r="R75" s="240">
        <v>0.9</v>
      </c>
      <c r="S75" s="232" t="str">
        <f t="shared" si="5"/>
        <v>Coated Gloss</v>
      </c>
      <c r="T75" s="61" t="s">
        <v>310</v>
      </c>
      <c r="U75" s="61">
        <v>1107</v>
      </c>
      <c r="XEH75">
        <v>1029</v>
      </c>
      <c r="XEI75" t="s">
        <v>1231</v>
      </c>
      <c r="XEJ75" t="s">
        <v>1231</v>
      </c>
      <c r="XEK75">
        <v>10</v>
      </c>
      <c r="XEL75">
        <v>0</v>
      </c>
      <c r="XEM75">
        <v>1</v>
      </c>
      <c r="XEN75" s="203">
        <v>44091</v>
      </c>
      <c r="XEO75" t="s">
        <v>795</v>
      </c>
      <c r="XEP75" t="s">
        <v>795</v>
      </c>
      <c r="XEQ75" t="s">
        <v>304</v>
      </c>
      <c r="XER75" t="s">
        <v>304</v>
      </c>
    </row>
    <row r="76" spans="1:21 16362:16372" ht="15" customHeight="1">
      <c r="A76" s="232">
        <v>282</v>
      </c>
      <c r="B76" s="233" t="s">
        <v>1059</v>
      </c>
      <c r="C76" s="233"/>
      <c r="D76" s="232" t="str">
        <f t="shared" si="4"/>
        <v>Ream</v>
      </c>
      <c r="E76" s="232" t="s">
        <v>314</v>
      </c>
      <c r="F76" s="232">
        <v>80</v>
      </c>
      <c r="G76" s="234">
        <v>20</v>
      </c>
      <c r="H76" s="234">
        <v>30</v>
      </c>
      <c r="I76" s="235">
        <v>50.8</v>
      </c>
      <c r="J76" s="235">
        <v>76.2</v>
      </c>
      <c r="K76" s="237">
        <v>15.484</v>
      </c>
      <c r="L76" s="232" t="s">
        <v>982</v>
      </c>
      <c r="M76" s="232" t="s">
        <v>606</v>
      </c>
      <c r="N76" s="232" t="s">
        <v>856</v>
      </c>
      <c r="O76" s="232" t="s">
        <v>851</v>
      </c>
      <c r="P76" s="232">
        <v>4</v>
      </c>
      <c r="Q76" s="232">
        <v>0</v>
      </c>
      <c r="R76" s="240">
        <v>1.35</v>
      </c>
      <c r="S76" s="232" t="str">
        <f t="shared" si="5"/>
        <v xml:space="preserve"> Uncoated</v>
      </c>
      <c r="T76" s="61" t="s">
        <v>312</v>
      </c>
      <c r="U76" s="61">
        <v>1107</v>
      </c>
      <c r="XEH76">
        <v>1030</v>
      </c>
      <c r="XEI76" t="s">
        <v>1232</v>
      </c>
      <c r="XEJ76" t="s">
        <v>1232</v>
      </c>
      <c r="XEK76">
        <v>10</v>
      </c>
      <c r="XEL76">
        <v>0</v>
      </c>
      <c r="XEM76">
        <v>1</v>
      </c>
      <c r="XEN76" s="203">
        <v>44091</v>
      </c>
      <c r="XEO76" t="s">
        <v>795</v>
      </c>
      <c r="XEP76" t="s">
        <v>795</v>
      </c>
      <c r="XEQ76" t="s">
        <v>304</v>
      </c>
      <c r="XER76" t="s">
        <v>304</v>
      </c>
    </row>
    <row r="77" spans="1:21 16362:16372" ht="15" customHeight="1">
      <c r="A77" s="232">
        <v>283</v>
      </c>
      <c r="B77" s="233" t="s">
        <v>1060</v>
      </c>
      <c r="C77" s="233"/>
      <c r="D77" s="232" t="str">
        <f t="shared" si="4"/>
        <v>Ream</v>
      </c>
      <c r="E77" s="232" t="s">
        <v>973</v>
      </c>
      <c r="F77" s="232">
        <v>210</v>
      </c>
      <c r="G77" s="234">
        <v>23</v>
      </c>
      <c r="H77" s="234">
        <v>36</v>
      </c>
      <c r="I77" s="235">
        <v>58.42</v>
      </c>
      <c r="J77" s="235">
        <v>91.44</v>
      </c>
      <c r="K77" s="237">
        <v>56.09</v>
      </c>
      <c r="L77" s="232" t="s">
        <v>1039</v>
      </c>
      <c r="M77" s="232" t="s">
        <v>606</v>
      </c>
      <c r="N77" s="232" t="s">
        <v>856</v>
      </c>
      <c r="O77" s="232" t="s">
        <v>851</v>
      </c>
      <c r="P77" s="232">
        <v>1</v>
      </c>
      <c r="Q77" s="232">
        <v>0</v>
      </c>
      <c r="R77" s="240">
        <v>0.9</v>
      </c>
      <c r="S77" s="232" t="str">
        <f t="shared" si="5"/>
        <v>Coated Gloss</v>
      </c>
      <c r="T77" s="61" t="s">
        <v>310</v>
      </c>
      <c r="U77" s="61">
        <v>1107</v>
      </c>
      <c r="XEH77">
        <v>1031</v>
      </c>
      <c r="XEI77" t="s">
        <v>1233</v>
      </c>
      <c r="XEJ77" t="s">
        <v>1233</v>
      </c>
      <c r="XEK77">
        <v>10</v>
      </c>
      <c r="XEL77">
        <v>0</v>
      </c>
      <c r="XEM77">
        <v>1</v>
      </c>
      <c r="XEN77" s="203">
        <v>44091</v>
      </c>
      <c r="XEO77" t="s">
        <v>795</v>
      </c>
      <c r="XEP77" t="s">
        <v>795</v>
      </c>
      <c r="XEQ77" t="s">
        <v>304</v>
      </c>
      <c r="XER77" t="s">
        <v>304</v>
      </c>
    </row>
    <row r="78" spans="1:21 16362:16372" ht="15" customHeight="1">
      <c r="A78" s="232">
        <v>284</v>
      </c>
      <c r="B78" s="233" t="s">
        <v>1061</v>
      </c>
      <c r="C78" s="233"/>
      <c r="D78" s="232" t="str">
        <f t="shared" si="4"/>
        <v>Ream</v>
      </c>
      <c r="E78" s="232" t="s">
        <v>973</v>
      </c>
      <c r="F78" s="232">
        <v>250</v>
      </c>
      <c r="G78" s="234">
        <v>23</v>
      </c>
      <c r="H78" s="234">
        <v>38</v>
      </c>
      <c r="I78" s="235">
        <v>58.42</v>
      </c>
      <c r="J78" s="235">
        <v>96.52</v>
      </c>
      <c r="K78" s="237">
        <v>70.483999999999995</v>
      </c>
      <c r="L78" s="232" t="s">
        <v>1029</v>
      </c>
      <c r="M78" s="232" t="s">
        <v>606</v>
      </c>
      <c r="N78" s="232" t="s">
        <v>856</v>
      </c>
      <c r="O78" s="232" t="s">
        <v>851</v>
      </c>
      <c r="P78" s="232">
        <v>1</v>
      </c>
      <c r="Q78" s="232">
        <v>0</v>
      </c>
      <c r="R78" s="240">
        <v>0.9</v>
      </c>
      <c r="S78" s="232" t="str">
        <f t="shared" si="5"/>
        <v>Coated Gloss</v>
      </c>
      <c r="T78" s="61" t="s">
        <v>310</v>
      </c>
      <c r="U78" s="61">
        <v>1107</v>
      </c>
      <c r="XEH78">
        <v>1032</v>
      </c>
      <c r="XEI78" t="s">
        <v>1234</v>
      </c>
      <c r="XEJ78" t="s">
        <v>1234</v>
      </c>
      <c r="XEK78">
        <v>10</v>
      </c>
      <c r="XEL78">
        <v>0</v>
      </c>
      <c r="XEM78">
        <v>1</v>
      </c>
      <c r="XEN78" s="203">
        <v>44091</v>
      </c>
      <c r="XEO78" t="s">
        <v>795</v>
      </c>
      <c r="XEP78" t="s">
        <v>795</v>
      </c>
      <c r="XEQ78" t="s">
        <v>304</v>
      </c>
      <c r="XER78" t="s">
        <v>304</v>
      </c>
    </row>
    <row r="79" spans="1:21 16362:16372" ht="15" customHeight="1">
      <c r="A79" s="232">
        <v>285</v>
      </c>
      <c r="B79" s="233" t="s">
        <v>1062</v>
      </c>
      <c r="C79" s="233"/>
      <c r="D79" s="232" t="str">
        <f t="shared" si="4"/>
        <v>Ream</v>
      </c>
      <c r="E79" s="232" t="s">
        <v>973</v>
      </c>
      <c r="F79" s="232">
        <v>300</v>
      </c>
      <c r="G79" s="234">
        <v>25</v>
      </c>
      <c r="H79" s="234">
        <v>36</v>
      </c>
      <c r="I79" s="235">
        <v>63.5</v>
      </c>
      <c r="J79" s="235">
        <v>91.44</v>
      </c>
      <c r="K79" s="237">
        <v>87.096999999999994</v>
      </c>
      <c r="L79" s="232" t="s">
        <v>1029</v>
      </c>
      <c r="M79" s="232" t="s">
        <v>606</v>
      </c>
      <c r="N79" s="232" t="s">
        <v>856</v>
      </c>
      <c r="O79" s="232" t="s">
        <v>851</v>
      </c>
      <c r="P79" s="232">
        <v>1</v>
      </c>
      <c r="Q79" s="232">
        <v>0</v>
      </c>
      <c r="R79" s="240">
        <v>1.35</v>
      </c>
      <c r="S79" s="232" t="str">
        <f t="shared" si="5"/>
        <v>Coated Gloss</v>
      </c>
      <c r="T79" s="61" t="s">
        <v>310</v>
      </c>
      <c r="U79" s="61">
        <v>1107</v>
      </c>
      <c r="XEH79">
        <v>1033</v>
      </c>
      <c r="XEI79" t="s">
        <v>1235</v>
      </c>
      <c r="XEJ79" t="s">
        <v>1235</v>
      </c>
      <c r="XEK79">
        <v>10</v>
      </c>
      <c r="XEL79">
        <v>0</v>
      </c>
      <c r="XEM79">
        <v>1</v>
      </c>
      <c r="XEN79" s="203">
        <v>44091</v>
      </c>
      <c r="XEO79" t="s">
        <v>795</v>
      </c>
      <c r="XEP79" t="s">
        <v>795</v>
      </c>
      <c r="XEQ79" t="s">
        <v>304</v>
      </c>
      <c r="XER79" t="s">
        <v>304</v>
      </c>
    </row>
    <row r="80" spans="1:21 16362:16372" ht="15" customHeight="1">
      <c r="A80" s="232">
        <v>286</v>
      </c>
      <c r="B80" s="233" t="s">
        <v>1063</v>
      </c>
      <c r="C80" s="233"/>
      <c r="D80" s="232" t="str">
        <f t="shared" si="4"/>
        <v>Ream</v>
      </c>
      <c r="E80" s="232" t="s">
        <v>1064</v>
      </c>
      <c r="F80" s="232">
        <v>250</v>
      </c>
      <c r="G80" s="234">
        <v>25</v>
      </c>
      <c r="H80" s="234">
        <v>36</v>
      </c>
      <c r="I80" s="235">
        <v>63.5</v>
      </c>
      <c r="J80" s="235">
        <v>91.44</v>
      </c>
      <c r="K80" s="237">
        <v>72.581000000000003</v>
      </c>
      <c r="L80" s="232" t="s">
        <v>1065</v>
      </c>
      <c r="M80" s="232" t="s">
        <v>606</v>
      </c>
      <c r="N80" s="232" t="s">
        <v>856</v>
      </c>
      <c r="O80" s="232" t="s">
        <v>851</v>
      </c>
      <c r="P80" s="232">
        <v>1</v>
      </c>
      <c r="Q80" s="232">
        <v>0</v>
      </c>
      <c r="R80" s="240">
        <v>0.9</v>
      </c>
      <c r="S80" s="232" t="str">
        <f t="shared" si="5"/>
        <v>Coated Gloss</v>
      </c>
      <c r="T80" s="61" t="s">
        <v>310</v>
      </c>
      <c r="U80" s="61">
        <v>1107</v>
      </c>
      <c r="XEH80">
        <v>1034</v>
      </c>
      <c r="XEI80" t="s">
        <v>1236</v>
      </c>
      <c r="XEJ80" t="s">
        <v>1236</v>
      </c>
      <c r="XEK80">
        <v>10</v>
      </c>
      <c r="XEL80">
        <v>0</v>
      </c>
      <c r="XEM80">
        <v>1</v>
      </c>
      <c r="XEN80" s="203">
        <v>44091</v>
      </c>
      <c r="XEO80" t="s">
        <v>795</v>
      </c>
      <c r="XEP80" t="s">
        <v>795</v>
      </c>
      <c r="XEQ80" t="s">
        <v>304</v>
      </c>
      <c r="XER80" t="s">
        <v>304</v>
      </c>
    </row>
    <row r="81" spans="1:21 16362:16372" ht="15" customHeight="1">
      <c r="A81" s="232">
        <v>287</v>
      </c>
      <c r="B81" s="233" t="s">
        <v>1066</v>
      </c>
      <c r="C81" s="233"/>
      <c r="D81" s="232" t="str">
        <f t="shared" si="4"/>
        <v>Ream</v>
      </c>
      <c r="E81" s="232" t="s">
        <v>952</v>
      </c>
      <c r="F81" s="232">
        <v>240</v>
      </c>
      <c r="G81" s="234">
        <v>25</v>
      </c>
      <c r="H81" s="234">
        <v>36</v>
      </c>
      <c r="I81" s="235">
        <v>63.5</v>
      </c>
      <c r="J81" s="235">
        <v>91.44</v>
      </c>
      <c r="K81" s="237">
        <v>69.677000000000007</v>
      </c>
      <c r="L81" s="232" t="s">
        <v>856</v>
      </c>
      <c r="M81" s="232" t="s">
        <v>606</v>
      </c>
      <c r="N81" s="232" t="s">
        <v>856</v>
      </c>
      <c r="O81" s="232" t="s">
        <v>851</v>
      </c>
      <c r="P81" s="232">
        <v>1</v>
      </c>
      <c r="Q81" s="232">
        <v>0</v>
      </c>
      <c r="R81" s="240">
        <v>1.35</v>
      </c>
      <c r="S81" s="232" t="str">
        <f t="shared" si="5"/>
        <v xml:space="preserve"> Uncoated</v>
      </c>
      <c r="T81" s="61" t="s">
        <v>312</v>
      </c>
      <c r="U81" s="61">
        <v>1107</v>
      </c>
      <c r="XEH81">
        <v>1035</v>
      </c>
      <c r="XEI81" t="s">
        <v>1237</v>
      </c>
      <c r="XEJ81" t="s">
        <v>1237</v>
      </c>
      <c r="XEK81">
        <v>10</v>
      </c>
      <c r="XEL81">
        <v>0</v>
      </c>
      <c r="XEM81">
        <v>1</v>
      </c>
      <c r="XEN81" s="203">
        <v>44091</v>
      </c>
      <c r="XEO81" t="s">
        <v>795</v>
      </c>
      <c r="XEP81" t="s">
        <v>795</v>
      </c>
      <c r="XEQ81" t="s">
        <v>304</v>
      </c>
      <c r="XER81" t="s">
        <v>304</v>
      </c>
    </row>
    <row r="82" spans="1:21 16362:16372" ht="15" customHeight="1">
      <c r="A82" s="232">
        <v>288</v>
      </c>
      <c r="B82" s="233" t="s">
        <v>1067</v>
      </c>
      <c r="C82" s="233"/>
      <c r="D82" s="232" t="str">
        <f t="shared" si="4"/>
        <v>Ream</v>
      </c>
      <c r="E82" s="232" t="s">
        <v>1068</v>
      </c>
      <c r="F82" s="232">
        <v>90</v>
      </c>
      <c r="G82" s="234">
        <v>23</v>
      </c>
      <c r="H82" s="234">
        <v>36</v>
      </c>
      <c r="I82" s="235">
        <v>58.42</v>
      </c>
      <c r="J82" s="235">
        <v>91.44</v>
      </c>
      <c r="K82" s="237">
        <v>24.039000000000001</v>
      </c>
      <c r="L82" s="232" t="s">
        <v>1069</v>
      </c>
      <c r="M82" s="232" t="s">
        <v>606</v>
      </c>
      <c r="N82" s="232" t="s">
        <v>856</v>
      </c>
      <c r="O82" s="232" t="s">
        <v>851</v>
      </c>
      <c r="P82" s="232">
        <v>3</v>
      </c>
      <c r="Q82" s="232">
        <v>0</v>
      </c>
      <c r="R82" s="240">
        <v>0.9</v>
      </c>
      <c r="S82" s="232" t="str">
        <f t="shared" si="5"/>
        <v>Coated Gloss</v>
      </c>
      <c r="T82" s="61" t="s">
        <v>310</v>
      </c>
      <c r="U82" s="61">
        <v>1107</v>
      </c>
      <c r="XEH82">
        <v>1036</v>
      </c>
      <c r="XEI82" t="s">
        <v>1238</v>
      </c>
      <c r="XEJ82" t="s">
        <v>1238</v>
      </c>
      <c r="XEK82">
        <v>10</v>
      </c>
      <c r="XEL82">
        <v>0</v>
      </c>
      <c r="XEM82">
        <v>1</v>
      </c>
      <c r="XEN82" s="203">
        <v>44091</v>
      </c>
      <c r="XEO82">
        <v>1</v>
      </c>
      <c r="XEP82" s="203">
        <v>44116.61959490741</v>
      </c>
      <c r="XEQ82" t="s">
        <v>441</v>
      </c>
      <c r="XER82" t="s">
        <v>304</v>
      </c>
    </row>
    <row r="83" spans="1:21 16362:16372" ht="15" customHeight="1">
      <c r="A83" s="232">
        <v>289</v>
      </c>
      <c r="B83" s="233" t="s">
        <v>1070</v>
      </c>
      <c r="C83" s="233"/>
      <c r="D83" s="232" t="str">
        <f t="shared" si="4"/>
        <v>Ream</v>
      </c>
      <c r="E83" s="232" t="s">
        <v>1068</v>
      </c>
      <c r="F83" s="232">
        <v>100</v>
      </c>
      <c r="G83" s="234">
        <v>23</v>
      </c>
      <c r="H83" s="234">
        <v>36</v>
      </c>
      <c r="I83" s="235">
        <v>58.42</v>
      </c>
      <c r="J83" s="235">
        <v>91.44</v>
      </c>
      <c r="K83" s="237">
        <v>26.71</v>
      </c>
      <c r="L83" s="232" t="s">
        <v>1071</v>
      </c>
      <c r="M83" s="232" t="s">
        <v>606</v>
      </c>
      <c r="N83" s="232" t="s">
        <v>856</v>
      </c>
      <c r="O83" s="232" t="s">
        <v>851</v>
      </c>
      <c r="P83" s="232">
        <v>2</v>
      </c>
      <c r="Q83" s="232">
        <v>0</v>
      </c>
      <c r="R83" s="240">
        <v>0.9</v>
      </c>
      <c r="S83" s="232" t="str">
        <f t="shared" si="5"/>
        <v>Coated Gloss</v>
      </c>
      <c r="T83" s="61" t="s">
        <v>310</v>
      </c>
      <c r="U83" s="61">
        <v>1107</v>
      </c>
      <c r="XEH83">
        <v>1037</v>
      </c>
      <c r="XEI83" t="s">
        <v>1239</v>
      </c>
      <c r="XEJ83" t="s">
        <v>1239</v>
      </c>
      <c r="XEK83">
        <v>10</v>
      </c>
      <c r="XEL83">
        <v>0</v>
      </c>
      <c r="XEM83">
        <v>1</v>
      </c>
      <c r="XEN83" s="203">
        <v>44091</v>
      </c>
      <c r="XEO83" t="s">
        <v>795</v>
      </c>
      <c r="XEP83" t="s">
        <v>795</v>
      </c>
      <c r="XEQ83" t="s">
        <v>304</v>
      </c>
      <c r="XER83" t="s">
        <v>304</v>
      </c>
    </row>
    <row r="84" spans="1:21 16362:16372" ht="15" customHeight="1">
      <c r="A84" s="232">
        <v>290</v>
      </c>
      <c r="B84" s="233" t="s">
        <v>1072</v>
      </c>
      <c r="C84" s="233"/>
      <c r="D84" s="232" t="str">
        <f t="shared" si="4"/>
        <v>Ream</v>
      </c>
      <c r="E84" s="232" t="s">
        <v>973</v>
      </c>
      <c r="F84" s="232">
        <v>250</v>
      </c>
      <c r="G84" s="234">
        <v>25</v>
      </c>
      <c r="H84" s="234">
        <v>36</v>
      </c>
      <c r="I84" s="235">
        <v>63.5</v>
      </c>
      <c r="J84" s="235">
        <v>91.44</v>
      </c>
      <c r="K84" s="237">
        <v>72.581000000000003</v>
      </c>
      <c r="L84" s="232" t="s">
        <v>1029</v>
      </c>
      <c r="M84" s="232" t="s">
        <v>606</v>
      </c>
      <c r="N84" s="232" t="s">
        <v>856</v>
      </c>
      <c r="O84" s="232" t="s">
        <v>851</v>
      </c>
      <c r="P84" s="232">
        <v>1</v>
      </c>
      <c r="Q84" s="232">
        <v>0</v>
      </c>
      <c r="R84" s="240">
        <v>0.9</v>
      </c>
      <c r="S84" s="232" t="str">
        <f t="shared" si="5"/>
        <v>Coated Gloss</v>
      </c>
      <c r="T84" s="61" t="s">
        <v>310</v>
      </c>
      <c r="U84" s="61">
        <v>1107</v>
      </c>
      <c r="XEH84">
        <v>1038</v>
      </c>
      <c r="XEI84" t="s">
        <v>1240</v>
      </c>
      <c r="XEJ84" t="s">
        <v>1240</v>
      </c>
      <c r="XEK84">
        <v>10</v>
      </c>
      <c r="XEL84">
        <v>0</v>
      </c>
      <c r="XEM84">
        <v>1</v>
      </c>
      <c r="XEN84" s="203">
        <v>44091</v>
      </c>
      <c r="XEO84" t="s">
        <v>795</v>
      </c>
      <c r="XEP84" t="s">
        <v>795</v>
      </c>
      <c r="XEQ84" t="s">
        <v>304</v>
      </c>
      <c r="XER84" t="s">
        <v>304</v>
      </c>
    </row>
    <row r="85" spans="1:21 16362:16372" ht="15" customHeight="1">
      <c r="A85" s="232">
        <v>291</v>
      </c>
      <c r="B85" s="233" t="s">
        <v>1073</v>
      </c>
      <c r="C85" s="233"/>
      <c r="D85" s="232" t="str">
        <f t="shared" si="4"/>
        <v>Ream</v>
      </c>
      <c r="E85" s="232" t="s">
        <v>973</v>
      </c>
      <c r="F85" s="232">
        <v>170</v>
      </c>
      <c r="G85" s="234">
        <v>30</v>
      </c>
      <c r="H85" s="234">
        <v>40</v>
      </c>
      <c r="I85" s="235">
        <v>76.2</v>
      </c>
      <c r="J85" s="235">
        <v>101.6</v>
      </c>
      <c r="K85" s="237">
        <v>65.805999999999997</v>
      </c>
      <c r="L85" s="232" t="s">
        <v>1039</v>
      </c>
      <c r="M85" s="232" t="s">
        <v>606</v>
      </c>
      <c r="N85" s="232" t="s">
        <v>856</v>
      </c>
      <c r="O85" s="232" t="s">
        <v>851</v>
      </c>
      <c r="P85" s="232">
        <v>1</v>
      </c>
      <c r="Q85" s="232">
        <v>0</v>
      </c>
      <c r="R85" s="240">
        <v>0.9</v>
      </c>
      <c r="S85" s="232" t="str">
        <f t="shared" si="5"/>
        <v>Coated Gloss</v>
      </c>
      <c r="T85" s="61" t="s">
        <v>310</v>
      </c>
      <c r="U85" s="61">
        <v>1107</v>
      </c>
      <c r="XEH85">
        <v>1039</v>
      </c>
      <c r="XEI85" t="s">
        <v>1241</v>
      </c>
      <c r="XEJ85" t="s">
        <v>1241</v>
      </c>
      <c r="XEK85">
        <v>10</v>
      </c>
      <c r="XEL85">
        <v>0</v>
      </c>
      <c r="XEM85">
        <v>1</v>
      </c>
      <c r="XEN85" s="203">
        <v>44091</v>
      </c>
      <c r="XEO85" t="s">
        <v>795</v>
      </c>
      <c r="XEP85" t="s">
        <v>795</v>
      </c>
      <c r="XEQ85" t="s">
        <v>304</v>
      </c>
      <c r="XER85" t="s">
        <v>304</v>
      </c>
    </row>
    <row r="86" spans="1:21 16362:16372" ht="15" customHeight="1">
      <c r="A86" s="232">
        <v>292</v>
      </c>
      <c r="B86" s="233" t="s">
        <v>1074</v>
      </c>
      <c r="C86" s="233"/>
      <c r="D86" s="232" t="str">
        <f t="shared" si="4"/>
        <v>Ream</v>
      </c>
      <c r="E86" s="232" t="s">
        <v>1075</v>
      </c>
      <c r="F86" s="232">
        <v>105</v>
      </c>
      <c r="G86" s="234">
        <v>22</v>
      </c>
      <c r="H86" s="234">
        <v>32</v>
      </c>
      <c r="I86" s="235">
        <v>55.88</v>
      </c>
      <c r="J86" s="235">
        <v>81.28</v>
      </c>
      <c r="K86" s="237">
        <v>23.844999999999999</v>
      </c>
      <c r="L86" s="232" t="s">
        <v>1039</v>
      </c>
      <c r="M86" s="232" t="s">
        <v>606</v>
      </c>
      <c r="N86" s="232" t="s">
        <v>856</v>
      </c>
      <c r="O86" s="232" t="s">
        <v>851</v>
      </c>
      <c r="P86" s="232">
        <v>3</v>
      </c>
      <c r="Q86" s="232">
        <v>0</v>
      </c>
      <c r="R86" s="240">
        <v>0.9</v>
      </c>
      <c r="S86" s="232" t="str">
        <f t="shared" si="5"/>
        <v>Coated Matt</v>
      </c>
      <c r="T86" s="61" t="s">
        <v>307</v>
      </c>
      <c r="U86" s="61">
        <v>1107</v>
      </c>
      <c r="XEH86">
        <v>1040</v>
      </c>
      <c r="XEI86" t="s">
        <v>1242</v>
      </c>
      <c r="XEJ86" t="s">
        <v>1242</v>
      </c>
      <c r="XEK86">
        <v>10</v>
      </c>
      <c r="XEL86">
        <v>0</v>
      </c>
      <c r="XEM86">
        <v>1</v>
      </c>
      <c r="XEN86" s="203">
        <v>44091</v>
      </c>
      <c r="XEO86" t="s">
        <v>795</v>
      </c>
      <c r="XEP86" t="s">
        <v>795</v>
      </c>
      <c r="XEQ86" t="s">
        <v>304</v>
      </c>
      <c r="XER86" t="s">
        <v>304</v>
      </c>
    </row>
    <row r="87" spans="1:21 16362:16372" ht="15" customHeight="1">
      <c r="A87" s="232">
        <v>293</v>
      </c>
      <c r="B87" s="233" t="s">
        <v>1076</v>
      </c>
      <c r="C87" s="233"/>
      <c r="D87" s="232" t="str">
        <f t="shared" si="4"/>
        <v>Ream</v>
      </c>
      <c r="E87" s="232" t="s">
        <v>1075</v>
      </c>
      <c r="F87" s="232">
        <v>105</v>
      </c>
      <c r="G87" s="234">
        <v>25</v>
      </c>
      <c r="H87" s="234">
        <v>40</v>
      </c>
      <c r="I87" s="235">
        <v>63.5</v>
      </c>
      <c r="J87" s="235">
        <v>101.6</v>
      </c>
      <c r="K87" s="237">
        <v>33.871000000000002</v>
      </c>
      <c r="L87" s="232" t="s">
        <v>1039</v>
      </c>
      <c r="M87" s="232" t="s">
        <v>606</v>
      </c>
      <c r="N87" s="232" t="s">
        <v>856</v>
      </c>
      <c r="O87" s="232" t="s">
        <v>851</v>
      </c>
      <c r="P87" s="232">
        <v>2</v>
      </c>
      <c r="Q87" s="232">
        <v>0</v>
      </c>
      <c r="R87" s="240">
        <v>0.95</v>
      </c>
      <c r="S87" s="232" t="str">
        <f t="shared" si="5"/>
        <v>Coated Matt</v>
      </c>
      <c r="T87" s="61" t="s">
        <v>307</v>
      </c>
      <c r="U87" s="61">
        <v>1107</v>
      </c>
      <c r="XEH87">
        <v>1041</v>
      </c>
      <c r="XEI87" t="s">
        <v>1243</v>
      </c>
      <c r="XEJ87" t="s">
        <v>1243</v>
      </c>
      <c r="XEK87">
        <v>10</v>
      </c>
      <c r="XEL87">
        <v>0</v>
      </c>
      <c r="XEM87">
        <v>1</v>
      </c>
      <c r="XEN87" s="203">
        <v>44091</v>
      </c>
      <c r="XEO87" t="s">
        <v>795</v>
      </c>
      <c r="XEP87" t="s">
        <v>795</v>
      </c>
      <c r="XEQ87" t="s">
        <v>304</v>
      </c>
      <c r="XER87" t="s">
        <v>304</v>
      </c>
    </row>
    <row r="88" spans="1:21 16362:16372" ht="15" customHeight="1">
      <c r="A88" s="232">
        <v>294</v>
      </c>
      <c r="B88" s="233" t="s">
        <v>1077</v>
      </c>
      <c r="C88" s="233"/>
      <c r="D88" s="232" t="str">
        <f t="shared" si="4"/>
        <v>Ream</v>
      </c>
      <c r="E88" s="232" t="s">
        <v>961</v>
      </c>
      <c r="F88" s="232">
        <v>120</v>
      </c>
      <c r="G88" s="234">
        <v>20</v>
      </c>
      <c r="H88" s="234">
        <v>31</v>
      </c>
      <c r="I88" s="235">
        <v>50.8</v>
      </c>
      <c r="J88" s="235">
        <v>78.739999999999995</v>
      </c>
      <c r="K88" s="237">
        <v>24</v>
      </c>
      <c r="L88" s="232" t="s">
        <v>1039</v>
      </c>
      <c r="M88" s="232" t="s">
        <v>606</v>
      </c>
      <c r="N88" s="232" t="s">
        <v>856</v>
      </c>
      <c r="O88" s="232" t="s">
        <v>851</v>
      </c>
      <c r="P88" s="232">
        <v>3</v>
      </c>
      <c r="Q88" s="232">
        <v>0</v>
      </c>
      <c r="R88" s="240">
        <v>1.35</v>
      </c>
      <c r="S88" s="232" t="str">
        <f t="shared" si="5"/>
        <v>Coated Gloss</v>
      </c>
      <c r="T88" s="61" t="s">
        <v>310</v>
      </c>
      <c r="U88" s="61">
        <v>1107</v>
      </c>
      <c r="XEH88">
        <v>1042</v>
      </c>
      <c r="XEI88" t="s">
        <v>1244</v>
      </c>
      <c r="XEJ88" t="s">
        <v>1244</v>
      </c>
      <c r="XEK88">
        <v>10</v>
      </c>
      <c r="XEL88">
        <v>0</v>
      </c>
      <c r="XEM88">
        <v>1</v>
      </c>
      <c r="XEN88" s="203">
        <v>44091</v>
      </c>
      <c r="XEO88" t="s">
        <v>795</v>
      </c>
      <c r="XEP88" t="s">
        <v>795</v>
      </c>
      <c r="XEQ88" t="s">
        <v>304</v>
      </c>
      <c r="XER88" t="s">
        <v>304</v>
      </c>
    </row>
    <row r="89" spans="1:21 16362:16372" hidden="1">
      <c r="A89" s="232">
        <v>295</v>
      </c>
      <c r="B89" s="233" t="s">
        <v>1078</v>
      </c>
      <c r="C89" s="233"/>
      <c r="D89" s="232" t="str">
        <f t="shared" si="4"/>
        <v>Ream</v>
      </c>
      <c r="E89" s="232" t="s">
        <v>973</v>
      </c>
      <c r="F89" s="232">
        <v>250</v>
      </c>
      <c r="G89" s="234">
        <v>23</v>
      </c>
      <c r="H89" s="234">
        <v>36</v>
      </c>
      <c r="I89" s="235">
        <v>58.42</v>
      </c>
      <c r="J89" s="235">
        <v>91.44</v>
      </c>
      <c r="K89" s="237">
        <v>66.774000000000001</v>
      </c>
      <c r="L89" s="232" t="s">
        <v>1029</v>
      </c>
      <c r="M89" s="232" t="s">
        <v>606</v>
      </c>
      <c r="N89" s="232" t="s">
        <v>856</v>
      </c>
      <c r="O89" s="232" t="s">
        <v>851</v>
      </c>
      <c r="P89" s="232">
        <v>1</v>
      </c>
      <c r="Q89" s="232">
        <v>0</v>
      </c>
      <c r="R89" s="240">
        <v>0.9</v>
      </c>
      <c r="S89" s="232" t="str">
        <f t="shared" si="5"/>
        <v>Coated Gloss</v>
      </c>
      <c r="T89" s="61" t="s">
        <v>310</v>
      </c>
      <c r="U89" s="61">
        <v>1107</v>
      </c>
      <c r="XEH89">
        <v>1044</v>
      </c>
      <c r="XEI89" t="s">
        <v>1245</v>
      </c>
      <c r="XEJ89" t="s">
        <v>1245</v>
      </c>
      <c r="XEK89">
        <v>11</v>
      </c>
      <c r="XEL89">
        <v>0</v>
      </c>
      <c r="XEM89">
        <v>1</v>
      </c>
      <c r="XEN89" s="203">
        <v>44091</v>
      </c>
      <c r="XEO89" t="s">
        <v>795</v>
      </c>
      <c r="XEP89" t="s">
        <v>795</v>
      </c>
      <c r="XEQ89" t="s">
        <v>304</v>
      </c>
      <c r="XER89" t="s">
        <v>304</v>
      </c>
    </row>
    <row r="90" spans="1:21 16362:16372" hidden="1">
      <c r="A90" s="232">
        <v>296</v>
      </c>
      <c r="B90" s="233" t="s">
        <v>1079</v>
      </c>
      <c r="C90" s="233"/>
      <c r="D90" s="232" t="str">
        <f t="shared" si="4"/>
        <v>Ream</v>
      </c>
      <c r="E90" s="232" t="s">
        <v>1080</v>
      </c>
      <c r="F90" s="232">
        <v>100</v>
      </c>
      <c r="G90" s="234">
        <v>25</v>
      </c>
      <c r="H90" s="234">
        <v>36</v>
      </c>
      <c r="I90" s="235">
        <v>63.5</v>
      </c>
      <c r="J90" s="235">
        <v>91.44</v>
      </c>
      <c r="K90" s="237">
        <v>29.032</v>
      </c>
      <c r="L90" s="232" t="s">
        <v>856</v>
      </c>
      <c r="M90" s="232" t="s">
        <v>606</v>
      </c>
      <c r="N90" s="232" t="s">
        <v>856</v>
      </c>
      <c r="O90" s="232" t="s">
        <v>851</v>
      </c>
      <c r="P90" s="232">
        <v>2</v>
      </c>
      <c r="Q90" s="232">
        <v>0</v>
      </c>
      <c r="R90" s="240">
        <v>1.35</v>
      </c>
      <c r="S90" s="232" t="str">
        <f t="shared" si="5"/>
        <v xml:space="preserve"> Uncoated</v>
      </c>
      <c r="T90" s="61" t="s">
        <v>312</v>
      </c>
      <c r="U90" s="61">
        <v>1107</v>
      </c>
      <c r="XEH90">
        <v>1045</v>
      </c>
      <c r="XEI90" t="s">
        <v>1246</v>
      </c>
      <c r="XEJ90" t="s">
        <v>1246</v>
      </c>
      <c r="XEK90">
        <v>11</v>
      </c>
      <c r="XEL90">
        <v>0</v>
      </c>
      <c r="XEM90">
        <v>1</v>
      </c>
      <c r="XEN90" s="203">
        <v>44091</v>
      </c>
      <c r="XEO90" t="s">
        <v>795</v>
      </c>
      <c r="XEP90" t="s">
        <v>795</v>
      </c>
      <c r="XEQ90" t="s">
        <v>304</v>
      </c>
      <c r="XER90" t="s">
        <v>304</v>
      </c>
    </row>
    <row r="91" spans="1:21 16362:16372" hidden="1">
      <c r="A91" s="232">
        <v>297</v>
      </c>
      <c r="B91" s="233" t="s">
        <v>1081</v>
      </c>
      <c r="C91" s="233"/>
      <c r="D91" s="232" t="str">
        <f t="shared" si="4"/>
        <v>Ream</v>
      </c>
      <c r="E91" s="232" t="s">
        <v>1082</v>
      </c>
      <c r="F91" s="232">
        <v>60</v>
      </c>
      <c r="G91" s="234">
        <v>22</v>
      </c>
      <c r="H91" s="234">
        <v>32</v>
      </c>
      <c r="I91" s="235">
        <v>55.88</v>
      </c>
      <c r="J91" s="235">
        <v>81.28</v>
      </c>
      <c r="K91" s="237">
        <v>13.625999999999999</v>
      </c>
      <c r="L91" s="232" t="s">
        <v>982</v>
      </c>
      <c r="M91" s="232" t="s">
        <v>606</v>
      </c>
      <c r="N91" s="232" t="s">
        <v>856</v>
      </c>
      <c r="O91" s="232" t="s">
        <v>851</v>
      </c>
      <c r="P91" s="232">
        <v>4</v>
      </c>
      <c r="Q91" s="232">
        <v>0</v>
      </c>
      <c r="R91" s="240">
        <v>1.35</v>
      </c>
      <c r="S91" s="232" t="str">
        <f t="shared" si="5"/>
        <v xml:space="preserve"> Uncoated</v>
      </c>
      <c r="T91" s="61" t="s">
        <v>312</v>
      </c>
      <c r="U91" s="61">
        <v>1107</v>
      </c>
      <c r="XEH91">
        <v>1046</v>
      </c>
      <c r="XEI91" t="s">
        <v>1247</v>
      </c>
      <c r="XEJ91" t="s">
        <v>1247</v>
      </c>
      <c r="XEK91">
        <v>11</v>
      </c>
      <c r="XEL91">
        <v>0</v>
      </c>
      <c r="XEM91">
        <v>1</v>
      </c>
      <c r="XEN91" s="203">
        <v>44091</v>
      </c>
      <c r="XEO91" t="s">
        <v>795</v>
      </c>
      <c r="XEP91" t="s">
        <v>795</v>
      </c>
      <c r="XEQ91" t="s">
        <v>304</v>
      </c>
      <c r="XER91" t="s">
        <v>304</v>
      </c>
    </row>
    <row r="92" spans="1:21 16362:16372" hidden="1">
      <c r="A92" s="232">
        <v>298</v>
      </c>
      <c r="B92" s="233" t="s">
        <v>1083</v>
      </c>
      <c r="C92" s="233"/>
      <c r="D92" s="232" t="str">
        <f t="shared" si="4"/>
        <v>Ream</v>
      </c>
      <c r="E92" s="232" t="s">
        <v>973</v>
      </c>
      <c r="F92" s="232">
        <v>90</v>
      </c>
      <c r="G92" s="234">
        <v>25</v>
      </c>
      <c r="H92" s="234">
        <v>36</v>
      </c>
      <c r="I92" s="235">
        <v>63.5</v>
      </c>
      <c r="J92" s="235">
        <v>91.44</v>
      </c>
      <c r="K92" s="237">
        <v>26.129000000000001</v>
      </c>
      <c r="L92" s="232" t="s">
        <v>1084</v>
      </c>
      <c r="M92" s="232" t="s">
        <v>606</v>
      </c>
      <c r="N92" s="232" t="s">
        <v>856</v>
      </c>
      <c r="O92" s="232" t="s">
        <v>851</v>
      </c>
      <c r="P92" s="232">
        <v>2</v>
      </c>
      <c r="Q92" s="232">
        <v>0</v>
      </c>
      <c r="R92" s="240">
        <v>0.9</v>
      </c>
      <c r="S92" s="232" t="str">
        <f t="shared" si="5"/>
        <v>Coated Gloss</v>
      </c>
      <c r="T92" s="61" t="s">
        <v>310</v>
      </c>
      <c r="U92" s="61">
        <v>1107</v>
      </c>
      <c r="XEH92">
        <v>1047</v>
      </c>
      <c r="XEI92" t="s">
        <v>1248</v>
      </c>
      <c r="XEJ92" t="s">
        <v>1248</v>
      </c>
      <c r="XEK92">
        <v>11</v>
      </c>
      <c r="XEL92">
        <v>0</v>
      </c>
      <c r="XEM92">
        <v>1</v>
      </c>
      <c r="XEN92" s="203">
        <v>44091</v>
      </c>
      <c r="XEO92" t="s">
        <v>795</v>
      </c>
      <c r="XEP92" t="s">
        <v>795</v>
      </c>
      <c r="XEQ92" t="s">
        <v>304</v>
      </c>
      <c r="XER92" t="s">
        <v>304</v>
      </c>
    </row>
    <row r="93" spans="1:21 16362:16372" hidden="1">
      <c r="A93" s="232">
        <v>299</v>
      </c>
      <c r="B93" s="233" t="s">
        <v>1085</v>
      </c>
      <c r="C93" s="233"/>
      <c r="D93" s="232" t="str">
        <f t="shared" si="4"/>
        <v>Ream</v>
      </c>
      <c r="E93" s="232" t="s">
        <v>962</v>
      </c>
      <c r="F93" s="232">
        <v>300</v>
      </c>
      <c r="G93" s="234">
        <v>25</v>
      </c>
      <c r="H93" s="234">
        <v>36</v>
      </c>
      <c r="I93" s="235">
        <v>63.5</v>
      </c>
      <c r="J93" s="235">
        <v>91.44</v>
      </c>
      <c r="K93" s="237">
        <v>87.096999999999994</v>
      </c>
      <c r="L93" s="232" t="s">
        <v>859</v>
      </c>
      <c r="M93" s="232" t="s">
        <v>606</v>
      </c>
      <c r="N93" s="232" t="s">
        <v>856</v>
      </c>
      <c r="O93" s="232" t="s">
        <v>851</v>
      </c>
      <c r="P93" s="232">
        <v>1</v>
      </c>
      <c r="Q93" s="232">
        <v>0</v>
      </c>
      <c r="R93" s="240">
        <v>0.9</v>
      </c>
      <c r="S93" s="232" t="str">
        <f t="shared" si="5"/>
        <v>Coated Gloss</v>
      </c>
      <c r="T93" s="61" t="s">
        <v>310</v>
      </c>
      <c r="U93" s="61">
        <v>1107</v>
      </c>
      <c r="XEH93">
        <v>1048</v>
      </c>
      <c r="XEI93" t="s">
        <v>1249</v>
      </c>
      <c r="XEJ93" t="s">
        <v>1249</v>
      </c>
      <c r="XEK93">
        <v>11</v>
      </c>
      <c r="XEL93">
        <v>0</v>
      </c>
      <c r="XEM93">
        <v>1</v>
      </c>
      <c r="XEN93" s="203">
        <v>44091</v>
      </c>
      <c r="XEO93" t="s">
        <v>795</v>
      </c>
      <c r="XEP93" t="s">
        <v>795</v>
      </c>
      <c r="XEQ93" t="s">
        <v>304</v>
      </c>
      <c r="XER93" t="s">
        <v>304</v>
      </c>
    </row>
    <row r="94" spans="1:21 16362:16372" hidden="1">
      <c r="A94" s="232">
        <v>300</v>
      </c>
      <c r="B94" s="233" t="s">
        <v>1086</v>
      </c>
      <c r="C94" s="233"/>
      <c r="D94" s="232" t="str">
        <f t="shared" si="4"/>
        <v>Ream</v>
      </c>
      <c r="E94" s="232" t="s">
        <v>1087</v>
      </c>
      <c r="F94" s="232">
        <v>64</v>
      </c>
      <c r="G94" s="234">
        <v>20</v>
      </c>
      <c r="H94" s="234">
        <v>26</v>
      </c>
      <c r="I94" s="235">
        <v>50.8</v>
      </c>
      <c r="J94" s="235">
        <v>66.040000000000006</v>
      </c>
      <c r="K94" s="237">
        <v>10.734999999999999</v>
      </c>
      <c r="L94" s="232" t="s">
        <v>1088</v>
      </c>
      <c r="M94" s="232" t="s">
        <v>606</v>
      </c>
      <c r="N94" s="232" t="s">
        <v>856</v>
      </c>
      <c r="O94" s="232" t="s">
        <v>851</v>
      </c>
      <c r="P94" s="232">
        <v>5</v>
      </c>
      <c r="Q94" s="232">
        <v>0</v>
      </c>
      <c r="R94" s="240">
        <v>1.35</v>
      </c>
      <c r="S94" s="232" t="str">
        <f t="shared" si="5"/>
        <v xml:space="preserve"> Uncoated</v>
      </c>
      <c r="T94" s="61" t="s">
        <v>312</v>
      </c>
      <c r="U94" s="61">
        <v>1107</v>
      </c>
      <c r="XEH94">
        <v>1049</v>
      </c>
      <c r="XEI94" t="s">
        <v>1250</v>
      </c>
      <c r="XEJ94" t="s">
        <v>1250</v>
      </c>
      <c r="XEK94">
        <v>11</v>
      </c>
      <c r="XEL94">
        <v>0</v>
      </c>
      <c r="XEM94">
        <v>1</v>
      </c>
      <c r="XEN94" s="203">
        <v>44091</v>
      </c>
      <c r="XEO94" t="s">
        <v>795</v>
      </c>
      <c r="XEP94" t="s">
        <v>795</v>
      </c>
      <c r="XEQ94" t="s">
        <v>304</v>
      </c>
      <c r="XER94" t="s">
        <v>304</v>
      </c>
    </row>
    <row r="95" spans="1:21 16362:16372" hidden="1">
      <c r="A95" s="232">
        <v>301</v>
      </c>
      <c r="B95" s="233" t="s">
        <v>1089</v>
      </c>
      <c r="C95" s="233"/>
      <c r="D95" s="232" t="str">
        <f t="shared" si="4"/>
        <v>Ream</v>
      </c>
      <c r="E95" s="232" t="s">
        <v>1090</v>
      </c>
      <c r="F95" s="232">
        <v>105</v>
      </c>
      <c r="G95" s="234">
        <v>25</v>
      </c>
      <c r="H95" s="234">
        <v>36</v>
      </c>
      <c r="I95" s="235">
        <v>63.5</v>
      </c>
      <c r="J95" s="235">
        <v>91.44</v>
      </c>
      <c r="K95" s="237">
        <v>30.484000000000002</v>
      </c>
      <c r="L95" s="232" t="s">
        <v>1091</v>
      </c>
      <c r="M95" s="232" t="s">
        <v>606</v>
      </c>
      <c r="N95" s="232" t="s">
        <v>856</v>
      </c>
      <c r="O95" s="232" t="s">
        <v>851</v>
      </c>
      <c r="P95" s="232">
        <v>2</v>
      </c>
      <c r="Q95" s="232">
        <v>0</v>
      </c>
      <c r="R95" s="240">
        <v>1.35</v>
      </c>
      <c r="S95" s="232" t="str">
        <f t="shared" si="5"/>
        <v xml:space="preserve"> Uncoated</v>
      </c>
      <c r="T95" s="61" t="s">
        <v>312</v>
      </c>
      <c r="U95" s="61">
        <v>1107</v>
      </c>
      <c r="XEH95">
        <v>1050</v>
      </c>
      <c r="XEI95" t="s">
        <v>1251</v>
      </c>
      <c r="XEJ95" t="s">
        <v>1251</v>
      </c>
      <c r="XEK95">
        <v>11</v>
      </c>
      <c r="XEL95">
        <v>0</v>
      </c>
      <c r="XEM95">
        <v>1</v>
      </c>
      <c r="XEN95" s="203">
        <v>44091</v>
      </c>
      <c r="XEO95" t="s">
        <v>795</v>
      </c>
      <c r="XEP95" t="s">
        <v>795</v>
      </c>
      <c r="XEQ95" t="s">
        <v>304</v>
      </c>
      <c r="XER95" t="s">
        <v>304</v>
      </c>
    </row>
    <row r="96" spans="1:21 16362:16372" hidden="1">
      <c r="A96" s="232">
        <v>302</v>
      </c>
      <c r="B96" s="233" t="s">
        <v>1092</v>
      </c>
      <c r="C96" s="233"/>
      <c r="D96" s="232" t="str">
        <f t="shared" si="4"/>
        <v>Ream</v>
      </c>
      <c r="E96" s="232" t="s">
        <v>1093</v>
      </c>
      <c r="F96" s="232">
        <v>100</v>
      </c>
      <c r="G96" s="234">
        <v>25</v>
      </c>
      <c r="H96" s="234">
        <v>36</v>
      </c>
      <c r="I96" s="235">
        <v>63.5</v>
      </c>
      <c r="J96" s="235">
        <v>91.44</v>
      </c>
      <c r="K96" s="237">
        <v>29.032</v>
      </c>
      <c r="L96" s="232" t="s">
        <v>1091</v>
      </c>
      <c r="M96" s="232" t="s">
        <v>606</v>
      </c>
      <c r="N96" s="232" t="s">
        <v>856</v>
      </c>
      <c r="O96" s="232" t="s">
        <v>851</v>
      </c>
      <c r="P96" s="232">
        <v>2</v>
      </c>
      <c r="Q96" s="232">
        <v>0</v>
      </c>
      <c r="R96" s="240">
        <v>1.35</v>
      </c>
      <c r="S96" s="232" t="str">
        <f t="shared" si="5"/>
        <v xml:space="preserve"> Uncoated</v>
      </c>
      <c r="T96" s="61" t="s">
        <v>312</v>
      </c>
      <c r="U96" s="61">
        <v>1107</v>
      </c>
      <c r="XEH96">
        <v>1051</v>
      </c>
      <c r="XEI96" t="s">
        <v>1252</v>
      </c>
      <c r="XEJ96" t="s">
        <v>1252</v>
      </c>
      <c r="XEK96">
        <v>11</v>
      </c>
      <c r="XEL96">
        <v>0</v>
      </c>
      <c r="XEM96">
        <v>1</v>
      </c>
      <c r="XEN96" s="203">
        <v>44091</v>
      </c>
      <c r="XEO96" t="s">
        <v>795</v>
      </c>
      <c r="XEP96" t="s">
        <v>795</v>
      </c>
      <c r="XEQ96" t="s">
        <v>304</v>
      </c>
      <c r="XER96" t="s">
        <v>304</v>
      </c>
    </row>
    <row r="97" spans="1:21 16362:16372" hidden="1">
      <c r="A97" s="232">
        <v>303</v>
      </c>
      <c r="B97" s="233" t="s">
        <v>1094</v>
      </c>
      <c r="C97" s="233"/>
      <c r="D97" s="232" t="str">
        <f t="shared" si="4"/>
        <v>Ream</v>
      </c>
      <c r="E97" s="232" t="s">
        <v>1095</v>
      </c>
      <c r="F97" s="232">
        <v>300</v>
      </c>
      <c r="G97" s="234">
        <v>25</v>
      </c>
      <c r="H97" s="234">
        <v>36</v>
      </c>
      <c r="I97" s="235">
        <v>63.5</v>
      </c>
      <c r="J97" s="235">
        <v>91.44</v>
      </c>
      <c r="K97" s="237">
        <v>87.096999999999994</v>
      </c>
      <c r="L97" s="232" t="s">
        <v>1091</v>
      </c>
      <c r="M97" s="232" t="s">
        <v>606</v>
      </c>
      <c r="N97" s="232" t="s">
        <v>856</v>
      </c>
      <c r="O97" s="232" t="s">
        <v>851</v>
      </c>
      <c r="P97" s="232">
        <v>1</v>
      </c>
      <c r="Q97" s="232">
        <v>0</v>
      </c>
      <c r="R97" s="240">
        <v>1.35</v>
      </c>
      <c r="S97" s="232" t="str">
        <f t="shared" si="5"/>
        <v xml:space="preserve"> Uncoated</v>
      </c>
      <c r="T97" s="61" t="s">
        <v>312</v>
      </c>
      <c r="U97" s="61">
        <v>1107</v>
      </c>
      <c r="XEH97">
        <v>1052</v>
      </c>
      <c r="XEI97" t="s">
        <v>1253</v>
      </c>
      <c r="XEJ97" t="s">
        <v>1253</v>
      </c>
      <c r="XEK97">
        <v>11</v>
      </c>
      <c r="XEL97">
        <v>0</v>
      </c>
      <c r="XEM97">
        <v>1</v>
      </c>
      <c r="XEN97" s="203">
        <v>44091</v>
      </c>
      <c r="XEO97" t="s">
        <v>795</v>
      </c>
      <c r="XEP97" t="s">
        <v>795</v>
      </c>
      <c r="XEQ97" t="s">
        <v>304</v>
      </c>
      <c r="XER97" t="s">
        <v>304</v>
      </c>
    </row>
    <row r="98" spans="1:21 16362:16372" hidden="1">
      <c r="A98" s="232">
        <v>304</v>
      </c>
      <c r="B98" s="233" t="s">
        <v>1096</v>
      </c>
      <c r="C98" s="233"/>
      <c r="D98" s="232" t="str">
        <f t="shared" ref="D98:D129" si="6">VLOOKUP(U98,$XEH$1:$XER$1999,2,FALSE)</f>
        <v>Ream</v>
      </c>
      <c r="E98" s="232" t="s">
        <v>1097</v>
      </c>
      <c r="F98" s="232">
        <v>300</v>
      </c>
      <c r="G98" s="234">
        <v>25</v>
      </c>
      <c r="H98" s="234">
        <v>36</v>
      </c>
      <c r="I98" s="235">
        <v>63.5</v>
      </c>
      <c r="J98" s="235">
        <v>91.44</v>
      </c>
      <c r="K98" s="237">
        <v>87.096999999999994</v>
      </c>
      <c r="L98" s="232" t="s">
        <v>1098</v>
      </c>
      <c r="M98" s="232" t="s">
        <v>606</v>
      </c>
      <c r="N98" s="232" t="s">
        <v>856</v>
      </c>
      <c r="O98" s="232" t="s">
        <v>851</v>
      </c>
      <c r="P98" s="232">
        <v>1</v>
      </c>
      <c r="Q98" s="232">
        <v>0</v>
      </c>
      <c r="R98" s="240">
        <v>1.35</v>
      </c>
      <c r="S98" s="232" t="str">
        <f t="shared" ref="S98:S129" si="7">VLOOKUP(T98,$XEH$1:$XER$395,2,FALSE)</f>
        <v xml:space="preserve"> Uncoated</v>
      </c>
      <c r="T98" s="61" t="s">
        <v>312</v>
      </c>
      <c r="U98" s="61">
        <v>1107</v>
      </c>
      <c r="XEH98">
        <v>1053</v>
      </c>
      <c r="XEI98" t="s">
        <v>1254</v>
      </c>
      <c r="XEJ98" t="s">
        <v>1254</v>
      </c>
      <c r="XEK98">
        <v>11</v>
      </c>
      <c r="XEL98">
        <v>0</v>
      </c>
      <c r="XEM98">
        <v>1</v>
      </c>
      <c r="XEN98" s="203">
        <v>44091</v>
      </c>
      <c r="XEO98" t="s">
        <v>795</v>
      </c>
      <c r="XEP98" t="s">
        <v>795</v>
      </c>
      <c r="XEQ98" t="s">
        <v>304</v>
      </c>
      <c r="XER98" t="s">
        <v>304</v>
      </c>
    </row>
    <row r="99" spans="1:21 16362:16372" hidden="1">
      <c r="A99" s="232">
        <v>305</v>
      </c>
      <c r="B99" s="233" t="s">
        <v>1099</v>
      </c>
      <c r="C99" s="233"/>
      <c r="D99" s="232" t="str">
        <f t="shared" si="6"/>
        <v>Ream</v>
      </c>
      <c r="E99" s="232" t="s">
        <v>1100</v>
      </c>
      <c r="F99" s="232">
        <v>210</v>
      </c>
      <c r="G99" s="234">
        <v>22</v>
      </c>
      <c r="H99" s="234">
        <v>28</v>
      </c>
      <c r="I99" s="235">
        <v>55.88</v>
      </c>
      <c r="J99" s="235">
        <v>71.12</v>
      </c>
      <c r="K99" s="237">
        <v>41.728999999999999</v>
      </c>
      <c r="L99" s="232" t="s">
        <v>1101</v>
      </c>
      <c r="M99" s="232" t="s">
        <v>606</v>
      </c>
      <c r="N99" s="232" t="s">
        <v>856</v>
      </c>
      <c r="O99" s="232" t="s">
        <v>851</v>
      </c>
      <c r="P99" s="232">
        <v>2</v>
      </c>
      <c r="Q99" s="232">
        <v>0</v>
      </c>
      <c r="R99" s="240">
        <v>1.35</v>
      </c>
      <c r="S99" s="232" t="str">
        <f t="shared" si="7"/>
        <v xml:space="preserve"> Uncoated</v>
      </c>
      <c r="T99" s="61" t="s">
        <v>312</v>
      </c>
      <c r="U99" s="61">
        <v>1107</v>
      </c>
      <c r="XEH99">
        <v>1054</v>
      </c>
      <c r="XEI99" t="s">
        <v>1255</v>
      </c>
      <c r="XEJ99" t="s">
        <v>1255</v>
      </c>
      <c r="XEK99">
        <v>11</v>
      </c>
      <c r="XEL99">
        <v>0</v>
      </c>
      <c r="XEM99">
        <v>1</v>
      </c>
      <c r="XEN99" s="203">
        <v>44091</v>
      </c>
      <c r="XEO99" t="s">
        <v>795</v>
      </c>
      <c r="XEP99" t="s">
        <v>795</v>
      </c>
      <c r="XEQ99" t="s">
        <v>304</v>
      </c>
      <c r="XER99" t="s">
        <v>304</v>
      </c>
    </row>
    <row r="100" spans="1:21 16362:16372" hidden="1">
      <c r="A100" s="232">
        <v>306</v>
      </c>
      <c r="B100" s="233" t="s">
        <v>1102</v>
      </c>
      <c r="C100" s="233"/>
      <c r="D100" s="232" t="str">
        <f t="shared" si="6"/>
        <v>Ream</v>
      </c>
      <c r="E100" s="232" t="s">
        <v>1103</v>
      </c>
      <c r="F100" s="232">
        <v>110</v>
      </c>
      <c r="G100" s="234">
        <v>23</v>
      </c>
      <c r="H100" s="234">
        <v>36</v>
      </c>
      <c r="I100" s="235">
        <v>58.42</v>
      </c>
      <c r="J100" s="235">
        <v>91.44</v>
      </c>
      <c r="K100" s="237">
        <v>29.381</v>
      </c>
      <c r="L100" s="232" t="s">
        <v>1104</v>
      </c>
      <c r="M100" s="232" t="s">
        <v>606</v>
      </c>
      <c r="N100" s="232" t="s">
        <v>856</v>
      </c>
      <c r="O100" s="232" t="s">
        <v>851</v>
      </c>
      <c r="P100" s="232">
        <v>2</v>
      </c>
      <c r="Q100" s="232">
        <v>0</v>
      </c>
      <c r="R100" s="240">
        <v>0.9</v>
      </c>
      <c r="S100" s="232" t="str">
        <f t="shared" si="7"/>
        <v>Coated Gloss</v>
      </c>
      <c r="T100" s="61" t="s">
        <v>310</v>
      </c>
      <c r="U100" s="61">
        <v>1107</v>
      </c>
      <c r="XEH100">
        <v>1055</v>
      </c>
      <c r="XEI100" t="s">
        <v>1256</v>
      </c>
      <c r="XEJ100" t="s">
        <v>1256</v>
      </c>
      <c r="XEK100">
        <v>11</v>
      </c>
      <c r="XEL100">
        <v>0</v>
      </c>
      <c r="XEM100">
        <v>1</v>
      </c>
      <c r="XEN100" s="203">
        <v>44091</v>
      </c>
      <c r="XEO100" t="s">
        <v>795</v>
      </c>
      <c r="XEP100" t="s">
        <v>795</v>
      </c>
      <c r="XEQ100" t="s">
        <v>304</v>
      </c>
      <c r="XER100" t="s">
        <v>304</v>
      </c>
    </row>
    <row r="101" spans="1:21 16362:16372" hidden="1">
      <c r="A101" s="232">
        <v>307</v>
      </c>
      <c r="B101" s="233" t="s">
        <v>1105</v>
      </c>
      <c r="C101" s="233"/>
      <c r="D101" s="232" t="str">
        <f t="shared" si="6"/>
        <v>Ream</v>
      </c>
      <c r="E101" s="232" t="s">
        <v>1106</v>
      </c>
      <c r="F101" s="232">
        <v>100</v>
      </c>
      <c r="G101" s="234">
        <v>25</v>
      </c>
      <c r="H101" s="234">
        <v>36</v>
      </c>
      <c r="I101" s="235">
        <v>63.5</v>
      </c>
      <c r="J101" s="235">
        <v>91.44</v>
      </c>
      <c r="K101" s="237">
        <v>29.032</v>
      </c>
      <c r="L101" s="232" t="s">
        <v>1104</v>
      </c>
      <c r="M101" s="232" t="s">
        <v>606</v>
      </c>
      <c r="N101" s="232" t="s">
        <v>856</v>
      </c>
      <c r="O101" s="232" t="s">
        <v>851</v>
      </c>
      <c r="P101" s="232">
        <v>2</v>
      </c>
      <c r="Q101" s="232">
        <v>0</v>
      </c>
      <c r="R101" s="240">
        <v>0.95</v>
      </c>
      <c r="S101" s="232" t="str">
        <f t="shared" si="7"/>
        <v>Coated Matt</v>
      </c>
      <c r="T101" s="61" t="s">
        <v>307</v>
      </c>
      <c r="U101" s="61">
        <v>1107</v>
      </c>
      <c r="XEH101">
        <v>1056</v>
      </c>
      <c r="XEI101" t="s">
        <v>1257</v>
      </c>
      <c r="XEJ101" t="s">
        <v>1257</v>
      </c>
      <c r="XEK101">
        <v>11</v>
      </c>
      <c r="XEL101">
        <v>0</v>
      </c>
      <c r="XEM101">
        <v>1</v>
      </c>
      <c r="XEN101" s="203">
        <v>44091</v>
      </c>
      <c r="XEO101" t="s">
        <v>795</v>
      </c>
      <c r="XEP101" t="s">
        <v>795</v>
      </c>
      <c r="XEQ101" t="s">
        <v>304</v>
      </c>
      <c r="XER101" t="s">
        <v>304</v>
      </c>
    </row>
    <row r="102" spans="1:21 16362:16372" hidden="1">
      <c r="A102" s="232">
        <v>308</v>
      </c>
      <c r="B102" s="233" t="s">
        <v>1107</v>
      </c>
      <c r="C102" s="233"/>
      <c r="D102" s="232" t="str">
        <f t="shared" si="6"/>
        <v>Ream</v>
      </c>
      <c r="E102" s="232" t="s">
        <v>1103</v>
      </c>
      <c r="F102" s="232">
        <v>170</v>
      </c>
      <c r="G102" s="234">
        <v>25</v>
      </c>
      <c r="H102" s="234">
        <v>36</v>
      </c>
      <c r="I102" s="235">
        <v>63.5</v>
      </c>
      <c r="J102" s="235">
        <v>91.44</v>
      </c>
      <c r="K102" s="237">
        <v>49.354999999999997</v>
      </c>
      <c r="L102" s="232" t="s">
        <v>1104</v>
      </c>
      <c r="M102" s="232" t="s">
        <v>606</v>
      </c>
      <c r="N102" s="232" t="s">
        <v>856</v>
      </c>
      <c r="O102" s="232" t="s">
        <v>851</v>
      </c>
      <c r="P102" s="232">
        <v>2</v>
      </c>
      <c r="Q102" s="232">
        <v>0</v>
      </c>
      <c r="R102" s="240">
        <v>0.9</v>
      </c>
      <c r="S102" s="232" t="str">
        <f t="shared" si="7"/>
        <v>Coated Gloss</v>
      </c>
      <c r="T102" s="61" t="s">
        <v>310</v>
      </c>
      <c r="U102" s="61">
        <v>1107</v>
      </c>
      <c r="XEH102">
        <v>1057</v>
      </c>
      <c r="XEI102" t="s">
        <v>1258</v>
      </c>
      <c r="XEJ102" t="s">
        <v>1258</v>
      </c>
      <c r="XEK102">
        <v>11</v>
      </c>
      <c r="XEL102">
        <v>0</v>
      </c>
      <c r="XEM102">
        <v>1</v>
      </c>
      <c r="XEN102" s="203">
        <v>44091</v>
      </c>
      <c r="XEO102" t="s">
        <v>795</v>
      </c>
      <c r="XEP102" t="s">
        <v>795</v>
      </c>
      <c r="XEQ102" t="s">
        <v>304</v>
      </c>
      <c r="XER102" t="s">
        <v>304</v>
      </c>
    </row>
    <row r="103" spans="1:21 16362:16372" hidden="1">
      <c r="A103" s="232">
        <v>309</v>
      </c>
      <c r="B103" s="233" t="s">
        <v>1108</v>
      </c>
      <c r="C103" s="233"/>
      <c r="D103" s="232" t="str">
        <f t="shared" si="6"/>
        <v>Ream</v>
      </c>
      <c r="E103" s="232" t="s">
        <v>944</v>
      </c>
      <c r="F103" s="232">
        <v>70</v>
      </c>
      <c r="G103" s="234">
        <v>20</v>
      </c>
      <c r="H103" s="234">
        <v>30</v>
      </c>
      <c r="I103" s="235">
        <v>50.8</v>
      </c>
      <c r="J103" s="235">
        <v>76.2</v>
      </c>
      <c r="K103" s="237">
        <v>13.548</v>
      </c>
      <c r="L103" s="232" t="s">
        <v>1109</v>
      </c>
      <c r="M103" s="232" t="s">
        <v>606</v>
      </c>
      <c r="N103" s="232" t="s">
        <v>856</v>
      </c>
      <c r="O103" s="232" t="s">
        <v>851</v>
      </c>
      <c r="P103" s="232">
        <v>4</v>
      </c>
      <c r="Q103" s="232">
        <v>0</v>
      </c>
      <c r="R103" s="240">
        <v>1.35</v>
      </c>
      <c r="S103" s="232" t="str">
        <f t="shared" si="7"/>
        <v xml:space="preserve"> Uncoated</v>
      </c>
      <c r="T103" s="61" t="s">
        <v>312</v>
      </c>
      <c r="U103" s="61">
        <v>1107</v>
      </c>
      <c r="XEH103">
        <v>1058</v>
      </c>
      <c r="XEI103" t="s">
        <v>1259</v>
      </c>
      <c r="XEJ103" t="s">
        <v>1259</v>
      </c>
      <c r="XEK103">
        <v>11</v>
      </c>
      <c r="XEL103">
        <v>0</v>
      </c>
      <c r="XEM103">
        <v>1</v>
      </c>
      <c r="XEN103" s="203">
        <v>44091</v>
      </c>
      <c r="XEO103" t="s">
        <v>795</v>
      </c>
      <c r="XEP103" t="s">
        <v>795</v>
      </c>
      <c r="XEQ103" t="s">
        <v>304</v>
      </c>
      <c r="XER103" t="s">
        <v>304</v>
      </c>
    </row>
    <row r="104" spans="1:21 16362:16372" hidden="1">
      <c r="A104" s="232">
        <v>310</v>
      </c>
      <c r="B104" s="233" t="s">
        <v>1110</v>
      </c>
      <c r="C104" s="233"/>
      <c r="D104" s="232" t="str">
        <f t="shared" si="6"/>
        <v>Ream</v>
      </c>
      <c r="E104" s="232" t="s">
        <v>314</v>
      </c>
      <c r="F104" s="232">
        <v>70</v>
      </c>
      <c r="G104" s="234">
        <v>25</v>
      </c>
      <c r="H104" s="234">
        <v>36</v>
      </c>
      <c r="I104" s="235">
        <v>63.5</v>
      </c>
      <c r="J104" s="235">
        <v>91.44</v>
      </c>
      <c r="K104" s="237">
        <v>20.323</v>
      </c>
      <c r="L104" s="232" t="s">
        <v>982</v>
      </c>
      <c r="M104" s="232" t="s">
        <v>606</v>
      </c>
      <c r="N104" s="232" t="s">
        <v>856</v>
      </c>
      <c r="O104" s="232" t="s">
        <v>851</v>
      </c>
      <c r="P104" s="232">
        <v>3</v>
      </c>
      <c r="Q104" s="232">
        <v>0</v>
      </c>
      <c r="R104" s="240">
        <v>1.35</v>
      </c>
      <c r="S104" s="232" t="str">
        <f t="shared" si="7"/>
        <v xml:space="preserve"> Uncoated</v>
      </c>
      <c r="T104" s="61" t="s">
        <v>312</v>
      </c>
      <c r="U104" s="61">
        <v>1107</v>
      </c>
      <c r="XEH104">
        <v>1059</v>
      </c>
      <c r="XEI104" t="s">
        <v>1260</v>
      </c>
      <c r="XEJ104" t="s">
        <v>1260</v>
      </c>
      <c r="XEK104">
        <v>11</v>
      </c>
      <c r="XEL104">
        <v>0</v>
      </c>
      <c r="XEM104">
        <v>1</v>
      </c>
      <c r="XEN104" s="203">
        <v>44091</v>
      </c>
      <c r="XEO104" t="s">
        <v>795</v>
      </c>
      <c r="XEP104" t="s">
        <v>795</v>
      </c>
      <c r="XEQ104" t="s">
        <v>304</v>
      </c>
      <c r="XER104" t="s">
        <v>304</v>
      </c>
    </row>
    <row r="105" spans="1:21 16362:16372" hidden="1">
      <c r="A105" s="232">
        <v>311</v>
      </c>
      <c r="B105" s="233" t="s">
        <v>1111</v>
      </c>
      <c r="C105" s="233"/>
      <c r="D105" s="232" t="str">
        <f t="shared" si="6"/>
        <v>Ream</v>
      </c>
      <c r="E105" s="232" t="s">
        <v>1050</v>
      </c>
      <c r="F105" s="232">
        <v>300</v>
      </c>
      <c r="G105" s="234">
        <v>27</v>
      </c>
      <c r="H105" s="234">
        <v>30</v>
      </c>
      <c r="I105" s="235">
        <v>68.58</v>
      </c>
      <c r="J105" s="235">
        <v>76.2</v>
      </c>
      <c r="K105" s="237">
        <v>78.387</v>
      </c>
      <c r="L105" s="232" t="s">
        <v>859</v>
      </c>
      <c r="M105" s="232" t="s">
        <v>606</v>
      </c>
      <c r="N105" s="232" t="s">
        <v>856</v>
      </c>
      <c r="O105" s="232" t="s">
        <v>851</v>
      </c>
      <c r="P105" s="232">
        <v>3</v>
      </c>
      <c r="Q105" s="232">
        <v>0</v>
      </c>
      <c r="R105" s="240">
        <v>1.35</v>
      </c>
      <c r="S105" s="232" t="str">
        <f t="shared" si="7"/>
        <v xml:space="preserve"> Uncoated</v>
      </c>
      <c r="T105" s="61" t="s">
        <v>312</v>
      </c>
      <c r="U105" s="61">
        <v>1107</v>
      </c>
      <c r="XEH105">
        <v>1060</v>
      </c>
      <c r="XEI105" t="s">
        <v>1261</v>
      </c>
      <c r="XEJ105" t="s">
        <v>1261</v>
      </c>
      <c r="XEK105">
        <v>11</v>
      </c>
      <c r="XEL105">
        <v>0</v>
      </c>
      <c r="XEM105">
        <v>1</v>
      </c>
      <c r="XEN105" s="203">
        <v>44091</v>
      </c>
      <c r="XEO105" t="s">
        <v>795</v>
      </c>
      <c r="XEP105" t="s">
        <v>795</v>
      </c>
      <c r="XEQ105" t="s">
        <v>304</v>
      </c>
      <c r="XER105" t="s">
        <v>304</v>
      </c>
    </row>
    <row r="106" spans="1:21 16362:16372" hidden="1">
      <c r="A106" s="232">
        <v>312</v>
      </c>
      <c r="B106" s="233" t="s">
        <v>1112</v>
      </c>
      <c r="C106" s="233"/>
      <c r="D106" s="232" t="str">
        <f t="shared" si="6"/>
        <v>Ream</v>
      </c>
      <c r="E106" s="232" t="s">
        <v>1113</v>
      </c>
      <c r="F106" s="232">
        <v>90</v>
      </c>
      <c r="G106" s="234">
        <v>25</v>
      </c>
      <c r="H106" s="234">
        <v>36</v>
      </c>
      <c r="I106" s="235">
        <v>63.5</v>
      </c>
      <c r="J106" s="235">
        <v>91.44</v>
      </c>
      <c r="K106" s="237">
        <v>26.129000000000001</v>
      </c>
      <c r="L106" s="232" t="s">
        <v>1039</v>
      </c>
      <c r="M106" s="232" t="s">
        <v>606</v>
      </c>
      <c r="N106" s="232" t="s">
        <v>856</v>
      </c>
      <c r="O106" s="232" t="s">
        <v>851</v>
      </c>
      <c r="P106" s="232">
        <v>2</v>
      </c>
      <c r="Q106" s="232">
        <v>0</v>
      </c>
      <c r="R106" s="240">
        <v>0.9</v>
      </c>
      <c r="S106" s="232" t="str">
        <f t="shared" si="7"/>
        <v>Coated Gloss</v>
      </c>
      <c r="T106" s="61" t="s">
        <v>310</v>
      </c>
      <c r="U106" s="61">
        <v>1107</v>
      </c>
      <c r="XEH106">
        <v>1061</v>
      </c>
      <c r="XEI106" t="s">
        <v>1262</v>
      </c>
      <c r="XEJ106" t="s">
        <v>1262</v>
      </c>
      <c r="XEK106">
        <v>11</v>
      </c>
      <c r="XEL106">
        <v>0</v>
      </c>
      <c r="XEM106">
        <v>1</v>
      </c>
      <c r="XEN106" s="203">
        <v>44091</v>
      </c>
      <c r="XEO106" t="s">
        <v>795</v>
      </c>
      <c r="XEP106" t="s">
        <v>795</v>
      </c>
      <c r="XEQ106" t="s">
        <v>304</v>
      </c>
      <c r="XER106" t="s">
        <v>304</v>
      </c>
    </row>
    <row r="107" spans="1:21 16362:16372" hidden="1">
      <c r="A107" s="232">
        <v>313</v>
      </c>
      <c r="B107" s="233" t="s">
        <v>1114</v>
      </c>
      <c r="C107" s="233"/>
      <c r="D107" s="232" t="str">
        <f t="shared" si="6"/>
        <v>Ream</v>
      </c>
      <c r="E107" s="232" t="s">
        <v>1103</v>
      </c>
      <c r="F107" s="232">
        <v>220</v>
      </c>
      <c r="G107" s="234">
        <v>25</v>
      </c>
      <c r="H107" s="234">
        <v>36</v>
      </c>
      <c r="I107" s="235">
        <v>63.5</v>
      </c>
      <c r="J107" s="235">
        <v>91.44</v>
      </c>
      <c r="K107" s="237">
        <v>63.871000000000002</v>
      </c>
      <c r="L107" s="232" t="s">
        <v>1029</v>
      </c>
      <c r="M107" s="232" t="s">
        <v>606</v>
      </c>
      <c r="N107" s="232" t="s">
        <v>856</v>
      </c>
      <c r="O107" s="232" t="s">
        <v>851</v>
      </c>
      <c r="P107" s="232">
        <v>1</v>
      </c>
      <c r="Q107" s="232">
        <v>0</v>
      </c>
      <c r="R107" s="240">
        <v>0.9</v>
      </c>
      <c r="S107" s="232" t="str">
        <f t="shared" si="7"/>
        <v>Coated Gloss</v>
      </c>
      <c r="T107" s="61" t="s">
        <v>310</v>
      </c>
      <c r="U107" s="61">
        <v>1107</v>
      </c>
      <c r="XEH107">
        <v>1062</v>
      </c>
      <c r="XEI107" t="s">
        <v>1263</v>
      </c>
      <c r="XEJ107" t="s">
        <v>1263</v>
      </c>
      <c r="XEK107">
        <v>11</v>
      </c>
      <c r="XEL107">
        <v>0</v>
      </c>
      <c r="XEM107">
        <v>1</v>
      </c>
      <c r="XEN107" s="203">
        <v>44091</v>
      </c>
      <c r="XEO107" t="s">
        <v>795</v>
      </c>
      <c r="XEP107" t="s">
        <v>795</v>
      </c>
      <c r="XEQ107" t="s">
        <v>304</v>
      </c>
      <c r="XER107" t="s">
        <v>304</v>
      </c>
    </row>
    <row r="108" spans="1:21 16362:16372" hidden="1">
      <c r="A108" s="232">
        <v>314</v>
      </c>
      <c r="B108" s="233" t="s">
        <v>1115</v>
      </c>
      <c r="C108" s="233"/>
      <c r="D108" s="232" t="str">
        <f t="shared" si="6"/>
        <v>Ream</v>
      </c>
      <c r="E108" s="232" t="s">
        <v>973</v>
      </c>
      <c r="F108" s="232">
        <v>160</v>
      </c>
      <c r="G108" s="234">
        <v>24</v>
      </c>
      <c r="H108" s="234">
        <v>36</v>
      </c>
      <c r="I108" s="235">
        <v>60.96</v>
      </c>
      <c r="J108" s="235">
        <v>91.44</v>
      </c>
      <c r="K108" s="237">
        <v>44.593000000000004</v>
      </c>
      <c r="L108" s="232" t="s">
        <v>1039</v>
      </c>
      <c r="M108" s="232" t="s">
        <v>606</v>
      </c>
      <c r="N108" s="232" t="s">
        <v>856</v>
      </c>
      <c r="O108" s="232" t="s">
        <v>851</v>
      </c>
      <c r="P108" s="232">
        <v>2</v>
      </c>
      <c r="Q108" s="232">
        <v>0</v>
      </c>
      <c r="R108" s="240">
        <v>0.9</v>
      </c>
      <c r="S108" s="232" t="str">
        <f t="shared" si="7"/>
        <v>Coated Gloss</v>
      </c>
      <c r="T108" s="61" t="s">
        <v>310</v>
      </c>
      <c r="U108" s="61">
        <v>1107</v>
      </c>
      <c r="XEH108">
        <v>1063</v>
      </c>
      <c r="XEI108" t="s">
        <v>1264</v>
      </c>
      <c r="XEJ108" t="s">
        <v>1264</v>
      </c>
      <c r="XEK108">
        <v>11</v>
      </c>
      <c r="XEL108">
        <v>0</v>
      </c>
      <c r="XEM108">
        <v>1</v>
      </c>
      <c r="XEN108" s="203">
        <v>44091</v>
      </c>
      <c r="XEO108" t="s">
        <v>795</v>
      </c>
      <c r="XEP108" t="s">
        <v>795</v>
      </c>
      <c r="XEQ108" t="s">
        <v>304</v>
      </c>
      <c r="XER108" t="s">
        <v>304</v>
      </c>
    </row>
    <row r="109" spans="1:21 16362:16372" hidden="1">
      <c r="A109" s="232">
        <v>315</v>
      </c>
      <c r="B109" s="233" t="s">
        <v>1116</v>
      </c>
      <c r="C109" s="233"/>
      <c r="D109" s="232" t="str">
        <f t="shared" si="6"/>
        <v>Ream</v>
      </c>
      <c r="E109" s="232" t="s">
        <v>1113</v>
      </c>
      <c r="F109" s="232">
        <v>90</v>
      </c>
      <c r="G109" s="234">
        <v>21.5</v>
      </c>
      <c r="H109" s="234">
        <v>31.5</v>
      </c>
      <c r="I109" s="235">
        <v>54.61</v>
      </c>
      <c r="J109" s="235">
        <v>80.010000000000005</v>
      </c>
      <c r="K109" s="237">
        <v>19.661999999999999</v>
      </c>
      <c r="L109" s="232" t="s">
        <v>1039</v>
      </c>
      <c r="M109" s="232" t="s">
        <v>606</v>
      </c>
      <c r="N109" s="232" t="s">
        <v>856</v>
      </c>
      <c r="O109" s="232" t="s">
        <v>851</v>
      </c>
      <c r="P109" s="232">
        <v>3</v>
      </c>
      <c r="Q109" s="232">
        <v>0</v>
      </c>
      <c r="R109" s="240">
        <v>0.9</v>
      </c>
      <c r="S109" s="232" t="str">
        <f t="shared" si="7"/>
        <v>Coated Gloss</v>
      </c>
      <c r="T109" s="61" t="s">
        <v>310</v>
      </c>
      <c r="U109" s="61">
        <v>1107</v>
      </c>
      <c r="XEH109">
        <v>1064</v>
      </c>
      <c r="XEI109" t="s">
        <v>1265</v>
      </c>
      <c r="XEJ109" t="s">
        <v>1265</v>
      </c>
      <c r="XEK109">
        <v>11</v>
      </c>
      <c r="XEL109">
        <v>0</v>
      </c>
      <c r="XEM109">
        <v>1</v>
      </c>
      <c r="XEN109" s="203">
        <v>44091</v>
      </c>
      <c r="XEO109" t="s">
        <v>795</v>
      </c>
      <c r="XEP109" t="s">
        <v>795</v>
      </c>
      <c r="XEQ109" t="s">
        <v>304</v>
      </c>
      <c r="XER109" t="s">
        <v>304</v>
      </c>
    </row>
    <row r="110" spans="1:21 16362:16372" hidden="1">
      <c r="A110" s="232">
        <v>316</v>
      </c>
      <c r="B110" s="233" t="s">
        <v>1117</v>
      </c>
      <c r="C110" s="233"/>
      <c r="D110" s="232" t="str">
        <f t="shared" si="6"/>
        <v>Reel</v>
      </c>
      <c r="E110" s="232" t="s">
        <v>314</v>
      </c>
      <c r="F110" s="232">
        <v>58</v>
      </c>
      <c r="G110" s="234">
        <v>35.04</v>
      </c>
      <c r="H110" s="234">
        <v>0</v>
      </c>
      <c r="I110" s="235">
        <v>89</v>
      </c>
      <c r="J110" s="235">
        <v>0</v>
      </c>
      <c r="K110" s="237">
        <v>0</v>
      </c>
      <c r="L110" s="232" t="s">
        <v>982</v>
      </c>
      <c r="M110" s="232" t="s">
        <v>1150</v>
      </c>
      <c r="N110" s="232" t="s">
        <v>856</v>
      </c>
      <c r="O110" s="232" t="s">
        <v>1118</v>
      </c>
      <c r="P110" s="232">
        <v>0</v>
      </c>
      <c r="Q110" s="232">
        <v>0</v>
      </c>
      <c r="R110" s="240">
        <v>1.35</v>
      </c>
      <c r="S110" s="232" t="str">
        <f t="shared" si="7"/>
        <v xml:space="preserve"> Uncoated</v>
      </c>
      <c r="T110" s="61" t="s">
        <v>312</v>
      </c>
      <c r="U110" s="61">
        <v>1108</v>
      </c>
      <c r="XEH110">
        <v>1065</v>
      </c>
      <c r="XEI110" t="s">
        <v>1266</v>
      </c>
      <c r="XEJ110" t="s">
        <v>1266</v>
      </c>
      <c r="XEK110">
        <v>11</v>
      </c>
      <c r="XEL110">
        <v>0</v>
      </c>
      <c r="XEM110">
        <v>1</v>
      </c>
      <c r="XEN110" s="203">
        <v>44091</v>
      </c>
      <c r="XEO110" t="s">
        <v>795</v>
      </c>
      <c r="XEP110" t="s">
        <v>795</v>
      </c>
      <c r="XEQ110" t="s">
        <v>304</v>
      </c>
      <c r="XER110" t="s">
        <v>304</v>
      </c>
    </row>
    <row r="111" spans="1:21 16362:16372" hidden="1">
      <c r="A111" s="232">
        <v>317</v>
      </c>
      <c r="B111" s="233" t="s">
        <v>1119</v>
      </c>
      <c r="C111" s="233"/>
      <c r="D111" s="232" t="str">
        <f t="shared" si="6"/>
        <v>Ream</v>
      </c>
      <c r="E111" s="232" t="s">
        <v>973</v>
      </c>
      <c r="F111" s="232">
        <v>150</v>
      </c>
      <c r="G111" s="234">
        <v>25</v>
      </c>
      <c r="H111" s="234">
        <v>36</v>
      </c>
      <c r="I111" s="235">
        <v>63.5</v>
      </c>
      <c r="J111" s="235">
        <v>91.44</v>
      </c>
      <c r="K111" s="237">
        <v>43.548000000000002</v>
      </c>
      <c r="L111" s="232" t="s">
        <v>1039</v>
      </c>
      <c r="M111" s="232" t="s">
        <v>606</v>
      </c>
      <c r="N111" s="232" t="s">
        <v>856</v>
      </c>
      <c r="O111" s="232" t="s">
        <v>851</v>
      </c>
      <c r="P111" s="232">
        <v>2</v>
      </c>
      <c r="Q111" s="232">
        <v>0</v>
      </c>
      <c r="R111" s="240">
        <v>0.9</v>
      </c>
      <c r="S111" s="232" t="str">
        <f t="shared" si="7"/>
        <v>Coated Gloss</v>
      </c>
      <c r="T111" s="61" t="s">
        <v>310</v>
      </c>
      <c r="U111" s="61">
        <v>1107</v>
      </c>
      <c r="XEH111">
        <v>1066</v>
      </c>
      <c r="XEI111" t="s">
        <v>1267</v>
      </c>
      <c r="XEJ111" t="s">
        <v>1267</v>
      </c>
      <c r="XEK111">
        <v>11</v>
      </c>
      <c r="XEL111">
        <v>0</v>
      </c>
      <c r="XEM111">
        <v>1</v>
      </c>
      <c r="XEN111" s="203">
        <v>44091</v>
      </c>
      <c r="XEO111" t="s">
        <v>795</v>
      </c>
      <c r="XEP111" t="s">
        <v>795</v>
      </c>
      <c r="XEQ111" t="s">
        <v>304</v>
      </c>
      <c r="XER111" t="s">
        <v>304</v>
      </c>
    </row>
    <row r="112" spans="1:21 16362:16372" hidden="1">
      <c r="A112" s="232">
        <v>318</v>
      </c>
      <c r="B112" s="233" t="s">
        <v>1120</v>
      </c>
      <c r="C112" s="233"/>
      <c r="D112" s="232" t="str">
        <f t="shared" si="6"/>
        <v>Ream</v>
      </c>
      <c r="E112" s="232" t="s">
        <v>962</v>
      </c>
      <c r="F112" s="232">
        <v>300</v>
      </c>
      <c r="G112" s="234">
        <v>24</v>
      </c>
      <c r="H112" s="234">
        <v>34</v>
      </c>
      <c r="I112" s="235">
        <v>60.96</v>
      </c>
      <c r="J112" s="235">
        <v>86.36</v>
      </c>
      <c r="K112" s="237">
        <v>78.968000000000004</v>
      </c>
      <c r="L112" s="232" t="s">
        <v>859</v>
      </c>
      <c r="M112" s="232" t="s">
        <v>606</v>
      </c>
      <c r="N112" s="232" t="s">
        <v>856</v>
      </c>
      <c r="O112" s="232" t="s">
        <v>851</v>
      </c>
      <c r="P112" s="232">
        <v>1</v>
      </c>
      <c r="Q112" s="232">
        <v>0</v>
      </c>
      <c r="R112" s="240">
        <v>0.9</v>
      </c>
      <c r="S112" s="232" t="str">
        <f t="shared" si="7"/>
        <v>Coated Gloss</v>
      </c>
      <c r="T112" s="61" t="s">
        <v>310</v>
      </c>
      <c r="U112" s="61">
        <v>1107</v>
      </c>
      <c r="XEH112">
        <v>1067</v>
      </c>
      <c r="XEI112" t="s">
        <v>1268</v>
      </c>
      <c r="XEJ112" t="s">
        <v>1268</v>
      </c>
      <c r="XEK112">
        <v>11</v>
      </c>
      <c r="XEL112">
        <v>0</v>
      </c>
      <c r="XEM112">
        <v>1</v>
      </c>
      <c r="XEN112" s="203">
        <v>44091</v>
      </c>
      <c r="XEO112" t="s">
        <v>795</v>
      </c>
      <c r="XEP112" t="s">
        <v>795</v>
      </c>
      <c r="XEQ112" t="s">
        <v>304</v>
      </c>
      <c r="XER112" t="s">
        <v>304</v>
      </c>
    </row>
    <row r="113" spans="1:21 16362:16372" hidden="1">
      <c r="A113" s="232">
        <v>319</v>
      </c>
      <c r="B113" s="233" t="s">
        <v>1121</v>
      </c>
      <c r="C113" s="233"/>
      <c r="D113" s="232" t="str">
        <f t="shared" si="6"/>
        <v>Ream</v>
      </c>
      <c r="E113" s="232" t="s">
        <v>962</v>
      </c>
      <c r="F113" s="232">
        <v>280</v>
      </c>
      <c r="G113" s="234">
        <v>20</v>
      </c>
      <c r="H113" s="234">
        <v>23</v>
      </c>
      <c r="I113" s="235">
        <v>50.8</v>
      </c>
      <c r="J113" s="235">
        <v>58.42</v>
      </c>
      <c r="K113" s="237">
        <v>41.548000000000002</v>
      </c>
      <c r="L113" s="232" t="s">
        <v>859</v>
      </c>
      <c r="M113" s="232" t="s">
        <v>606</v>
      </c>
      <c r="N113" s="232" t="s">
        <v>856</v>
      </c>
      <c r="O113" s="232" t="s">
        <v>851</v>
      </c>
      <c r="P113" s="232">
        <v>2</v>
      </c>
      <c r="Q113" s="232">
        <v>0</v>
      </c>
      <c r="R113" s="240">
        <v>0.9</v>
      </c>
      <c r="S113" s="232" t="str">
        <f t="shared" si="7"/>
        <v>Coated Gloss</v>
      </c>
      <c r="T113" s="61" t="s">
        <v>310</v>
      </c>
      <c r="U113" s="61">
        <v>1107</v>
      </c>
      <c r="XEH113">
        <v>1068</v>
      </c>
      <c r="XEI113" t="s">
        <v>1269</v>
      </c>
      <c r="XEJ113" t="s">
        <v>1269</v>
      </c>
      <c r="XEK113">
        <v>11</v>
      </c>
      <c r="XEL113">
        <v>0</v>
      </c>
      <c r="XEM113">
        <v>1</v>
      </c>
      <c r="XEN113" s="203">
        <v>44091</v>
      </c>
      <c r="XEO113" t="s">
        <v>795</v>
      </c>
      <c r="XEP113" t="s">
        <v>795</v>
      </c>
      <c r="XEQ113" t="s">
        <v>304</v>
      </c>
      <c r="XER113" t="s">
        <v>304</v>
      </c>
    </row>
    <row r="114" spans="1:21 16362:16372" hidden="1">
      <c r="A114" s="232">
        <v>320</v>
      </c>
      <c r="B114" s="233" t="s">
        <v>1122</v>
      </c>
      <c r="C114" s="233"/>
      <c r="D114" s="232" t="str">
        <f t="shared" si="6"/>
        <v>Ream</v>
      </c>
      <c r="E114" s="232" t="s">
        <v>962</v>
      </c>
      <c r="F114" s="232">
        <v>300</v>
      </c>
      <c r="G114" s="234">
        <v>21</v>
      </c>
      <c r="H114" s="234">
        <v>36</v>
      </c>
      <c r="I114" s="235">
        <v>53.34</v>
      </c>
      <c r="J114" s="235">
        <v>91.44</v>
      </c>
      <c r="K114" s="237">
        <v>73.161000000000001</v>
      </c>
      <c r="L114" s="232" t="s">
        <v>859</v>
      </c>
      <c r="M114" s="232" t="s">
        <v>606</v>
      </c>
      <c r="N114" s="232" t="s">
        <v>856</v>
      </c>
      <c r="O114" s="232" t="s">
        <v>851</v>
      </c>
      <c r="P114" s="232">
        <v>1</v>
      </c>
      <c r="Q114" s="232">
        <v>0</v>
      </c>
      <c r="R114" s="240">
        <v>0.9</v>
      </c>
      <c r="S114" s="232" t="str">
        <f t="shared" si="7"/>
        <v>Coated Gloss</v>
      </c>
      <c r="T114" s="61" t="s">
        <v>310</v>
      </c>
      <c r="U114" s="61">
        <v>1107</v>
      </c>
      <c r="XEH114">
        <v>1069</v>
      </c>
      <c r="XEI114" t="s">
        <v>1270</v>
      </c>
      <c r="XEJ114" t="s">
        <v>1270</v>
      </c>
      <c r="XEK114">
        <v>11</v>
      </c>
      <c r="XEL114">
        <v>0</v>
      </c>
      <c r="XEM114">
        <v>1</v>
      </c>
      <c r="XEN114" s="203">
        <v>44091</v>
      </c>
      <c r="XEO114" t="s">
        <v>795</v>
      </c>
      <c r="XEP114" t="s">
        <v>795</v>
      </c>
      <c r="XEQ114" t="s">
        <v>304</v>
      </c>
      <c r="XER114" t="s">
        <v>304</v>
      </c>
    </row>
    <row r="115" spans="1:21 16362:16372" hidden="1">
      <c r="A115" s="232">
        <v>321</v>
      </c>
      <c r="B115" s="233" t="s">
        <v>1123</v>
      </c>
      <c r="C115" s="233"/>
      <c r="D115" s="232" t="str">
        <f t="shared" si="6"/>
        <v>Ream</v>
      </c>
      <c r="E115" s="232" t="s">
        <v>973</v>
      </c>
      <c r="F115" s="232">
        <v>180</v>
      </c>
      <c r="G115" s="234">
        <v>22</v>
      </c>
      <c r="H115" s="234">
        <v>33</v>
      </c>
      <c r="I115" s="235">
        <v>55.88</v>
      </c>
      <c r="J115" s="235">
        <v>83.82</v>
      </c>
      <c r="K115" s="237">
        <v>42.155000000000001</v>
      </c>
      <c r="L115" s="232" t="s">
        <v>1039</v>
      </c>
      <c r="M115" s="232" t="s">
        <v>606</v>
      </c>
      <c r="N115" s="232" t="s">
        <v>856</v>
      </c>
      <c r="O115" s="232" t="s">
        <v>851</v>
      </c>
      <c r="P115" s="232">
        <v>2</v>
      </c>
      <c r="Q115" s="232">
        <v>0</v>
      </c>
      <c r="R115" s="240">
        <v>0.9</v>
      </c>
      <c r="S115" s="232" t="str">
        <f t="shared" si="7"/>
        <v>Coated Gloss</v>
      </c>
      <c r="T115" s="61" t="s">
        <v>310</v>
      </c>
      <c r="U115" s="61">
        <v>1107</v>
      </c>
      <c r="XEH115">
        <v>1070</v>
      </c>
      <c r="XEI115" t="s">
        <v>1271</v>
      </c>
      <c r="XEJ115" t="s">
        <v>1271</v>
      </c>
      <c r="XEK115">
        <v>11</v>
      </c>
      <c r="XEL115">
        <v>0</v>
      </c>
      <c r="XEM115">
        <v>1</v>
      </c>
      <c r="XEN115" s="203">
        <v>44091</v>
      </c>
      <c r="XEO115" t="s">
        <v>795</v>
      </c>
      <c r="XEP115" t="s">
        <v>795</v>
      </c>
      <c r="XEQ115" t="s">
        <v>304</v>
      </c>
      <c r="XER115" t="s">
        <v>304</v>
      </c>
    </row>
    <row r="116" spans="1:21 16362:16372" hidden="1">
      <c r="A116" s="232">
        <v>322</v>
      </c>
      <c r="B116" s="233" t="s">
        <v>1124</v>
      </c>
      <c r="C116" s="233"/>
      <c r="D116" s="232" t="str">
        <f t="shared" si="6"/>
        <v>Ream</v>
      </c>
      <c r="E116" s="232" t="s">
        <v>973</v>
      </c>
      <c r="F116" s="232">
        <v>250</v>
      </c>
      <c r="G116" s="234">
        <v>22</v>
      </c>
      <c r="H116" s="234">
        <v>33</v>
      </c>
      <c r="I116" s="235">
        <v>55.88</v>
      </c>
      <c r="J116" s="235">
        <v>83.82</v>
      </c>
      <c r="K116" s="237">
        <v>58.548000000000002</v>
      </c>
      <c r="L116" s="232" t="s">
        <v>1039</v>
      </c>
      <c r="M116" s="232" t="s">
        <v>606</v>
      </c>
      <c r="N116" s="232" t="s">
        <v>856</v>
      </c>
      <c r="O116" s="232" t="s">
        <v>851</v>
      </c>
      <c r="P116" s="232">
        <v>1</v>
      </c>
      <c r="Q116" s="232">
        <v>0</v>
      </c>
      <c r="R116" s="240">
        <v>0.9</v>
      </c>
      <c r="S116" s="232" t="str">
        <f t="shared" si="7"/>
        <v>Coated Gloss</v>
      </c>
      <c r="T116" s="61" t="s">
        <v>310</v>
      </c>
      <c r="U116" s="61">
        <v>1107</v>
      </c>
      <c r="XEH116">
        <v>1071</v>
      </c>
      <c r="XEI116" t="s">
        <v>1272</v>
      </c>
      <c r="XEJ116" t="s">
        <v>1272</v>
      </c>
      <c r="XEK116">
        <v>11</v>
      </c>
      <c r="XEL116">
        <v>0</v>
      </c>
      <c r="XEM116">
        <v>1</v>
      </c>
      <c r="XEN116" s="203">
        <v>44091</v>
      </c>
      <c r="XEO116" t="s">
        <v>795</v>
      </c>
      <c r="XEP116" t="s">
        <v>795</v>
      </c>
      <c r="XEQ116" t="s">
        <v>304</v>
      </c>
      <c r="XER116" t="s">
        <v>304</v>
      </c>
    </row>
    <row r="117" spans="1:21 16362:16372" hidden="1">
      <c r="A117" s="232">
        <v>323</v>
      </c>
      <c r="B117" s="233" t="s">
        <v>1125</v>
      </c>
      <c r="C117" s="233"/>
      <c r="D117" s="232" t="str">
        <f t="shared" si="6"/>
        <v>Ream</v>
      </c>
      <c r="E117" s="232" t="s">
        <v>1050</v>
      </c>
      <c r="F117" s="232">
        <v>330</v>
      </c>
      <c r="G117" s="234">
        <v>19</v>
      </c>
      <c r="H117" s="234">
        <v>38</v>
      </c>
      <c r="I117" s="235">
        <v>48.26</v>
      </c>
      <c r="J117" s="235">
        <v>96.52</v>
      </c>
      <c r="K117" s="237">
        <v>76.858000000000004</v>
      </c>
      <c r="L117" s="232" t="s">
        <v>859</v>
      </c>
      <c r="M117" s="232" t="s">
        <v>606</v>
      </c>
      <c r="N117" s="232" t="s">
        <v>856</v>
      </c>
      <c r="O117" s="232" t="s">
        <v>851</v>
      </c>
      <c r="P117" s="232">
        <v>1</v>
      </c>
      <c r="Q117" s="232">
        <v>0</v>
      </c>
      <c r="R117" s="240">
        <v>1.35</v>
      </c>
      <c r="S117" s="232" t="str">
        <f t="shared" si="7"/>
        <v xml:space="preserve"> Uncoated</v>
      </c>
      <c r="T117" s="61" t="s">
        <v>312</v>
      </c>
      <c r="U117" s="61">
        <v>1107</v>
      </c>
      <c r="XEH117">
        <v>1072</v>
      </c>
      <c r="XEI117" t="s">
        <v>1273</v>
      </c>
      <c r="XEJ117" t="s">
        <v>1273</v>
      </c>
      <c r="XEK117">
        <v>11</v>
      </c>
      <c r="XEL117">
        <v>0</v>
      </c>
      <c r="XEM117">
        <v>1</v>
      </c>
      <c r="XEN117" s="203">
        <v>44091</v>
      </c>
      <c r="XEO117" t="s">
        <v>795</v>
      </c>
      <c r="XEP117" t="s">
        <v>795</v>
      </c>
      <c r="XEQ117" t="s">
        <v>304</v>
      </c>
      <c r="XER117" t="s">
        <v>304</v>
      </c>
    </row>
    <row r="118" spans="1:21 16362:16372" hidden="1">
      <c r="A118" s="232">
        <v>324</v>
      </c>
      <c r="B118" s="233" t="s">
        <v>1126</v>
      </c>
      <c r="C118" s="233"/>
      <c r="D118" s="232" t="str">
        <f t="shared" si="6"/>
        <v>Ream</v>
      </c>
      <c r="E118" s="232" t="s">
        <v>1022</v>
      </c>
      <c r="F118" s="232">
        <v>60</v>
      </c>
      <c r="G118" s="234">
        <v>23</v>
      </c>
      <c r="H118" s="234">
        <v>36</v>
      </c>
      <c r="I118" s="235">
        <v>58.42</v>
      </c>
      <c r="J118" s="235">
        <v>91.44</v>
      </c>
      <c r="K118" s="237">
        <v>16.026</v>
      </c>
      <c r="L118" s="232" t="s">
        <v>1127</v>
      </c>
      <c r="M118" s="232" t="s">
        <v>606</v>
      </c>
      <c r="N118" s="232" t="s">
        <v>856</v>
      </c>
      <c r="O118" s="232" t="s">
        <v>851</v>
      </c>
      <c r="P118" s="232">
        <v>4</v>
      </c>
      <c r="Q118" s="232">
        <v>0</v>
      </c>
      <c r="R118" s="240">
        <v>1.35</v>
      </c>
      <c r="S118" s="232" t="str">
        <f t="shared" si="7"/>
        <v xml:space="preserve"> Uncoated</v>
      </c>
      <c r="T118" s="61" t="s">
        <v>312</v>
      </c>
      <c r="U118" s="61">
        <v>1107</v>
      </c>
      <c r="XEH118">
        <v>1073</v>
      </c>
      <c r="XEI118" t="s">
        <v>1274</v>
      </c>
      <c r="XEJ118" t="s">
        <v>1274</v>
      </c>
      <c r="XEK118">
        <v>11</v>
      </c>
      <c r="XEL118">
        <v>0</v>
      </c>
      <c r="XEM118">
        <v>1</v>
      </c>
      <c r="XEN118" s="203">
        <v>44091</v>
      </c>
      <c r="XEO118" t="s">
        <v>795</v>
      </c>
      <c r="XEP118" t="s">
        <v>795</v>
      </c>
      <c r="XEQ118" t="s">
        <v>304</v>
      </c>
      <c r="XER118" t="s">
        <v>304</v>
      </c>
    </row>
    <row r="119" spans="1:21 16362:16372" hidden="1">
      <c r="A119" s="232">
        <v>325</v>
      </c>
      <c r="B119" s="233" t="s">
        <v>1128</v>
      </c>
      <c r="C119" s="233"/>
      <c r="D119" s="232" t="str">
        <f t="shared" si="6"/>
        <v>Ream</v>
      </c>
      <c r="E119" s="232" t="s">
        <v>962</v>
      </c>
      <c r="F119" s="232">
        <v>300</v>
      </c>
      <c r="G119" s="234">
        <v>31</v>
      </c>
      <c r="H119" s="234">
        <v>41</v>
      </c>
      <c r="I119" s="235">
        <v>78.739999999999995</v>
      </c>
      <c r="J119" s="235">
        <v>104.14</v>
      </c>
      <c r="K119" s="237">
        <v>123</v>
      </c>
      <c r="L119" s="232" t="s">
        <v>859</v>
      </c>
      <c r="M119" s="232" t="s">
        <v>606</v>
      </c>
      <c r="N119" s="232" t="s">
        <v>856</v>
      </c>
      <c r="O119" s="232" t="s">
        <v>851</v>
      </c>
      <c r="P119" s="232">
        <v>1</v>
      </c>
      <c r="Q119" s="232">
        <v>0</v>
      </c>
      <c r="R119" s="240">
        <v>0.9</v>
      </c>
      <c r="S119" s="232" t="str">
        <f t="shared" si="7"/>
        <v>Coated Gloss</v>
      </c>
      <c r="T119" s="61" t="s">
        <v>310</v>
      </c>
      <c r="U119" s="61">
        <v>1107</v>
      </c>
      <c r="XEH119">
        <v>1074</v>
      </c>
      <c r="XEI119" t="s">
        <v>1275</v>
      </c>
      <c r="XEJ119" t="s">
        <v>1275</v>
      </c>
      <c r="XEK119">
        <v>11</v>
      </c>
      <c r="XEL119">
        <v>0</v>
      </c>
      <c r="XEM119">
        <v>1</v>
      </c>
      <c r="XEN119" s="203">
        <v>44091</v>
      </c>
      <c r="XEO119" t="s">
        <v>795</v>
      </c>
      <c r="XEP119" t="s">
        <v>795</v>
      </c>
      <c r="XEQ119" t="s">
        <v>304</v>
      </c>
      <c r="XER119" t="s">
        <v>304</v>
      </c>
    </row>
    <row r="120" spans="1:21 16362:16372" hidden="1">
      <c r="A120" s="232">
        <v>326</v>
      </c>
      <c r="B120" s="233" t="s">
        <v>1129</v>
      </c>
      <c r="C120" s="233"/>
      <c r="D120" s="232" t="str">
        <f t="shared" si="6"/>
        <v>Ream</v>
      </c>
      <c r="E120" s="232" t="s">
        <v>1050</v>
      </c>
      <c r="F120" s="232">
        <v>330</v>
      </c>
      <c r="G120" s="234">
        <v>22</v>
      </c>
      <c r="H120" s="234">
        <v>26</v>
      </c>
      <c r="I120" s="235">
        <v>55.88</v>
      </c>
      <c r="J120" s="235">
        <v>66.040000000000006</v>
      </c>
      <c r="K120" s="237">
        <v>60.89</v>
      </c>
      <c r="L120" s="232" t="s">
        <v>859</v>
      </c>
      <c r="M120" s="232" t="s">
        <v>606</v>
      </c>
      <c r="N120" s="232" t="s">
        <v>856</v>
      </c>
      <c r="O120" s="232" t="s">
        <v>851</v>
      </c>
      <c r="P120" s="232">
        <v>1</v>
      </c>
      <c r="Q120" s="232">
        <v>0</v>
      </c>
      <c r="R120" s="240">
        <v>1.35</v>
      </c>
      <c r="S120" s="232" t="str">
        <f t="shared" si="7"/>
        <v xml:space="preserve"> Uncoated</v>
      </c>
      <c r="T120" s="61" t="s">
        <v>312</v>
      </c>
      <c r="U120" s="61">
        <v>1107</v>
      </c>
      <c r="XEH120">
        <v>1075</v>
      </c>
      <c r="XEI120" t="s">
        <v>1276</v>
      </c>
      <c r="XEJ120" t="s">
        <v>1276</v>
      </c>
      <c r="XEK120">
        <v>11</v>
      </c>
      <c r="XEL120">
        <v>0</v>
      </c>
      <c r="XEM120">
        <v>1</v>
      </c>
      <c r="XEN120" s="203">
        <v>44091</v>
      </c>
      <c r="XEO120" t="s">
        <v>795</v>
      </c>
      <c r="XEP120" t="s">
        <v>795</v>
      </c>
      <c r="XEQ120" t="s">
        <v>304</v>
      </c>
      <c r="XER120" t="s">
        <v>304</v>
      </c>
    </row>
    <row r="121" spans="1:21 16362:16372" hidden="1">
      <c r="A121" s="232">
        <v>327</v>
      </c>
      <c r="B121" s="233" t="s">
        <v>1130</v>
      </c>
      <c r="C121" s="233"/>
      <c r="D121" s="232" t="str">
        <f t="shared" si="6"/>
        <v>Ream</v>
      </c>
      <c r="E121" s="232" t="s">
        <v>1050</v>
      </c>
      <c r="F121" s="232">
        <v>330</v>
      </c>
      <c r="G121" s="234">
        <v>38</v>
      </c>
      <c r="H121" s="234">
        <v>36</v>
      </c>
      <c r="I121" s="235">
        <v>96.52</v>
      </c>
      <c r="J121" s="235">
        <v>91.44</v>
      </c>
      <c r="K121" s="237">
        <v>145.626</v>
      </c>
      <c r="L121" s="232" t="s">
        <v>859</v>
      </c>
      <c r="M121" s="232" t="s">
        <v>606</v>
      </c>
      <c r="N121" s="232" t="s">
        <v>856</v>
      </c>
      <c r="O121" s="232" t="s">
        <v>851</v>
      </c>
      <c r="P121" s="232">
        <v>1</v>
      </c>
      <c r="Q121" s="232">
        <v>0</v>
      </c>
      <c r="R121" s="240">
        <v>1.35</v>
      </c>
      <c r="S121" s="232" t="str">
        <f t="shared" si="7"/>
        <v xml:space="preserve"> Uncoated</v>
      </c>
      <c r="T121" s="61" t="s">
        <v>312</v>
      </c>
      <c r="U121" s="61">
        <v>1107</v>
      </c>
      <c r="XEH121">
        <v>1076</v>
      </c>
      <c r="XEI121" t="s">
        <v>1277</v>
      </c>
      <c r="XEJ121" t="s">
        <v>1277</v>
      </c>
      <c r="XEK121">
        <v>11</v>
      </c>
      <c r="XEL121">
        <v>0</v>
      </c>
      <c r="XEM121">
        <v>1</v>
      </c>
      <c r="XEN121" s="203">
        <v>44091</v>
      </c>
      <c r="XEO121" t="s">
        <v>795</v>
      </c>
      <c r="XEP121" t="s">
        <v>795</v>
      </c>
      <c r="XEQ121" t="s">
        <v>304</v>
      </c>
      <c r="XER121" t="s">
        <v>304</v>
      </c>
    </row>
    <row r="122" spans="1:21 16362:16372" hidden="1">
      <c r="A122" s="232">
        <v>328</v>
      </c>
      <c r="B122" s="233" t="s">
        <v>1131</v>
      </c>
      <c r="C122" s="233"/>
      <c r="D122" s="232" t="str">
        <f t="shared" si="6"/>
        <v>Ream</v>
      </c>
      <c r="E122" s="232" t="s">
        <v>1132</v>
      </c>
      <c r="F122" s="232">
        <v>210</v>
      </c>
      <c r="G122" s="234">
        <v>23</v>
      </c>
      <c r="H122" s="234">
        <v>36</v>
      </c>
      <c r="I122" s="235">
        <v>58.42</v>
      </c>
      <c r="J122" s="235">
        <v>91.44</v>
      </c>
      <c r="K122" s="237">
        <v>56.09</v>
      </c>
      <c r="L122" s="232" t="s">
        <v>1039</v>
      </c>
      <c r="M122" s="232" t="s">
        <v>606</v>
      </c>
      <c r="N122" s="232" t="s">
        <v>856</v>
      </c>
      <c r="O122" s="232" t="s">
        <v>851</v>
      </c>
      <c r="P122" s="232">
        <v>1</v>
      </c>
      <c r="Q122" s="232">
        <v>0</v>
      </c>
      <c r="R122" s="240">
        <v>0.95</v>
      </c>
      <c r="S122" s="232" t="str">
        <f t="shared" si="7"/>
        <v>Coated Matt</v>
      </c>
      <c r="T122" s="61" t="s">
        <v>307</v>
      </c>
      <c r="U122" s="61">
        <v>1107</v>
      </c>
      <c r="XEH122">
        <v>1077</v>
      </c>
      <c r="XEI122" t="s">
        <v>1278</v>
      </c>
      <c r="XEJ122" t="s">
        <v>1278</v>
      </c>
      <c r="XEK122">
        <v>11</v>
      </c>
      <c r="XEL122">
        <v>0</v>
      </c>
      <c r="XEM122">
        <v>1</v>
      </c>
      <c r="XEN122" s="203">
        <v>44091</v>
      </c>
      <c r="XEO122" t="s">
        <v>795</v>
      </c>
      <c r="XEP122" t="s">
        <v>795</v>
      </c>
      <c r="XEQ122" t="s">
        <v>304</v>
      </c>
      <c r="XER122" t="s">
        <v>304</v>
      </c>
    </row>
    <row r="123" spans="1:21 16362:16372" hidden="1">
      <c r="A123" s="232">
        <v>329</v>
      </c>
      <c r="B123" s="233" t="s">
        <v>1133</v>
      </c>
      <c r="C123" s="233"/>
      <c r="D123" s="232" t="str">
        <f t="shared" si="6"/>
        <v>Ream</v>
      </c>
      <c r="E123" s="232" t="s">
        <v>1132</v>
      </c>
      <c r="F123" s="232">
        <v>210</v>
      </c>
      <c r="G123" s="234">
        <v>25</v>
      </c>
      <c r="H123" s="234">
        <v>36</v>
      </c>
      <c r="I123" s="235">
        <v>63.5</v>
      </c>
      <c r="J123" s="235">
        <v>91.44</v>
      </c>
      <c r="K123" s="237">
        <v>60.968000000000004</v>
      </c>
      <c r="L123" s="232" t="s">
        <v>1134</v>
      </c>
      <c r="M123" s="232" t="s">
        <v>606</v>
      </c>
      <c r="N123" s="232" t="s">
        <v>856</v>
      </c>
      <c r="O123" s="232" t="s">
        <v>851</v>
      </c>
      <c r="P123" s="232">
        <v>1</v>
      </c>
      <c r="Q123" s="232">
        <v>0</v>
      </c>
      <c r="R123" s="240">
        <v>0.95</v>
      </c>
      <c r="S123" s="232" t="str">
        <f t="shared" si="7"/>
        <v>Coated Matt</v>
      </c>
      <c r="T123" s="61" t="s">
        <v>307</v>
      </c>
      <c r="U123" s="61">
        <v>1107</v>
      </c>
      <c r="XEH123">
        <v>1078</v>
      </c>
      <c r="XEI123" t="s">
        <v>1279</v>
      </c>
      <c r="XEJ123" t="s">
        <v>1279</v>
      </c>
      <c r="XEK123">
        <v>11</v>
      </c>
      <c r="XEL123">
        <v>0</v>
      </c>
      <c r="XEM123">
        <v>1</v>
      </c>
      <c r="XEN123" s="203">
        <v>44091</v>
      </c>
      <c r="XEO123" t="s">
        <v>795</v>
      </c>
      <c r="XEP123" t="s">
        <v>795</v>
      </c>
      <c r="XEQ123" t="s">
        <v>304</v>
      </c>
      <c r="XER123" t="s">
        <v>304</v>
      </c>
    </row>
    <row r="124" spans="1:21 16362:16372" hidden="1">
      <c r="A124" s="232">
        <v>330</v>
      </c>
      <c r="B124" s="233" t="s">
        <v>1135</v>
      </c>
      <c r="C124" s="233"/>
      <c r="D124" s="232" t="str">
        <f t="shared" si="6"/>
        <v>Ream</v>
      </c>
      <c r="E124" s="232" t="s">
        <v>973</v>
      </c>
      <c r="F124" s="232">
        <v>157</v>
      </c>
      <c r="G124" s="234">
        <v>25</v>
      </c>
      <c r="H124" s="234">
        <v>36</v>
      </c>
      <c r="I124" s="235">
        <v>63.5</v>
      </c>
      <c r="J124" s="235">
        <v>91.44</v>
      </c>
      <c r="K124" s="237">
        <v>45.581000000000003</v>
      </c>
      <c r="L124" s="232" t="s">
        <v>1136</v>
      </c>
      <c r="M124" s="232" t="s">
        <v>606</v>
      </c>
      <c r="N124" s="232" t="s">
        <v>856</v>
      </c>
      <c r="O124" s="232" t="s">
        <v>851</v>
      </c>
      <c r="P124" s="232">
        <v>2</v>
      </c>
      <c r="Q124" s="232">
        <v>0</v>
      </c>
      <c r="R124" s="240">
        <v>0.9</v>
      </c>
      <c r="S124" s="232" t="str">
        <f t="shared" si="7"/>
        <v>Coated Gloss</v>
      </c>
      <c r="T124" s="61" t="s">
        <v>310</v>
      </c>
      <c r="U124" s="61">
        <v>1107</v>
      </c>
      <c r="XEH124">
        <v>1079</v>
      </c>
      <c r="XEI124" t="s">
        <v>1280</v>
      </c>
      <c r="XEJ124" t="s">
        <v>1280</v>
      </c>
      <c r="XEK124">
        <v>11</v>
      </c>
      <c r="XEL124">
        <v>0</v>
      </c>
      <c r="XEM124">
        <v>1</v>
      </c>
      <c r="XEN124" s="203">
        <v>44091</v>
      </c>
      <c r="XEO124" t="s">
        <v>795</v>
      </c>
      <c r="XEP124" t="s">
        <v>795</v>
      </c>
      <c r="XEQ124" t="s">
        <v>304</v>
      </c>
      <c r="XER124" t="s">
        <v>304</v>
      </c>
    </row>
    <row r="125" spans="1:21 16362:16372" hidden="1">
      <c r="A125" s="232">
        <v>331</v>
      </c>
      <c r="B125" s="233" t="s">
        <v>1137</v>
      </c>
      <c r="C125" s="233"/>
      <c r="D125" s="232" t="str">
        <f t="shared" si="6"/>
        <v>Ream</v>
      </c>
      <c r="E125" s="232" t="s">
        <v>973</v>
      </c>
      <c r="F125" s="232">
        <v>300</v>
      </c>
      <c r="G125" s="234">
        <v>30</v>
      </c>
      <c r="H125" s="234">
        <v>40</v>
      </c>
      <c r="I125" s="235">
        <v>76.2</v>
      </c>
      <c r="J125" s="235">
        <v>101.6</v>
      </c>
      <c r="K125" s="237">
        <v>116.129</v>
      </c>
      <c r="L125" s="232" t="s">
        <v>1029</v>
      </c>
      <c r="M125" s="232" t="s">
        <v>606</v>
      </c>
      <c r="N125" s="232" t="s">
        <v>856</v>
      </c>
      <c r="O125" s="232" t="s">
        <v>851</v>
      </c>
      <c r="P125" s="232">
        <v>1</v>
      </c>
      <c r="Q125" s="232">
        <v>0</v>
      </c>
      <c r="R125" s="240">
        <v>0.9</v>
      </c>
      <c r="S125" s="232" t="str">
        <f t="shared" si="7"/>
        <v>Coated Gloss</v>
      </c>
      <c r="T125" s="61" t="s">
        <v>310</v>
      </c>
      <c r="U125" s="61">
        <v>1107</v>
      </c>
      <c r="XEH125">
        <v>1080</v>
      </c>
      <c r="XEI125" t="s">
        <v>1281</v>
      </c>
      <c r="XEJ125" t="s">
        <v>1281</v>
      </c>
      <c r="XEK125">
        <v>11</v>
      </c>
      <c r="XEL125">
        <v>0</v>
      </c>
      <c r="XEM125">
        <v>1</v>
      </c>
      <c r="XEN125" s="203">
        <v>44091</v>
      </c>
      <c r="XEO125" t="s">
        <v>795</v>
      </c>
      <c r="XEP125" t="s">
        <v>795</v>
      </c>
      <c r="XEQ125" t="s">
        <v>304</v>
      </c>
      <c r="XER125" t="s">
        <v>304</v>
      </c>
    </row>
    <row r="126" spans="1:21 16362:16372" hidden="1">
      <c r="A126" s="232">
        <v>332</v>
      </c>
      <c r="B126" s="233" t="s">
        <v>1138</v>
      </c>
      <c r="C126" s="233"/>
      <c r="D126" s="232" t="str">
        <f t="shared" si="6"/>
        <v>Ream</v>
      </c>
      <c r="E126" s="232" t="s">
        <v>962</v>
      </c>
      <c r="F126" s="232">
        <v>290</v>
      </c>
      <c r="G126" s="234">
        <v>31.5</v>
      </c>
      <c r="H126" s="234">
        <v>41.5</v>
      </c>
      <c r="I126" s="235">
        <v>80.010000000000005</v>
      </c>
      <c r="J126" s="235">
        <v>105.41</v>
      </c>
      <c r="K126" s="237">
        <v>122.291</v>
      </c>
      <c r="L126" s="232" t="s">
        <v>1139</v>
      </c>
      <c r="M126" s="232" t="s">
        <v>606</v>
      </c>
      <c r="N126" s="232" t="s">
        <v>856</v>
      </c>
      <c r="O126" s="232" t="s">
        <v>851</v>
      </c>
      <c r="P126" s="232">
        <v>1</v>
      </c>
      <c r="Q126" s="232">
        <v>0</v>
      </c>
      <c r="R126" s="240">
        <v>1.4</v>
      </c>
      <c r="S126" s="232" t="str">
        <f t="shared" si="7"/>
        <v>High Bulk</v>
      </c>
      <c r="T126" s="61" t="s">
        <v>315</v>
      </c>
      <c r="U126" s="61">
        <v>1107</v>
      </c>
      <c r="XEH126">
        <v>1081</v>
      </c>
      <c r="XEI126" t="s">
        <v>1282</v>
      </c>
      <c r="XEJ126" t="s">
        <v>1282</v>
      </c>
      <c r="XEK126">
        <v>11</v>
      </c>
      <c r="XEL126">
        <v>0</v>
      </c>
      <c r="XEM126">
        <v>1</v>
      </c>
      <c r="XEN126" s="203">
        <v>44091</v>
      </c>
      <c r="XEO126" t="s">
        <v>795</v>
      </c>
      <c r="XEP126" t="s">
        <v>795</v>
      </c>
      <c r="XEQ126" t="s">
        <v>304</v>
      </c>
      <c r="XER126" t="s">
        <v>304</v>
      </c>
    </row>
    <row r="127" spans="1:21 16362:16372" hidden="1">
      <c r="A127" s="232">
        <v>333</v>
      </c>
      <c r="B127" s="233" t="s">
        <v>1140</v>
      </c>
      <c r="C127" s="233"/>
      <c r="D127" s="232" t="str">
        <f t="shared" si="6"/>
        <v>Ream</v>
      </c>
      <c r="E127" s="232" t="s">
        <v>962</v>
      </c>
      <c r="F127" s="232">
        <v>280</v>
      </c>
      <c r="G127" s="234">
        <v>31.5</v>
      </c>
      <c r="H127" s="234">
        <v>41.5</v>
      </c>
      <c r="I127" s="235">
        <v>80.010000000000005</v>
      </c>
      <c r="J127" s="235">
        <v>105.41</v>
      </c>
      <c r="K127" s="237">
        <v>118.074</v>
      </c>
      <c r="L127" s="232" t="s">
        <v>1139</v>
      </c>
      <c r="M127" s="232" t="s">
        <v>606</v>
      </c>
      <c r="N127" s="232" t="s">
        <v>856</v>
      </c>
      <c r="O127" s="232" t="s">
        <v>851</v>
      </c>
      <c r="P127" s="232">
        <v>1</v>
      </c>
      <c r="Q127" s="232">
        <v>0</v>
      </c>
      <c r="R127" s="240">
        <v>1.4</v>
      </c>
      <c r="S127" s="232" t="str">
        <f t="shared" si="7"/>
        <v>High Bulk</v>
      </c>
      <c r="T127" s="61" t="s">
        <v>315</v>
      </c>
      <c r="U127" s="61">
        <v>1107</v>
      </c>
      <c r="XEH127">
        <v>1082</v>
      </c>
      <c r="XEI127" t="s">
        <v>1283</v>
      </c>
      <c r="XEJ127" t="s">
        <v>1283</v>
      </c>
      <c r="XEK127">
        <v>11</v>
      </c>
      <c r="XEL127">
        <v>0</v>
      </c>
      <c r="XEM127">
        <v>1</v>
      </c>
      <c r="XEN127" s="203">
        <v>44091</v>
      </c>
      <c r="XEO127" t="s">
        <v>795</v>
      </c>
      <c r="XEP127" t="s">
        <v>795</v>
      </c>
      <c r="XEQ127" t="s">
        <v>304</v>
      </c>
      <c r="XER127" t="s">
        <v>304</v>
      </c>
    </row>
    <row r="128" spans="1:21 16362:16372" hidden="1">
      <c r="A128" s="232">
        <v>334</v>
      </c>
      <c r="B128" s="233" t="s">
        <v>1141</v>
      </c>
      <c r="C128" s="233"/>
      <c r="D128" s="232" t="str">
        <f t="shared" si="6"/>
        <v>Ream</v>
      </c>
      <c r="E128" s="232" t="s">
        <v>981</v>
      </c>
      <c r="F128" s="232">
        <v>280</v>
      </c>
      <c r="G128" s="234">
        <v>25</v>
      </c>
      <c r="H128" s="234">
        <v>36</v>
      </c>
      <c r="I128" s="235">
        <v>63.5</v>
      </c>
      <c r="J128" s="235">
        <v>91.44</v>
      </c>
      <c r="K128" s="237">
        <v>81.290000000000006</v>
      </c>
      <c r="L128" s="232" t="s">
        <v>1142</v>
      </c>
      <c r="M128" s="232" t="s">
        <v>606</v>
      </c>
      <c r="N128" s="232" t="s">
        <v>856</v>
      </c>
      <c r="O128" s="232" t="s">
        <v>851</v>
      </c>
      <c r="P128" s="232">
        <v>1</v>
      </c>
      <c r="Q128" s="232">
        <v>0</v>
      </c>
      <c r="R128" s="240">
        <v>0.95</v>
      </c>
      <c r="S128" s="232" t="str">
        <f t="shared" si="7"/>
        <v>Coated Matt</v>
      </c>
      <c r="T128" s="61" t="s">
        <v>307</v>
      </c>
      <c r="U128" s="61">
        <v>1107</v>
      </c>
      <c r="XEH128">
        <v>1083</v>
      </c>
      <c r="XEI128" t="s">
        <v>1284</v>
      </c>
      <c r="XEJ128" t="s">
        <v>1284</v>
      </c>
      <c r="XEK128">
        <v>11</v>
      </c>
      <c r="XEL128">
        <v>0</v>
      </c>
      <c r="XEM128">
        <v>1</v>
      </c>
      <c r="XEN128" s="203">
        <v>44091</v>
      </c>
      <c r="XEO128" t="s">
        <v>795</v>
      </c>
      <c r="XEP128" t="s">
        <v>795</v>
      </c>
      <c r="XEQ128" t="s">
        <v>304</v>
      </c>
      <c r="XER128" t="s">
        <v>304</v>
      </c>
    </row>
    <row r="129" spans="1:21 16362:16372" hidden="1">
      <c r="A129" s="232">
        <v>335</v>
      </c>
      <c r="B129" s="233" t="s">
        <v>1143</v>
      </c>
      <c r="C129" s="233"/>
      <c r="D129" s="232" t="str">
        <f t="shared" si="6"/>
        <v>Ream</v>
      </c>
      <c r="E129" s="232" t="s">
        <v>1144</v>
      </c>
      <c r="F129" s="232">
        <v>120</v>
      </c>
      <c r="G129" s="234">
        <v>20</v>
      </c>
      <c r="H129" s="234">
        <v>30</v>
      </c>
      <c r="I129" s="235">
        <v>50.8</v>
      </c>
      <c r="J129" s="235">
        <v>76.2</v>
      </c>
      <c r="K129" s="237">
        <v>23.225999999999999</v>
      </c>
      <c r="L129" s="232" t="s">
        <v>1091</v>
      </c>
      <c r="M129" s="232" t="s">
        <v>606</v>
      </c>
      <c r="N129" s="232" t="s">
        <v>856</v>
      </c>
      <c r="O129" s="232" t="s">
        <v>851</v>
      </c>
      <c r="P129" s="232">
        <v>3</v>
      </c>
      <c r="Q129" s="232">
        <v>0</v>
      </c>
      <c r="R129" s="240">
        <v>0.9</v>
      </c>
      <c r="S129" s="232" t="str">
        <f t="shared" si="7"/>
        <v>Coated Gloss</v>
      </c>
      <c r="T129" s="61" t="s">
        <v>310</v>
      </c>
      <c r="U129" s="61">
        <v>1107</v>
      </c>
      <c r="XEH129">
        <v>1084</v>
      </c>
      <c r="XEI129" t="s">
        <v>1285</v>
      </c>
      <c r="XEJ129" t="s">
        <v>1285</v>
      </c>
      <c r="XEK129">
        <v>11</v>
      </c>
      <c r="XEL129">
        <v>0</v>
      </c>
      <c r="XEM129">
        <v>1</v>
      </c>
      <c r="XEN129" s="203">
        <v>44091</v>
      </c>
      <c r="XEO129" t="s">
        <v>795</v>
      </c>
      <c r="XEP129" t="s">
        <v>795</v>
      </c>
      <c r="XEQ129" t="s">
        <v>304</v>
      </c>
      <c r="XER129" t="s">
        <v>304</v>
      </c>
    </row>
    <row r="130" spans="1:21 16362:16372" hidden="1">
      <c r="A130" s="232">
        <v>336</v>
      </c>
      <c r="B130" s="233" t="s">
        <v>1145</v>
      </c>
      <c r="C130" s="233"/>
      <c r="D130" s="232" t="str">
        <f t="shared" ref="D130:D161" si="8">VLOOKUP(U130,$XEH$1:$XER$1999,2,FALSE)</f>
        <v>Ream</v>
      </c>
      <c r="E130" s="232" t="s">
        <v>973</v>
      </c>
      <c r="F130" s="232">
        <v>90</v>
      </c>
      <c r="G130" s="234">
        <v>23</v>
      </c>
      <c r="H130" s="234">
        <v>36</v>
      </c>
      <c r="I130" s="235">
        <v>58.42</v>
      </c>
      <c r="J130" s="235">
        <v>91.44</v>
      </c>
      <c r="K130" s="237">
        <v>24.039000000000001</v>
      </c>
      <c r="L130" s="232" t="s">
        <v>1039</v>
      </c>
      <c r="M130" s="232" t="s">
        <v>606</v>
      </c>
      <c r="N130" s="232" t="s">
        <v>856</v>
      </c>
      <c r="O130" s="232" t="s">
        <v>851</v>
      </c>
      <c r="P130" s="232">
        <v>3</v>
      </c>
      <c r="Q130" s="232">
        <v>0</v>
      </c>
      <c r="R130" s="240">
        <v>0.9</v>
      </c>
      <c r="S130" s="232" t="str">
        <f t="shared" ref="S130:S161" si="9">VLOOKUP(T130,$XEH$1:$XER$395,2,FALSE)</f>
        <v>Coated Gloss</v>
      </c>
      <c r="T130" s="61" t="s">
        <v>310</v>
      </c>
      <c r="U130" s="61">
        <v>1107</v>
      </c>
      <c r="XEH130">
        <v>1085</v>
      </c>
      <c r="XEI130" t="s">
        <v>1286</v>
      </c>
      <c r="XEJ130" t="s">
        <v>1286</v>
      </c>
      <c r="XEK130">
        <v>11</v>
      </c>
      <c r="XEL130">
        <v>0</v>
      </c>
      <c r="XEM130">
        <v>1</v>
      </c>
      <c r="XEN130" s="203">
        <v>44091</v>
      </c>
      <c r="XEO130" t="s">
        <v>795</v>
      </c>
      <c r="XEP130" t="s">
        <v>795</v>
      </c>
      <c r="XEQ130" t="s">
        <v>304</v>
      </c>
      <c r="XER130" t="s">
        <v>304</v>
      </c>
    </row>
    <row r="131" spans="1:21 16362:16372" hidden="1">
      <c r="A131" s="232">
        <v>337</v>
      </c>
      <c r="B131" s="233" t="s">
        <v>1146</v>
      </c>
      <c r="C131" s="233"/>
      <c r="D131" s="232" t="str">
        <f t="shared" si="8"/>
        <v>Ream</v>
      </c>
      <c r="E131" s="232" t="s">
        <v>973</v>
      </c>
      <c r="F131" s="232">
        <v>100</v>
      </c>
      <c r="G131" s="234">
        <v>25</v>
      </c>
      <c r="H131" s="234">
        <v>36</v>
      </c>
      <c r="I131" s="235">
        <v>63.5</v>
      </c>
      <c r="J131" s="235">
        <v>91.44</v>
      </c>
      <c r="K131" s="237">
        <v>29.032</v>
      </c>
      <c r="L131" s="232" t="s">
        <v>1039</v>
      </c>
      <c r="M131" s="232" t="s">
        <v>606</v>
      </c>
      <c r="N131" s="232" t="s">
        <v>856</v>
      </c>
      <c r="O131" s="232" t="s">
        <v>851</v>
      </c>
      <c r="P131" s="232">
        <v>2</v>
      </c>
      <c r="Q131" s="232">
        <v>0</v>
      </c>
      <c r="R131" s="240">
        <v>0.9</v>
      </c>
      <c r="S131" s="232" t="str">
        <f t="shared" si="9"/>
        <v>Coated Gloss</v>
      </c>
      <c r="T131" s="61" t="s">
        <v>310</v>
      </c>
      <c r="U131" s="61">
        <v>1107</v>
      </c>
      <c r="XEH131">
        <v>1086</v>
      </c>
      <c r="XEI131" t="s">
        <v>1287</v>
      </c>
      <c r="XEJ131" t="s">
        <v>1287</v>
      </c>
      <c r="XEK131">
        <v>11</v>
      </c>
      <c r="XEL131">
        <v>0</v>
      </c>
      <c r="XEM131">
        <v>1</v>
      </c>
      <c r="XEN131" s="203">
        <v>44091</v>
      </c>
      <c r="XEO131" t="s">
        <v>795</v>
      </c>
      <c r="XEP131" t="s">
        <v>795</v>
      </c>
      <c r="XEQ131" t="s">
        <v>304</v>
      </c>
      <c r="XER131" t="s">
        <v>304</v>
      </c>
    </row>
    <row r="132" spans="1:21 16362:16372" hidden="1">
      <c r="A132" s="232">
        <v>338</v>
      </c>
      <c r="B132" s="233" t="s">
        <v>1147</v>
      </c>
      <c r="C132" s="233"/>
      <c r="D132" s="232" t="str">
        <f t="shared" si="8"/>
        <v>Ream</v>
      </c>
      <c r="E132" s="232" t="s">
        <v>749</v>
      </c>
      <c r="F132" s="232">
        <v>115</v>
      </c>
      <c r="G132" s="234">
        <v>25</v>
      </c>
      <c r="H132" s="234">
        <v>36</v>
      </c>
      <c r="I132" s="235">
        <v>63.5</v>
      </c>
      <c r="J132" s="235">
        <v>91.44</v>
      </c>
      <c r="K132" s="237">
        <v>33.387</v>
      </c>
      <c r="L132" s="232" t="s">
        <v>749</v>
      </c>
      <c r="M132" s="232" t="s">
        <v>606</v>
      </c>
      <c r="N132" s="232" t="s">
        <v>856</v>
      </c>
      <c r="O132" s="232" t="s">
        <v>851</v>
      </c>
      <c r="P132" s="232">
        <v>2</v>
      </c>
      <c r="Q132" s="232">
        <v>0</v>
      </c>
      <c r="R132" s="240">
        <v>1.35</v>
      </c>
      <c r="S132" s="232" t="str">
        <f t="shared" si="9"/>
        <v xml:space="preserve"> Uncoated</v>
      </c>
      <c r="T132" s="61" t="s">
        <v>312</v>
      </c>
      <c r="U132" s="61">
        <v>1107</v>
      </c>
      <c r="XEH132">
        <v>1087</v>
      </c>
      <c r="XEI132" t="s">
        <v>1288</v>
      </c>
      <c r="XEJ132" t="s">
        <v>1288</v>
      </c>
      <c r="XEK132">
        <v>11</v>
      </c>
      <c r="XEL132">
        <v>0</v>
      </c>
      <c r="XEM132">
        <v>1</v>
      </c>
      <c r="XEN132" s="203">
        <v>44091</v>
      </c>
      <c r="XEO132" t="s">
        <v>795</v>
      </c>
      <c r="XEP132" t="s">
        <v>795</v>
      </c>
      <c r="XEQ132" t="s">
        <v>304</v>
      </c>
      <c r="XER132" t="s">
        <v>304</v>
      </c>
    </row>
    <row r="133" spans="1:21 16362:16372" hidden="1">
      <c r="A133" s="232">
        <v>339</v>
      </c>
      <c r="B133" s="233" t="s">
        <v>1148</v>
      </c>
      <c r="C133" s="233"/>
      <c r="D133" s="232" t="str">
        <f t="shared" si="8"/>
        <v>Ream</v>
      </c>
      <c r="E133" s="232" t="s">
        <v>961</v>
      </c>
      <c r="F133" s="232">
        <v>225</v>
      </c>
      <c r="G133" s="234">
        <v>24</v>
      </c>
      <c r="H133" s="234">
        <v>32</v>
      </c>
      <c r="I133" s="235">
        <v>60.96</v>
      </c>
      <c r="J133" s="235">
        <v>81.28</v>
      </c>
      <c r="K133" s="237">
        <v>55.741999999999997</v>
      </c>
      <c r="L133" s="232" t="s">
        <v>1039</v>
      </c>
      <c r="M133" s="232" t="s">
        <v>606</v>
      </c>
      <c r="N133" s="232" t="s">
        <v>856</v>
      </c>
      <c r="O133" s="232" t="s">
        <v>851</v>
      </c>
      <c r="P133" s="232">
        <v>1</v>
      </c>
      <c r="Q133" s="232">
        <v>0</v>
      </c>
      <c r="R133" s="240">
        <v>1.35</v>
      </c>
      <c r="S133" s="232" t="str">
        <f t="shared" si="9"/>
        <v xml:space="preserve"> Uncoated</v>
      </c>
      <c r="T133" s="61" t="s">
        <v>312</v>
      </c>
      <c r="U133" s="61">
        <v>1107</v>
      </c>
      <c r="XEH133">
        <v>1088</v>
      </c>
      <c r="XEI133" t="s">
        <v>1289</v>
      </c>
      <c r="XEJ133" t="s">
        <v>1289</v>
      </c>
      <c r="XEK133">
        <v>11</v>
      </c>
      <c r="XEL133">
        <v>0</v>
      </c>
      <c r="XEM133">
        <v>1</v>
      </c>
      <c r="XEN133" s="203">
        <v>44091</v>
      </c>
      <c r="XEO133" t="s">
        <v>795</v>
      </c>
      <c r="XEP133" t="s">
        <v>795</v>
      </c>
      <c r="XEQ133" t="s">
        <v>304</v>
      </c>
      <c r="XER133" t="s">
        <v>304</v>
      </c>
    </row>
    <row r="134" spans="1:21 16362:16372" hidden="1">
      <c r="A134" s="232">
        <v>340</v>
      </c>
      <c r="B134" s="233" t="s">
        <v>1149</v>
      </c>
      <c r="C134" s="233"/>
      <c r="D134" s="232" t="str">
        <f t="shared" si="8"/>
        <v>Ream</v>
      </c>
      <c r="E134" s="232" t="s">
        <v>314</v>
      </c>
      <c r="F134" s="232">
        <v>58</v>
      </c>
      <c r="G134" s="234">
        <v>22.75</v>
      </c>
      <c r="H134" s="234">
        <v>35.04</v>
      </c>
      <c r="I134" s="235">
        <v>57.79</v>
      </c>
      <c r="J134" s="235">
        <v>89</v>
      </c>
      <c r="K134" s="237">
        <v>14.916</v>
      </c>
      <c r="L134" s="232" t="s">
        <v>1150</v>
      </c>
      <c r="M134" s="232" t="s">
        <v>606</v>
      </c>
      <c r="N134" s="232" t="s">
        <v>856</v>
      </c>
      <c r="O134" s="232" t="s">
        <v>1118</v>
      </c>
      <c r="P134" s="232">
        <v>4</v>
      </c>
      <c r="Q134" s="232">
        <v>0</v>
      </c>
      <c r="R134" s="240">
        <v>1.35</v>
      </c>
      <c r="S134" s="232" t="str">
        <f t="shared" si="9"/>
        <v xml:space="preserve"> Uncoated</v>
      </c>
      <c r="T134" s="61" t="s">
        <v>312</v>
      </c>
      <c r="U134" s="61">
        <v>1107</v>
      </c>
      <c r="XEH134">
        <v>1089</v>
      </c>
      <c r="XEI134" t="s">
        <v>1290</v>
      </c>
      <c r="XEJ134" t="s">
        <v>1290</v>
      </c>
      <c r="XEK134">
        <v>11</v>
      </c>
      <c r="XEL134">
        <v>0</v>
      </c>
      <c r="XEM134">
        <v>1</v>
      </c>
      <c r="XEN134" s="203">
        <v>44091</v>
      </c>
      <c r="XEO134" t="s">
        <v>795</v>
      </c>
      <c r="XEP134" t="s">
        <v>795</v>
      </c>
      <c r="XEQ134" t="s">
        <v>304</v>
      </c>
      <c r="XER134" t="s">
        <v>304</v>
      </c>
    </row>
    <row r="135" spans="1:21 16362:16372" hidden="1">
      <c r="A135" s="232">
        <v>341</v>
      </c>
      <c r="B135" s="233" t="s">
        <v>1151</v>
      </c>
      <c r="C135" s="233"/>
      <c r="D135" s="232" t="str">
        <f t="shared" si="8"/>
        <v>Ream</v>
      </c>
      <c r="E135" s="232" t="s">
        <v>962</v>
      </c>
      <c r="F135" s="232">
        <v>300</v>
      </c>
      <c r="G135" s="234">
        <v>10</v>
      </c>
      <c r="H135" s="234">
        <v>29</v>
      </c>
      <c r="I135" s="235">
        <v>25.4</v>
      </c>
      <c r="J135" s="235">
        <v>73.66</v>
      </c>
      <c r="K135" s="237">
        <v>28.064</v>
      </c>
      <c r="L135" s="232" t="s">
        <v>859</v>
      </c>
      <c r="M135" s="232" t="s">
        <v>606</v>
      </c>
      <c r="N135" s="232" t="s">
        <v>856</v>
      </c>
      <c r="O135" s="232" t="s">
        <v>851</v>
      </c>
      <c r="P135" s="232">
        <v>2</v>
      </c>
      <c r="Q135" s="232">
        <v>0</v>
      </c>
      <c r="R135" s="240">
        <v>1.35</v>
      </c>
      <c r="S135" s="232" t="str">
        <f t="shared" si="9"/>
        <v>Coated Matt</v>
      </c>
      <c r="T135" s="61" t="s">
        <v>307</v>
      </c>
      <c r="U135" s="61">
        <v>1107</v>
      </c>
      <c r="XEH135">
        <v>1090</v>
      </c>
      <c r="XEI135" t="s">
        <v>1291</v>
      </c>
      <c r="XEJ135" t="s">
        <v>1291</v>
      </c>
      <c r="XEK135">
        <v>12</v>
      </c>
      <c r="XEL135">
        <v>0</v>
      </c>
      <c r="XEM135">
        <v>1</v>
      </c>
      <c r="XEN135" s="203">
        <v>44091</v>
      </c>
      <c r="XEO135" t="s">
        <v>795</v>
      </c>
      <c r="XEP135" t="s">
        <v>795</v>
      </c>
      <c r="XEQ135" t="s">
        <v>304</v>
      </c>
      <c r="XER135" t="s">
        <v>304</v>
      </c>
    </row>
    <row r="136" spans="1:21 16362:16372" hidden="1">
      <c r="A136" s="232">
        <v>342</v>
      </c>
      <c r="B136" s="233" t="s">
        <v>1152</v>
      </c>
      <c r="C136" s="233"/>
      <c r="D136" s="232" t="str">
        <f t="shared" si="8"/>
        <v>Ream</v>
      </c>
      <c r="E136" s="232" t="s">
        <v>1050</v>
      </c>
      <c r="F136" s="232">
        <v>285</v>
      </c>
      <c r="G136" s="234">
        <v>28</v>
      </c>
      <c r="H136" s="234">
        <v>40</v>
      </c>
      <c r="I136" s="235">
        <v>71.12</v>
      </c>
      <c r="J136" s="235">
        <v>101.6</v>
      </c>
      <c r="K136" s="237">
        <v>102.968</v>
      </c>
      <c r="L136" s="232" t="s">
        <v>859</v>
      </c>
      <c r="M136" s="232" t="s">
        <v>606</v>
      </c>
      <c r="N136" s="232" t="s">
        <v>856</v>
      </c>
      <c r="O136" s="232" t="s">
        <v>851</v>
      </c>
      <c r="P136" s="232">
        <v>1</v>
      </c>
      <c r="Q136" s="232">
        <v>0</v>
      </c>
      <c r="R136" s="240">
        <v>1.35</v>
      </c>
      <c r="S136" s="232" t="str">
        <f t="shared" si="9"/>
        <v xml:space="preserve"> Uncoated</v>
      </c>
      <c r="T136" s="61" t="s">
        <v>312</v>
      </c>
      <c r="U136" s="61">
        <v>1107</v>
      </c>
      <c r="XEH136">
        <v>1091</v>
      </c>
      <c r="XEI136" t="s">
        <v>1292</v>
      </c>
      <c r="XEJ136" t="s">
        <v>1292</v>
      </c>
      <c r="XEK136">
        <v>12</v>
      </c>
      <c r="XEL136">
        <v>0</v>
      </c>
      <c r="XEM136">
        <v>1</v>
      </c>
      <c r="XEN136" s="203">
        <v>44091</v>
      </c>
      <c r="XEO136" t="s">
        <v>795</v>
      </c>
      <c r="XEP136" t="s">
        <v>795</v>
      </c>
      <c r="XEQ136" t="s">
        <v>304</v>
      </c>
      <c r="XER136" t="s">
        <v>304</v>
      </c>
    </row>
    <row r="137" spans="1:21 16362:16372" hidden="1">
      <c r="A137" s="232">
        <v>343</v>
      </c>
      <c r="B137" s="233" t="s">
        <v>1153</v>
      </c>
      <c r="C137" s="233"/>
      <c r="D137" s="232" t="str">
        <f t="shared" si="8"/>
        <v>Ream</v>
      </c>
      <c r="E137" s="232" t="s">
        <v>1154</v>
      </c>
      <c r="F137" s="232">
        <v>68</v>
      </c>
      <c r="G137" s="234">
        <v>23</v>
      </c>
      <c r="H137" s="234">
        <v>36</v>
      </c>
      <c r="I137" s="235">
        <v>58.42</v>
      </c>
      <c r="J137" s="235">
        <v>91.44</v>
      </c>
      <c r="K137" s="237">
        <v>18.163</v>
      </c>
      <c r="L137" s="232" t="s">
        <v>1155</v>
      </c>
      <c r="M137" s="232" t="s">
        <v>606</v>
      </c>
      <c r="N137" s="232" t="s">
        <v>856</v>
      </c>
      <c r="O137" s="232" t="s">
        <v>851</v>
      </c>
      <c r="P137" s="232">
        <v>3</v>
      </c>
      <c r="Q137" s="232">
        <v>0</v>
      </c>
      <c r="R137" s="240">
        <v>1.35</v>
      </c>
      <c r="S137" s="232" t="str">
        <f t="shared" si="9"/>
        <v xml:space="preserve"> Uncoated</v>
      </c>
      <c r="T137" s="61" t="s">
        <v>312</v>
      </c>
      <c r="U137" s="61">
        <v>1107</v>
      </c>
      <c r="XEH137">
        <v>1092</v>
      </c>
      <c r="XEI137" t="s">
        <v>1293</v>
      </c>
      <c r="XEJ137" t="s">
        <v>1293</v>
      </c>
      <c r="XEK137">
        <v>12</v>
      </c>
      <c r="XEL137">
        <v>0</v>
      </c>
      <c r="XEM137">
        <v>1</v>
      </c>
      <c r="XEN137" s="203">
        <v>44091</v>
      </c>
      <c r="XEO137" t="s">
        <v>795</v>
      </c>
      <c r="XEP137" t="s">
        <v>795</v>
      </c>
      <c r="XEQ137" t="s">
        <v>304</v>
      </c>
      <c r="XER137" t="s">
        <v>304</v>
      </c>
    </row>
    <row r="138" spans="1:21 16362:16372" hidden="1">
      <c r="A138" s="232">
        <v>344</v>
      </c>
      <c r="B138" s="233" t="s">
        <v>1156</v>
      </c>
      <c r="C138" s="233"/>
      <c r="D138" s="232" t="str">
        <f t="shared" si="8"/>
        <v>Packet(200)</v>
      </c>
      <c r="E138" s="232" t="s">
        <v>1157</v>
      </c>
      <c r="F138" s="232">
        <v>250</v>
      </c>
      <c r="G138" s="234">
        <v>24</v>
      </c>
      <c r="H138" s="234">
        <v>37</v>
      </c>
      <c r="I138" s="235">
        <v>60.96</v>
      </c>
      <c r="J138" s="235">
        <v>93.98</v>
      </c>
      <c r="K138" s="237">
        <v>28.645</v>
      </c>
      <c r="L138" s="232" t="s">
        <v>1158</v>
      </c>
      <c r="M138" s="232" t="s">
        <v>606</v>
      </c>
      <c r="N138" s="232" t="s">
        <v>859</v>
      </c>
      <c r="O138" s="232" t="s">
        <v>892</v>
      </c>
      <c r="P138" s="232">
        <v>2</v>
      </c>
      <c r="Q138" s="232">
        <v>43</v>
      </c>
      <c r="R138" s="240">
        <v>1.35</v>
      </c>
      <c r="S138" s="232" t="str">
        <f t="shared" si="9"/>
        <v xml:space="preserve"> Uncoated</v>
      </c>
      <c r="T138" s="61" t="s">
        <v>312</v>
      </c>
      <c r="U138" s="61">
        <v>1380</v>
      </c>
      <c r="XEH138">
        <v>1093</v>
      </c>
      <c r="XEI138" t="s">
        <v>1294</v>
      </c>
      <c r="XEJ138" t="s">
        <v>1294</v>
      </c>
      <c r="XEK138">
        <v>12</v>
      </c>
      <c r="XEL138">
        <v>0</v>
      </c>
      <c r="XEM138">
        <v>1</v>
      </c>
      <c r="XEN138" s="203">
        <v>44091</v>
      </c>
      <c r="XEO138" t="s">
        <v>795</v>
      </c>
      <c r="XEP138" t="s">
        <v>795</v>
      </c>
      <c r="XEQ138" t="s">
        <v>304</v>
      </c>
      <c r="XER138" t="s">
        <v>304</v>
      </c>
    </row>
    <row r="139" spans="1:21 16362:16372" hidden="1">
      <c r="A139" s="232">
        <v>345</v>
      </c>
      <c r="B139" s="233" t="s">
        <v>1159</v>
      </c>
      <c r="C139" s="233"/>
      <c r="D139" s="232" t="str">
        <f t="shared" si="8"/>
        <v>Gross</v>
      </c>
      <c r="E139" s="232" t="s">
        <v>1160</v>
      </c>
      <c r="F139" s="232">
        <v>250</v>
      </c>
      <c r="G139" s="234">
        <v>23</v>
      </c>
      <c r="H139" s="234">
        <v>36</v>
      </c>
      <c r="I139" s="235">
        <v>58.42</v>
      </c>
      <c r="J139" s="235">
        <v>91.44</v>
      </c>
      <c r="K139" s="237">
        <v>19.231000000000002</v>
      </c>
      <c r="L139" s="232" t="s">
        <v>1161</v>
      </c>
      <c r="M139" s="232" t="s">
        <v>606</v>
      </c>
      <c r="N139" s="232" t="s">
        <v>859</v>
      </c>
      <c r="O139" s="232" t="s">
        <v>851</v>
      </c>
      <c r="P139" s="232">
        <v>3</v>
      </c>
      <c r="Q139" s="232">
        <v>41</v>
      </c>
      <c r="R139" s="240">
        <v>1.35</v>
      </c>
      <c r="S139" s="232" t="str">
        <f t="shared" si="9"/>
        <v xml:space="preserve"> Uncoated</v>
      </c>
      <c r="T139" s="61" t="s">
        <v>312</v>
      </c>
      <c r="U139" s="61">
        <v>1104</v>
      </c>
      <c r="XEH139">
        <v>1094</v>
      </c>
      <c r="XEI139" t="s">
        <v>1295</v>
      </c>
      <c r="XEJ139" t="s">
        <v>1295</v>
      </c>
      <c r="XEK139">
        <v>12</v>
      </c>
      <c r="XEL139">
        <v>0</v>
      </c>
      <c r="XEM139">
        <v>1</v>
      </c>
      <c r="XEN139" s="203">
        <v>44091</v>
      </c>
      <c r="XEO139" t="s">
        <v>795</v>
      </c>
      <c r="XEP139" t="s">
        <v>795</v>
      </c>
      <c r="XEQ139" t="s">
        <v>304</v>
      </c>
      <c r="XER139" t="s">
        <v>304</v>
      </c>
    </row>
    <row r="140" spans="1:21 16362:16372" hidden="1">
      <c r="A140" s="232">
        <v>346</v>
      </c>
      <c r="B140" s="233" t="s">
        <v>1162</v>
      </c>
      <c r="C140" s="233"/>
      <c r="D140" s="232" t="str">
        <f t="shared" si="8"/>
        <v>Ream</v>
      </c>
      <c r="E140" s="232" t="s">
        <v>1163</v>
      </c>
      <c r="F140" s="232">
        <v>90</v>
      </c>
      <c r="G140" s="234">
        <v>40</v>
      </c>
      <c r="H140" s="234">
        <v>30</v>
      </c>
      <c r="I140" s="235">
        <v>101.6</v>
      </c>
      <c r="J140" s="235">
        <v>76.2</v>
      </c>
      <c r="K140" s="237">
        <v>34.838999999999999</v>
      </c>
      <c r="L140" s="232" t="s">
        <v>1104</v>
      </c>
      <c r="M140" s="232" t="s">
        <v>606</v>
      </c>
      <c r="N140" s="232" t="s">
        <v>856</v>
      </c>
      <c r="O140" s="232" t="s">
        <v>851</v>
      </c>
      <c r="P140" s="232">
        <v>2</v>
      </c>
      <c r="Q140" s="232">
        <v>61</v>
      </c>
      <c r="R140" s="240">
        <v>1.35</v>
      </c>
      <c r="S140" s="232" t="str">
        <f t="shared" si="9"/>
        <v xml:space="preserve"> Uncoated</v>
      </c>
      <c r="T140" s="61" t="s">
        <v>312</v>
      </c>
      <c r="U140" s="61">
        <v>1107</v>
      </c>
      <c r="XEH140">
        <v>1095</v>
      </c>
      <c r="XEI140" t="s">
        <v>1296</v>
      </c>
      <c r="XEJ140" t="s">
        <v>1296</v>
      </c>
      <c r="XEK140">
        <v>12</v>
      </c>
      <c r="XEL140">
        <v>0</v>
      </c>
      <c r="XEM140">
        <v>1</v>
      </c>
      <c r="XEN140" s="203">
        <v>44091</v>
      </c>
      <c r="XEO140" t="s">
        <v>795</v>
      </c>
      <c r="XEP140" t="s">
        <v>795</v>
      </c>
      <c r="XEQ140" t="s">
        <v>304</v>
      </c>
      <c r="XER140" t="s">
        <v>304</v>
      </c>
    </row>
    <row r="141" spans="1:21 16362:16372" hidden="1">
      <c r="A141" s="232">
        <v>347</v>
      </c>
      <c r="B141" s="233" t="s">
        <v>1164</v>
      </c>
      <c r="C141" s="233"/>
      <c r="D141" s="232" t="str">
        <f t="shared" si="8"/>
        <v>Ream</v>
      </c>
      <c r="E141" s="232" t="s">
        <v>1163</v>
      </c>
      <c r="F141" s="232">
        <v>90</v>
      </c>
      <c r="G141" s="234">
        <v>23</v>
      </c>
      <c r="H141" s="234">
        <v>36</v>
      </c>
      <c r="I141" s="235">
        <v>58.42</v>
      </c>
      <c r="J141" s="235">
        <v>91.44</v>
      </c>
      <c r="K141" s="237">
        <v>24.039000000000001</v>
      </c>
      <c r="L141" s="232" t="s">
        <v>1104</v>
      </c>
      <c r="M141" s="232" t="s">
        <v>606</v>
      </c>
      <c r="N141" s="232" t="s">
        <v>856</v>
      </c>
      <c r="O141" s="232" t="s">
        <v>851</v>
      </c>
      <c r="P141" s="232">
        <v>3</v>
      </c>
      <c r="Q141" s="232">
        <v>61</v>
      </c>
      <c r="R141" s="240">
        <v>1.35</v>
      </c>
      <c r="S141" s="232" t="str">
        <f t="shared" si="9"/>
        <v xml:space="preserve"> Uncoated</v>
      </c>
      <c r="T141" s="61" t="s">
        <v>312</v>
      </c>
      <c r="U141" s="61">
        <v>1107</v>
      </c>
      <c r="XEH141">
        <v>1096</v>
      </c>
      <c r="XEI141" t="s">
        <v>1297</v>
      </c>
      <c r="XEJ141" t="s">
        <v>1297</v>
      </c>
      <c r="XEK141">
        <v>12</v>
      </c>
      <c r="XEL141">
        <v>0</v>
      </c>
      <c r="XEM141">
        <v>1</v>
      </c>
      <c r="XEN141" s="203">
        <v>44091</v>
      </c>
      <c r="XEO141" t="s">
        <v>795</v>
      </c>
      <c r="XEP141" t="s">
        <v>795</v>
      </c>
      <c r="XEQ141" t="s">
        <v>304</v>
      </c>
      <c r="XER141" t="s">
        <v>304</v>
      </c>
    </row>
    <row r="142" spans="1:21 16362:16372" hidden="1">
      <c r="A142" s="232">
        <v>348</v>
      </c>
      <c r="B142" s="233" t="s">
        <v>1165</v>
      </c>
      <c r="C142" s="233"/>
      <c r="D142" s="232" t="str">
        <f t="shared" si="8"/>
        <v>Ream</v>
      </c>
      <c r="E142" s="232" t="s">
        <v>1166</v>
      </c>
      <c r="F142" s="232">
        <v>115</v>
      </c>
      <c r="G142" s="234">
        <v>30</v>
      </c>
      <c r="H142" s="234">
        <v>40</v>
      </c>
      <c r="I142" s="235">
        <v>76.2</v>
      </c>
      <c r="J142" s="235">
        <v>101.6</v>
      </c>
      <c r="K142" s="237">
        <v>44.6</v>
      </c>
      <c r="L142" s="232" t="s">
        <v>1101</v>
      </c>
      <c r="M142" s="232" t="s">
        <v>606</v>
      </c>
      <c r="N142" s="232" t="s">
        <v>856</v>
      </c>
      <c r="O142" s="232" t="s">
        <v>851</v>
      </c>
      <c r="P142" s="232">
        <v>2</v>
      </c>
      <c r="Q142" s="232">
        <v>66</v>
      </c>
      <c r="R142" s="240">
        <v>1.35</v>
      </c>
      <c r="S142" s="232" t="str">
        <f t="shared" si="9"/>
        <v xml:space="preserve"> Uncoated</v>
      </c>
      <c r="T142" s="61" t="s">
        <v>312</v>
      </c>
      <c r="U142" s="61">
        <v>1107</v>
      </c>
      <c r="XEH142">
        <v>1097</v>
      </c>
      <c r="XEI142" t="s">
        <v>1298</v>
      </c>
      <c r="XEJ142" t="s">
        <v>1298</v>
      </c>
      <c r="XEK142">
        <v>12</v>
      </c>
      <c r="XEL142">
        <v>0</v>
      </c>
      <c r="XEM142">
        <v>1</v>
      </c>
      <c r="XEN142" s="203">
        <v>44091</v>
      </c>
      <c r="XEO142" t="s">
        <v>795</v>
      </c>
      <c r="XEP142" t="s">
        <v>795</v>
      </c>
      <c r="XEQ142" t="s">
        <v>304</v>
      </c>
      <c r="XER142" t="s">
        <v>304</v>
      </c>
    </row>
    <row r="143" spans="1:21 16362:16372" hidden="1">
      <c r="A143" s="232">
        <v>349</v>
      </c>
      <c r="B143" s="233" t="s">
        <v>1167</v>
      </c>
      <c r="C143" s="233"/>
      <c r="D143" s="232" t="str">
        <f t="shared" si="8"/>
        <v>Packet(150)</v>
      </c>
      <c r="E143" s="232" t="s">
        <v>1163</v>
      </c>
      <c r="F143" s="232">
        <v>250</v>
      </c>
      <c r="G143" s="234">
        <v>25</v>
      </c>
      <c r="H143" s="234">
        <v>36</v>
      </c>
      <c r="I143" s="235">
        <v>63.5</v>
      </c>
      <c r="J143" s="235">
        <v>91.44</v>
      </c>
      <c r="K143" s="237">
        <v>21.774000000000001</v>
      </c>
      <c r="L143" s="232" t="s">
        <v>1168</v>
      </c>
      <c r="M143" s="232" t="s">
        <v>606</v>
      </c>
      <c r="N143" s="232" t="s">
        <v>859</v>
      </c>
      <c r="O143" s="232" t="s">
        <v>851</v>
      </c>
      <c r="P143" s="232">
        <v>3</v>
      </c>
      <c r="Q143" s="232">
        <v>58</v>
      </c>
      <c r="R143" s="240">
        <v>1.35</v>
      </c>
      <c r="S143" s="232" t="str">
        <f t="shared" si="9"/>
        <v xml:space="preserve"> Uncoated</v>
      </c>
      <c r="T143" s="61" t="s">
        <v>312</v>
      </c>
      <c r="U143" s="61">
        <v>1106</v>
      </c>
      <c r="XEH143">
        <v>1098</v>
      </c>
      <c r="XEI143" t="s">
        <v>1299</v>
      </c>
      <c r="XEJ143" t="s">
        <v>1299</v>
      </c>
      <c r="XEK143">
        <v>12</v>
      </c>
      <c r="XEL143">
        <v>0</v>
      </c>
      <c r="XEM143">
        <v>1</v>
      </c>
      <c r="XEN143" s="203">
        <v>44091</v>
      </c>
      <c r="XEO143" t="s">
        <v>795</v>
      </c>
      <c r="XEP143" t="s">
        <v>795</v>
      </c>
      <c r="XEQ143" t="s">
        <v>304</v>
      </c>
      <c r="XER143" t="s">
        <v>304</v>
      </c>
    </row>
    <row r="144" spans="1:21 16362:16372" hidden="1">
      <c r="A144" s="232">
        <v>350</v>
      </c>
      <c r="B144" s="233" t="s">
        <v>1169</v>
      </c>
      <c r="C144" s="233"/>
      <c r="D144" s="232" t="str">
        <f t="shared" si="8"/>
        <v>Ream</v>
      </c>
      <c r="E144" s="232" t="s">
        <v>1170</v>
      </c>
      <c r="F144" s="232">
        <v>68</v>
      </c>
      <c r="G144" s="234">
        <v>23</v>
      </c>
      <c r="H144" s="234">
        <v>35</v>
      </c>
      <c r="I144" s="235">
        <v>58.42</v>
      </c>
      <c r="J144" s="235">
        <v>88.9</v>
      </c>
      <c r="K144" s="237">
        <v>17.7</v>
      </c>
      <c r="L144" s="232" t="s">
        <v>1171</v>
      </c>
      <c r="M144" s="232" t="s">
        <v>606</v>
      </c>
      <c r="N144" s="232" t="s">
        <v>856</v>
      </c>
      <c r="O144" s="232" t="s">
        <v>851</v>
      </c>
      <c r="P144" s="232">
        <v>3</v>
      </c>
      <c r="Q144" s="232">
        <v>58</v>
      </c>
      <c r="R144" s="240">
        <v>1.35</v>
      </c>
      <c r="S144" s="232" t="str">
        <f t="shared" si="9"/>
        <v xml:space="preserve"> Uncoated</v>
      </c>
      <c r="T144" s="61" t="s">
        <v>312</v>
      </c>
      <c r="U144" s="61">
        <v>1107</v>
      </c>
      <c r="XEH144">
        <v>1099</v>
      </c>
      <c r="XEI144" t="s">
        <v>1300</v>
      </c>
      <c r="XEJ144" t="s">
        <v>1300</v>
      </c>
      <c r="XEK144">
        <v>12</v>
      </c>
      <c r="XEL144">
        <v>0</v>
      </c>
      <c r="XEM144">
        <v>1</v>
      </c>
      <c r="XEN144" s="203">
        <v>44091</v>
      </c>
      <c r="XEO144" t="s">
        <v>795</v>
      </c>
      <c r="XEP144" t="s">
        <v>795</v>
      </c>
      <c r="XEQ144" t="s">
        <v>304</v>
      </c>
      <c r="XER144" t="s">
        <v>304</v>
      </c>
    </row>
    <row r="145" spans="1:21 16362:16372" hidden="1">
      <c r="A145" s="232">
        <v>351</v>
      </c>
      <c r="B145" s="233" t="s">
        <v>1172</v>
      </c>
      <c r="C145" s="233"/>
      <c r="D145" s="232" t="str">
        <f t="shared" si="8"/>
        <v>Ream</v>
      </c>
      <c r="E145" s="232" t="s">
        <v>937</v>
      </c>
      <c r="F145" s="232">
        <v>105</v>
      </c>
      <c r="G145" s="234">
        <v>28</v>
      </c>
      <c r="H145" s="234">
        <v>40</v>
      </c>
      <c r="I145" s="235">
        <v>71.12</v>
      </c>
      <c r="J145" s="235">
        <v>101.6</v>
      </c>
      <c r="K145" s="237">
        <v>38.020000000000003</v>
      </c>
      <c r="L145" s="232" t="s">
        <v>938</v>
      </c>
      <c r="M145" s="232" t="s">
        <v>606</v>
      </c>
      <c r="N145" s="232" t="s">
        <v>856</v>
      </c>
      <c r="O145" s="232" t="s">
        <v>851</v>
      </c>
      <c r="P145" s="232">
        <v>2</v>
      </c>
      <c r="Q145" s="232">
        <v>66</v>
      </c>
      <c r="R145" s="240">
        <v>1.35</v>
      </c>
      <c r="S145" s="232" t="str">
        <f t="shared" si="9"/>
        <v xml:space="preserve"> Uncoated</v>
      </c>
      <c r="T145" s="61" t="s">
        <v>312</v>
      </c>
      <c r="U145" s="61">
        <v>1107</v>
      </c>
      <c r="XEH145">
        <v>1100</v>
      </c>
      <c r="XEI145" t="s">
        <v>1301</v>
      </c>
      <c r="XEJ145" t="s">
        <v>1301</v>
      </c>
      <c r="XEK145">
        <v>12</v>
      </c>
      <c r="XEL145">
        <v>0</v>
      </c>
      <c r="XEM145">
        <v>1</v>
      </c>
      <c r="XEN145" s="203">
        <v>44091</v>
      </c>
      <c r="XEO145" t="s">
        <v>795</v>
      </c>
      <c r="XEP145" t="s">
        <v>795</v>
      </c>
      <c r="XEQ145" t="s">
        <v>304</v>
      </c>
      <c r="XER145" t="s">
        <v>304</v>
      </c>
    </row>
    <row r="146" spans="1:21 16362:16372" hidden="1">
      <c r="A146" s="232">
        <v>352</v>
      </c>
      <c r="B146" s="233" t="s">
        <v>1173</v>
      </c>
      <c r="C146" s="233"/>
      <c r="D146" s="232" t="str">
        <f t="shared" si="8"/>
        <v>Ream</v>
      </c>
      <c r="E146" s="232" t="s">
        <v>1174</v>
      </c>
      <c r="F146" s="232">
        <v>58</v>
      </c>
      <c r="G146" s="234">
        <v>23</v>
      </c>
      <c r="H146" s="234">
        <v>36</v>
      </c>
      <c r="I146" s="235">
        <v>58.42</v>
      </c>
      <c r="J146" s="235">
        <v>91.44</v>
      </c>
      <c r="K146" s="237">
        <v>15.492000000000001</v>
      </c>
      <c r="L146" s="232" t="s">
        <v>1175</v>
      </c>
      <c r="M146" s="232" t="s">
        <v>606</v>
      </c>
      <c r="N146" s="232" t="s">
        <v>856</v>
      </c>
      <c r="O146" s="232" t="s">
        <v>851</v>
      </c>
      <c r="P146" s="232">
        <v>4</v>
      </c>
      <c r="Q146" s="232">
        <v>58</v>
      </c>
      <c r="R146" s="240">
        <v>1.35</v>
      </c>
      <c r="S146" s="232" t="str">
        <f t="shared" si="9"/>
        <v xml:space="preserve"> Uncoated</v>
      </c>
      <c r="T146" s="61" t="s">
        <v>312</v>
      </c>
      <c r="U146" s="61">
        <v>1107</v>
      </c>
      <c r="XEH146">
        <v>1101</v>
      </c>
      <c r="XEI146" t="s">
        <v>1302</v>
      </c>
      <c r="XEJ146" t="s">
        <v>1302</v>
      </c>
      <c r="XEK146">
        <v>12</v>
      </c>
      <c r="XEL146">
        <v>0</v>
      </c>
      <c r="XEM146">
        <v>1</v>
      </c>
      <c r="XEN146" s="203">
        <v>44091</v>
      </c>
      <c r="XEO146" t="s">
        <v>795</v>
      </c>
      <c r="XEP146" t="s">
        <v>795</v>
      </c>
      <c r="XEQ146" t="s">
        <v>304</v>
      </c>
      <c r="XER146" t="s">
        <v>304</v>
      </c>
    </row>
    <row r="147" spans="1:21 16362:16372" hidden="1">
      <c r="A147" s="232">
        <v>353</v>
      </c>
      <c r="B147" s="233" t="s">
        <v>1176</v>
      </c>
      <c r="C147" s="233"/>
      <c r="D147" s="232" t="str">
        <f t="shared" si="8"/>
        <v>Gross</v>
      </c>
      <c r="E147" s="232" t="s">
        <v>864</v>
      </c>
      <c r="F147" s="232">
        <v>285</v>
      </c>
      <c r="G147" s="234">
        <v>23</v>
      </c>
      <c r="H147" s="234">
        <v>36</v>
      </c>
      <c r="I147" s="235">
        <v>58.42</v>
      </c>
      <c r="J147" s="235">
        <v>91.44</v>
      </c>
      <c r="K147" s="237">
        <v>21.922999999999998</v>
      </c>
      <c r="L147" s="232" t="s">
        <v>970</v>
      </c>
      <c r="M147" s="232" t="s">
        <v>606</v>
      </c>
      <c r="N147" s="232" t="s">
        <v>859</v>
      </c>
      <c r="O147" s="232" t="s">
        <v>851</v>
      </c>
      <c r="P147" s="232">
        <v>3</v>
      </c>
      <c r="Q147" s="232">
        <v>46.5</v>
      </c>
      <c r="R147" s="240">
        <v>1.35</v>
      </c>
      <c r="S147" s="232" t="str">
        <f t="shared" si="9"/>
        <v xml:space="preserve"> Uncoated</v>
      </c>
      <c r="T147" s="61" t="s">
        <v>312</v>
      </c>
      <c r="U147" s="61">
        <v>1104</v>
      </c>
      <c r="XEH147">
        <v>1102</v>
      </c>
      <c r="XEI147" t="s">
        <v>1303</v>
      </c>
      <c r="XEJ147" t="s">
        <v>1303</v>
      </c>
      <c r="XEK147">
        <v>12</v>
      </c>
      <c r="XEL147">
        <v>0</v>
      </c>
      <c r="XEM147">
        <v>1</v>
      </c>
      <c r="XEN147" s="203">
        <v>44091</v>
      </c>
      <c r="XEO147" t="s">
        <v>795</v>
      </c>
      <c r="XEP147" t="s">
        <v>795</v>
      </c>
      <c r="XEQ147" t="s">
        <v>304</v>
      </c>
      <c r="XER147" t="s">
        <v>304</v>
      </c>
    </row>
    <row r="148" spans="1:21 16362:16372" hidden="1">
      <c r="A148" s="232">
        <v>354</v>
      </c>
      <c r="B148" s="233" t="s">
        <v>1177</v>
      </c>
      <c r="C148" s="233"/>
      <c r="D148" s="232" t="str">
        <f t="shared" si="8"/>
        <v>Ream</v>
      </c>
      <c r="E148" s="232" t="s">
        <v>1178</v>
      </c>
      <c r="F148" s="232">
        <v>64</v>
      </c>
      <c r="G148" s="234">
        <v>35.04</v>
      </c>
      <c r="H148" s="234">
        <v>22.76</v>
      </c>
      <c r="I148" s="235">
        <v>89</v>
      </c>
      <c r="J148" s="235">
        <v>57.8</v>
      </c>
      <c r="K148" s="237">
        <v>16.460999999999999</v>
      </c>
      <c r="L148" s="232" t="s">
        <v>1179</v>
      </c>
      <c r="M148" s="232" t="s">
        <v>606</v>
      </c>
      <c r="N148" s="232" t="s">
        <v>856</v>
      </c>
      <c r="O148" s="232" t="s">
        <v>851</v>
      </c>
      <c r="P148" s="232">
        <v>4</v>
      </c>
      <c r="Q148" s="232">
        <v>56.5</v>
      </c>
      <c r="R148" s="240">
        <v>1.35</v>
      </c>
      <c r="S148" s="232" t="str">
        <f t="shared" si="9"/>
        <v xml:space="preserve"> Uncoated</v>
      </c>
      <c r="T148" s="61" t="s">
        <v>312</v>
      </c>
      <c r="U148" s="61">
        <v>1107</v>
      </c>
      <c r="XEH148">
        <v>1103</v>
      </c>
      <c r="XEI148" t="s">
        <v>1304</v>
      </c>
      <c r="XEJ148" t="s">
        <v>1304</v>
      </c>
      <c r="XEK148">
        <v>12</v>
      </c>
      <c r="XEL148">
        <v>0</v>
      </c>
      <c r="XEM148">
        <v>1</v>
      </c>
      <c r="XEN148" s="203">
        <v>44091</v>
      </c>
      <c r="XEO148" t="s">
        <v>795</v>
      </c>
      <c r="XEP148" t="s">
        <v>795</v>
      </c>
      <c r="XEQ148" t="s">
        <v>304</v>
      </c>
      <c r="XER148" t="s">
        <v>304</v>
      </c>
    </row>
    <row r="149" spans="1:21 16362:16372" hidden="1">
      <c r="A149" s="232">
        <v>355</v>
      </c>
      <c r="B149" s="233" t="s">
        <v>1180</v>
      </c>
      <c r="C149" s="233"/>
      <c r="D149" s="232" t="str">
        <f t="shared" si="8"/>
        <v>Packet(200)</v>
      </c>
      <c r="E149" s="232" t="s">
        <v>1181</v>
      </c>
      <c r="F149" s="232">
        <v>210</v>
      </c>
      <c r="G149" s="234">
        <v>23</v>
      </c>
      <c r="H149" s="234">
        <v>36</v>
      </c>
      <c r="I149" s="235">
        <v>58.42</v>
      </c>
      <c r="J149" s="235">
        <v>91.44</v>
      </c>
      <c r="K149" s="237">
        <v>22.436</v>
      </c>
      <c r="L149" s="232" t="s">
        <v>1155</v>
      </c>
      <c r="M149" s="232" t="s">
        <v>606</v>
      </c>
      <c r="N149" s="232" t="s">
        <v>856</v>
      </c>
      <c r="O149" s="232" t="s">
        <v>851</v>
      </c>
      <c r="P149" s="232">
        <v>3</v>
      </c>
      <c r="Q149" s="232">
        <v>0</v>
      </c>
      <c r="R149" s="240">
        <v>1.35</v>
      </c>
      <c r="S149" s="232" t="str">
        <f t="shared" si="9"/>
        <v xml:space="preserve"> Uncoated</v>
      </c>
      <c r="T149" s="61" t="s">
        <v>312</v>
      </c>
      <c r="U149" s="61">
        <v>1380</v>
      </c>
      <c r="XEH149">
        <v>1104</v>
      </c>
      <c r="XEI149" t="s">
        <v>618</v>
      </c>
      <c r="XEJ149" t="s">
        <v>618</v>
      </c>
      <c r="XEK149">
        <v>15</v>
      </c>
      <c r="XEL149">
        <v>144</v>
      </c>
      <c r="XEM149">
        <v>1</v>
      </c>
      <c r="XEN149" s="203">
        <v>44091</v>
      </c>
      <c r="XEO149" t="s">
        <v>795</v>
      </c>
      <c r="XEP149" t="s">
        <v>795</v>
      </c>
      <c r="XEQ149" t="s">
        <v>304</v>
      </c>
      <c r="XER149" t="s">
        <v>304</v>
      </c>
    </row>
    <row r="150" spans="1:21 16362:16372" hidden="1">
      <c r="A150" s="232">
        <v>356</v>
      </c>
      <c r="B150" s="233" t="s">
        <v>1182</v>
      </c>
      <c r="C150" s="233"/>
      <c r="D150" s="232" t="str">
        <f t="shared" si="8"/>
        <v>Ream</v>
      </c>
      <c r="E150" s="232" t="s">
        <v>1183</v>
      </c>
      <c r="F150" s="232">
        <v>68</v>
      </c>
      <c r="G150" s="234">
        <v>23</v>
      </c>
      <c r="H150" s="234">
        <v>35</v>
      </c>
      <c r="I150" s="235">
        <v>58.42</v>
      </c>
      <c r="J150" s="235">
        <v>88.9</v>
      </c>
      <c r="K150" s="237">
        <v>17.658000000000001</v>
      </c>
      <c r="L150" s="232" t="s">
        <v>1184</v>
      </c>
      <c r="M150" s="232" t="s">
        <v>606</v>
      </c>
      <c r="N150" s="232" t="s">
        <v>856</v>
      </c>
      <c r="O150" s="232" t="s">
        <v>851</v>
      </c>
      <c r="P150" s="232">
        <v>3</v>
      </c>
      <c r="Q150" s="232">
        <v>63</v>
      </c>
      <c r="R150" s="240">
        <v>1.35</v>
      </c>
      <c r="S150" s="232" t="str">
        <f t="shared" si="9"/>
        <v xml:space="preserve"> Uncoated</v>
      </c>
      <c r="T150" s="61" t="s">
        <v>312</v>
      </c>
      <c r="U150" s="61">
        <v>1107</v>
      </c>
      <c r="XEH150">
        <v>1105</v>
      </c>
      <c r="XEI150" t="s">
        <v>1193</v>
      </c>
      <c r="XEJ150" t="s">
        <v>1193</v>
      </c>
      <c r="XEK150">
        <v>15</v>
      </c>
      <c r="XEL150">
        <v>100</v>
      </c>
      <c r="XEM150">
        <v>1</v>
      </c>
      <c r="XEN150" s="203">
        <v>44091</v>
      </c>
      <c r="XEO150" t="s">
        <v>795</v>
      </c>
      <c r="XEP150" t="s">
        <v>795</v>
      </c>
      <c r="XEQ150" t="s">
        <v>304</v>
      </c>
      <c r="XER150" t="s">
        <v>304</v>
      </c>
    </row>
    <row r="151" spans="1:21 16362:16372" hidden="1">
      <c r="A151" s="232">
        <v>357</v>
      </c>
      <c r="B151" s="233" t="s">
        <v>1185</v>
      </c>
      <c r="C151" s="233"/>
      <c r="D151" s="232" t="str">
        <f t="shared" si="8"/>
        <v>Ream</v>
      </c>
      <c r="E151" s="232" t="s">
        <v>1186</v>
      </c>
      <c r="F151" s="232">
        <v>70</v>
      </c>
      <c r="G151" s="234">
        <v>23</v>
      </c>
      <c r="H151" s="234">
        <v>36</v>
      </c>
      <c r="I151" s="235">
        <v>58.42</v>
      </c>
      <c r="J151" s="235">
        <v>91.44</v>
      </c>
      <c r="K151" s="237">
        <v>18.696999999999999</v>
      </c>
      <c r="L151" s="232" t="s">
        <v>1187</v>
      </c>
      <c r="M151" s="232" t="s">
        <v>606</v>
      </c>
      <c r="N151" s="232" t="s">
        <v>856</v>
      </c>
      <c r="O151" s="232" t="s">
        <v>851</v>
      </c>
      <c r="P151" s="232">
        <v>3</v>
      </c>
      <c r="Q151" s="232">
        <v>53.5</v>
      </c>
      <c r="R151" s="240">
        <v>1.35</v>
      </c>
      <c r="S151" s="232" t="str">
        <f t="shared" si="9"/>
        <v xml:space="preserve"> Uncoated</v>
      </c>
      <c r="T151" s="61" t="s">
        <v>312</v>
      </c>
      <c r="U151" s="61">
        <v>1107</v>
      </c>
      <c r="XEH151">
        <v>1106</v>
      </c>
      <c r="XEI151" t="s">
        <v>1194</v>
      </c>
      <c r="XEJ151" t="s">
        <v>1194</v>
      </c>
      <c r="XEK151">
        <v>15</v>
      </c>
      <c r="XEL151">
        <v>150</v>
      </c>
      <c r="XEM151">
        <v>1</v>
      </c>
      <c r="XEN151" s="203">
        <v>44091</v>
      </c>
      <c r="XEO151" t="s">
        <v>795</v>
      </c>
      <c r="XEP151" t="s">
        <v>795</v>
      </c>
      <c r="XEQ151" t="s">
        <v>304</v>
      </c>
      <c r="XER151" t="s">
        <v>304</v>
      </c>
    </row>
    <row r="152" spans="1:21 16362:16372" hidden="1">
      <c r="A152" s="232">
        <v>358</v>
      </c>
      <c r="B152" s="233" t="s">
        <v>1188</v>
      </c>
      <c r="C152" s="233"/>
      <c r="D152" s="232" t="str">
        <f t="shared" si="8"/>
        <v>Ream</v>
      </c>
      <c r="E152" s="232" t="s">
        <v>1101</v>
      </c>
      <c r="F152" s="232">
        <v>90</v>
      </c>
      <c r="G152" s="234">
        <v>25</v>
      </c>
      <c r="H152" s="234">
        <v>36</v>
      </c>
      <c r="I152" s="235">
        <v>63.5</v>
      </c>
      <c r="J152" s="235">
        <v>91.44</v>
      </c>
      <c r="K152" s="237">
        <v>26.129000000000001</v>
      </c>
      <c r="L152" s="232" t="s">
        <v>1189</v>
      </c>
      <c r="M152" s="232" t="s">
        <v>606</v>
      </c>
      <c r="N152" s="232" t="s">
        <v>856</v>
      </c>
      <c r="O152" s="232" t="s">
        <v>851</v>
      </c>
      <c r="P152" s="232">
        <v>2</v>
      </c>
      <c r="Q152" s="232">
        <v>61</v>
      </c>
      <c r="R152" s="240">
        <v>1.35</v>
      </c>
      <c r="S152" s="232" t="str">
        <f t="shared" si="9"/>
        <v xml:space="preserve"> Uncoated</v>
      </c>
      <c r="T152" s="61" t="s">
        <v>312</v>
      </c>
      <c r="U152" s="61">
        <v>1107</v>
      </c>
      <c r="XEH152">
        <v>1107</v>
      </c>
      <c r="XEI152" t="s">
        <v>603</v>
      </c>
      <c r="XEJ152" t="s">
        <v>603</v>
      </c>
      <c r="XEK152">
        <v>15</v>
      </c>
      <c r="XEL152">
        <v>500</v>
      </c>
      <c r="XEM152">
        <v>1</v>
      </c>
      <c r="XEN152" s="203">
        <v>44091</v>
      </c>
      <c r="XEO152" t="s">
        <v>795</v>
      </c>
      <c r="XEP152" t="s">
        <v>795</v>
      </c>
      <c r="XEQ152" t="s">
        <v>304</v>
      </c>
      <c r="XER152" t="s">
        <v>304</v>
      </c>
    </row>
    <row r="153" spans="1:21 16362:16372" hidden="1">
      <c r="A153" s="232">
        <v>359</v>
      </c>
      <c r="B153" s="233" t="s">
        <v>1190</v>
      </c>
      <c r="C153" s="233"/>
      <c r="D153" s="232" t="str">
        <f t="shared" si="8"/>
        <v>Ream</v>
      </c>
      <c r="E153" s="232" t="s">
        <v>849</v>
      </c>
      <c r="F153" s="232">
        <v>70</v>
      </c>
      <c r="G153" s="234">
        <v>23</v>
      </c>
      <c r="H153" s="234">
        <v>36</v>
      </c>
      <c r="I153" s="235">
        <v>58.42</v>
      </c>
      <c r="J153" s="235">
        <v>91.44</v>
      </c>
      <c r="K153" s="237">
        <v>18.696999999999999</v>
      </c>
      <c r="L153" s="232" t="s">
        <v>850</v>
      </c>
      <c r="M153" s="232" t="s">
        <v>606</v>
      </c>
      <c r="N153" s="232" t="s">
        <v>856</v>
      </c>
      <c r="O153" s="232" t="s">
        <v>851</v>
      </c>
      <c r="P153" s="232">
        <v>3</v>
      </c>
      <c r="Q153" s="232">
        <v>0</v>
      </c>
      <c r="R153" s="240">
        <v>1.35</v>
      </c>
      <c r="S153" s="232" t="str">
        <f t="shared" si="9"/>
        <v xml:space="preserve"> Uncoated</v>
      </c>
      <c r="T153" s="61" t="s">
        <v>312</v>
      </c>
      <c r="U153" s="61">
        <v>1107</v>
      </c>
      <c r="XEH153">
        <v>1108</v>
      </c>
      <c r="XEI153" t="s">
        <v>1150</v>
      </c>
      <c r="XEJ153" t="s">
        <v>1150</v>
      </c>
      <c r="XEK153">
        <v>15</v>
      </c>
      <c r="XEL153">
        <v>500</v>
      </c>
      <c r="XEM153">
        <v>1</v>
      </c>
      <c r="XEN153" s="203">
        <v>44091</v>
      </c>
      <c r="XEO153" t="s">
        <v>795</v>
      </c>
      <c r="XEP153" t="s">
        <v>795</v>
      </c>
      <c r="XEQ153" t="s">
        <v>304</v>
      </c>
      <c r="XER153" t="s">
        <v>304</v>
      </c>
    </row>
    <row r="154" spans="1:21 16362:16372" hidden="1">
      <c r="A154" s="232">
        <v>360</v>
      </c>
      <c r="B154" s="233" t="s">
        <v>1191</v>
      </c>
      <c r="C154" s="233"/>
      <c r="D154" s="232" t="str">
        <f t="shared" si="8"/>
        <v>Gross</v>
      </c>
      <c r="E154" s="232" t="s">
        <v>864</v>
      </c>
      <c r="F154" s="232">
        <v>285</v>
      </c>
      <c r="G154" s="234">
        <v>23</v>
      </c>
      <c r="H154" s="234">
        <v>36</v>
      </c>
      <c r="I154" s="235">
        <v>58.42</v>
      </c>
      <c r="J154" s="235">
        <v>91.44</v>
      </c>
      <c r="K154" s="237">
        <v>22</v>
      </c>
      <c r="L154" s="232" t="s">
        <v>970</v>
      </c>
      <c r="M154" s="232" t="s">
        <v>606</v>
      </c>
      <c r="N154" s="232" t="s">
        <v>856</v>
      </c>
      <c r="O154" s="232" t="s">
        <v>851</v>
      </c>
      <c r="P154" s="232">
        <v>3</v>
      </c>
      <c r="Q154" s="232">
        <v>0</v>
      </c>
      <c r="R154" s="240">
        <v>1.35</v>
      </c>
      <c r="S154" s="232" t="str">
        <f t="shared" si="9"/>
        <v xml:space="preserve"> Uncoated</v>
      </c>
      <c r="T154" s="61" t="s">
        <v>312</v>
      </c>
      <c r="U154" s="61">
        <v>1104</v>
      </c>
      <c r="XEH154">
        <v>1153</v>
      </c>
      <c r="XEI154" t="s">
        <v>1305</v>
      </c>
      <c r="XEJ154" t="s">
        <v>1305</v>
      </c>
      <c r="XEK154">
        <v>6</v>
      </c>
      <c r="XEL154">
        <v>0</v>
      </c>
      <c r="XEM154">
        <v>1</v>
      </c>
      <c r="XEN154" s="203">
        <v>44091</v>
      </c>
      <c r="XEO154" t="s">
        <v>795</v>
      </c>
      <c r="XEP154" t="s">
        <v>795</v>
      </c>
      <c r="XEQ154" t="s">
        <v>304</v>
      </c>
      <c r="XER154" t="s">
        <v>304</v>
      </c>
    </row>
    <row r="155" spans="1:21 16362:16372" hidden="1">
      <c r="A155" s="232">
        <v>361</v>
      </c>
      <c r="B155" s="233" t="s">
        <v>848</v>
      </c>
      <c r="C155" s="233"/>
      <c r="D155" s="232" t="str">
        <f t="shared" si="8"/>
        <v>Ream</v>
      </c>
      <c r="E155" s="232" t="s">
        <v>849</v>
      </c>
      <c r="F155" s="232">
        <v>70</v>
      </c>
      <c r="G155" s="234">
        <v>23</v>
      </c>
      <c r="H155" s="234">
        <v>36</v>
      </c>
      <c r="I155" s="235">
        <v>58.42</v>
      </c>
      <c r="J155" s="235">
        <v>91.44</v>
      </c>
      <c r="K155" s="237">
        <v>18.600000000000001</v>
      </c>
      <c r="L155" s="232" t="s">
        <v>850</v>
      </c>
      <c r="M155" s="232" t="s">
        <v>606</v>
      </c>
      <c r="N155" s="232" t="s">
        <v>856</v>
      </c>
      <c r="O155" s="232" t="s">
        <v>851</v>
      </c>
      <c r="P155" s="232">
        <v>3</v>
      </c>
      <c r="Q155" s="232">
        <v>0</v>
      </c>
      <c r="R155" s="240">
        <v>1.35</v>
      </c>
      <c r="S155" s="232" t="str">
        <f t="shared" si="9"/>
        <v xml:space="preserve"> Uncoated</v>
      </c>
      <c r="T155" s="61" t="s">
        <v>312</v>
      </c>
      <c r="U155" s="61">
        <v>1107</v>
      </c>
      <c r="XEH155">
        <v>1154</v>
      </c>
      <c r="XEI155" t="s">
        <v>1306</v>
      </c>
      <c r="XEJ155" t="s">
        <v>1306</v>
      </c>
      <c r="XEK155">
        <v>6</v>
      </c>
      <c r="XEL155">
        <v>0</v>
      </c>
      <c r="XEM155">
        <v>1</v>
      </c>
      <c r="XEN155" s="203">
        <v>44091</v>
      </c>
      <c r="XEO155" t="s">
        <v>795</v>
      </c>
      <c r="XEP155" t="s">
        <v>795</v>
      </c>
      <c r="XEQ155" t="s">
        <v>304</v>
      </c>
      <c r="XER155" t="s">
        <v>304</v>
      </c>
    </row>
    <row r="156" spans="1:21 16362:16372" hidden="1">
      <c r="A156" s="232">
        <v>362</v>
      </c>
      <c r="B156" s="233" t="s">
        <v>881</v>
      </c>
      <c r="C156" s="233"/>
      <c r="D156" s="232" t="str">
        <f t="shared" si="8"/>
        <v>Ream</v>
      </c>
      <c r="E156" s="232" t="s">
        <v>882</v>
      </c>
      <c r="F156" s="232">
        <v>64</v>
      </c>
      <c r="G156" s="234">
        <v>23</v>
      </c>
      <c r="H156" s="234">
        <v>30</v>
      </c>
      <c r="I156" s="235">
        <v>58.42</v>
      </c>
      <c r="J156" s="235">
        <v>76.2</v>
      </c>
      <c r="K156" s="237">
        <v>14.3</v>
      </c>
      <c r="L156" s="232" t="s">
        <v>883</v>
      </c>
      <c r="M156" s="232" t="s">
        <v>606</v>
      </c>
      <c r="N156" s="232" t="s">
        <v>856</v>
      </c>
      <c r="O156" s="232" t="s">
        <v>851</v>
      </c>
      <c r="P156" s="232">
        <v>4</v>
      </c>
      <c r="Q156" s="232">
        <v>0</v>
      </c>
      <c r="R156" s="240">
        <v>1.35</v>
      </c>
      <c r="S156" s="232" t="str">
        <f t="shared" si="9"/>
        <v xml:space="preserve"> Uncoated</v>
      </c>
      <c r="T156" s="61" t="s">
        <v>312</v>
      </c>
      <c r="U156" s="61">
        <v>1107</v>
      </c>
      <c r="XEH156">
        <v>1155</v>
      </c>
      <c r="XEI156" t="s">
        <v>1307</v>
      </c>
      <c r="XEJ156" t="s">
        <v>1307</v>
      </c>
      <c r="XEK156">
        <v>6</v>
      </c>
      <c r="XEL156">
        <v>0</v>
      </c>
      <c r="XEM156">
        <v>1</v>
      </c>
      <c r="XEN156" s="203">
        <v>44091</v>
      </c>
      <c r="XEO156" t="s">
        <v>795</v>
      </c>
      <c r="XEP156" t="s">
        <v>795</v>
      </c>
      <c r="XEQ156" t="s">
        <v>304</v>
      </c>
      <c r="XER156" t="s">
        <v>304</v>
      </c>
    </row>
    <row r="157" spans="1:21 16362:16372" hidden="1">
      <c r="A157" s="232">
        <v>363</v>
      </c>
      <c r="B157" s="233" t="s">
        <v>884</v>
      </c>
      <c r="C157" s="233"/>
      <c r="D157" s="232" t="str">
        <f t="shared" si="8"/>
        <v>Ream</v>
      </c>
      <c r="E157" s="232" t="s">
        <v>885</v>
      </c>
      <c r="F157" s="232">
        <v>68</v>
      </c>
      <c r="G157" s="234">
        <v>23</v>
      </c>
      <c r="H157" s="234">
        <v>35</v>
      </c>
      <c r="I157" s="235">
        <v>58.42</v>
      </c>
      <c r="J157" s="235">
        <v>88.9</v>
      </c>
      <c r="K157" s="237">
        <v>17.7</v>
      </c>
      <c r="L157" s="232" t="s">
        <v>886</v>
      </c>
      <c r="M157" s="232" t="s">
        <v>606</v>
      </c>
      <c r="N157" s="232" t="s">
        <v>856</v>
      </c>
      <c r="O157" s="232" t="s">
        <v>851</v>
      </c>
      <c r="P157" s="232">
        <v>3</v>
      </c>
      <c r="Q157" s="232">
        <v>0</v>
      </c>
      <c r="R157" s="240">
        <v>1.35</v>
      </c>
      <c r="S157" s="232" t="str">
        <f t="shared" si="9"/>
        <v xml:space="preserve"> Uncoated</v>
      </c>
      <c r="T157" s="61" t="s">
        <v>312</v>
      </c>
      <c r="U157" s="61">
        <v>1107</v>
      </c>
      <c r="XEH157">
        <v>1158</v>
      </c>
      <c r="XEI157" t="s">
        <v>1308</v>
      </c>
      <c r="XEJ157" t="s">
        <v>1308</v>
      </c>
      <c r="XEK157">
        <v>6</v>
      </c>
      <c r="XEL157">
        <v>0</v>
      </c>
      <c r="XEM157">
        <v>1</v>
      </c>
      <c r="XEN157" s="203">
        <v>44091</v>
      </c>
      <c r="XEO157" t="s">
        <v>795</v>
      </c>
      <c r="XEP157" t="s">
        <v>795</v>
      </c>
      <c r="XEQ157" t="s">
        <v>304</v>
      </c>
      <c r="XER157" t="s">
        <v>304</v>
      </c>
    </row>
    <row r="158" spans="1:21 16362:16372" hidden="1">
      <c r="A158" s="232">
        <v>364</v>
      </c>
      <c r="B158" s="233" t="s">
        <v>887</v>
      </c>
      <c r="C158" s="233"/>
      <c r="D158" s="232" t="str">
        <f t="shared" si="8"/>
        <v>Ream</v>
      </c>
      <c r="E158" s="232" t="s">
        <v>888</v>
      </c>
      <c r="F158" s="232">
        <v>68</v>
      </c>
      <c r="G158" s="234">
        <v>20</v>
      </c>
      <c r="H158" s="234">
        <v>30</v>
      </c>
      <c r="I158" s="235">
        <v>50.8</v>
      </c>
      <c r="J158" s="235">
        <v>76.2</v>
      </c>
      <c r="K158" s="237">
        <v>13.2</v>
      </c>
      <c r="L158" s="232" t="s">
        <v>889</v>
      </c>
      <c r="M158" s="232" t="s">
        <v>606</v>
      </c>
      <c r="N158" s="232" t="s">
        <v>856</v>
      </c>
      <c r="O158" s="232" t="s">
        <v>851</v>
      </c>
      <c r="P158" s="232">
        <v>4</v>
      </c>
      <c r="Q158" s="232">
        <v>0</v>
      </c>
      <c r="R158" s="240">
        <v>1.35</v>
      </c>
      <c r="S158" s="232" t="str">
        <f t="shared" si="9"/>
        <v xml:space="preserve"> Uncoated</v>
      </c>
      <c r="T158" s="61" t="s">
        <v>312</v>
      </c>
      <c r="U158" s="61">
        <v>1107</v>
      </c>
      <c r="XEH158">
        <v>1159</v>
      </c>
      <c r="XEI158" t="s">
        <v>1309</v>
      </c>
      <c r="XEJ158" t="s">
        <v>1309</v>
      </c>
      <c r="XEK158">
        <v>6</v>
      </c>
      <c r="XEL158">
        <v>0</v>
      </c>
      <c r="XEM158">
        <v>1</v>
      </c>
      <c r="XEN158" s="203">
        <v>44091</v>
      </c>
      <c r="XEO158" t="s">
        <v>795</v>
      </c>
      <c r="XEP158" t="s">
        <v>795</v>
      </c>
      <c r="XEQ158" t="s">
        <v>304</v>
      </c>
      <c r="XER158" t="s">
        <v>304</v>
      </c>
    </row>
    <row r="159" spans="1:21 16362:16372" hidden="1">
      <c r="A159" s="232">
        <v>365</v>
      </c>
      <c r="B159" s="233" t="s">
        <v>890</v>
      </c>
      <c r="C159" s="233"/>
      <c r="D159" s="232" t="str">
        <f t="shared" si="8"/>
        <v>Ream</v>
      </c>
      <c r="E159" s="232" t="s">
        <v>888</v>
      </c>
      <c r="F159" s="232">
        <v>68</v>
      </c>
      <c r="G159" s="234">
        <v>23</v>
      </c>
      <c r="H159" s="234">
        <v>30</v>
      </c>
      <c r="I159" s="235">
        <v>58.42</v>
      </c>
      <c r="J159" s="235">
        <v>76.2</v>
      </c>
      <c r="K159" s="237">
        <v>15.1</v>
      </c>
      <c r="L159" s="232" t="s">
        <v>889</v>
      </c>
      <c r="M159" s="232" t="s">
        <v>606</v>
      </c>
      <c r="N159" s="232" t="s">
        <v>856</v>
      </c>
      <c r="O159" s="232" t="s">
        <v>851</v>
      </c>
      <c r="P159" s="232">
        <v>4</v>
      </c>
      <c r="Q159" s="232">
        <v>0</v>
      </c>
      <c r="R159" s="240">
        <v>1.35</v>
      </c>
      <c r="S159" s="232" t="str">
        <f t="shared" si="9"/>
        <v xml:space="preserve"> Uncoated</v>
      </c>
      <c r="T159" s="61" t="s">
        <v>312</v>
      </c>
      <c r="U159" s="61">
        <v>1107</v>
      </c>
      <c r="XEH159">
        <v>1161</v>
      </c>
      <c r="XEI159" t="s">
        <v>554</v>
      </c>
      <c r="XEJ159" t="s">
        <v>554</v>
      </c>
      <c r="XEK159">
        <v>6</v>
      </c>
      <c r="XEL159">
        <v>0</v>
      </c>
      <c r="XEM159">
        <v>1</v>
      </c>
      <c r="XEN159" s="203">
        <v>44091</v>
      </c>
      <c r="XEO159" t="s">
        <v>795</v>
      </c>
      <c r="XEP159" t="s">
        <v>795</v>
      </c>
      <c r="XEQ159" t="s">
        <v>304</v>
      </c>
      <c r="XER159" t="s">
        <v>304</v>
      </c>
    </row>
    <row r="160" spans="1:21 16362:16372" hidden="1">
      <c r="A160" s="232">
        <v>366</v>
      </c>
      <c r="B160" s="233" t="s">
        <v>852</v>
      </c>
      <c r="C160" s="233"/>
      <c r="D160" s="232" t="str">
        <f t="shared" si="8"/>
        <v>Ream</v>
      </c>
      <c r="E160" s="232" t="s">
        <v>853</v>
      </c>
      <c r="F160" s="232">
        <v>80</v>
      </c>
      <c r="G160" s="234">
        <v>25</v>
      </c>
      <c r="H160" s="234">
        <v>36</v>
      </c>
      <c r="I160" s="235">
        <v>63.5</v>
      </c>
      <c r="J160" s="235">
        <v>91.44</v>
      </c>
      <c r="K160" s="237">
        <v>23.1</v>
      </c>
      <c r="L160" s="232" t="s">
        <v>854</v>
      </c>
      <c r="M160" s="232" t="s">
        <v>606</v>
      </c>
      <c r="N160" s="232" t="s">
        <v>856</v>
      </c>
      <c r="O160" s="232" t="s">
        <v>851</v>
      </c>
      <c r="P160" s="232">
        <v>3</v>
      </c>
      <c r="Q160" s="232">
        <v>0</v>
      </c>
      <c r="R160" s="240">
        <v>1.35</v>
      </c>
      <c r="S160" s="232" t="str">
        <f t="shared" si="9"/>
        <v xml:space="preserve"> Uncoated</v>
      </c>
      <c r="T160" s="61" t="s">
        <v>312</v>
      </c>
      <c r="U160" s="61">
        <v>1107</v>
      </c>
      <c r="XEH160">
        <v>1162</v>
      </c>
      <c r="XEI160" t="s">
        <v>1310</v>
      </c>
      <c r="XEJ160" t="s">
        <v>1310</v>
      </c>
      <c r="XEK160">
        <v>6</v>
      </c>
      <c r="XEL160">
        <v>0</v>
      </c>
      <c r="XEM160">
        <v>1</v>
      </c>
      <c r="XEN160" s="203">
        <v>44091</v>
      </c>
      <c r="XEO160" t="s">
        <v>795</v>
      </c>
      <c r="XEP160" t="s">
        <v>795</v>
      </c>
      <c r="XEQ160" t="s">
        <v>304</v>
      </c>
      <c r="XER160" t="s">
        <v>304</v>
      </c>
    </row>
    <row r="161" spans="1:21 16362:16372" hidden="1">
      <c r="A161" s="232">
        <v>367</v>
      </c>
      <c r="B161" s="233" t="s">
        <v>855</v>
      </c>
      <c r="C161" s="233"/>
      <c r="D161" s="232" t="str">
        <f t="shared" si="8"/>
        <v>Ream</v>
      </c>
      <c r="E161" s="232" t="s">
        <v>856</v>
      </c>
      <c r="F161" s="232">
        <v>90</v>
      </c>
      <c r="G161" s="234">
        <v>25</v>
      </c>
      <c r="H161" s="234">
        <v>36</v>
      </c>
      <c r="I161" s="235">
        <v>63.5</v>
      </c>
      <c r="J161" s="235">
        <v>91.44</v>
      </c>
      <c r="K161" s="237">
        <v>26</v>
      </c>
      <c r="L161" s="232" t="s">
        <v>857</v>
      </c>
      <c r="M161" s="232" t="s">
        <v>606</v>
      </c>
      <c r="N161" s="232" t="s">
        <v>856</v>
      </c>
      <c r="O161" s="232" t="s">
        <v>851</v>
      </c>
      <c r="P161" s="232">
        <v>2</v>
      </c>
      <c r="Q161" s="232">
        <v>0</v>
      </c>
      <c r="R161" s="240">
        <v>1.35</v>
      </c>
      <c r="S161" s="232" t="str">
        <f t="shared" si="9"/>
        <v xml:space="preserve"> Uncoated</v>
      </c>
      <c r="T161" s="61" t="s">
        <v>312</v>
      </c>
      <c r="U161" s="61">
        <v>1107</v>
      </c>
      <c r="XEH161">
        <v>1163</v>
      </c>
      <c r="XEI161" t="s">
        <v>1311</v>
      </c>
      <c r="XEJ161" t="s">
        <v>1311</v>
      </c>
      <c r="XEK161">
        <v>6</v>
      </c>
      <c r="XEL161">
        <v>0</v>
      </c>
      <c r="XEM161">
        <v>1</v>
      </c>
      <c r="XEN161" s="203">
        <v>44091</v>
      </c>
      <c r="XEO161" t="s">
        <v>795</v>
      </c>
      <c r="XEP161" t="s">
        <v>795</v>
      </c>
      <c r="XEQ161" t="s">
        <v>304</v>
      </c>
      <c r="XER161" t="s">
        <v>304</v>
      </c>
    </row>
    <row r="162" spans="1:21 16362:16372" hidden="1">
      <c r="A162" s="232">
        <v>368</v>
      </c>
      <c r="B162" s="233" t="s">
        <v>858</v>
      </c>
      <c r="C162" s="233"/>
      <c r="D162" s="232" t="str">
        <f t="shared" ref="D162:D193" si="10">VLOOKUP(U162,$XEH$1:$XER$1999,2,FALSE)</f>
        <v>Packet (125)</v>
      </c>
      <c r="E162" s="232" t="s">
        <v>859</v>
      </c>
      <c r="F162" s="232">
        <v>300</v>
      </c>
      <c r="G162" s="234">
        <v>25</v>
      </c>
      <c r="H162" s="234">
        <v>36</v>
      </c>
      <c r="I162" s="235">
        <v>63.5</v>
      </c>
      <c r="J162" s="235">
        <v>91.44</v>
      </c>
      <c r="K162" s="237">
        <v>21.68</v>
      </c>
      <c r="L162" s="232" t="s">
        <v>854</v>
      </c>
      <c r="M162" s="232" t="s">
        <v>606</v>
      </c>
      <c r="N162" s="232" t="s">
        <v>856</v>
      </c>
      <c r="O162" s="232" t="s">
        <v>851</v>
      </c>
      <c r="P162" s="232">
        <v>3</v>
      </c>
      <c r="Q162" s="232">
        <v>0</v>
      </c>
      <c r="R162" s="240">
        <v>1.35</v>
      </c>
      <c r="S162" s="232" t="str">
        <f t="shared" ref="S162:S193" si="11">VLOOKUP(T162,$XEH$1:$XER$395,2,FALSE)</f>
        <v xml:space="preserve"> Uncoated</v>
      </c>
      <c r="T162" s="61" t="s">
        <v>312</v>
      </c>
      <c r="U162" s="61">
        <v>1495</v>
      </c>
      <c r="XEH162">
        <v>1165</v>
      </c>
      <c r="XEI162" t="s">
        <v>1312</v>
      </c>
      <c r="XEJ162" t="s">
        <v>1312</v>
      </c>
      <c r="XEK162">
        <v>6</v>
      </c>
      <c r="XEL162">
        <v>0</v>
      </c>
      <c r="XEM162">
        <v>1</v>
      </c>
      <c r="XEN162" s="203">
        <v>44091</v>
      </c>
      <c r="XEO162" t="s">
        <v>795</v>
      </c>
      <c r="XEP162" t="s">
        <v>795</v>
      </c>
      <c r="XEQ162" t="s">
        <v>304</v>
      </c>
      <c r="XER162" t="s">
        <v>304</v>
      </c>
    </row>
    <row r="163" spans="1:21 16362:16372" hidden="1">
      <c r="A163" s="232">
        <v>369</v>
      </c>
      <c r="B163" s="233" t="s">
        <v>860</v>
      </c>
      <c r="C163" s="233"/>
      <c r="D163" s="232" t="str">
        <f t="shared" si="10"/>
        <v>Packet (125)</v>
      </c>
      <c r="E163" s="232" t="s">
        <v>859</v>
      </c>
      <c r="F163" s="232">
        <v>300</v>
      </c>
      <c r="G163" s="234">
        <v>23</v>
      </c>
      <c r="H163" s="234">
        <v>36</v>
      </c>
      <c r="I163" s="235">
        <v>58.42</v>
      </c>
      <c r="J163" s="235">
        <v>91.44</v>
      </c>
      <c r="K163" s="237">
        <v>19.96</v>
      </c>
      <c r="L163" s="232" t="s">
        <v>854</v>
      </c>
      <c r="M163" s="232" t="s">
        <v>606</v>
      </c>
      <c r="N163" s="232" t="s">
        <v>856</v>
      </c>
      <c r="O163" s="232" t="s">
        <v>851</v>
      </c>
      <c r="P163" s="232">
        <v>3</v>
      </c>
      <c r="Q163" s="232">
        <v>0</v>
      </c>
      <c r="R163" s="240">
        <v>1.35</v>
      </c>
      <c r="S163" s="232" t="str">
        <f t="shared" si="11"/>
        <v xml:space="preserve"> Uncoated</v>
      </c>
      <c r="T163" s="61" t="s">
        <v>312</v>
      </c>
      <c r="U163" s="61">
        <v>1495</v>
      </c>
      <c r="XEH163">
        <v>1169</v>
      </c>
      <c r="XEI163" t="s">
        <v>1313</v>
      </c>
      <c r="XEJ163" t="s">
        <v>1313</v>
      </c>
      <c r="XEK163">
        <v>6</v>
      </c>
      <c r="XEL163">
        <v>0</v>
      </c>
      <c r="XEM163">
        <v>1</v>
      </c>
      <c r="XEN163" s="203">
        <v>44091</v>
      </c>
      <c r="XEO163" t="s">
        <v>795</v>
      </c>
      <c r="XEP163" t="s">
        <v>795</v>
      </c>
      <c r="XEQ163" t="s">
        <v>304</v>
      </c>
      <c r="XER163" t="s">
        <v>304</v>
      </c>
    </row>
    <row r="164" spans="1:21 16362:16372" hidden="1">
      <c r="A164" s="232">
        <v>370</v>
      </c>
      <c r="B164" s="233" t="s">
        <v>861</v>
      </c>
      <c r="C164" s="233"/>
      <c r="D164" s="232" t="str">
        <f t="shared" si="10"/>
        <v>Ream</v>
      </c>
      <c r="E164" s="232" t="s">
        <v>856</v>
      </c>
      <c r="F164" s="232">
        <v>90</v>
      </c>
      <c r="G164" s="234">
        <v>23</v>
      </c>
      <c r="H164" s="234">
        <v>36</v>
      </c>
      <c r="I164" s="235">
        <v>58.42</v>
      </c>
      <c r="J164" s="235">
        <v>91.44</v>
      </c>
      <c r="K164" s="237">
        <v>23.96</v>
      </c>
      <c r="L164" s="232" t="s">
        <v>862</v>
      </c>
      <c r="M164" s="232" t="s">
        <v>606</v>
      </c>
      <c r="N164" s="232" t="s">
        <v>856</v>
      </c>
      <c r="O164" s="232" t="s">
        <v>851</v>
      </c>
      <c r="P164" s="232">
        <v>3</v>
      </c>
      <c r="Q164" s="232">
        <v>0</v>
      </c>
      <c r="R164" s="240">
        <v>1.35</v>
      </c>
      <c r="S164" s="232" t="str">
        <f t="shared" si="11"/>
        <v xml:space="preserve"> Uncoated</v>
      </c>
      <c r="T164" s="61" t="s">
        <v>312</v>
      </c>
      <c r="U164" s="61">
        <v>1107</v>
      </c>
      <c r="XEH164">
        <v>1170</v>
      </c>
      <c r="XEI164" t="s">
        <v>1314</v>
      </c>
      <c r="XEJ164" t="s">
        <v>1314</v>
      </c>
      <c r="XEK164">
        <v>7</v>
      </c>
      <c r="XEL164">
        <v>0</v>
      </c>
      <c r="XEM164">
        <v>1</v>
      </c>
      <c r="XEN164" s="203">
        <v>44091</v>
      </c>
      <c r="XEO164" t="s">
        <v>795</v>
      </c>
      <c r="XEP164" t="s">
        <v>795</v>
      </c>
      <c r="XEQ164" t="s">
        <v>304</v>
      </c>
      <c r="XER164" t="s">
        <v>304</v>
      </c>
    </row>
    <row r="165" spans="1:21 16362:16372" hidden="1">
      <c r="A165" s="232">
        <v>371</v>
      </c>
      <c r="B165" s="233" t="s">
        <v>863</v>
      </c>
      <c r="C165" s="233"/>
      <c r="D165" s="232" t="str">
        <f t="shared" si="10"/>
        <v>Packet(200)</v>
      </c>
      <c r="E165" s="232" t="s">
        <v>864</v>
      </c>
      <c r="F165" s="232">
        <v>285</v>
      </c>
      <c r="G165" s="234">
        <v>25</v>
      </c>
      <c r="H165" s="234">
        <v>38</v>
      </c>
      <c r="I165" s="235">
        <v>63.5</v>
      </c>
      <c r="J165" s="235">
        <v>96.52</v>
      </c>
      <c r="K165" s="237">
        <v>34.9</v>
      </c>
      <c r="L165" s="232" t="s">
        <v>865</v>
      </c>
      <c r="M165" s="232" t="s">
        <v>606</v>
      </c>
      <c r="N165" s="232" t="s">
        <v>856</v>
      </c>
      <c r="O165" s="232" t="s">
        <v>851</v>
      </c>
      <c r="P165" s="232">
        <v>2</v>
      </c>
      <c r="Q165" s="232">
        <v>0</v>
      </c>
      <c r="R165" s="240">
        <v>1.35</v>
      </c>
      <c r="S165" s="232" t="str">
        <f t="shared" si="11"/>
        <v xml:space="preserve"> Uncoated</v>
      </c>
      <c r="T165" s="61" t="s">
        <v>312</v>
      </c>
      <c r="U165" s="61">
        <v>1380</v>
      </c>
      <c r="XEH165">
        <v>1171</v>
      </c>
      <c r="XEI165" t="s">
        <v>1315</v>
      </c>
      <c r="XEJ165" t="s">
        <v>1315</v>
      </c>
      <c r="XEK165">
        <v>7</v>
      </c>
      <c r="XEL165">
        <v>0</v>
      </c>
      <c r="XEM165">
        <v>1</v>
      </c>
      <c r="XEN165" s="203">
        <v>44091</v>
      </c>
      <c r="XEO165" t="s">
        <v>795</v>
      </c>
      <c r="XEP165" t="s">
        <v>795</v>
      </c>
      <c r="XEQ165" t="s">
        <v>304</v>
      </c>
      <c r="XER165" t="s">
        <v>304</v>
      </c>
    </row>
    <row r="166" spans="1:21 16362:16372" hidden="1">
      <c r="A166" s="232">
        <v>372</v>
      </c>
      <c r="B166" s="233" t="s">
        <v>866</v>
      </c>
      <c r="C166" s="233"/>
      <c r="D166" s="232" t="str">
        <f t="shared" si="10"/>
        <v>Packet(200)</v>
      </c>
      <c r="E166" s="232" t="s">
        <v>864</v>
      </c>
      <c r="F166" s="232">
        <v>285</v>
      </c>
      <c r="G166" s="234">
        <v>23</v>
      </c>
      <c r="H166" s="234">
        <v>36</v>
      </c>
      <c r="I166" s="235">
        <v>58.42</v>
      </c>
      <c r="J166" s="235">
        <v>91.44</v>
      </c>
      <c r="K166" s="237">
        <v>30.5</v>
      </c>
      <c r="L166" s="232" t="s">
        <v>867</v>
      </c>
      <c r="M166" s="232" t="s">
        <v>606</v>
      </c>
      <c r="N166" s="232" t="s">
        <v>856</v>
      </c>
      <c r="O166" s="232" t="s">
        <v>851</v>
      </c>
      <c r="P166" s="232">
        <v>2</v>
      </c>
      <c r="Q166" s="232">
        <v>0</v>
      </c>
      <c r="R166" s="240">
        <v>1.35</v>
      </c>
      <c r="S166" s="232" t="str">
        <f t="shared" si="11"/>
        <v xml:space="preserve"> Uncoated</v>
      </c>
      <c r="T166" s="61" t="s">
        <v>312</v>
      </c>
      <c r="U166" s="61">
        <v>1380</v>
      </c>
      <c r="XEH166">
        <v>1173</v>
      </c>
      <c r="XEI166" t="s">
        <v>1316</v>
      </c>
      <c r="XEJ166" t="s">
        <v>1316</v>
      </c>
      <c r="XEK166">
        <v>7</v>
      </c>
      <c r="XEL166">
        <v>0</v>
      </c>
      <c r="XEM166">
        <v>1</v>
      </c>
      <c r="XEN166" s="203">
        <v>44091</v>
      </c>
      <c r="XEO166" t="s">
        <v>795</v>
      </c>
      <c r="XEP166" t="s">
        <v>795</v>
      </c>
      <c r="XEQ166" t="s">
        <v>304</v>
      </c>
      <c r="XER166" t="s">
        <v>304</v>
      </c>
    </row>
    <row r="167" spans="1:21 16362:16372" hidden="1">
      <c r="A167" s="232">
        <v>373</v>
      </c>
      <c r="B167" s="233" t="s">
        <v>868</v>
      </c>
      <c r="C167" s="233"/>
      <c r="D167" s="232" t="str">
        <f t="shared" si="10"/>
        <v>Packet(200)</v>
      </c>
      <c r="E167" s="232" t="s">
        <v>864</v>
      </c>
      <c r="F167" s="232">
        <v>260</v>
      </c>
      <c r="G167" s="234">
        <v>46</v>
      </c>
      <c r="H167" s="234">
        <v>36</v>
      </c>
      <c r="I167" s="235">
        <v>116.84</v>
      </c>
      <c r="J167" s="235">
        <v>91.44</v>
      </c>
      <c r="K167" s="237">
        <v>27.8</v>
      </c>
      <c r="L167" s="232" t="s">
        <v>867</v>
      </c>
      <c r="M167" s="232" t="s">
        <v>606</v>
      </c>
      <c r="N167" s="232" t="s">
        <v>856</v>
      </c>
      <c r="O167" s="232" t="s">
        <v>851</v>
      </c>
      <c r="P167" s="232">
        <v>1</v>
      </c>
      <c r="Q167" s="232">
        <v>0</v>
      </c>
      <c r="R167" s="240">
        <v>1.35</v>
      </c>
      <c r="S167" s="232" t="str">
        <f t="shared" si="11"/>
        <v xml:space="preserve"> Uncoated</v>
      </c>
      <c r="T167" s="61" t="s">
        <v>312</v>
      </c>
      <c r="U167" s="61">
        <v>1380</v>
      </c>
      <c r="XEH167">
        <v>1174</v>
      </c>
      <c r="XEI167" t="s">
        <v>1317</v>
      </c>
      <c r="XEJ167" t="s">
        <v>1317</v>
      </c>
      <c r="XEK167">
        <v>7</v>
      </c>
      <c r="XEL167">
        <v>0</v>
      </c>
      <c r="XEM167">
        <v>1</v>
      </c>
      <c r="XEN167" s="203">
        <v>44091</v>
      </c>
      <c r="XEO167" t="s">
        <v>795</v>
      </c>
      <c r="XEP167" t="s">
        <v>795</v>
      </c>
      <c r="XEQ167" t="s">
        <v>304</v>
      </c>
      <c r="XER167" t="s">
        <v>304</v>
      </c>
    </row>
    <row r="168" spans="1:21 16362:16372" hidden="1">
      <c r="A168" s="232">
        <v>374</v>
      </c>
      <c r="B168" s="233" t="s">
        <v>869</v>
      </c>
      <c r="C168" s="233"/>
      <c r="D168" s="232" t="str">
        <f t="shared" si="10"/>
        <v>Packet(200)</v>
      </c>
      <c r="E168" s="232" t="s">
        <v>864</v>
      </c>
      <c r="F168" s="232">
        <v>260</v>
      </c>
      <c r="G168" s="234">
        <v>23</v>
      </c>
      <c r="H168" s="234">
        <v>36</v>
      </c>
      <c r="I168" s="235">
        <v>58.42</v>
      </c>
      <c r="J168" s="235">
        <v>91.44</v>
      </c>
      <c r="K168" s="237">
        <v>27.8</v>
      </c>
      <c r="L168" s="232" t="s">
        <v>867</v>
      </c>
      <c r="M168" s="232" t="s">
        <v>606</v>
      </c>
      <c r="N168" s="232" t="s">
        <v>856</v>
      </c>
      <c r="O168" s="232" t="s">
        <v>851</v>
      </c>
      <c r="P168" s="232">
        <v>2</v>
      </c>
      <c r="Q168" s="232">
        <v>0</v>
      </c>
      <c r="R168" s="240">
        <v>1.35</v>
      </c>
      <c r="S168" s="232" t="str">
        <f t="shared" si="11"/>
        <v xml:space="preserve"> Uncoated</v>
      </c>
      <c r="T168" s="61" t="s">
        <v>312</v>
      </c>
      <c r="U168" s="61">
        <v>1380</v>
      </c>
      <c r="XEH168">
        <v>1175</v>
      </c>
      <c r="XEI168" t="s">
        <v>1318</v>
      </c>
      <c r="XEJ168" t="s">
        <v>1318</v>
      </c>
      <c r="XEK168">
        <v>7</v>
      </c>
      <c r="XEL168">
        <v>0</v>
      </c>
      <c r="XEM168">
        <v>1</v>
      </c>
      <c r="XEN168" s="203">
        <v>44091</v>
      </c>
      <c r="XEO168" t="s">
        <v>795</v>
      </c>
      <c r="XEP168" t="s">
        <v>795</v>
      </c>
      <c r="XEQ168" t="s">
        <v>304</v>
      </c>
      <c r="XER168" t="s">
        <v>304</v>
      </c>
    </row>
    <row r="169" spans="1:21 16362:16372" hidden="1">
      <c r="A169" s="232">
        <v>375</v>
      </c>
      <c r="B169" s="233" t="s">
        <v>870</v>
      </c>
      <c r="C169" s="233"/>
      <c r="D169" s="232" t="str">
        <f t="shared" si="10"/>
        <v>Packet(200)</v>
      </c>
      <c r="E169" s="232" t="s">
        <v>864</v>
      </c>
      <c r="F169" s="232">
        <v>260</v>
      </c>
      <c r="G169" s="234">
        <v>25</v>
      </c>
      <c r="H169" s="234">
        <v>38</v>
      </c>
      <c r="I169" s="235">
        <v>63.5</v>
      </c>
      <c r="J169" s="235">
        <v>96.52</v>
      </c>
      <c r="K169" s="237">
        <v>31.9</v>
      </c>
      <c r="L169" s="232" t="s">
        <v>867</v>
      </c>
      <c r="M169" s="232" t="s">
        <v>606</v>
      </c>
      <c r="N169" s="232" t="s">
        <v>856</v>
      </c>
      <c r="O169" s="232" t="s">
        <v>851</v>
      </c>
      <c r="P169" s="232">
        <v>2</v>
      </c>
      <c r="Q169" s="232">
        <v>0</v>
      </c>
      <c r="R169" s="240">
        <v>1.35</v>
      </c>
      <c r="S169" s="232" t="str">
        <f t="shared" si="11"/>
        <v xml:space="preserve"> Uncoated</v>
      </c>
      <c r="T169" s="61" t="s">
        <v>312</v>
      </c>
      <c r="U169" s="61">
        <v>1380</v>
      </c>
      <c r="XEH169">
        <v>1176</v>
      </c>
      <c r="XEI169" t="s">
        <v>1309</v>
      </c>
      <c r="XEJ169" t="s">
        <v>1309</v>
      </c>
      <c r="XEK169">
        <v>7</v>
      </c>
      <c r="XEL169">
        <v>0</v>
      </c>
      <c r="XEM169">
        <v>1</v>
      </c>
      <c r="XEN169" s="203">
        <v>44091</v>
      </c>
      <c r="XEO169" t="s">
        <v>795</v>
      </c>
      <c r="XEP169" t="s">
        <v>795</v>
      </c>
      <c r="XEQ169" t="s">
        <v>304</v>
      </c>
      <c r="XER169" t="s">
        <v>304</v>
      </c>
    </row>
    <row r="170" spans="1:21 16362:16372" hidden="1">
      <c r="A170" s="232">
        <v>376</v>
      </c>
      <c r="B170" s="233" t="s">
        <v>871</v>
      </c>
      <c r="C170" s="233"/>
      <c r="D170" s="232" t="str">
        <f t="shared" si="10"/>
        <v>Packet(100)</v>
      </c>
      <c r="E170" s="232" t="s">
        <v>859</v>
      </c>
      <c r="F170" s="232">
        <v>230</v>
      </c>
      <c r="G170" s="234">
        <v>23</v>
      </c>
      <c r="H170" s="234">
        <v>36</v>
      </c>
      <c r="I170" s="235">
        <v>58.42</v>
      </c>
      <c r="J170" s="235">
        <v>91.44</v>
      </c>
      <c r="K170" s="237">
        <v>12.2</v>
      </c>
      <c r="L170" s="232" t="s">
        <v>854</v>
      </c>
      <c r="M170" s="232" t="s">
        <v>606</v>
      </c>
      <c r="N170" s="232" t="s">
        <v>856</v>
      </c>
      <c r="O170" s="232" t="s">
        <v>851</v>
      </c>
      <c r="P170" s="232">
        <v>5</v>
      </c>
      <c r="Q170" s="232">
        <v>0</v>
      </c>
      <c r="R170" s="240">
        <v>1.35</v>
      </c>
      <c r="S170" s="232" t="str">
        <f t="shared" si="11"/>
        <v xml:space="preserve"> Uncoated</v>
      </c>
      <c r="T170" s="61" t="s">
        <v>312</v>
      </c>
      <c r="U170" s="61">
        <v>1105</v>
      </c>
      <c r="XEH170">
        <v>1177</v>
      </c>
      <c r="XEI170" t="s">
        <v>1319</v>
      </c>
      <c r="XEJ170" t="s">
        <v>1319</v>
      </c>
      <c r="XEK170">
        <v>7</v>
      </c>
      <c r="XEL170">
        <v>0</v>
      </c>
      <c r="XEM170">
        <v>1</v>
      </c>
      <c r="XEN170" s="203">
        <v>44091</v>
      </c>
      <c r="XEO170" t="s">
        <v>795</v>
      </c>
      <c r="XEP170" t="s">
        <v>795</v>
      </c>
      <c r="XEQ170" t="s">
        <v>304</v>
      </c>
      <c r="XER170" t="s">
        <v>304</v>
      </c>
    </row>
    <row r="171" spans="1:21 16362:16372" hidden="1">
      <c r="A171" s="232">
        <v>377</v>
      </c>
      <c r="B171" s="233" t="s">
        <v>872</v>
      </c>
      <c r="C171" s="233"/>
      <c r="D171" s="232" t="str">
        <f t="shared" si="10"/>
        <v>Ream</v>
      </c>
      <c r="E171" s="232" t="s">
        <v>873</v>
      </c>
      <c r="F171" s="232">
        <v>90</v>
      </c>
      <c r="G171" s="234">
        <v>23</v>
      </c>
      <c r="H171" s="234">
        <v>36</v>
      </c>
      <c r="I171" s="235">
        <v>58.42</v>
      </c>
      <c r="J171" s="235">
        <v>91.44</v>
      </c>
      <c r="K171" s="237">
        <v>24</v>
      </c>
      <c r="L171" s="232" t="s">
        <v>854</v>
      </c>
      <c r="M171" s="232" t="s">
        <v>606</v>
      </c>
      <c r="N171" s="232" t="s">
        <v>856</v>
      </c>
      <c r="O171" s="232" t="s">
        <v>851</v>
      </c>
      <c r="P171" s="232">
        <v>3</v>
      </c>
      <c r="Q171" s="232">
        <v>0</v>
      </c>
      <c r="R171" s="240">
        <v>0.95</v>
      </c>
      <c r="S171" s="232" t="str">
        <f t="shared" si="11"/>
        <v>Coated Matt</v>
      </c>
      <c r="T171" s="61" t="s">
        <v>307</v>
      </c>
      <c r="U171" s="61">
        <v>1107</v>
      </c>
      <c r="XEH171">
        <v>1180</v>
      </c>
      <c r="XEI171" t="s">
        <v>1320</v>
      </c>
      <c r="XEJ171" t="s">
        <v>1320</v>
      </c>
      <c r="XEK171">
        <v>7</v>
      </c>
      <c r="XEL171">
        <v>0</v>
      </c>
      <c r="XEM171">
        <v>1</v>
      </c>
      <c r="XEN171" s="203">
        <v>44091</v>
      </c>
      <c r="XEO171" t="s">
        <v>795</v>
      </c>
      <c r="XEP171" t="s">
        <v>795</v>
      </c>
      <c r="XEQ171" t="s">
        <v>304</v>
      </c>
      <c r="XER171" t="s">
        <v>304</v>
      </c>
    </row>
    <row r="172" spans="1:21 16362:16372" hidden="1">
      <c r="A172" s="232">
        <v>378</v>
      </c>
      <c r="B172" s="233" t="s">
        <v>874</v>
      </c>
      <c r="C172" s="233"/>
      <c r="D172" s="232" t="str">
        <f t="shared" si="10"/>
        <v>Packet(100)</v>
      </c>
      <c r="E172" s="232" t="s">
        <v>875</v>
      </c>
      <c r="F172" s="232">
        <v>230</v>
      </c>
      <c r="G172" s="234">
        <v>23</v>
      </c>
      <c r="H172" s="234">
        <v>36</v>
      </c>
      <c r="I172" s="235">
        <v>58.42</v>
      </c>
      <c r="J172" s="235">
        <v>91.44</v>
      </c>
      <c r="K172" s="237">
        <v>12.24</v>
      </c>
      <c r="L172" s="232" t="s">
        <v>859</v>
      </c>
      <c r="M172" s="232" t="s">
        <v>606</v>
      </c>
      <c r="N172" s="232" t="s">
        <v>856</v>
      </c>
      <c r="O172" s="232" t="s">
        <v>851</v>
      </c>
      <c r="P172" s="232">
        <v>5</v>
      </c>
      <c r="Q172" s="232">
        <v>0</v>
      </c>
      <c r="R172" s="240">
        <v>1.35</v>
      </c>
      <c r="S172" s="232" t="str">
        <f t="shared" si="11"/>
        <v xml:space="preserve"> Uncoated</v>
      </c>
      <c r="T172" s="61" t="s">
        <v>312</v>
      </c>
      <c r="U172" s="61">
        <v>1105</v>
      </c>
      <c r="XEH172">
        <v>1181</v>
      </c>
      <c r="XEI172" t="s">
        <v>1321</v>
      </c>
      <c r="XEJ172" t="s">
        <v>1321</v>
      </c>
      <c r="XEK172">
        <v>7</v>
      </c>
      <c r="XEL172">
        <v>0</v>
      </c>
      <c r="XEM172">
        <v>1</v>
      </c>
      <c r="XEN172" s="203">
        <v>44091</v>
      </c>
      <c r="XEO172" t="s">
        <v>795</v>
      </c>
      <c r="XEP172" t="s">
        <v>795</v>
      </c>
      <c r="XEQ172" t="s">
        <v>304</v>
      </c>
      <c r="XER172" t="s">
        <v>304</v>
      </c>
    </row>
    <row r="173" spans="1:21 16362:16372" hidden="1">
      <c r="A173" s="232">
        <v>379</v>
      </c>
      <c r="B173" s="233" t="s">
        <v>876</v>
      </c>
      <c r="C173" s="233"/>
      <c r="D173" s="232" t="str">
        <f t="shared" si="10"/>
        <v>Packet(100)</v>
      </c>
      <c r="E173" s="232" t="s">
        <v>875</v>
      </c>
      <c r="F173" s="232">
        <v>230</v>
      </c>
      <c r="G173" s="234">
        <v>26</v>
      </c>
      <c r="H173" s="234">
        <v>38</v>
      </c>
      <c r="I173" s="235">
        <v>66.040000000000006</v>
      </c>
      <c r="J173" s="235">
        <v>96.52</v>
      </c>
      <c r="K173" s="237">
        <v>14.65</v>
      </c>
      <c r="L173" s="232" t="s">
        <v>859</v>
      </c>
      <c r="M173" s="232" t="s">
        <v>606</v>
      </c>
      <c r="N173" s="232" t="s">
        <v>856</v>
      </c>
      <c r="O173" s="232" t="s">
        <v>851</v>
      </c>
      <c r="P173" s="232">
        <v>4</v>
      </c>
      <c r="Q173" s="232">
        <v>0</v>
      </c>
      <c r="R173" s="240">
        <v>1.35</v>
      </c>
      <c r="S173" s="232" t="str">
        <f t="shared" si="11"/>
        <v xml:space="preserve"> Uncoated</v>
      </c>
      <c r="T173" s="61" t="s">
        <v>312</v>
      </c>
      <c r="U173" s="61">
        <v>1105</v>
      </c>
      <c r="XEH173">
        <v>1182</v>
      </c>
      <c r="XEI173" t="s">
        <v>1322</v>
      </c>
      <c r="XEJ173" t="s">
        <v>1322</v>
      </c>
      <c r="XEK173">
        <v>8</v>
      </c>
      <c r="XEL173">
        <v>0</v>
      </c>
      <c r="XEM173">
        <v>1</v>
      </c>
      <c r="XEN173" s="203">
        <v>44091</v>
      </c>
      <c r="XEO173" t="s">
        <v>795</v>
      </c>
      <c r="XEP173" t="s">
        <v>795</v>
      </c>
      <c r="XEQ173" t="s">
        <v>304</v>
      </c>
      <c r="XER173" t="s">
        <v>304</v>
      </c>
    </row>
    <row r="174" spans="1:21 16362:16372" hidden="1">
      <c r="A174" s="232">
        <v>380</v>
      </c>
      <c r="B174" s="233" t="s">
        <v>877</v>
      </c>
      <c r="C174" s="233"/>
      <c r="D174" s="232" t="str">
        <f t="shared" si="10"/>
        <v>Packet(100)</v>
      </c>
      <c r="E174" s="232" t="s">
        <v>875</v>
      </c>
      <c r="F174" s="232">
        <v>230</v>
      </c>
      <c r="G174" s="234">
        <v>25</v>
      </c>
      <c r="H174" s="234">
        <v>36</v>
      </c>
      <c r="I174" s="235">
        <v>63.5</v>
      </c>
      <c r="J174" s="235">
        <v>91.44</v>
      </c>
      <c r="K174" s="237">
        <v>13.29</v>
      </c>
      <c r="L174" s="232" t="s">
        <v>859</v>
      </c>
      <c r="M174" s="232" t="s">
        <v>606</v>
      </c>
      <c r="N174" s="232" t="s">
        <v>856</v>
      </c>
      <c r="O174" s="232" t="s">
        <v>851</v>
      </c>
      <c r="P174" s="232">
        <v>4</v>
      </c>
      <c r="Q174" s="232">
        <v>0</v>
      </c>
      <c r="R174" s="240">
        <v>1.35</v>
      </c>
      <c r="S174" s="232" t="str">
        <f t="shared" si="11"/>
        <v xml:space="preserve"> Uncoated</v>
      </c>
      <c r="T174" s="61" t="s">
        <v>312</v>
      </c>
      <c r="U174" s="61">
        <v>1105</v>
      </c>
      <c r="XEH174">
        <v>1183</v>
      </c>
      <c r="XEI174" t="s">
        <v>1323</v>
      </c>
      <c r="XEJ174" t="s">
        <v>1323</v>
      </c>
      <c r="XEK174">
        <v>8</v>
      </c>
      <c r="XEL174">
        <v>0</v>
      </c>
      <c r="XEM174">
        <v>1</v>
      </c>
      <c r="XEN174" s="203">
        <v>44091</v>
      </c>
      <c r="XEO174" t="s">
        <v>795</v>
      </c>
      <c r="XEP174" t="s">
        <v>795</v>
      </c>
      <c r="XEQ174" t="s">
        <v>304</v>
      </c>
      <c r="XER174" t="s">
        <v>304</v>
      </c>
    </row>
    <row r="175" spans="1:21 16362:16372" hidden="1">
      <c r="A175" s="232">
        <v>381</v>
      </c>
      <c r="B175" s="233" t="s">
        <v>924</v>
      </c>
      <c r="C175" s="233"/>
      <c r="D175" s="232" t="str">
        <f t="shared" si="10"/>
        <v>Packet(100)</v>
      </c>
      <c r="E175" s="232" t="s">
        <v>859</v>
      </c>
      <c r="F175" s="232">
        <v>250</v>
      </c>
      <c r="G175" s="234">
        <v>25</v>
      </c>
      <c r="H175" s="234">
        <v>36</v>
      </c>
      <c r="I175" s="235">
        <v>63.5</v>
      </c>
      <c r="J175" s="235">
        <v>91.44</v>
      </c>
      <c r="K175" s="237">
        <v>14.45</v>
      </c>
      <c r="L175" s="232" t="s">
        <v>854</v>
      </c>
      <c r="M175" s="232" t="s">
        <v>606</v>
      </c>
      <c r="N175" s="232" t="s">
        <v>856</v>
      </c>
      <c r="O175" s="232" t="s">
        <v>851</v>
      </c>
      <c r="P175" s="232">
        <v>4</v>
      </c>
      <c r="Q175" s="232">
        <v>0</v>
      </c>
      <c r="R175" s="240">
        <v>1.35</v>
      </c>
      <c r="S175" s="232" t="str">
        <f t="shared" si="11"/>
        <v xml:space="preserve"> Uncoated</v>
      </c>
      <c r="T175" s="61" t="s">
        <v>312</v>
      </c>
      <c r="U175" s="61">
        <v>1105</v>
      </c>
      <c r="XEH175">
        <v>1184</v>
      </c>
      <c r="XEI175" t="s">
        <v>1324</v>
      </c>
      <c r="XEJ175" t="s">
        <v>1324</v>
      </c>
      <c r="XEK175">
        <v>8</v>
      </c>
      <c r="XEL175">
        <v>0</v>
      </c>
      <c r="XEM175">
        <v>1</v>
      </c>
      <c r="XEN175" s="203">
        <v>44091</v>
      </c>
      <c r="XEO175" t="s">
        <v>795</v>
      </c>
      <c r="XEP175" t="s">
        <v>795</v>
      </c>
      <c r="XEQ175" t="s">
        <v>304</v>
      </c>
      <c r="XER175" t="s">
        <v>304</v>
      </c>
    </row>
    <row r="176" spans="1:21 16362:16372" hidden="1">
      <c r="A176" s="232">
        <v>382</v>
      </c>
      <c r="B176" s="233" t="s">
        <v>925</v>
      </c>
      <c r="C176" s="233"/>
      <c r="D176" s="232" t="str">
        <f t="shared" si="10"/>
        <v>Packet(100)</v>
      </c>
      <c r="E176" s="232" t="s">
        <v>926</v>
      </c>
      <c r="F176" s="232">
        <v>263</v>
      </c>
      <c r="G176" s="234">
        <v>36</v>
      </c>
      <c r="H176" s="234">
        <v>46</v>
      </c>
      <c r="I176" s="235">
        <v>91.44</v>
      </c>
      <c r="J176" s="235">
        <v>116.84</v>
      </c>
      <c r="K176" s="237">
        <v>28.2</v>
      </c>
      <c r="L176" s="232" t="s">
        <v>864</v>
      </c>
      <c r="M176" s="232" t="s">
        <v>606</v>
      </c>
      <c r="N176" s="232" t="s">
        <v>859</v>
      </c>
      <c r="O176" s="232" t="s">
        <v>851</v>
      </c>
      <c r="P176" s="232">
        <v>2</v>
      </c>
      <c r="Q176" s="232">
        <v>0</v>
      </c>
      <c r="R176" s="240">
        <v>1.35</v>
      </c>
      <c r="S176" s="232" t="str">
        <f t="shared" si="11"/>
        <v xml:space="preserve"> Uncoated</v>
      </c>
      <c r="T176" s="61" t="s">
        <v>312</v>
      </c>
      <c r="U176" s="61">
        <v>1105</v>
      </c>
      <c r="XEH176">
        <v>1185</v>
      </c>
      <c r="XEI176" t="s">
        <v>1325</v>
      </c>
      <c r="XEJ176" t="s">
        <v>1325</v>
      </c>
      <c r="XEK176">
        <v>8</v>
      </c>
      <c r="XEL176">
        <v>0</v>
      </c>
      <c r="XEM176">
        <v>1</v>
      </c>
      <c r="XEN176" s="203">
        <v>44091</v>
      </c>
      <c r="XEO176" t="s">
        <v>795</v>
      </c>
      <c r="XEP176" t="s">
        <v>795</v>
      </c>
      <c r="XEQ176" t="s">
        <v>304</v>
      </c>
      <c r="XER176" t="s">
        <v>304</v>
      </c>
    </row>
    <row r="177" spans="1:21 16362:16372" hidden="1">
      <c r="A177" s="232">
        <v>383</v>
      </c>
      <c r="B177" s="233" t="s">
        <v>927</v>
      </c>
      <c r="C177" s="233"/>
      <c r="D177" s="232" t="str">
        <f t="shared" si="10"/>
        <v>Packet(200)</v>
      </c>
      <c r="E177" s="232" t="s">
        <v>864</v>
      </c>
      <c r="F177" s="232">
        <v>260</v>
      </c>
      <c r="G177" s="234">
        <v>30</v>
      </c>
      <c r="H177" s="234">
        <v>25</v>
      </c>
      <c r="I177" s="235">
        <v>76.2</v>
      </c>
      <c r="J177" s="235">
        <v>63.5</v>
      </c>
      <c r="K177" s="237">
        <v>25.1</v>
      </c>
      <c r="L177" s="232" t="s">
        <v>867</v>
      </c>
      <c r="M177" s="232" t="s">
        <v>606</v>
      </c>
      <c r="N177" s="232" t="s">
        <v>859</v>
      </c>
      <c r="O177" s="232" t="s">
        <v>851</v>
      </c>
      <c r="P177" s="232">
        <v>2</v>
      </c>
      <c r="Q177" s="232">
        <v>0</v>
      </c>
      <c r="R177" s="240">
        <v>1.35</v>
      </c>
      <c r="S177" s="232" t="str">
        <f t="shared" si="11"/>
        <v xml:space="preserve"> Uncoated</v>
      </c>
      <c r="T177" s="61" t="s">
        <v>312</v>
      </c>
      <c r="U177" s="61">
        <v>1380</v>
      </c>
      <c r="XEH177">
        <v>1186</v>
      </c>
      <c r="XEI177" t="s">
        <v>1326</v>
      </c>
      <c r="XEJ177" t="s">
        <v>1326</v>
      </c>
      <c r="XEK177">
        <v>8</v>
      </c>
      <c r="XEL177">
        <v>0</v>
      </c>
      <c r="XEM177">
        <v>1</v>
      </c>
      <c r="XEN177" s="203">
        <v>44091</v>
      </c>
      <c r="XEO177" t="s">
        <v>795</v>
      </c>
      <c r="XEP177" t="s">
        <v>795</v>
      </c>
      <c r="XEQ177" t="s">
        <v>304</v>
      </c>
      <c r="XER177" t="s">
        <v>304</v>
      </c>
    </row>
    <row r="178" spans="1:21 16362:16372" hidden="1">
      <c r="A178" s="232">
        <v>384</v>
      </c>
      <c r="B178" s="233" t="s">
        <v>928</v>
      </c>
      <c r="C178" s="233"/>
      <c r="D178" s="232" t="str">
        <f t="shared" si="10"/>
        <v>Packet(200)</v>
      </c>
      <c r="E178" s="232" t="s">
        <v>864</v>
      </c>
      <c r="F178" s="232">
        <v>250</v>
      </c>
      <c r="G178" s="234">
        <v>24</v>
      </c>
      <c r="H178" s="234">
        <v>37</v>
      </c>
      <c r="I178" s="235">
        <v>60.96</v>
      </c>
      <c r="J178" s="235">
        <v>93.98</v>
      </c>
      <c r="K178" s="237">
        <v>28.7</v>
      </c>
      <c r="L178" s="232" t="s">
        <v>929</v>
      </c>
      <c r="M178" s="232" t="s">
        <v>606</v>
      </c>
      <c r="N178" s="232" t="s">
        <v>856</v>
      </c>
      <c r="O178" s="232" t="s">
        <v>851</v>
      </c>
      <c r="P178" s="232">
        <v>2</v>
      </c>
      <c r="Q178" s="232">
        <v>0</v>
      </c>
      <c r="R178" s="240">
        <v>1.35</v>
      </c>
      <c r="S178" s="232" t="str">
        <f t="shared" si="11"/>
        <v xml:space="preserve"> Uncoated</v>
      </c>
      <c r="T178" s="61" t="s">
        <v>312</v>
      </c>
      <c r="U178" s="61">
        <v>1380</v>
      </c>
      <c r="XEH178">
        <v>1187</v>
      </c>
      <c r="XEI178" t="s">
        <v>1327</v>
      </c>
      <c r="XEJ178" t="s">
        <v>1327</v>
      </c>
      <c r="XEK178">
        <v>8</v>
      </c>
      <c r="XEL178">
        <v>0</v>
      </c>
      <c r="XEM178">
        <v>1</v>
      </c>
      <c r="XEN178" s="203">
        <v>44091</v>
      </c>
      <c r="XEO178" t="s">
        <v>795</v>
      </c>
      <c r="XEP178" t="s">
        <v>795</v>
      </c>
      <c r="XEQ178" t="s">
        <v>304</v>
      </c>
      <c r="XER178" t="s">
        <v>304</v>
      </c>
    </row>
    <row r="179" spans="1:21 16362:16372" hidden="1">
      <c r="A179" s="232">
        <v>385</v>
      </c>
      <c r="B179" s="233" t="s">
        <v>891</v>
      </c>
      <c r="C179" s="233"/>
      <c r="D179" s="232" t="str">
        <f t="shared" si="10"/>
        <v>Gross</v>
      </c>
      <c r="E179" s="232" t="s">
        <v>893</v>
      </c>
      <c r="F179" s="232">
        <v>250</v>
      </c>
      <c r="G179" s="234">
        <v>23</v>
      </c>
      <c r="H179" s="234">
        <v>36</v>
      </c>
      <c r="I179" s="235">
        <v>58.42</v>
      </c>
      <c r="J179" s="235">
        <v>91.44</v>
      </c>
      <c r="K179" s="237">
        <v>19.3</v>
      </c>
      <c r="L179" s="232" t="s">
        <v>894</v>
      </c>
      <c r="M179" s="232" t="s">
        <v>606</v>
      </c>
      <c r="N179" s="232" t="s">
        <v>859</v>
      </c>
      <c r="O179" s="232" t="s">
        <v>851</v>
      </c>
      <c r="P179" s="232">
        <v>3</v>
      </c>
      <c r="Q179" s="232">
        <v>0</v>
      </c>
      <c r="R179" s="240">
        <v>1.35</v>
      </c>
      <c r="S179" s="232" t="str">
        <f t="shared" si="11"/>
        <v xml:space="preserve"> Uncoated</v>
      </c>
      <c r="T179" s="61" t="s">
        <v>312</v>
      </c>
      <c r="U179" s="61">
        <v>1104</v>
      </c>
      <c r="XEH179">
        <v>1188</v>
      </c>
      <c r="XEI179" t="s">
        <v>1328</v>
      </c>
      <c r="XEJ179" t="s">
        <v>1328</v>
      </c>
      <c r="XEK179">
        <v>8</v>
      </c>
      <c r="XEL179">
        <v>0</v>
      </c>
      <c r="XEM179">
        <v>1</v>
      </c>
      <c r="XEN179" s="203">
        <v>44091</v>
      </c>
      <c r="XEO179" t="s">
        <v>795</v>
      </c>
      <c r="XEP179" t="s">
        <v>795</v>
      </c>
      <c r="XEQ179" t="s">
        <v>304</v>
      </c>
      <c r="XER179" t="s">
        <v>304</v>
      </c>
    </row>
    <row r="180" spans="1:21 16362:16372" hidden="1">
      <c r="A180" s="232">
        <v>386</v>
      </c>
      <c r="B180" s="233" t="s">
        <v>895</v>
      </c>
      <c r="C180" s="233"/>
      <c r="D180" s="232" t="str">
        <f t="shared" si="10"/>
        <v>Ream</v>
      </c>
      <c r="E180" s="232" t="s">
        <v>896</v>
      </c>
      <c r="F180" s="232">
        <v>70</v>
      </c>
      <c r="G180" s="234">
        <v>23</v>
      </c>
      <c r="H180" s="234">
        <v>36</v>
      </c>
      <c r="I180" s="235">
        <v>58.42</v>
      </c>
      <c r="J180" s="235">
        <v>91.44</v>
      </c>
      <c r="K180" s="237">
        <v>18.600000000000001</v>
      </c>
      <c r="L180" s="232" t="s">
        <v>897</v>
      </c>
      <c r="M180" s="232" t="s">
        <v>606</v>
      </c>
      <c r="N180" s="232" t="s">
        <v>856</v>
      </c>
      <c r="O180" s="232" t="s">
        <v>851</v>
      </c>
      <c r="P180" s="232">
        <v>3</v>
      </c>
      <c r="Q180" s="232">
        <v>0</v>
      </c>
      <c r="R180" s="240">
        <v>1.35</v>
      </c>
      <c r="S180" s="232" t="str">
        <f t="shared" si="11"/>
        <v xml:space="preserve"> Uncoated</v>
      </c>
      <c r="T180" s="61" t="s">
        <v>312</v>
      </c>
      <c r="U180" s="61">
        <v>1107</v>
      </c>
      <c r="XEH180">
        <v>1189</v>
      </c>
      <c r="XEI180" t="s">
        <v>1329</v>
      </c>
      <c r="XEJ180" t="s">
        <v>1329</v>
      </c>
      <c r="XEK180">
        <v>8</v>
      </c>
      <c r="XEL180">
        <v>0</v>
      </c>
      <c r="XEM180">
        <v>1</v>
      </c>
      <c r="XEN180" s="203">
        <v>44091</v>
      </c>
      <c r="XEO180" t="s">
        <v>795</v>
      </c>
      <c r="XEP180" t="s">
        <v>795</v>
      </c>
      <c r="XEQ180" t="s">
        <v>304</v>
      </c>
      <c r="XER180" t="s">
        <v>304</v>
      </c>
    </row>
    <row r="181" spans="1:21 16362:16372" hidden="1">
      <c r="A181" s="232">
        <v>387</v>
      </c>
      <c r="B181" s="233" t="s">
        <v>898</v>
      </c>
      <c r="C181" s="233"/>
      <c r="D181" s="232" t="str">
        <f t="shared" si="10"/>
        <v>Ream</v>
      </c>
      <c r="E181" s="232" t="s">
        <v>899</v>
      </c>
      <c r="F181" s="232">
        <v>95</v>
      </c>
      <c r="G181" s="234">
        <v>25</v>
      </c>
      <c r="H181" s="234">
        <v>36</v>
      </c>
      <c r="I181" s="235">
        <v>63.5</v>
      </c>
      <c r="J181" s="235">
        <v>91.44</v>
      </c>
      <c r="K181" s="237">
        <v>27.4</v>
      </c>
      <c r="L181" s="232" t="s">
        <v>900</v>
      </c>
      <c r="M181" s="232" t="s">
        <v>606</v>
      </c>
      <c r="N181" s="232" t="s">
        <v>856</v>
      </c>
      <c r="O181" s="232" t="s">
        <v>851</v>
      </c>
      <c r="P181" s="232">
        <v>2</v>
      </c>
      <c r="Q181" s="232">
        <v>0</v>
      </c>
      <c r="R181" s="240">
        <v>1.35</v>
      </c>
      <c r="S181" s="232" t="str">
        <f t="shared" si="11"/>
        <v xml:space="preserve"> Uncoated</v>
      </c>
      <c r="T181" s="61" t="s">
        <v>312</v>
      </c>
      <c r="U181" s="61">
        <v>1107</v>
      </c>
      <c r="XEH181">
        <v>1190</v>
      </c>
      <c r="XEI181" t="s">
        <v>1330</v>
      </c>
      <c r="XEJ181" t="s">
        <v>1330</v>
      </c>
      <c r="XEK181">
        <v>8</v>
      </c>
      <c r="XEL181">
        <v>0</v>
      </c>
      <c r="XEM181">
        <v>1</v>
      </c>
      <c r="XEN181" s="203">
        <v>44091</v>
      </c>
      <c r="XEO181" t="s">
        <v>795</v>
      </c>
      <c r="XEP181" t="s">
        <v>795</v>
      </c>
      <c r="XEQ181" t="s">
        <v>304</v>
      </c>
      <c r="XER181" t="s">
        <v>304</v>
      </c>
    </row>
    <row r="182" spans="1:21 16362:16372" hidden="1">
      <c r="A182" s="232">
        <v>388</v>
      </c>
      <c r="B182" s="233" t="s">
        <v>901</v>
      </c>
      <c r="C182" s="233"/>
      <c r="D182" s="232" t="str">
        <f t="shared" si="10"/>
        <v>Ream</v>
      </c>
      <c r="E182" s="232" t="s">
        <v>902</v>
      </c>
      <c r="F182" s="232">
        <v>70</v>
      </c>
      <c r="G182" s="234">
        <v>20</v>
      </c>
      <c r="H182" s="234">
        <v>30</v>
      </c>
      <c r="I182" s="235">
        <v>50.8</v>
      </c>
      <c r="J182" s="235">
        <v>76.2</v>
      </c>
      <c r="K182" s="237">
        <v>13.6</v>
      </c>
      <c r="L182" s="232" t="s">
        <v>903</v>
      </c>
      <c r="M182" s="232" t="s">
        <v>606</v>
      </c>
      <c r="N182" s="232" t="s">
        <v>856</v>
      </c>
      <c r="O182" s="232" t="s">
        <v>851</v>
      </c>
      <c r="P182" s="232">
        <v>4</v>
      </c>
      <c r="Q182" s="232">
        <v>0</v>
      </c>
      <c r="R182" s="240">
        <v>1.35</v>
      </c>
      <c r="S182" s="232" t="str">
        <f t="shared" si="11"/>
        <v xml:space="preserve"> Uncoated</v>
      </c>
      <c r="T182" s="61" t="s">
        <v>312</v>
      </c>
      <c r="U182" s="61">
        <v>1107</v>
      </c>
      <c r="XEH182">
        <v>1191</v>
      </c>
      <c r="XEI182" t="s">
        <v>1331</v>
      </c>
      <c r="XEJ182" t="s">
        <v>1331</v>
      </c>
      <c r="XEK182">
        <v>8</v>
      </c>
      <c r="XEL182">
        <v>0</v>
      </c>
      <c r="XEM182">
        <v>1</v>
      </c>
      <c r="XEN182" s="203">
        <v>44091</v>
      </c>
      <c r="XEO182" t="s">
        <v>795</v>
      </c>
      <c r="XEP182" t="s">
        <v>795</v>
      </c>
      <c r="XEQ182" t="s">
        <v>304</v>
      </c>
      <c r="XER182" t="s">
        <v>304</v>
      </c>
    </row>
    <row r="183" spans="1:21 16362:16372" hidden="1">
      <c r="A183" s="232">
        <v>389</v>
      </c>
      <c r="B183" s="233" t="s">
        <v>904</v>
      </c>
      <c r="C183" s="233"/>
      <c r="D183" s="232" t="str">
        <f t="shared" si="10"/>
        <v>Ream</v>
      </c>
      <c r="E183" s="232" t="s">
        <v>905</v>
      </c>
      <c r="F183" s="232">
        <v>100</v>
      </c>
      <c r="G183" s="234">
        <v>23</v>
      </c>
      <c r="H183" s="234">
        <v>36</v>
      </c>
      <c r="I183" s="235">
        <v>58.42</v>
      </c>
      <c r="J183" s="235">
        <v>91.44</v>
      </c>
      <c r="K183" s="237">
        <v>26.6</v>
      </c>
      <c r="L183" s="232" t="s">
        <v>906</v>
      </c>
      <c r="M183" s="232" t="s">
        <v>606</v>
      </c>
      <c r="N183" s="232" t="s">
        <v>856</v>
      </c>
      <c r="O183" s="232" t="s">
        <v>851</v>
      </c>
      <c r="P183" s="232">
        <v>2</v>
      </c>
      <c r="Q183" s="232">
        <v>0</v>
      </c>
      <c r="R183" s="240">
        <v>1.35</v>
      </c>
      <c r="S183" s="232" t="str">
        <f t="shared" si="11"/>
        <v xml:space="preserve"> Uncoated</v>
      </c>
      <c r="T183" s="61" t="s">
        <v>312</v>
      </c>
      <c r="U183" s="61">
        <v>1107</v>
      </c>
      <c r="XEH183">
        <v>1192</v>
      </c>
      <c r="XEI183" t="s">
        <v>1332</v>
      </c>
      <c r="XEJ183" t="s">
        <v>1332</v>
      </c>
      <c r="XEK183">
        <v>8</v>
      </c>
      <c r="XEL183">
        <v>0</v>
      </c>
      <c r="XEM183">
        <v>1</v>
      </c>
      <c r="XEN183" s="203">
        <v>44091</v>
      </c>
      <c r="XEO183" t="s">
        <v>795</v>
      </c>
      <c r="XEP183" t="s">
        <v>795</v>
      </c>
      <c r="XEQ183" t="s">
        <v>304</v>
      </c>
      <c r="XER183" t="s">
        <v>304</v>
      </c>
    </row>
    <row r="184" spans="1:21 16362:16372" hidden="1">
      <c r="A184" s="232">
        <v>390</v>
      </c>
      <c r="B184" s="233" t="s">
        <v>907</v>
      </c>
      <c r="C184" s="233"/>
      <c r="D184" s="232" t="str">
        <f t="shared" si="10"/>
        <v>Ream</v>
      </c>
      <c r="E184" s="232" t="s">
        <v>905</v>
      </c>
      <c r="F184" s="232">
        <v>68</v>
      </c>
      <c r="G184" s="234">
        <v>23</v>
      </c>
      <c r="H184" s="234">
        <v>36</v>
      </c>
      <c r="I184" s="235">
        <v>58.42</v>
      </c>
      <c r="J184" s="235">
        <v>91.44</v>
      </c>
      <c r="K184" s="237">
        <v>18.100000000000001</v>
      </c>
      <c r="L184" s="232" t="s">
        <v>908</v>
      </c>
      <c r="M184" s="232" t="s">
        <v>606</v>
      </c>
      <c r="N184" s="232" t="s">
        <v>856</v>
      </c>
      <c r="O184" s="232" t="s">
        <v>851</v>
      </c>
      <c r="P184" s="232">
        <v>3</v>
      </c>
      <c r="Q184" s="232">
        <v>0</v>
      </c>
      <c r="R184" s="240">
        <v>1.35</v>
      </c>
      <c r="S184" s="232" t="str">
        <f t="shared" si="11"/>
        <v xml:space="preserve"> Uncoated</v>
      </c>
      <c r="T184" s="61" t="s">
        <v>312</v>
      </c>
      <c r="U184" s="61">
        <v>1107</v>
      </c>
      <c r="XEH184">
        <v>1193</v>
      </c>
      <c r="XEI184" t="s">
        <v>1333</v>
      </c>
      <c r="XEJ184" t="s">
        <v>1333</v>
      </c>
      <c r="XEK184">
        <v>9</v>
      </c>
      <c r="XEL184">
        <v>0</v>
      </c>
      <c r="XEM184">
        <v>1</v>
      </c>
      <c r="XEN184" s="203">
        <v>44091</v>
      </c>
      <c r="XEO184" t="s">
        <v>795</v>
      </c>
      <c r="XEP184" t="s">
        <v>795</v>
      </c>
      <c r="XEQ184" t="s">
        <v>304</v>
      </c>
      <c r="XER184" t="s">
        <v>304</v>
      </c>
    </row>
    <row r="185" spans="1:21 16362:16372" hidden="1">
      <c r="A185" s="232">
        <v>391</v>
      </c>
      <c r="B185" s="233" t="s">
        <v>909</v>
      </c>
      <c r="C185" s="233"/>
      <c r="D185" s="232" t="str">
        <f t="shared" si="10"/>
        <v>Ream</v>
      </c>
      <c r="E185" s="232" t="s">
        <v>910</v>
      </c>
      <c r="F185" s="232">
        <v>68</v>
      </c>
      <c r="G185" s="234">
        <v>23</v>
      </c>
      <c r="H185" s="234">
        <v>36</v>
      </c>
      <c r="I185" s="235">
        <v>58.42</v>
      </c>
      <c r="J185" s="235">
        <v>91.44</v>
      </c>
      <c r="K185" s="237">
        <v>18.100000000000001</v>
      </c>
      <c r="L185" s="232" t="s">
        <v>911</v>
      </c>
      <c r="M185" s="232" t="s">
        <v>606</v>
      </c>
      <c r="N185" s="232" t="s">
        <v>856</v>
      </c>
      <c r="O185" s="232" t="s">
        <v>851</v>
      </c>
      <c r="P185" s="232">
        <v>3</v>
      </c>
      <c r="Q185" s="232">
        <v>0</v>
      </c>
      <c r="R185" s="240">
        <v>1.35</v>
      </c>
      <c r="S185" s="232" t="str">
        <f t="shared" si="11"/>
        <v xml:space="preserve"> Uncoated</v>
      </c>
      <c r="T185" s="61" t="s">
        <v>312</v>
      </c>
      <c r="U185" s="61">
        <v>1107</v>
      </c>
      <c r="XEH185">
        <v>1194</v>
      </c>
      <c r="XEI185" t="s">
        <v>1334</v>
      </c>
      <c r="XEJ185" t="s">
        <v>1334</v>
      </c>
      <c r="XEK185">
        <v>9</v>
      </c>
      <c r="XEL185">
        <v>0</v>
      </c>
      <c r="XEM185">
        <v>1</v>
      </c>
      <c r="XEN185" s="203">
        <v>44091</v>
      </c>
      <c r="XEO185" t="s">
        <v>795</v>
      </c>
      <c r="XEP185" t="s">
        <v>795</v>
      </c>
      <c r="XEQ185" t="s">
        <v>304</v>
      </c>
      <c r="XER185" t="s">
        <v>304</v>
      </c>
    </row>
    <row r="186" spans="1:21 16362:16372" hidden="1">
      <c r="A186" s="232">
        <v>392</v>
      </c>
      <c r="B186" s="233" t="s">
        <v>912</v>
      </c>
      <c r="C186" s="233"/>
      <c r="D186" s="232" t="str">
        <f t="shared" si="10"/>
        <v>Packet (250)</v>
      </c>
      <c r="E186" s="232" t="s">
        <v>913</v>
      </c>
      <c r="F186" s="232">
        <v>110</v>
      </c>
      <c r="G186" s="234">
        <v>23</v>
      </c>
      <c r="H186" s="234">
        <v>35</v>
      </c>
      <c r="I186" s="235">
        <v>58.42</v>
      </c>
      <c r="J186" s="235">
        <v>88.9</v>
      </c>
      <c r="K186" s="237">
        <v>14.3</v>
      </c>
      <c r="L186" s="232" t="s">
        <v>854</v>
      </c>
      <c r="M186" s="232" t="s">
        <v>606</v>
      </c>
      <c r="N186" s="232" t="s">
        <v>856</v>
      </c>
      <c r="O186" s="232" t="s">
        <v>851</v>
      </c>
      <c r="P186" s="232">
        <v>2</v>
      </c>
      <c r="Q186" s="232">
        <v>0</v>
      </c>
      <c r="R186" s="240">
        <v>1.35</v>
      </c>
      <c r="S186" s="232" t="str">
        <f t="shared" si="11"/>
        <v xml:space="preserve"> Uncoated</v>
      </c>
      <c r="T186" s="61" t="s">
        <v>312</v>
      </c>
      <c r="U186" s="61">
        <v>1497</v>
      </c>
      <c r="XEH186">
        <v>1195</v>
      </c>
      <c r="XEI186" t="s">
        <v>1335</v>
      </c>
      <c r="XEJ186" t="s">
        <v>1335</v>
      </c>
      <c r="XEK186">
        <v>9</v>
      </c>
      <c r="XEL186">
        <v>0</v>
      </c>
      <c r="XEM186">
        <v>1</v>
      </c>
      <c r="XEN186" s="203">
        <v>44091</v>
      </c>
      <c r="XEO186" t="s">
        <v>795</v>
      </c>
      <c r="XEP186" t="s">
        <v>795</v>
      </c>
      <c r="XEQ186" t="s">
        <v>304</v>
      </c>
      <c r="XER186" t="s">
        <v>304</v>
      </c>
    </row>
    <row r="187" spans="1:21 16362:16372" hidden="1">
      <c r="A187" s="232">
        <v>393</v>
      </c>
      <c r="B187" s="233" t="s">
        <v>930</v>
      </c>
      <c r="C187" s="233"/>
      <c r="D187" s="232" t="str">
        <f t="shared" si="10"/>
        <v>Gross</v>
      </c>
      <c r="E187" s="232" t="s">
        <v>864</v>
      </c>
      <c r="F187" s="232">
        <v>250</v>
      </c>
      <c r="G187" s="234">
        <v>22</v>
      </c>
      <c r="H187" s="234">
        <v>28</v>
      </c>
      <c r="I187" s="235">
        <v>55.88</v>
      </c>
      <c r="J187" s="235">
        <v>71.12</v>
      </c>
      <c r="K187" s="237">
        <v>14.3</v>
      </c>
      <c r="L187" s="232" t="s">
        <v>931</v>
      </c>
      <c r="M187" s="232" t="s">
        <v>606</v>
      </c>
      <c r="N187" s="232" t="s">
        <v>859</v>
      </c>
      <c r="O187" s="232" t="s">
        <v>851</v>
      </c>
      <c r="P187" s="232">
        <v>4</v>
      </c>
      <c r="Q187" s="232">
        <v>0</v>
      </c>
      <c r="R187" s="240">
        <v>1.35</v>
      </c>
      <c r="S187" s="232" t="str">
        <f t="shared" si="11"/>
        <v xml:space="preserve"> Uncoated</v>
      </c>
      <c r="T187" s="61" t="s">
        <v>312</v>
      </c>
      <c r="U187" s="61">
        <v>1104</v>
      </c>
      <c r="XEH187">
        <v>1197</v>
      </c>
      <c r="XEI187">
        <v>998812</v>
      </c>
      <c r="XEJ187">
        <v>998812</v>
      </c>
      <c r="XEK187">
        <v>18</v>
      </c>
      <c r="XEL187">
        <v>0</v>
      </c>
      <c r="XEM187">
        <v>1</v>
      </c>
      <c r="XEN187" s="203">
        <v>44091</v>
      </c>
      <c r="XEO187" t="s">
        <v>795</v>
      </c>
      <c r="XEP187" t="s">
        <v>795</v>
      </c>
      <c r="XEQ187" t="s">
        <v>304</v>
      </c>
      <c r="XER187" t="s">
        <v>304</v>
      </c>
    </row>
    <row r="188" spans="1:21 16362:16372" hidden="1">
      <c r="A188" s="232">
        <v>394</v>
      </c>
      <c r="B188" s="233" t="s">
        <v>932</v>
      </c>
      <c r="C188" s="233"/>
      <c r="D188" s="232" t="str">
        <f t="shared" si="10"/>
        <v>Packet(200)</v>
      </c>
      <c r="E188" s="232" t="s">
        <v>864</v>
      </c>
      <c r="F188" s="232">
        <v>250</v>
      </c>
      <c r="G188" s="234">
        <v>36</v>
      </c>
      <c r="H188" s="234">
        <v>46</v>
      </c>
      <c r="I188" s="235">
        <v>91.44</v>
      </c>
      <c r="J188" s="235">
        <v>116.84</v>
      </c>
      <c r="K188" s="237">
        <v>26.8</v>
      </c>
      <c r="L188" s="232" t="s">
        <v>929</v>
      </c>
      <c r="M188" s="232" t="s">
        <v>606</v>
      </c>
      <c r="N188" s="232" t="s">
        <v>859</v>
      </c>
      <c r="O188" s="232" t="s">
        <v>851</v>
      </c>
      <c r="P188" s="232">
        <v>1</v>
      </c>
      <c r="Q188" s="232">
        <v>0</v>
      </c>
      <c r="R188" s="240">
        <v>1.35</v>
      </c>
      <c r="S188" s="232" t="str">
        <f t="shared" si="11"/>
        <v xml:space="preserve"> Uncoated</v>
      </c>
      <c r="T188" s="61" t="s">
        <v>312</v>
      </c>
      <c r="U188" s="61">
        <v>1380</v>
      </c>
      <c r="XEH188">
        <v>1198</v>
      </c>
      <c r="XEI188">
        <v>998912</v>
      </c>
      <c r="XEJ188">
        <v>998912</v>
      </c>
      <c r="XEK188">
        <v>18</v>
      </c>
      <c r="XEL188">
        <v>0</v>
      </c>
      <c r="XEM188">
        <v>1</v>
      </c>
      <c r="XEN188" s="203">
        <v>44091</v>
      </c>
      <c r="XEO188" t="s">
        <v>795</v>
      </c>
      <c r="XEP188" t="s">
        <v>795</v>
      </c>
      <c r="XEQ188" t="s">
        <v>304</v>
      </c>
      <c r="XER188" t="s">
        <v>304</v>
      </c>
    </row>
    <row r="189" spans="1:21 16362:16372" hidden="1">
      <c r="A189" s="232">
        <v>395</v>
      </c>
      <c r="B189" s="233" t="s">
        <v>878</v>
      </c>
      <c r="C189" s="233"/>
      <c r="D189" s="232" t="str">
        <f t="shared" si="10"/>
        <v>Ream</v>
      </c>
      <c r="E189" s="232" t="s">
        <v>856</v>
      </c>
      <c r="F189" s="232">
        <v>68</v>
      </c>
      <c r="G189" s="234">
        <v>20</v>
      </c>
      <c r="H189" s="234">
        <v>30</v>
      </c>
      <c r="I189" s="235">
        <v>50.8</v>
      </c>
      <c r="J189" s="235">
        <v>76.2</v>
      </c>
      <c r="K189" s="237">
        <v>11.2</v>
      </c>
      <c r="L189" s="232" t="s">
        <v>879</v>
      </c>
      <c r="M189" s="232" t="s">
        <v>606</v>
      </c>
      <c r="N189" s="232" t="s">
        <v>856</v>
      </c>
      <c r="O189" s="232" t="s">
        <v>851</v>
      </c>
      <c r="P189" s="232">
        <v>4</v>
      </c>
      <c r="Q189" s="232">
        <v>0</v>
      </c>
      <c r="R189" s="240">
        <v>1.35</v>
      </c>
      <c r="S189" s="232" t="str">
        <f t="shared" si="11"/>
        <v xml:space="preserve"> Uncoated</v>
      </c>
      <c r="T189" s="61" t="s">
        <v>312</v>
      </c>
      <c r="U189" s="61">
        <v>1107</v>
      </c>
      <c r="XEH189">
        <v>1199</v>
      </c>
      <c r="XEI189" t="s">
        <v>1336</v>
      </c>
      <c r="XEJ189" t="s">
        <v>1336</v>
      </c>
      <c r="XEK189">
        <v>1</v>
      </c>
      <c r="XEL189">
        <v>0</v>
      </c>
      <c r="XEM189">
        <v>1</v>
      </c>
      <c r="XEN189" s="203">
        <v>44091</v>
      </c>
      <c r="XEO189" t="s">
        <v>795</v>
      </c>
      <c r="XEP189" t="s">
        <v>795</v>
      </c>
      <c r="XEQ189" t="s">
        <v>304</v>
      </c>
      <c r="XER189" t="s">
        <v>304</v>
      </c>
    </row>
    <row r="190" spans="1:21 16362:16372" hidden="1">
      <c r="A190" s="232">
        <v>396</v>
      </c>
      <c r="B190" s="233" t="s">
        <v>880</v>
      </c>
      <c r="C190" s="233"/>
      <c r="D190" s="232" t="str">
        <f t="shared" si="10"/>
        <v>Ream</v>
      </c>
      <c r="E190" s="232" t="s">
        <v>854</v>
      </c>
      <c r="F190" s="232">
        <v>68</v>
      </c>
      <c r="G190" s="234">
        <v>20</v>
      </c>
      <c r="H190" s="234">
        <v>30</v>
      </c>
      <c r="I190" s="235">
        <v>50.8</v>
      </c>
      <c r="J190" s="235">
        <v>76.2</v>
      </c>
      <c r="K190" s="237">
        <v>12.4</v>
      </c>
      <c r="L190" s="232" t="s">
        <v>879</v>
      </c>
      <c r="M190" s="232" t="s">
        <v>606</v>
      </c>
      <c r="N190" s="232" t="s">
        <v>856</v>
      </c>
      <c r="O190" s="232" t="s">
        <v>851</v>
      </c>
      <c r="P190" s="232">
        <v>4</v>
      </c>
      <c r="Q190" s="232">
        <v>0</v>
      </c>
      <c r="R190" s="240">
        <v>1.35</v>
      </c>
      <c r="S190" s="232" t="str">
        <f t="shared" si="11"/>
        <v xml:space="preserve"> Uncoated</v>
      </c>
      <c r="T190" s="61" t="s">
        <v>312</v>
      </c>
      <c r="U190" s="61">
        <v>1107</v>
      </c>
      <c r="XEH190">
        <v>1200</v>
      </c>
      <c r="XEI190" t="s">
        <v>1337</v>
      </c>
      <c r="XEJ190" t="s">
        <v>1337</v>
      </c>
      <c r="XEK190">
        <v>6</v>
      </c>
      <c r="XEL190">
        <v>0</v>
      </c>
      <c r="XEM190">
        <v>1</v>
      </c>
      <c r="XEN190" s="203">
        <v>44091</v>
      </c>
      <c r="XEO190" t="s">
        <v>795</v>
      </c>
      <c r="XEP190" t="s">
        <v>795</v>
      </c>
      <c r="XEQ190" t="s">
        <v>304</v>
      </c>
      <c r="XER190" t="s">
        <v>304</v>
      </c>
    </row>
    <row r="191" spans="1:21 16362:16372" hidden="1">
      <c r="A191" s="232">
        <v>397</v>
      </c>
      <c r="B191" s="233" t="s">
        <v>914</v>
      </c>
      <c r="C191" s="233"/>
      <c r="D191" s="232" t="str">
        <f t="shared" si="10"/>
        <v>Gross</v>
      </c>
      <c r="E191" s="232" t="s">
        <v>864</v>
      </c>
      <c r="F191" s="232">
        <v>285</v>
      </c>
      <c r="G191" s="234">
        <v>21</v>
      </c>
      <c r="H191" s="234">
        <v>32</v>
      </c>
      <c r="I191" s="235">
        <v>53.34</v>
      </c>
      <c r="J191" s="235">
        <v>81.28</v>
      </c>
      <c r="K191" s="237">
        <v>17.792999999999999</v>
      </c>
      <c r="L191" s="232" t="s">
        <v>859</v>
      </c>
      <c r="M191" s="232" t="s">
        <v>606</v>
      </c>
      <c r="N191" s="232" t="s">
        <v>856</v>
      </c>
      <c r="O191" s="232" t="s">
        <v>851</v>
      </c>
      <c r="P191" s="232">
        <v>3</v>
      </c>
      <c r="Q191" s="232">
        <v>0</v>
      </c>
      <c r="R191" s="240">
        <v>1.35</v>
      </c>
      <c r="S191" s="232" t="str">
        <f t="shared" si="11"/>
        <v xml:space="preserve"> Uncoated</v>
      </c>
      <c r="T191" s="61" t="s">
        <v>312</v>
      </c>
      <c r="U191" s="61">
        <v>1104</v>
      </c>
      <c r="XEH191">
        <v>1201</v>
      </c>
      <c r="XEI191" t="s">
        <v>1338</v>
      </c>
      <c r="XEJ191" t="s">
        <v>1338</v>
      </c>
      <c r="XEK191">
        <v>12</v>
      </c>
      <c r="XEL191">
        <v>0</v>
      </c>
      <c r="XEM191">
        <v>1</v>
      </c>
      <c r="XEN191" s="203">
        <v>44091</v>
      </c>
      <c r="XEO191" t="s">
        <v>795</v>
      </c>
      <c r="XEP191" t="s">
        <v>795</v>
      </c>
      <c r="XEQ191" t="s">
        <v>304</v>
      </c>
      <c r="XER191" t="s">
        <v>304</v>
      </c>
    </row>
    <row r="192" spans="1:21 16362:16372" hidden="1">
      <c r="A192" s="232">
        <v>398</v>
      </c>
      <c r="B192" s="233" t="s">
        <v>915</v>
      </c>
      <c r="C192" s="233"/>
      <c r="D192" s="232" t="str">
        <f t="shared" si="10"/>
        <v>Gross</v>
      </c>
      <c r="E192" s="232" t="s">
        <v>864</v>
      </c>
      <c r="F192" s="232">
        <v>285</v>
      </c>
      <c r="G192" s="234">
        <v>23</v>
      </c>
      <c r="H192" s="234">
        <v>30</v>
      </c>
      <c r="I192" s="235">
        <v>58.42</v>
      </c>
      <c r="J192" s="235">
        <v>76.2</v>
      </c>
      <c r="K192" s="237">
        <v>18.268999999999998</v>
      </c>
      <c r="L192" s="232" t="s">
        <v>859</v>
      </c>
      <c r="M192" s="232" t="s">
        <v>606</v>
      </c>
      <c r="N192" s="232" t="s">
        <v>859</v>
      </c>
      <c r="O192" s="232" t="s">
        <v>851</v>
      </c>
      <c r="P192" s="232">
        <v>3</v>
      </c>
      <c r="Q192" s="232">
        <v>0</v>
      </c>
      <c r="R192" s="240">
        <v>1.35</v>
      </c>
      <c r="S192" s="232" t="str">
        <f t="shared" si="11"/>
        <v xml:space="preserve"> Uncoated</v>
      </c>
      <c r="T192" s="61" t="s">
        <v>312</v>
      </c>
      <c r="U192" s="61">
        <v>1104</v>
      </c>
      <c r="XEH192">
        <v>1204</v>
      </c>
      <c r="XEI192" t="s">
        <v>1339</v>
      </c>
      <c r="XEJ192" t="s">
        <v>1339</v>
      </c>
      <c r="XEK192">
        <v>11</v>
      </c>
      <c r="XEL192">
        <v>0</v>
      </c>
      <c r="XEM192">
        <v>1</v>
      </c>
      <c r="XEN192" s="203">
        <v>44091</v>
      </c>
      <c r="XEO192" t="s">
        <v>795</v>
      </c>
      <c r="XEP192" t="s">
        <v>795</v>
      </c>
      <c r="XEQ192" t="s">
        <v>304</v>
      </c>
      <c r="XER192" t="s">
        <v>304</v>
      </c>
    </row>
    <row r="193" spans="1:21 16362:16372" hidden="1">
      <c r="A193" s="232">
        <v>399</v>
      </c>
      <c r="B193" s="233" t="s">
        <v>916</v>
      </c>
      <c r="C193" s="233"/>
      <c r="D193" s="232" t="str">
        <f t="shared" si="10"/>
        <v>Gross</v>
      </c>
      <c r="E193" s="232" t="s">
        <v>864</v>
      </c>
      <c r="F193" s="232">
        <v>285</v>
      </c>
      <c r="G193" s="234">
        <v>24</v>
      </c>
      <c r="H193" s="234">
        <v>37</v>
      </c>
      <c r="I193" s="235">
        <v>60.96</v>
      </c>
      <c r="J193" s="235">
        <v>93.98</v>
      </c>
      <c r="K193" s="237">
        <v>23.512</v>
      </c>
      <c r="L193" s="232" t="s">
        <v>859</v>
      </c>
      <c r="M193" s="232" t="s">
        <v>606</v>
      </c>
      <c r="N193" s="232" t="s">
        <v>859</v>
      </c>
      <c r="O193" s="232" t="s">
        <v>851</v>
      </c>
      <c r="P193" s="232">
        <v>3</v>
      </c>
      <c r="Q193" s="232">
        <v>0</v>
      </c>
      <c r="R193" s="240">
        <v>1.35</v>
      </c>
      <c r="S193" s="232" t="str">
        <f t="shared" si="11"/>
        <v xml:space="preserve"> Uncoated</v>
      </c>
      <c r="T193" s="61" t="s">
        <v>312</v>
      </c>
      <c r="U193" s="61">
        <v>1104</v>
      </c>
      <c r="XEH193">
        <v>1207</v>
      </c>
      <c r="XEI193" t="s">
        <v>1340</v>
      </c>
      <c r="XEJ193" t="s">
        <v>1340</v>
      </c>
      <c r="XEK193">
        <v>1</v>
      </c>
      <c r="XEL193">
        <v>0</v>
      </c>
      <c r="XEM193">
        <v>1</v>
      </c>
      <c r="XEN193" s="203">
        <v>44091</v>
      </c>
      <c r="XEO193" t="s">
        <v>795</v>
      </c>
      <c r="XEP193" t="s">
        <v>795</v>
      </c>
      <c r="XEQ193" t="s">
        <v>304</v>
      </c>
      <c r="XER193" t="s">
        <v>304</v>
      </c>
    </row>
    <row r="194" spans="1:21 16362:16372" hidden="1">
      <c r="A194" s="232">
        <v>400</v>
      </c>
      <c r="B194" s="233" t="s">
        <v>917</v>
      </c>
      <c r="C194" s="233"/>
      <c r="D194" s="232" t="str">
        <f t="shared" ref="D194:D201" si="12">VLOOKUP(U194,$XEH$1:$XER$1999,2,FALSE)</f>
        <v>Gross</v>
      </c>
      <c r="E194" s="232" t="s">
        <v>879</v>
      </c>
      <c r="F194" s="232">
        <v>80</v>
      </c>
      <c r="G194" s="234">
        <v>23</v>
      </c>
      <c r="H194" s="234">
        <v>36</v>
      </c>
      <c r="I194" s="235">
        <v>58.42</v>
      </c>
      <c r="J194" s="235">
        <v>91.44</v>
      </c>
      <c r="K194" s="237">
        <v>6.1539999999999999</v>
      </c>
      <c r="L194" s="232" t="s">
        <v>854</v>
      </c>
      <c r="M194" s="232" t="s">
        <v>606</v>
      </c>
      <c r="N194" s="232" t="s">
        <v>856</v>
      </c>
      <c r="O194" s="232" t="s">
        <v>851</v>
      </c>
      <c r="P194" s="232">
        <v>9</v>
      </c>
      <c r="Q194" s="232">
        <v>0</v>
      </c>
      <c r="R194" s="240">
        <v>1.35</v>
      </c>
      <c r="S194" s="232" t="str">
        <f t="shared" ref="S194:S201" si="13">VLOOKUP(T194,$XEH$1:$XER$395,2,FALSE)</f>
        <v xml:space="preserve"> Uncoated</v>
      </c>
      <c r="T194" s="61" t="s">
        <v>312</v>
      </c>
      <c r="U194" s="61">
        <v>1104</v>
      </c>
      <c r="XEH194">
        <v>1208</v>
      </c>
      <c r="XEI194" t="s">
        <v>1341</v>
      </c>
      <c r="XEJ194" t="s">
        <v>1341</v>
      </c>
      <c r="XEK194">
        <v>1</v>
      </c>
      <c r="XEL194">
        <v>0</v>
      </c>
      <c r="XEM194">
        <v>1</v>
      </c>
      <c r="XEN194" s="203">
        <v>44091</v>
      </c>
      <c r="XEO194" t="s">
        <v>795</v>
      </c>
      <c r="XEP194" t="s">
        <v>795</v>
      </c>
      <c r="XEQ194" t="s">
        <v>304</v>
      </c>
      <c r="XER194" t="s">
        <v>304</v>
      </c>
    </row>
    <row r="195" spans="1:21 16362:16372" hidden="1">
      <c r="A195" s="232">
        <v>401</v>
      </c>
      <c r="B195" s="233" t="s">
        <v>918</v>
      </c>
      <c r="C195" s="233"/>
      <c r="D195" s="232" t="str">
        <f t="shared" si="12"/>
        <v>Reel</v>
      </c>
      <c r="E195" s="232" t="s">
        <v>919</v>
      </c>
      <c r="F195" s="232">
        <v>70</v>
      </c>
      <c r="G195" s="234">
        <v>30</v>
      </c>
      <c r="H195" s="234">
        <v>0</v>
      </c>
      <c r="I195" s="235">
        <v>76.2</v>
      </c>
      <c r="J195" s="235">
        <v>0</v>
      </c>
      <c r="K195" s="237">
        <v>0</v>
      </c>
      <c r="L195" s="232" t="s">
        <v>920</v>
      </c>
      <c r="M195" s="232" t="s">
        <v>1150</v>
      </c>
      <c r="N195" s="232" t="s">
        <v>856</v>
      </c>
      <c r="O195" s="232" t="s">
        <v>851</v>
      </c>
      <c r="P195" s="232">
        <v>1</v>
      </c>
      <c r="Q195" s="232">
        <v>80</v>
      </c>
      <c r="R195" s="240">
        <v>1.35</v>
      </c>
      <c r="S195" s="232" t="str">
        <f t="shared" si="13"/>
        <v xml:space="preserve"> Uncoated</v>
      </c>
      <c r="T195" s="61" t="s">
        <v>312</v>
      </c>
      <c r="U195" s="61">
        <v>1108</v>
      </c>
      <c r="XEH195">
        <v>1209</v>
      </c>
      <c r="XEI195" t="s">
        <v>1342</v>
      </c>
      <c r="XEJ195" t="s">
        <v>1343</v>
      </c>
      <c r="XEK195">
        <v>17</v>
      </c>
      <c r="XEL195">
        <v>0</v>
      </c>
      <c r="XEM195">
        <v>1</v>
      </c>
      <c r="XEN195" s="203">
        <v>44091</v>
      </c>
      <c r="XEO195" t="s">
        <v>795</v>
      </c>
      <c r="XEP195" t="s">
        <v>795</v>
      </c>
      <c r="XEQ195" t="s">
        <v>304</v>
      </c>
      <c r="XER195" t="s">
        <v>304</v>
      </c>
    </row>
    <row r="196" spans="1:21 16362:16372" hidden="1">
      <c r="A196" s="232">
        <v>402</v>
      </c>
      <c r="B196" s="233" t="s">
        <v>1192</v>
      </c>
      <c r="C196" s="233"/>
      <c r="D196" s="232" t="str">
        <f t="shared" si="12"/>
        <v>Reel</v>
      </c>
      <c r="E196" s="232" t="s">
        <v>919</v>
      </c>
      <c r="F196" s="232">
        <v>70</v>
      </c>
      <c r="G196" s="234">
        <v>30</v>
      </c>
      <c r="H196" s="234">
        <v>20</v>
      </c>
      <c r="I196" s="235">
        <v>76.2</v>
      </c>
      <c r="J196" s="235">
        <v>50.8</v>
      </c>
      <c r="K196" s="237">
        <v>13.548</v>
      </c>
      <c r="L196" s="232" t="s">
        <v>920</v>
      </c>
      <c r="M196" s="232" t="s">
        <v>1150</v>
      </c>
      <c r="N196" s="232" t="s">
        <v>856</v>
      </c>
      <c r="O196" s="232" t="s">
        <v>851</v>
      </c>
      <c r="P196" s="232">
        <v>1</v>
      </c>
      <c r="Q196" s="232">
        <v>80</v>
      </c>
      <c r="R196" s="240">
        <v>1.35</v>
      </c>
      <c r="S196" s="232" t="str">
        <f t="shared" si="13"/>
        <v xml:space="preserve"> Uncoated</v>
      </c>
      <c r="T196" s="61" t="s">
        <v>312</v>
      </c>
      <c r="U196" s="61">
        <v>1108</v>
      </c>
      <c r="XEH196">
        <v>1210</v>
      </c>
      <c r="XEI196" t="s">
        <v>1344</v>
      </c>
      <c r="XEJ196" t="s">
        <v>1345</v>
      </c>
      <c r="XEK196">
        <v>17</v>
      </c>
      <c r="XEL196">
        <v>0</v>
      </c>
      <c r="XEM196">
        <v>1</v>
      </c>
      <c r="XEN196" s="203">
        <v>44091</v>
      </c>
      <c r="XEO196" t="s">
        <v>795</v>
      </c>
      <c r="XEP196" t="s">
        <v>795</v>
      </c>
      <c r="XEQ196" t="s">
        <v>304</v>
      </c>
      <c r="XER196" t="s">
        <v>304</v>
      </c>
    </row>
    <row r="197" spans="1:21 16362:16372" hidden="1">
      <c r="A197" s="232">
        <v>403</v>
      </c>
      <c r="B197" s="233" t="s">
        <v>933</v>
      </c>
      <c r="C197" s="233"/>
      <c r="D197" s="232" t="str">
        <f t="shared" si="12"/>
        <v>Reel</v>
      </c>
      <c r="E197" s="232" t="s">
        <v>919</v>
      </c>
      <c r="F197" s="232">
        <v>70</v>
      </c>
      <c r="G197" s="234">
        <v>36</v>
      </c>
      <c r="H197" s="234">
        <v>22.75</v>
      </c>
      <c r="I197" s="235">
        <v>91.44</v>
      </c>
      <c r="J197" s="235">
        <v>57.79</v>
      </c>
      <c r="K197" s="237">
        <v>18.495000000000001</v>
      </c>
      <c r="L197" s="232" t="s">
        <v>920</v>
      </c>
      <c r="M197" s="232" t="s">
        <v>1150</v>
      </c>
      <c r="N197" s="232" t="s">
        <v>856</v>
      </c>
      <c r="O197" s="232" t="s">
        <v>851</v>
      </c>
      <c r="P197" s="232">
        <v>1</v>
      </c>
      <c r="Q197" s="232">
        <v>70</v>
      </c>
      <c r="R197" s="240">
        <v>1.35</v>
      </c>
      <c r="S197" s="232" t="str">
        <f t="shared" si="13"/>
        <v xml:space="preserve"> Uncoated</v>
      </c>
      <c r="T197" s="61" t="s">
        <v>312</v>
      </c>
      <c r="U197" s="61">
        <v>1108</v>
      </c>
      <c r="XEH197">
        <v>1212</v>
      </c>
      <c r="XEI197" t="s">
        <v>1346</v>
      </c>
      <c r="XEJ197" t="s">
        <v>1346</v>
      </c>
      <c r="XEK197">
        <v>1</v>
      </c>
      <c r="XEL197">
        <v>0</v>
      </c>
      <c r="XEM197">
        <v>1</v>
      </c>
      <c r="XEN197" s="203">
        <v>44091</v>
      </c>
      <c r="XEO197" t="s">
        <v>795</v>
      </c>
      <c r="XEP197" t="s">
        <v>795</v>
      </c>
      <c r="XEQ197" t="s">
        <v>304</v>
      </c>
      <c r="XER197" t="s">
        <v>304</v>
      </c>
    </row>
    <row r="198" spans="1:21 16362:16372" hidden="1">
      <c r="A198" s="232">
        <v>404</v>
      </c>
      <c r="B198" s="233" t="s">
        <v>921</v>
      </c>
      <c r="C198" s="233"/>
      <c r="D198" s="232" t="str">
        <f t="shared" si="12"/>
        <v>Ream</v>
      </c>
      <c r="E198" s="232" t="s">
        <v>922</v>
      </c>
      <c r="F198" s="232">
        <v>70</v>
      </c>
      <c r="G198" s="234">
        <v>35.83</v>
      </c>
      <c r="H198" s="234">
        <v>22.76</v>
      </c>
      <c r="I198" s="235">
        <v>91.01</v>
      </c>
      <c r="J198" s="235">
        <v>57.81</v>
      </c>
      <c r="K198" s="237">
        <v>18.495000000000001</v>
      </c>
      <c r="L198" s="232" t="s">
        <v>923</v>
      </c>
      <c r="M198" s="232" t="s">
        <v>1150</v>
      </c>
      <c r="N198" s="232" t="s">
        <v>856</v>
      </c>
      <c r="O198" s="232" t="s">
        <v>851</v>
      </c>
      <c r="P198" s="232">
        <v>22</v>
      </c>
      <c r="Q198" s="232">
        <v>0</v>
      </c>
      <c r="R198" s="240">
        <v>1.35</v>
      </c>
      <c r="S198" s="232" t="str">
        <f t="shared" si="13"/>
        <v xml:space="preserve"> Uncoated</v>
      </c>
      <c r="T198" s="61" t="s">
        <v>312</v>
      </c>
      <c r="U198" s="61">
        <v>1107</v>
      </c>
      <c r="XEH198">
        <v>1213</v>
      </c>
      <c r="XEI198" t="s">
        <v>1347</v>
      </c>
      <c r="XEJ198" t="s">
        <v>1347</v>
      </c>
      <c r="XEK198">
        <v>1</v>
      </c>
      <c r="XEL198">
        <v>0</v>
      </c>
      <c r="XEM198">
        <v>1</v>
      </c>
      <c r="XEN198" s="203">
        <v>44091</v>
      </c>
      <c r="XEO198" t="s">
        <v>795</v>
      </c>
      <c r="XEP198" t="s">
        <v>795</v>
      </c>
      <c r="XEQ198" t="s">
        <v>304</v>
      </c>
      <c r="XER198" t="s">
        <v>304</v>
      </c>
    </row>
    <row r="199" spans="1:21 16362:16372" hidden="1">
      <c r="A199" s="232">
        <v>405</v>
      </c>
      <c r="B199" s="233" t="s">
        <v>934</v>
      </c>
      <c r="C199" s="233"/>
      <c r="D199" s="232" t="str">
        <f t="shared" si="12"/>
        <v>Ream</v>
      </c>
      <c r="E199" s="232" t="s">
        <v>935</v>
      </c>
      <c r="F199" s="232">
        <v>70</v>
      </c>
      <c r="G199" s="234">
        <v>35.83</v>
      </c>
      <c r="H199" s="234">
        <v>22.76</v>
      </c>
      <c r="I199" s="235">
        <v>91</v>
      </c>
      <c r="J199" s="235">
        <v>57.8</v>
      </c>
      <c r="K199" s="237">
        <v>18.405999999999999</v>
      </c>
      <c r="L199" s="232" t="s">
        <v>923</v>
      </c>
      <c r="M199" s="232" t="s">
        <v>1150</v>
      </c>
      <c r="N199" s="232" t="s">
        <v>856</v>
      </c>
      <c r="O199" s="232" t="s">
        <v>851</v>
      </c>
      <c r="P199" s="232">
        <v>22</v>
      </c>
      <c r="Q199" s="232">
        <v>0</v>
      </c>
      <c r="R199" s="240">
        <v>1.35</v>
      </c>
      <c r="S199" s="232" t="str">
        <f t="shared" si="13"/>
        <v xml:space="preserve"> Uncoated</v>
      </c>
      <c r="T199" s="61" t="s">
        <v>312</v>
      </c>
      <c r="U199" s="61">
        <v>1107</v>
      </c>
      <c r="XEH199">
        <v>1214</v>
      </c>
      <c r="XEI199" t="s">
        <v>1348</v>
      </c>
      <c r="XEJ199" t="s">
        <v>1348</v>
      </c>
      <c r="XEK199">
        <v>1</v>
      </c>
      <c r="XEL199">
        <v>0</v>
      </c>
      <c r="XEM199">
        <v>1</v>
      </c>
      <c r="XEN199" s="203">
        <v>44091</v>
      </c>
      <c r="XEO199" t="s">
        <v>795</v>
      </c>
      <c r="XEP199" t="s">
        <v>795</v>
      </c>
      <c r="XEQ199" t="s">
        <v>304</v>
      </c>
      <c r="XER199" t="s">
        <v>304</v>
      </c>
    </row>
    <row r="200" spans="1:21 16362:16372" hidden="1">
      <c r="A200" s="232">
        <v>406</v>
      </c>
      <c r="B200" s="233" t="s">
        <v>936</v>
      </c>
      <c r="C200" s="233"/>
      <c r="D200" s="232" t="str">
        <f t="shared" si="12"/>
        <v>Ream</v>
      </c>
      <c r="E200" s="232" t="s">
        <v>937</v>
      </c>
      <c r="F200" s="232">
        <v>105</v>
      </c>
      <c r="G200" s="234">
        <v>28</v>
      </c>
      <c r="H200" s="234">
        <v>40</v>
      </c>
      <c r="I200" s="235">
        <v>71.12</v>
      </c>
      <c r="J200" s="235">
        <v>101.6</v>
      </c>
      <c r="K200" s="237">
        <v>38.020000000000003</v>
      </c>
      <c r="L200" s="232" t="s">
        <v>938</v>
      </c>
      <c r="M200" s="232" t="s">
        <v>606</v>
      </c>
      <c r="N200" s="232" t="s">
        <v>856</v>
      </c>
      <c r="O200" s="232" t="s">
        <v>851</v>
      </c>
      <c r="P200" s="232">
        <v>2</v>
      </c>
      <c r="Q200" s="232">
        <v>66</v>
      </c>
      <c r="R200" s="240">
        <v>1.35</v>
      </c>
      <c r="S200" s="232" t="str">
        <f t="shared" si="13"/>
        <v xml:space="preserve"> Uncoated</v>
      </c>
      <c r="T200" s="61" t="s">
        <v>312</v>
      </c>
      <c r="U200" s="61">
        <v>1107</v>
      </c>
      <c r="XEH200">
        <v>1217</v>
      </c>
      <c r="XEI200" t="s">
        <v>1349</v>
      </c>
      <c r="XEJ200" t="s">
        <v>1350</v>
      </c>
      <c r="XEK200">
        <v>17</v>
      </c>
      <c r="XEL200">
        <v>0</v>
      </c>
      <c r="XEM200">
        <v>1</v>
      </c>
      <c r="XEN200" s="203">
        <v>44091</v>
      </c>
      <c r="XEO200" t="s">
        <v>795</v>
      </c>
      <c r="XEP200" t="s">
        <v>795</v>
      </c>
      <c r="XEQ200" t="s">
        <v>304</v>
      </c>
      <c r="XER200" t="s">
        <v>304</v>
      </c>
    </row>
    <row r="201" spans="1:21 16362:16372" hidden="1">
      <c r="A201" s="232">
        <v>407</v>
      </c>
      <c r="B201" s="233" t="s">
        <v>939</v>
      </c>
      <c r="C201" s="233"/>
      <c r="D201" s="232" t="str">
        <f t="shared" si="12"/>
        <v>Ream</v>
      </c>
      <c r="E201" s="232" t="s">
        <v>922</v>
      </c>
      <c r="F201" s="232">
        <v>70</v>
      </c>
      <c r="G201" s="234">
        <v>35.83</v>
      </c>
      <c r="H201" s="234">
        <v>22.76</v>
      </c>
      <c r="I201" s="235">
        <v>91.01</v>
      </c>
      <c r="J201" s="235">
        <v>57.81</v>
      </c>
      <c r="K201" s="237">
        <v>18.495000000000001</v>
      </c>
      <c r="L201" s="232" t="s">
        <v>923</v>
      </c>
      <c r="M201" s="232" t="s">
        <v>1150</v>
      </c>
      <c r="N201" s="232" t="s">
        <v>856</v>
      </c>
      <c r="O201" s="232" t="s">
        <v>851</v>
      </c>
      <c r="P201" s="246">
        <v>22</v>
      </c>
      <c r="Q201" s="246">
        <v>0</v>
      </c>
      <c r="R201" s="247">
        <v>1.35</v>
      </c>
      <c r="S201" s="246" t="str">
        <f t="shared" si="13"/>
        <v xml:space="preserve"> Uncoated</v>
      </c>
      <c r="T201" s="61" t="s">
        <v>312</v>
      </c>
      <c r="U201" s="61">
        <v>1107</v>
      </c>
      <c r="XEH201">
        <v>1218</v>
      </c>
      <c r="XEI201" t="s">
        <v>1195</v>
      </c>
      <c r="XEJ201" t="s">
        <v>1195</v>
      </c>
      <c r="XEK201">
        <v>15</v>
      </c>
      <c r="XEL201">
        <v>700</v>
      </c>
      <c r="XEM201">
        <v>1</v>
      </c>
      <c r="XEN201" s="203">
        <v>44091</v>
      </c>
      <c r="XEO201" t="s">
        <v>795</v>
      </c>
      <c r="XEP201" t="s">
        <v>795</v>
      </c>
      <c r="XEQ201" t="s">
        <v>304</v>
      </c>
      <c r="XER201" t="s">
        <v>304</v>
      </c>
    </row>
    <row r="202" spans="1:21 16362:16372" hidden="1">
      <c r="A202" s="230"/>
      <c r="B202" s="231" t="s">
        <v>275</v>
      </c>
      <c r="C202" s="231"/>
      <c r="D202" s="230"/>
      <c r="E202" s="230"/>
      <c r="F202" s="230" t="s">
        <v>839</v>
      </c>
      <c r="G202" s="230" t="s">
        <v>1526</v>
      </c>
      <c r="H202" s="230" t="s">
        <v>1527</v>
      </c>
      <c r="I202" s="230" t="s">
        <v>1526</v>
      </c>
      <c r="J202" s="230" t="s">
        <v>1527</v>
      </c>
      <c r="K202" s="236" t="s">
        <v>842</v>
      </c>
      <c r="L202" s="230" t="s">
        <v>841</v>
      </c>
      <c r="M202" s="230" t="s">
        <v>738</v>
      </c>
      <c r="N202" s="230" t="s">
        <v>201</v>
      </c>
      <c r="O202" s="230" t="s">
        <v>847</v>
      </c>
      <c r="T202" s="61" t="s">
        <v>845</v>
      </c>
      <c r="U202" s="61" t="s">
        <v>838</v>
      </c>
      <c r="XEH202" s="228" t="s">
        <v>19</v>
      </c>
      <c r="XEI202" t="s">
        <v>275</v>
      </c>
      <c r="XEJ202" t="s">
        <v>276</v>
      </c>
      <c r="XEK202" t="s">
        <v>201</v>
      </c>
      <c r="XEL202" t="s">
        <v>306</v>
      </c>
      <c r="XEM202" t="s">
        <v>300</v>
      </c>
      <c r="XEN202" t="s">
        <v>301</v>
      </c>
      <c r="XEO202" t="s">
        <v>302</v>
      </c>
      <c r="XEP202" t="s">
        <v>303</v>
      </c>
      <c r="XEQ202" t="s">
        <v>439</v>
      </c>
      <c r="XER202" t="s">
        <v>440</v>
      </c>
    </row>
    <row r="203" spans="1:21 16362:16372" hidden="1">
      <c r="A203" s="245" t="s">
        <v>1530</v>
      </c>
      <c r="B203" s="242" t="s">
        <v>922</v>
      </c>
      <c r="C203" s="504" t="s">
        <v>1531</v>
      </c>
      <c r="D203" s="245" t="s">
        <v>1529</v>
      </c>
      <c r="E203" s="245" t="s">
        <v>1529</v>
      </c>
      <c r="F203" s="242">
        <v>70</v>
      </c>
      <c r="G203" s="243">
        <v>18</v>
      </c>
      <c r="H203" s="243">
        <v>23</v>
      </c>
      <c r="I203" s="243">
        <v>71.12</v>
      </c>
      <c r="J203" s="243">
        <v>101.6</v>
      </c>
      <c r="K203" s="241"/>
      <c r="M203" s="243" t="s">
        <v>1150</v>
      </c>
      <c r="N203" s="243" t="s">
        <v>856</v>
      </c>
      <c r="O203" s="243" t="s">
        <v>851</v>
      </c>
      <c r="XEH203">
        <v>1221</v>
      </c>
      <c r="XEI203" t="s">
        <v>1351</v>
      </c>
      <c r="XEJ203" t="s">
        <v>1351</v>
      </c>
      <c r="XEK203">
        <v>1</v>
      </c>
      <c r="XEL203">
        <v>0</v>
      </c>
      <c r="XEM203">
        <v>1</v>
      </c>
      <c r="XEN203" s="203">
        <v>44091</v>
      </c>
      <c r="XEO203" t="s">
        <v>795</v>
      </c>
      <c r="XEP203" t="s">
        <v>795</v>
      </c>
      <c r="XEQ203" t="s">
        <v>304</v>
      </c>
      <c r="XER203" t="s">
        <v>304</v>
      </c>
    </row>
    <row r="204" spans="1:21 16362:16372" hidden="1">
      <c r="C204" s="505"/>
      <c r="D204" s="245" t="s">
        <v>1532</v>
      </c>
      <c r="E204" s="245" t="s">
        <v>1532</v>
      </c>
      <c r="F204" s="244">
        <v>3</v>
      </c>
      <c r="G204" s="244">
        <v>1</v>
      </c>
      <c r="H204" s="244">
        <v>1</v>
      </c>
      <c r="I204" s="244">
        <v>5</v>
      </c>
      <c r="J204" s="244">
        <v>5</v>
      </c>
      <c r="XEH204">
        <v>1222</v>
      </c>
      <c r="XEI204" t="s">
        <v>1352</v>
      </c>
      <c r="XEJ204" t="s">
        <v>1352</v>
      </c>
      <c r="XEK204">
        <v>11</v>
      </c>
      <c r="XEL204">
        <v>0</v>
      </c>
      <c r="XEM204">
        <v>1</v>
      </c>
      <c r="XEN204" s="203">
        <v>44091</v>
      </c>
      <c r="XEO204" t="s">
        <v>795</v>
      </c>
      <c r="XEP204" t="s">
        <v>795</v>
      </c>
      <c r="XEQ204" t="s">
        <v>304</v>
      </c>
      <c r="XER204" t="s">
        <v>304</v>
      </c>
    </row>
    <row r="205" spans="1:21 16362:16372" hidden="1">
      <c r="XEH205">
        <v>1224</v>
      </c>
      <c r="XEI205" t="s">
        <v>1353</v>
      </c>
      <c r="XEJ205" t="s">
        <v>1353</v>
      </c>
      <c r="XEK205">
        <v>11</v>
      </c>
      <c r="XEL205">
        <v>0</v>
      </c>
      <c r="XEM205">
        <v>6</v>
      </c>
      <c r="XEN205" s="203">
        <v>44091</v>
      </c>
      <c r="XEO205" t="s">
        <v>795</v>
      </c>
      <c r="XEP205" t="s">
        <v>795</v>
      </c>
      <c r="XEQ205" t="s">
        <v>304</v>
      </c>
      <c r="XER205" t="s">
        <v>304</v>
      </c>
    </row>
    <row r="206" spans="1:21 16362:16372" hidden="1">
      <c r="XEH206">
        <v>1225</v>
      </c>
      <c r="XEI206" t="s">
        <v>1354</v>
      </c>
      <c r="XEJ206" t="s">
        <v>1355</v>
      </c>
      <c r="XEK206">
        <v>17</v>
      </c>
      <c r="XEL206">
        <v>0</v>
      </c>
      <c r="XEM206">
        <v>1</v>
      </c>
      <c r="XEN206" s="203">
        <v>44091</v>
      </c>
      <c r="XEO206" t="s">
        <v>795</v>
      </c>
      <c r="XEP206" t="s">
        <v>795</v>
      </c>
      <c r="XEQ206" t="s">
        <v>304</v>
      </c>
      <c r="XER206" t="s">
        <v>304</v>
      </c>
    </row>
    <row r="207" spans="1:21 16362:16372" hidden="1">
      <c r="XEH207">
        <v>1227</v>
      </c>
      <c r="XEI207" t="s">
        <v>1356</v>
      </c>
      <c r="XEJ207" t="s">
        <v>1356</v>
      </c>
      <c r="XEK207">
        <v>11</v>
      </c>
      <c r="XEL207">
        <v>0</v>
      </c>
      <c r="XEM207">
        <v>1</v>
      </c>
      <c r="XEN207" s="203">
        <v>44091</v>
      </c>
      <c r="XEO207" t="s">
        <v>795</v>
      </c>
      <c r="XEP207" t="s">
        <v>795</v>
      </c>
      <c r="XEQ207" t="s">
        <v>304</v>
      </c>
      <c r="XER207" t="s">
        <v>304</v>
      </c>
    </row>
    <row r="208" spans="1:21 16362:16372" hidden="1">
      <c r="XEH208">
        <v>1230</v>
      </c>
      <c r="XEI208" t="s">
        <v>1357</v>
      </c>
      <c r="XEJ208" t="s">
        <v>1357</v>
      </c>
      <c r="XEK208">
        <v>11</v>
      </c>
      <c r="XEL208">
        <v>0</v>
      </c>
      <c r="XEM208">
        <v>3</v>
      </c>
      <c r="XEN208" s="203">
        <v>44091</v>
      </c>
      <c r="XEO208" t="s">
        <v>795</v>
      </c>
      <c r="XEP208" t="s">
        <v>795</v>
      </c>
      <c r="XEQ208" t="s">
        <v>304</v>
      </c>
      <c r="XER208" t="s">
        <v>304</v>
      </c>
    </row>
    <row r="209" spans="16362:16372" hidden="1">
      <c r="XEH209">
        <v>1231</v>
      </c>
      <c r="XEI209" t="s">
        <v>1358</v>
      </c>
      <c r="XEJ209" t="s">
        <v>1358</v>
      </c>
      <c r="XEK209">
        <v>7</v>
      </c>
      <c r="XEL209">
        <v>0</v>
      </c>
      <c r="XEM209">
        <v>3</v>
      </c>
      <c r="XEN209" s="203">
        <v>44091</v>
      </c>
      <c r="XEO209" t="s">
        <v>795</v>
      </c>
      <c r="XEP209" t="s">
        <v>795</v>
      </c>
      <c r="XEQ209" t="s">
        <v>304</v>
      </c>
      <c r="XER209" t="s">
        <v>304</v>
      </c>
    </row>
    <row r="210" spans="16362:16372" hidden="1">
      <c r="XEH210">
        <v>1237</v>
      </c>
      <c r="XEI210" t="s">
        <v>1359</v>
      </c>
      <c r="XEJ210" t="s">
        <v>1359</v>
      </c>
      <c r="XEK210">
        <v>11</v>
      </c>
      <c r="XEL210">
        <v>0</v>
      </c>
      <c r="XEM210">
        <v>6</v>
      </c>
      <c r="XEN210" s="203">
        <v>44091</v>
      </c>
      <c r="XEO210" t="s">
        <v>795</v>
      </c>
      <c r="XEP210" t="s">
        <v>795</v>
      </c>
      <c r="XEQ210" t="s">
        <v>304</v>
      </c>
      <c r="XER210" t="s">
        <v>304</v>
      </c>
    </row>
    <row r="211" spans="16362:16372" hidden="1">
      <c r="XEH211">
        <v>1275</v>
      </c>
      <c r="XEI211" t="s">
        <v>450</v>
      </c>
      <c r="XEJ211" t="s">
        <v>450</v>
      </c>
      <c r="XEK211">
        <v>5</v>
      </c>
      <c r="XEL211">
        <v>0</v>
      </c>
      <c r="XEM211">
        <v>8</v>
      </c>
      <c r="XEN211" s="203">
        <v>44091</v>
      </c>
      <c r="XEO211" t="s">
        <v>795</v>
      </c>
      <c r="XEP211" t="s">
        <v>795</v>
      </c>
      <c r="XEQ211" t="s">
        <v>304</v>
      </c>
      <c r="XER211" t="s">
        <v>304</v>
      </c>
    </row>
    <row r="212" spans="16362:16372" hidden="1">
      <c r="XEH212">
        <v>1279</v>
      </c>
      <c r="XEI212" t="s">
        <v>1360</v>
      </c>
      <c r="XEJ212" t="s">
        <v>1360</v>
      </c>
      <c r="XEK212">
        <v>1</v>
      </c>
      <c r="XEL212">
        <v>0</v>
      </c>
      <c r="XEM212">
        <v>6</v>
      </c>
      <c r="XEN212" s="203">
        <v>44091</v>
      </c>
      <c r="XEO212" t="s">
        <v>795</v>
      </c>
      <c r="XEP212" t="s">
        <v>795</v>
      </c>
      <c r="XEQ212" t="s">
        <v>304</v>
      </c>
      <c r="XER212" t="s">
        <v>304</v>
      </c>
    </row>
    <row r="213" spans="16362:16372" hidden="1">
      <c r="XEH213">
        <v>1283</v>
      </c>
      <c r="XEI213" t="s">
        <v>1207</v>
      </c>
      <c r="XEJ213" t="s">
        <v>1207</v>
      </c>
      <c r="XEK213">
        <v>11</v>
      </c>
      <c r="XEL213">
        <v>0</v>
      </c>
      <c r="XEM213">
        <v>1</v>
      </c>
      <c r="XEN213" s="203">
        <v>44091</v>
      </c>
      <c r="XEO213" t="s">
        <v>795</v>
      </c>
      <c r="XEP213" t="s">
        <v>795</v>
      </c>
      <c r="XEQ213" t="s">
        <v>304</v>
      </c>
      <c r="XER213" t="s">
        <v>304</v>
      </c>
    </row>
    <row r="214" spans="16362:16372" hidden="1">
      <c r="XEH214">
        <v>1286</v>
      </c>
      <c r="XEI214" t="s">
        <v>1361</v>
      </c>
      <c r="XEJ214" t="s">
        <v>1361</v>
      </c>
      <c r="XEK214">
        <v>1</v>
      </c>
      <c r="XEL214">
        <v>0</v>
      </c>
      <c r="XEM214">
        <v>1</v>
      </c>
      <c r="XEN214" s="203">
        <v>44091</v>
      </c>
      <c r="XEO214" t="s">
        <v>795</v>
      </c>
      <c r="XEP214" t="s">
        <v>795</v>
      </c>
      <c r="XEQ214" t="s">
        <v>304</v>
      </c>
      <c r="XER214" t="s">
        <v>304</v>
      </c>
    </row>
    <row r="215" spans="16362:16372" hidden="1">
      <c r="XEH215">
        <v>1287</v>
      </c>
      <c r="XEI215" t="s">
        <v>1362</v>
      </c>
      <c r="XEJ215" t="s">
        <v>1362</v>
      </c>
      <c r="XEK215">
        <v>1</v>
      </c>
      <c r="XEL215">
        <v>0</v>
      </c>
      <c r="XEM215">
        <v>6</v>
      </c>
      <c r="XEN215" s="203">
        <v>44091</v>
      </c>
      <c r="XEO215" t="s">
        <v>795</v>
      </c>
      <c r="XEP215" t="s">
        <v>795</v>
      </c>
      <c r="XEQ215" t="s">
        <v>304</v>
      </c>
      <c r="XER215" t="s">
        <v>304</v>
      </c>
    </row>
    <row r="216" spans="16362:16372" hidden="1">
      <c r="XEH216">
        <v>1288</v>
      </c>
      <c r="XEI216" t="s">
        <v>1363</v>
      </c>
      <c r="XEJ216" t="s">
        <v>1363</v>
      </c>
      <c r="XEK216">
        <v>1</v>
      </c>
      <c r="XEL216">
        <v>0</v>
      </c>
      <c r="XEM216">
        <v>6</v>
      </c>
      <c r="XEN216" s="203">
        <v>44091</v>
      </c>
      <c r="XEO216" t="s">
        <v>795</v>
      </c>
      <c r="XEP216" t="s">
        <v>795</v>
      </c>
      <c r="XEQ216" t="s">
        <v>304</v>
      </c>
      <c r="XER216" t="s">
        <v>304</v>
      </c>
    </row>
    <row r="217" spans="16362:16372" ht="15" customHeight="1">
      <c r="XEH217">
        <v>1290</v>
      </c>
      <c r="XEI217" t="s">
        <v>1364</v>
      </c>
      <c r="XEJ217" t="s">
        <v>1364</v>
      </c>
      <c r="XEK217">
        <v>10</v>
      </c>
      <c r="XEL217">
        <v>0</v>
      </c>
      <c r="XEM217">
        <v>3</v>
      </c>
      <c r="XEN217" s="203">
        <v>44091</v>
      </c>
      <c r="XEO217" t="s">
        <v>795</v>
      </c>
      <c r="XEP217" t="s">
        <v>795</v>
      </c>
      <c r="XEQ217" t="s">
        <v>304</v>
      </c>
      <c r="XER217" t="s">
        <v>304</v>
      </c>
    </row>
    <row r="218" spans="16362:16372" ht="15" customHeight="1">
      <c r="XEH218">
        <v>1291</v>
      </c>
      <c r="XEI218" t="s">
        <v>1365</v>
      </c>
      <c r="XEJ218" t="s">
        <v>1365</v>
      </c>
      <c r="XEK218">
        <v>10</v>
      </c>
      <c r="XEL218">
        <v>0</v>
      </c>
      <c r="XEM218">
        <v>3</v>
      </c>
      <c r="XEN218" s="203">
        <v>44091</v>
      </c>
      <c r="XEO218" t="s">
        <v>795</v>
      </c>
      <c r="XEP218" t="s">
        <v>795</v>
      </c>
      <c r="XEQ218" t="s">
        <v>304</v>
      </c>
      <c r="XER218" t="s">
        <v>304</v>
      </c>
    </row>
    <row r="219" spans="16362:16372" hidden="1">
      <c r="XEH219">
        <v>1292</v>
      </c>
      <c r="XEI219" t="s">
        <v>1366</v>
      </c>
      <c r="XEJ219" t="s">
        <v>1366</v>
      </c>
      <c r="XEK219">
        <v>7</v>
      </c>
      <c r="XEL219">
        <v>0</v>
      </c>
      <c r="XEM219">
        <v>3</v>
      </c>
      <c r="XEN219" s="203">
        <v>44091</v>
      </c>
      <c r="XEO219" t="s">
        <v>795</v>
      </c>
      <c r="XEP219" t="s">
        <v>795</v>
      </c>
      <c r="XEQ219" t="s">
        <v>304</v>
      </c>
      <c r="XER219" t="s">
        <v>304</v>
      </c>
    </row>
    <row r="220" spans="16362:16372" hidden="1">
      <c r="XEH220">
        <v>1294</v>
      </c>
      <c r="XEI220" t="s">
        <v>1367</v>
      </c>
      <c r="XEJ220" t="s">
        <v>1367</v>
      </c>
      <c r="XEK220">
        <v>1</v>
      </c>
      <c r="XEL220">
        <v>0</v>
      </c>
      <c r="XEM220">
        <v>6</v>
      </c>
      <c r="XEN220" s="203">
        <v>44091</v>
      </c>
      <c r="XEO220" t="s">
        <v>795</v>
      </c>
      <c r="XEP220" t="s">
        <v>795</v>
      </c>
      <c r="XEQ220" t="s">
        <v>304</v>
      </c>
      <c r="XER220" t="s">
        <v>304</v>
      </c>
    </row>
    <row r="221" spans="16362:16372" hidden="1">
      <c r="XEH221">
        <v>1295</v>
      </c>
      <c r="XEI221" t="s">
        <v>1290</v>
      </c>
      <c r="XEJ221" t="s">
        <v>1290</v>
      </c>
      <c r="XEK221">
        <v>1</v>
      </c>
      <c r="XEL221">
        <v>0</v>
      </c>
      <c r="XEM221">
        <v>6</v>
      </c>
      <c r="XEN221" s="203">
        <v>44091</v>
      </c>
      <c r="XEO221" t="s">
        <v>795</v>
      </c>
      <c r="XEP221" t="s">
        <v>795</v>
      </c>
      <c r="XEQ221" t="s">
        <v>304</v>
      </c>
      <c r="XER221" t="s">
        <v>304</v>
      </c>
    </row>
    <row r="222" spans="16362:16372" hidden="1">
      <c r="XEH222">
        <v>1296</v>
      </c>
      <c r="XEI222" t="s">
        <v>1368</v>
      </c>
      <c r="XEJ222" t="s">
        <v>1368</v>
      </c>
      <c r="XEK222">
        <v>11</v>
      </c>
      <c r="XEL222">
        <v>0</v>
      </c>
      <c r="XEM222">
        <v>6</v>
      </c>
      <c r="XEN222" s="203">
        <v>44091</v>
      </c>
      <c r="XEO222" t="s">
        <v>795</v>
      </c>
      <c r="XEP222" t="s">
        <v>795</v>
      </c>
      <c r="XEQ222" t="s">
        <v>304</v>
      </c>
      <c r="XER222" t="s">
        <v>304</v>
      </c>
    </row>
    <row r="223" spans="16362:16372" hidden="1">
      <c r="XEH223">
        <v>1297</v>
      </c>
      <c r="XEI223" t="s">
        <v>1369</v>
      </c>
      <c r="XEJ223" t="s">
        <v>1369</v>
      </c>
      <c r="XEK223">
        <v>1</v>
      </c>
      <c r="XEL223">
        <v>0</v>
      </c>
      <c r="XEM223">
        <v>6</v>
      </c>
      <c r="XEN223" s="203">
        <v>44091</v>
      </c>
      <c r="XEO223" t="s">
        <v>795</v>
      </c>
      <c r="XEP223" t="s">
        <v>795</v>
      </c>
      <c r="XEQ223" t="s">
        <v>304</v>
      </c>
      <c r="XER223" t="s">
        <v>304</v>
      </c>
    </row>
    <row r="224" spans="16362:16372" hidden="1">
      <c r="XEH224">
        <v>1299</v>
      </c>
      <c r="XEI224" t="s">
        <v>1222</v>
      </c>
      <c r="XEJ224" t="s">
        <v>1222</v>
      </c>
      <c r="XEK224">
        <v>11</v>
      </c>
      <c r="XEL224">
        <v>0</v>
      </c>
      <c r="XEM224">
        <v>6</v>
      </c>
      <c r="XEN224" s="203">
        <v>44091</v>
      </c>
      <c r="XEO224">
        <v>1</v>
      </c>
      <c r="XEP224" s="203">
        <v>44215.423310185186</v>
      </c>
      <c r="XEQ224" t="s">
        <v>441</v>
      </c>
      <c r="XER224" t="s">
        <v>304</v>
      </c>
    </row>
    <row r="225" spans="16362:16372" hidden="1">
      <c r="XEH225">
        <v>1300</v>
      </c>
      <c r="XEI225" t="s">
        <v>1370</v>
      </c>
      <c r="XEJ225" t="s">
        <v>1370</v>
      </c>
      <c r="XEK225">
        <v>1</v>
      </c>
      <c r="XEL225">
        <v>0</v>
      </c>
      <c r="XEM225">
        <v>6</v>
      </c>
      <c r="XEN225" s="203">
        <v>44091</v>
      </c>
      <c r="XEO225" t="s">
        <v>795</v>
      </c>
      <c r="XEP225" t="s">
        <v>795</v>
      </c>
      <c r="XEQ225" t="s">
        <v>304</v>
      </c>
      <c r="XER225" t="s">
        <v>304</v>
      </c>
    </row>
    <row r="226" spans="16362:16372" hidden="1">
      <c r="XEH226">
        <v>1305</v>
      </c>
      <c r="XEI226" t="s">
        <v>1371</v>
      </c>
      <c r="XEJ226" t="s">
        <v>1371</v>
      </c>
      <c r="XEK226">
        <v>11</v>
      </c>
      <c r="XEL226">
        <v>0</v>
      </c>
      <c r="XEM226">
        <v>6</v>
      </c>
      <c r="XEN226" s="203">
        <v>44091</v>
      </c>
      <c r="XEO226" t="s">
        <v>795</v>
      </c>
      <c r="XEP226" t="s">
        <v>795</v>
      </c>
      <c r="XEQ226" t="s">
        <v>304</v>
      </c>
      <c r="XER226" t="s">
        <v>304</v>
      </c>
    </row>
    <row r="227" spans="16362:16372" hidden="1">
      <c r="XEH227">
        <v>1306</v>
      </c>
      <c r="XEI227" t="s">
        <v>1371</v>
      </c>
      <c r="XEJ227" t="s">
        <v>1371</v>
      </c>
      <c r="XEK227">
        <v>1</v>
      </c>
      <c r="XEL227">
        <v>0</v>
      </c>
      <c r="XEM227">
        <v>6</v>
      </c>
      <c r="XEN227" s="203">
        <v>44091</v>
      </c>
      <c r="XEO227" t="s">
        <v>795</v>
      </c>
      <c r="XEP227" t="s">
        <v>795</v>
      </c>
      <c r="XEQ227" t="s">
        <v>304</v>
      </c>
      <c r="XER227" t="s">
        <v>304</v>
      </c>
    </row>
    <row r="228" spans="16362:16372" hidden="1">
      <c r="XEH228">
        <v>1307</v>
      </c>
      <c r="XEI228" t="s">
        <v>1372</v>
      </c>
      <c r="XEJ228" t="s">
        <v>1372</v>
      </c>
      <c r="XEK228">
        <v>11</v>
      </c>
      <c r="XEL228">
        <v>0</v>
      </c>
      <c r="XEM228">
        <v>5</v>
      </c>
      <c r="XEN228" s="203">
        <v>44091</v>
      </c>
      <c r="XEO228" t="s">
        <v>795</v>
      </c>
      <c r="XEP228" t="s">
        <v>795</v>
      </c>
      <c r="XEQ228" t="s">
        <v>304</v>
      </c>
      <c r="XER228" t="s">
        <v>304</v>
      </c>
    </row>
    <row r="229" spans="16362:16372" hidden="1">
      <c r="XEH229">
        <v>1308</v>
      </c>
      <c r="XEI229">
        <v>49111010</v>
      </c>
      <c r="XEJ229">
        <v>49111010</v>
      </c>
      <c r="XEK229">
        <v>18</v>
      </c>
      <c r="XEL229">
        <v>0</v>
      </c>
      <c r="XEM229">
        <v>5</v>
      </c>
      <c r="XEN229" s="203">
        <v>44091</v>
      </c>
      <c r="XEO229" t="s">
        <v>795</v>
      </c>
      <c r="XEP229" t="s">
        <v>795</v>
      </c>
      <c r="XEQ229" t="s">
        <v>304</v>
      </c>
      <c r="XER229" t="s">
        <v>304</v>
      </c>
    </row>
    <row r="230" spans="16362:16372" hidden="1">
      <c r="XEH230">
        <v>1313</v>
      </c>
      <c r="XEI230" t="s">
        <v>1373</v>
      </c>
      <c r="XEJ230" t="s">
        <v>1373</v>
      </c>
      <c r="XEK230">
        <v>11</v>
      </c>
      <c r="XEL230">
        <v>0</v>
      </c>
      <c r="XEM230">
        <v>6</v>
      </c>
      <c r="XEN230" s="203">
        <v>44091</v>
      </c>
      <c r="XEO230" t="s">
        <v>795</v>
      </c>
      <c r="XEP230" t="s">
        <v>795</v>
      </c>
      <c r="XEQ230" t="s">
        <v>304</v>
      </c>
      <c r="XER230" t="s">
        <v>304</v>
      </c>
    </row>
    <row r="231" spans="16362:16372" hidden="1">
      <c r="XEH231">
        <v>1316</v>
      </c>
      <c r="XEI231" t="s">
        <v>1374</v>
      </c>
      <c r="XEJ231" t="s">
        <v>1374</v>
      </c>
      <c r="XEK231">
        <v>1</v>
      </c>
      <c r="XEL231">
        <v>0</v>
      </c>
      <c r="XEM231">
        <v>6</v>
      </c>
      <c r="XEN231" s="203">
        <v>44091</v>
      </c>
      <c r="XEO231" t="s">
        <v>795</v>
      </c>
      <c r="XEP231" t="s">
        <v>795</v>
      </c>
      <c r="XEQ231" t="s">
        <v>304</v>
      </c>
      <c r="XER231" t="s">
        <v>304</v>
      </c>
    </row>
    <row r="232" spans="16362:16372" hidden="1">
      <c r="XEH232">
        <v>1317</v>
      </c>
      <c r="XEI232" t="s">
        <v>1375</v>
      </c>
      <c r="XEJ232" t="s">
        <v>1375</v>
      </c>
      <c r="XEK232">
        <v>1</v>
      </c>
      <c r="XEL232">
        <v>0</v>
      </c>
      <c r="XEM232">
        <v>6</v>
      </c>
      <c r="XEN232" s="203">
        <v>44091</v>
      </c>
      <c r="XEO232" t="s">
        <v>795</v>
      </c>
      <c r="XEP232" t="s">
        <v>795</v>
      </c>
      <c r="XEQ232" t="s">
        <v>304</v>
      </c>
      <c r="XER232" t="s">
        <v>304</v>
      </c>
    </row>
    <row r="233" spans="16362:16372" hidden="1">
      <c r="XEH233">
        <v>1318</v>
      </c>
      <c r="XEI233" t="s">
        <v>1376</v>
      </c>
      <c r="XEJ233" t="s">
        <v>1376</v>
      </c>
      <c r="XEK233">
        <v>11</v>
      </c>
      <c r="XEL233">
        <v>0</v>
      </c>
      <c r="XEM233">
        <v>6</v>
      </c>
      <c r="XEN233" s="203">
        <v>44091</v>
      </c>
      <c r="XEO233" t="s">
        <v>795</v>
      </c>
      <c r="XEP233" t="s">
        <v>795</v>
      </c>
      <c r="XEQ233" t="s">
        <v>304</v>
      </c>
      <c r="XER233" t="s">
        <v>304</v>
      </c>
    </row>
    <row r="234" spans="16362:16372" hidden="1">
      <c r="XEH234">
        <v>1319</v>
      </c>
      <c r="XEI234" t="s">
        <v>1376</v>
      </c>
      <c r="XEJ234" t="s">
        <v>1376</v>
      </c>
      <c r="XEK234">
        <v>1</v>
      </c>
      <c r="XEL234">
        <v>0</v>
      </c>
      <c r="XEM234">
        <v>6</v>
      </c>
      <c r="XEN234" s="203">
        <v>44091</v>
      </c>
      <c r="XEO234" t="s">
        <v>795</v>
      </c>
      <c r="XEP234" t="s">
        <v>795</v>
      </c>
      <c r="XEQ234" t="s">
        <v>304</v>
      </c>
      <c r="XER234" t="s">
        <v>304</v>
      </c>
    </row>
    <row r="235" spans="16362:16372" hidden="1">
      <c r="XEH235">
        <v>1322</v>
      </c>
      <c r="XEI235" t="s">
        <v>1377</v>
      </c>
      <c r="XEJ235" t="s">
        <v>1377</v>
      </c>
      <c r="XEK235">
        <v>1</v>
      </c>
      <c r="XEL235">
        <v>0</v>
      </c>
      <c r="XEM235">
        <v>6</v>
      </c>
      <c r="XEN235" s="203">
        <v>44091</v>
      </c>
      <c r="XEO235" t="s">
        <v>795</v>
      </c>
      <c r="XEP235" t="s">
        <v>795</v>
      </c>
      <c r="XEQ235" t="s">
        <v>304</v>
      </c>
      <c r="XER235" t="s">
        <v>304</v>
      </c>
    </row>
    <row r="236" spans="16362:16372" hidden="1">
      <c r="XEH236">
        <v>1323</v>
      </c>
      <c r="XEI236" t="s">
        <v>1378</v>
      </c>
      <c r="XEJ236" t="s">
        <v>1378</v>
      </c>
      <c r="XEK236">
        <v>11</v>
      </c>
      <c r="XEL236">
        <v>0</v>
      </c>
      <c r="XEM236">
        <v>6</v>
      </c>
      <c r="XEN236" s="203">
        <v>44091</v>
      </c>
      <c r="XEO236" t="s">
        <v>795</v>
      </c>
      <c r="XEP236" t="s">
        <v>795</v>
      </c>
      <c r="XEQ236" t="s">
        <v>304</v>
      </c>
      <c r="XER236" t="s">
        <v>304</v>
      </c>
    </row>
    <row r="237" spans="16362:16372" hidden="1">
      <c r="XEH237">
        <v>1324</v>
      </c>
      <c r="XEI237" t="s">
        <v>1379</v>
      </c>
      <c r="XEJ237" t="s">
        <v>1379</v>
      </c>
      <c r="XEK237">
        <v>1</v>
      </c>
      <c r="XEL237">
        <v>0</v>
      </c>
      <c r="XEM237">
        <v>6</v>
      </c>
      <c r="XEN237" s="203">
        <v>44091</v>
      </c>
      <c r="XEO237" t="s">
        <v>795</v>
      </c>
      <c r="XEP237" t="s">
        <v>795</v>
      </c>
      <c r="XEQ237" t="s">
        <v>304</v>
      </c>
      <c r="XER237" t="s">
        <v>304</v>
      </c>
    </row>
    <row r="238" spans="16362:16372" hidden="1">
      <c r="XEH238">
        <v>1325</v>
      </c>
      <c r="XEI238" t="s">
        <v>1380</v>
      </c>
      <c r="XEJ238" t="s">
        <v>1380</v>
      </c>
      <c r="XEK238">
        <v>11</v>
      </c>
      <c r="XEL238">
        <v>0</v>
      </c>
      <c r="XEM238">
        <v>6</v>
      </c>
      <c r="XEN238" s="203">
        <v>44091</v>
      </c>
      <c r="XEO238" t="s">
        <v>795</v>
      </c>
      <c r="XEP238" t="s">
        <v>795</v>
      </c>
      <c r="XEQ238" t="s">
        <v>304</v>
      </c>
      <c r="XER238" t="s">
        <v>304</v>
      </c>
    </row>
    <row r="239" spans="16362:16372" hidden="1">
      <c r="XEH239">
        <v>1326</v>
      </c>
      <c r="XEI239" t="s">
        <v>1381</v>
      </c>
      <c r="XEJ239" t="s">
        <v>1381</v>
      </c>
      <c r="XEK239">
        <v>11</v>
      </c>
      <c r="XEL239">
        <v>0</v>
      </c>
      <c r="XEM239">
        <v>6</v>
      </c>
      <c r="XEN239" s="203">
        <v>44091</v>
      </c>
      <c r="XEO239" t="s">
        <v>795</v>
      </c>
      <c r="XEP239" t="s">
        <v>795</v>
      </c>
      <c r="XEQ239" t="s">
        <v>304</v>
      </c>
      <c r="XER239" t="s">
        <v>304</v>
      </c>
    </row>
    <row r="240" spans="16362:16372" hidden="1">
      <c r="XEH240">
        <v>1328</v>
      </c>
      <c r="XEI240" t="s">
        <v>1382</v>
      </c>
      <c r="XEJ240" t="s">
        <v>1382</v>
      </c>
      <c r="XEK240">
        <v>11</v>
      </c>
      <c r="XEL240">
        <v>0</v>
      </c>
      <c r="XEM240">
        <v>6</v>
      </c>
      <c r="XEN240" s="203">
        <v>44091</v>
      </c>
      <c r="XEO240" t="s">
        <v>795</v>
      </c>
      <c r="XEP240" t="s">
        <v>795</v>
      </c>
      <c r="XEQ240" t="s">
        <v>304</v>
      </c>
      <c r="XER240" t="s">
        <v>304</v>
      </c>
    </row>
    <row r="241" spans="16362:16372" hidden="1">
      <c r="XEH241">
        <v>1329</v>
      </c>
      <c r="XEI241" t="s">
        <v>1383</v>
      </c>
      <c r="XEJ241" t="s">
        <v>1383</v>
      </c>
      <c r="XEK241">
        <v>11</v>
      </c>
      <c r="XEL241">
        <v>0</v>
      </c>
      <c r="XEM241">
        <v>6</v>
      </c>
      <c r="XEN241" s="203">
        <v>44091</v>
      </c>
      <c r="XEO241" t="s">
        <v>795</v>
      </c>
      <c r="XEP241" t="s">
        <v>795</v>
      </c>
      <c r="XEQ241" t="s">
        <v>304</v>
      </c>
      <c r="XER241" t="s">
        <v>304</v>
      </c>
    </row>
    <row r="242" spans="16362:16372" hidden="1">
      <c r="XEH242">
        <v>1330</v>
      </c>
      <c r="XEI242" t="s">
        <v>1384</v>
      </c>
      <c r="XEJ242" t="s">
        <v>1384</v>
      </c>
      <c r="XEK242">
        <v>1</v>
      </c>
      <c r="XEL242">
        <v>0</v>
      </c>
      <c r="XEM242">
        <v>6</v>
      </c>
      <c r="XEN242" s="203">
        <v>44091</v>
      </c>
      <c r="XEO242" t="s">
        <v>795</v>
      </c>
      <c r="XEP242" t="s">
        <v>795</v>
      </c>
      <c r="XEQ242" t="s">
        <v>304</v>
      </c>
      <c r="XER242" t="s">
        <v>304</v>
      </c>
    </row>
    <row r="243" spans="16362:16372" hidden="1">
      <c r="XEH243">
        <v>1331</v>
      </c>
      <c r="XEI243" t="s">
        <v>1385</v>
      </c>
      <c r="XEJ243" t="s">
        <v>1385</v>
      </c>
      <c r="XEK243">
        <v>1</v>
      </c>
      <c r="XEL243">
        <v>0</v>
      </c>
      <c r="XEM243">
        <v>6</v>
      </c>
      <c r="XEN243" s="203">
        <v>44091</v>
      </c>
      <c r="XEO243" t="s">
        <v>795</v>
      </c>
      <c r="XEP243" t="s">
        <v>795</v>
      </c>
      <c r="XEQ243" t="s">
        <v>304</v>
      </c>
      <c r="XER243" t="s">
        <v>304</v>
      </c>
    </row>
    <row r="244" spans="16362:16372" hidden="1">
      <c r="XEH244">
        <v>1333</v>
      </c>
      <c r="XEI244" t="s">
        <v>1386</v>
      </c>
      <c r="XEJ244" t="s">
        <v>1386</v>
      </c>
      <c r="XEK244">
        <v>11</v>
      </c>
      <c r="XEL244">
        <v>0</v>
      </c>
      <c r="XEM244">
        <v>6</v>
      </c>
      <c r="XEN244" s="203">
        <v>44091</v>
      </c>
      <c r="XEO244" t="s">
        <v>795</v>
      </c>
      <c r="XEP244" t="s">
        <v>795</v>
      </c>
      <c r="XEQ244" t="s">
        <v>304</v>
      </c>
      <c r="XER244" t="s">
        <v>304</v>
      </c>
    </row>
    <row r="245" spans="16362:16372" hidden="1">
      <c r="XEH245">
        <v>1334</v>
      </c>
      <c r="XEI245" t="s">
        <v>1387</v>
      </c>
      <c r="XEJ245" t="s">
        <v>1387</v>
      </c>
      <c r="XEK245">
        <v>11</v>
      </c>
      <c r="XEL245">
        <v>0</v>
      </c>
      <c r="XEM245">
        <v>6</v>
      </c>
      <c r="XEN245" s="203">
        <v>44091</v>
      </c>
      <c r="XEO245" t="s">
        <v>795</v>
      </c>
      <c r="XEP245" t="s">
        <v>795</v>
      </c>
      <c r="XEQ245" t="s">
        <v>304</v>
      </c>
      <c r="XER245" t="s">
        <v>304</v>
      </c>
    </row>
    <row r="246" spans="16362:16372" hidden="1">
      <c r="XEH246">
        <v>1336</v>
      </c>
      <c r="XEI246" t="s">
        <v>1388</v>
      </c>
      <c r="XEJ246" t="s">
        <v>1388</v>
      </c>
      <c r="XEK246">
        <v>1</v>
      </c>
      <c r="XEL246">
        <v>0</v>
      </c>
      <c r="XEM246">
        <v>6</v>
      </c>
      <c r="XEN246" s="203">
        <v>44091</v>
      </c>
      <c r="XEO246" t="s">
        <v>795</v>
      </c>
      <c r="XEP246" t="s">
        <v>795</v>
      </c>
      <c r="XEQ246" t="s">
        <v>304</v>
      </c>
      <c r="XER246" t="s">
        <v>304</v>
      </c>
    </row>
    <row r="247" spans="16362:16372" hidden="1">
      <c r="XEH247">
        <v>1337</v>
      </c>
      <c r="XEI247" t="s">
        <v>1389</v>
      </c>
      <c r="XEJ247" t="s">
        <v>1389</v>
      </c>
      <c r="XEK247">
        <v>1</v>
      </c>
      <c r="XEL247">
        <v>0</v>
      </c>
      <c r="XEM247">
        <v>6</v>
      </c>
      <c r="XEN247" s="203">
        <v>44091</v>
      </c>
      <c r="XEO247" t="s">
        <v>795</v>
      </c>
      <c r="XEP247" t="s">
        <v>795</v>
      </c>
      <c r="XEQ247" t="s">
        <v>304</v>
      </c>
      <c r="XER247" t="s">
        <v>304</v>
      </c>
    </row>
    <row r="248" spans="16362:16372" hidden="1">
      <c r="XEH248">
        <v>1338</v>
      </c>
      <c r="XEI248" t="s">
        <v>1390</v>
      </c>
      <c r="XEJ248" t="s">
        <v>1390</v>
      </c>
      <c r="XEK248">
        <v>1</v>
      </c>
      <c r="XEL248">
        <v>0</v>
      </c>
      <c r="XEM248">
        <v>6</v>
      </c>
      <c r="XEN248" s="203">
        <v>44091</v>
      </c>
      <c r="XEO248" t="s">
        <v>795</v>
      </c>
      <c r="XEP248" t="s">
        <v>795</v>
      </c>
      <c r="XEQ248" t="s">
        <v>304</v>
      </c>
      <c r="XER248" t="s">
        <v>304</v>
      </c>
    </row>
    <row r="249" spans="16362:16372" hidden="1">
      <c r="XEH249">
        <v>1339</v>
      </c>
      <c r="XEI249" t="s">
        <v>1391</v>
      </c>
      <c r="XEJ249" t="s">
        <v>1391</v>
      </c>
      <c r="XEK249">
        <v>1</v>
      </c>
      <c r="XEL249">
        <v>0</v>
      </c>
      <c r="XEM249">
        <v>6</v>
      </c>
      <c r="XEN249" s="203">
        <v>44091</v>
      </c>
      <c r="XEO249" t="s">
        <v>795</v>
      </c>
      <c r="XEP249" t="s">
        <v>795</v>
      </c>
      <c r="XEQ249" t="s">
        <v>304</v>
      </c>
      <c r="XER249" t="s">
        <v>304</v>
      </c>
    </row>
    <row r="250" spans="16362:16372" hidden="1">
      <c r="XEH250">
        <v>1347</v>
      </c>
      <c r="XEI250" t="s">
        <v>1392</v>
      </c>
      <c r="XEJ250" t="s">
        <v>1392</v>
      </c>
      <c r="XEK250">
        <v>11</v>
      </c>
      <c r="XEL250">
        <v>0</v>
      </c>
      <c r="XEM250">
        <v>6</v>
      </c>
      <c r="XEN250" s="203">
        <v>44091</v>
      </c>
      <c r="XEO250" t="s">
        <v>795</v>
      </c>
      <c r="XEP250" t="s">
        <v>795</v>
      </c>
      <c r="XEQ250" t="s">
        <v>304</v>
      </c>
      <c r="XER250" t="s">
        <v>304</v>
      </c>
    </row>
    <row r="251" spans="16362:16372" hidden="1">
      <c r="XEH251">
        <v>1348</v>
      </c>
      <c r="XEI251" t="s">
        <v>1393</v>
      </c>
      <c r="XEJ251" t="s">
        <v>1393</v>
      </c>
      <c r="XEK251">
        <v>1</v>
      </c>
      <c r="XEL251">
        <v>0</v>
      </c>
      <c r="XEM251">
        <v>6</v>
      </c>
      <c r="XEN251" s="203">
        <v>44091</v>
      </c>
      <c r="XEO251" t="s">
        <v>795</v>
      </c>
      <c r="XEP251" t="s">
        <v>795</v>
      </c>
      <c r="XEQ251" t="s">
        <v>304</v>
      </c>
      <c r="XER251" t="s">
        <v>304</v>
      </c>
    </row>
    <row r="252" spans="16362:16372" hidden="1">
      <c r="XEH252">
        <v>1349</v>
      </c>
      <c r="XEI252" t="s">
        <v>1394</v>
      </c>
      <c r="XEJ252" t="s">
        <v>1394</v>
      </c>
      <c r="XEK252">
        <v>1</v>
      </c>
      <c r="XEL252">
        <v>0</v>
      </c>
      <c r="XEM252">
        <v>6</v>
      </c>
      <c r="XEN252" s="203">
        <v>44091</v>
      </c>
      <c r="XEO252" t="s">
        <v>795</v>
      </c>
      <c r="XEP252" t="s">
        <v>795</v>
      </c>
      <c r="XEQ252" t="s">
        <v>304</v>
      </c>
      <c r="XER252" t="s">
        <v>304</v>
      </c>
    </row>
    <row r="253" spans="16362:16372" hidden="1">
      <c r="XEH253">
        <v>1350</v>
      </c>
      <c r="XEI253" t="s">
        <v>1395</v>
      </c>
      <c r="XEJ253" t="s">
        <v>1395</v>
      </c>
      <c r="XEK253">
        <v>1</v>
      </c>
      <c r="XEL253">
        <v>0</v>
      </c>
      <c r="XEM253">
        <v>6</v>
      </c>
      <c r="XEN253" s="203">
        <v>44091</v>
      </c>
      <c r="XEO253" t="s">
        <v>795</v>
      </c>
      <c r="XEP253" t="s">
        <v>795</v>
      </c>
      <c r="XEQ253" t="s">
        <v>304</v>
      </c>
      <c r="XER253" t="s">
        <v>304</v>
      </c>
    </row>
    <row r="254" spans="16362:16372" hidden="1">
      <c r="XEH254">
        <v>1352</v>
      </c>
      <c r="XEI254" t="s">
        <v>1396</v>
      </c>
      <c r="XEJ254" t="s">
        <v>1396</v>
      </c>
      <c r="XEK254">
        <v>11</v>
      </c>
      <c r="XEL254">
        <v>0</v>
      </c>
      <c r="XEM254">
        <v>6</v>
      </c>
      <c r="XEN254" s="203">
        <v>44091</v>
      </c>
      <c r="XEO254" t="s">
        <v>795</v>
      </c>
      <c r="XEP254" t="s">
        <v>795</v>
      </c>
      <c r="XEQ254" t="s">
        <v>304</v>
      </c>
      <c r="XER254" t="s">
        <v>304</v>
      </c>
    </row>
    <row r="255" spans="16362:16372" hidden="1">
      <c r="XEH255">
        <v>1355</v>
      </c>
      <c r="XEI255" t="s">
        <v>1397</v>
      </c>
      <c r="XEJ255" t="s">
        <v>1397</v>
      </c>
      <c r="XEK255">
        <v>11</v>
      </c>
      <c r="XEL255">
        <v>0</v>
      </c>
      <c r="XEM255">
        <v>5</v>
      </c>
      <c r="XEN255" s="203">
        <v>44091</v>
      </c>
      <c r="XEO255" t="s">
        <v>795</v>
      </c>
      <c r="XEP255" t="s">
        <v>795</v>
      </c>
      <c r="XEQ255" t="s">
        <v>304</v>
      </c>
      <c r="XER255" t="s">
        <v>304</v>
      </c>
    </row>
    <row r="256" spans="16362:16372" hidden="1">
      <c r="XEH256">
        <v>1356</v>
      </c>
      <c r="XEI256" t="s">
        <v>1398</v>
      </c>
      <c r="XEJ256" t="s">
        <v>1398</v>
      </c>
      <c r="XEK256">
        <v>11</v>
      </c>
      <c r="XEL256">
        <v>0</v>
      </c>
      <c r="XEM256">
        <v>5</v>
      </c>
      <c r="XEN256" s="203">
        <v>44091</v>
      </c>
      <c r="XEO256" t="s">
        <v>795</v>
      </c>
      <c r="XEP256" t="s">
        <v>795</v>
      </c>
      <c r="XEQ256" t="s">
        <v>304</v>
      </c>
      <c r="XER256" t="s">
        <v>304</v>
      </c>
    </row>
    <row r="257" spans="16362:16372" hidden="1">
      <c r="XEH257">
        <v>1359</v>
      </c>
      <c r="XEI257" t="s">
        <v>1399</v>
      </c>
      <c r="XEJ257" t="s">
        <v>1399</v>
      </c>
      <c r="XEK257">
        <v>7</v>
      </c>
      <c r="XEL257">
        <v>0</v>
      </c>
      <c r="XEM257">
        <v>1</v>
      </c>
      <c r="XEN257" s="203">
        <v>44091</v>
      </c>
      <c r="XEO257" t="s">
        <v>795</v>
      </c>
      <c r="XEP257" t="s">
        <v>795</v>
      </c>
      <c r="XEQ257" t="s">
        <v>304</v>
      </c>
      <c r="XER257" t="s">
        <v>304</v>
      </c>
    </row>
    <row r="258" spans="16362:16372" hidden="1">
      <c r="XEH258">
        <v>1360</v>
      </c>
      <c r="XEI258" t="s">
        <v>1400</v>
      </c>
      <c r="XEJ258" t="s">
        <v>1400</v>
      </c>
      <c r="XEK258">
        <v>7</v>
      </c>
      <c r="XEL258">
        <v>0</v>
      </c>
      <c r="XEM258">
        <v>1</v>
      </c>
      <c r="XEN258" s="203">
        <v>44091</v>
      </c>
      <c r="XEO258" t="s">
        <v>795</v>
      </c>
      <c r="XEP258" t="s">
        <v>795</v>
      </c>
      <c r="XEQ258" t="s">
        <v>304</v>
      </c>
      <c r="XER258" t="s">
        <v>304</v>
      </c>
    </row>
    <row r="259" spans="16362:16372" hidden="1">
      <c r="XEH259">
        <v>1361</v>
      </c>
      <c r="XEI259" t="s">
        <v>1401</v>
      </c>
      <c r="XEJ259" t="s">
        <v>1401</v>
      </c>
      <c r="XEK259">
        <v>7</v>
      </c>
      <c r="XEL259">
        <v>0</v>
      </c>
      <c r="XEM259">
        <v>1</v>
      </c>
      <c r="XEN259" s="203">
        <v>44091</v>
      </c>
      <c r="XEO259" t="s">
        <v>795</v>
      </c>
      <c r="XEP259" t="s">
        <v>795</v>
      </c>
      <c r="XEQ259" t="s">
        <v>304</v>
      </c>
      <c r="XER259" t="s">
        <v>304</v>
      </c>
    </row>
    <row r="260" spans="16362:16372" hidden="1">
      <c r="XEH260">
        <v>1363</v>
      </c>
      <c r="XEI260" t="s">
        <v>1402</v>
      </c>
      <c r="XEJ260" t="s">
        <v>1402</v>
      </c>
      <c r="XEK260">
        <v>6</v>
      </c>
      <c r="XEL260">
        <v>0</v>
      </c>
      <c r="XEM260">
        <v>1</v>
      </c>
      <c r="XEN260" s="203">
        <v>44091</v>
      </c>
      <c r="XEO260" t="s">
        <v>795</v>
      </c>
      <c r="XEP260" t="s">
        <v>795</v>
      </c>
      <c r="XEQ260" t="s">
        <v>304</v>
      </c>
      <c r="XER260" t="s">
        <v>304</v>
      </c>
    </row>
    <row r="261" spans="16362:16372" hidden="1">
      <c r="XEH261">
        <v>1365</v>
      </c>
      <c r="XEI261" t="s">
        <v>1403</v>
      </c>
      <c r="XEJ261" t="s">
        <v>1403</v>
      </c>
      <c r="XEK261">
        <v>7</v>
      </c>
      <c r="XEL261">
        <v>0</v>
      </c>
      <c r="XEM261">
        <v>1</v>
      </c>
      <c r="XEN261" s="203">
        <v>44091</v>
      </c>
      <c r="XEO261" t="s">
        <v>795</v>
      </c>
      <c r="XEP261" t="s">
        <v>795</v>
      </c>
      <c r="XEQ261" t="s">
        <v>304</v>
      </c>
      <c r="XER261" t="s">
        <v>304</v>
      </c>
    </row>
    <row r="262" spans="16362:16372" hidden="1">
      <c r="XEH262">
        <v>1366</v>
      </c>
      <c r="XEI262" t="s">
        <v>1404</v>
      </c>
      <c r="XEJ262" t="s">
        <v>1404</v>
      </c>
      <c r="XEK262">
        <v>7</v>
      </c>
      <c r="XEL262">
        <v>0</v>
      </c>
      <c r="XEM262">
        <v>1</v>
      </c>
      <c r="XEN262" s="203">
        <v>44091</v>
      </c>
      <c r="XEO262" t="s">
        <v>795</v>
      </c>
      <c r="XEP262" t="s">
        <v>795</v>
      </c>
      <c r="XEQ262" t="s">
        <v>304</v>
      </c>
      <c r="XER262" t="s">
        <v>304</v>
      </c>
    </row>
    <row r="263" spans="16362:16372" hidden="1">
      <c r="XEH263">
        <v>1369</v>
      </c>
      <c r="XEI263" t="s">
        <v>1405</v>
      </c>
      <c r="XEJ263" t="s">
        <v>1405</v>
      </c>
      <c r="XEK263">
        <v>11</v>
      </c>
      <c r="XEL263">
        <v>0</v>
      </c>
      <c r="XEM263">
        <v>1</v>
      </c>
      <c r="XEN263" s="203">
        <v>44091</v>
      </c>
      <c r="XEO263" t="s">
        <v>795</v>
      </c>
      <c r="XEP263" t="s">
        <v>795</v>
      </c>
      <c r="XEQ263" t="s">
        <v>304</v>
      </c>
      <c r="XER263" t="s">
        <v>304</v>
      </c>
    </row>
    <row r="264" spans="16362:16372" hidden="1">
      <c r="XEH264">
        <v>1370</v>
      </c>
      <c r="XEI264" t="s">
        <v>554</v>
      </c>
      <c r="XEJ264" t="s">
        <v>554</v>
      </c>
      <c r="XEK264">
        <v>7</v>
      </c>
      <c r="XEL264">
        <v>0</v>
      </c>
      <c r="XEM264">
        <v>1</v>
      </c>
      <c r="XEN264" s="203">
        <v>44091</v>
      </c>
      <c r="XEO264" t="s">
        <v>795</v>
      </c>
      <c r="XEP264" t="s">
        <v>795</v>
      </c>
      <c r="XEQ264" t="s">
        <v>304</v>
      </c>
      <c r="XER264" t="s">
        <v>304</v>
      </c>
    </row>
    <row r="265" spans="16362:16372" hidden="1">
      <c r="XEH265">
        <v>1371</v>
      </c>
      <c r="XEI265" t="s">
        <v>1406</v>
      </c>
      <c r="XEJ265" t="s">
        <v>1406</v>
      </c>
      <c r="XEK265">
        <v>7</v>
      </c>
      <c r="XEL265">
        <v>0</v>
      </c>
      <c r="XEM265">
        <v>1</v>
      </c>
      <c r="XEN265" s="203">
        <v>44091</v>
      </c>
      <c r="XEO265" t="s">
        <v>795</v>
      </c>
      <c r="XEP265" t="s">
        <v>795</v>
      </c>
      <c r="XEQ265" t="s">
        <v>304</v>
      </c>
      <c r="XER265" t="s">
        <v>304</v>
      </c>
    </row>
    <row r="266" spans="16362:16372" hidden="1">
      <c r="XEH266">
        <v>1372</v>
      </c>
      <c r="XEI266" t="s">
        <v>1407</v>
      </c>
      <c r="XEJ266" t="s">
        <v>1407</v>
      </c>
      <c r="XEK266">
        <v>7</v>
      </c>
      <c r="XEL266">
        <v>0</v>
      </c>
      <c r="XEM266">
        <v>1</v>
      </c>
      <c r="XEN266" s="203">
        <v>44091</v>
      </c>
      <c r="XEO266" t="s">
        <v>795</v>
      </c>
      <c r="XEP266" t="s">
        <v>795</v>
      </c>
      <c r="XEQ266" t="s">
        <v>304</v>
      </c>
      <c r="XER266" t="s">
        <v>304</v>
      </c>
    </row>
    <row r="267" spans="16362:16372" hidden="1">
      <c r="XEH267">
        <v>1373</v>
      </c>
      <c r="XEI267" t="s">
        <v>1408</v>
      </c>
      <c r="XEJ267" t="s">
        <v>1408</v>
      </c>
      <c r="XEK267">
        <v>11</v>
      </c>
      <c r="XEL267">
        <v>0</v>
      </c>
      <c r="XEM267">
        <v>1</v>
      </c>
      <c r="XEN267" s="203">
        <v>44091</v>
      </c>
      <c r="XEO267" t="s">
        <v>795</v>
      </c>
      <c r="XEP267" t="s">
        <v>795</v>
      </c>
      <c r="XEQ267" t="s">
        <v>304</v>
      </c>
      <c r="XER267" t="s">
        <v>304</v>
      </c>
    </row>
    <row r="268" spans="16362:16372" hidden="1">
      <c r="XEH268">
        <v>1374</v>
      </c>
      <c r="XEI268" t="s">
        <v>1409</v>
      </c>
      <c r="XEJ268" t="s">
        <v>1409</v>
      </c>
      <c r="XEK268">
        <v>1</v>
      </c>
      <c r="XEL268">
        <v>0</v>
      </c>
      <c r="XEM268">
        <v>1</v>
      </c>
      <c r="XEN268" s="203">
        <v>44091</v>
      </c>
      <c r="XEO268" t="s">
        <v>795</v>
      </c>
      <c r="XEP268" t="s">
        <v>795</v>
      </c>
      <c r="XEQ268" t="s">
        <v>304</v>
      </c>
      <c r="XER268" t="s">
        <v>304</v>
      </c>
    </row>
    <row r="269" spans="16362:16372" hidden="1">
      <c r="XEH269">
        <v>1375</v>
      </c>
      <c r="XEI269" t="s">
        <v>1410</v>
      </c>
      <c r="XEJ269" t="s">
        <v>1410</v>
      </c>
      <c r="XEK269">
        <v>11</v>
      </c>
      <c r="XEL269">
        <v>0</v>
      </c>
      <c r="XEM269">
        <v>1</v>
      </c>
      <c r="XEN269" s="203">
        <v>44091</v>
      </c>
      <c r="XEO269" t="s">
        <v>795</v>
      </c>
      <c r="XEP269" t="s">
        <v>795</v>
      </c>
      <c r="XEQ269" t="s">
        <v>304</v>
      </c>
      <c r="XER269" t="s">
        <v>304</v>
      </c>
    </row>
    <row r="270" spans="16362:16372" hidden="1">
      <c r="XEH270">
        <v>1376</v>
      </c>
      <c r="XEI270" t="s">
        <v>1411</v>
      </c>
      <c r="XEJ270" t="s">
        <v>1411</v>
      </c>
      <c r="XEK270">
        <v>1</v>
      </c>
      <c r="XEL270">
        <v>0</v>
      </c>
      <c r="XEM270">
        <v>1</v>
      </c>
      <c r="XEN270" s="203">
        <v>44091</v>
      </c>
      <c r="XEO270" t="s">
        <v>795</v>
      </c>
      <c r="XEP270" t="s">
        <v>795</v>
      </c>
      <c r="XEQ270" t="s">
        <v>304</v>
      </c>
      <c r="XER270" t="s">
        <v>304</v>
      </c>
    </row>
    <row r="271" spans="16362:16372" hidden="1">
      <c r="XEH271">
        <v>1377</v>
      </c>
      <c r="XEI271" t="s">
        <v>1411</v>
      </c>
      <c r="XEJ271" t="s">
        <v>1411</v>
      </c>
      <c r="XEK271">
        <v>11</v>
      </c>
      <c r="XEL271">
        <v>0</v>
      </c>
      <c r="XEM271">
        <v>1</v>
      </c>
      <c r="XEN271" s="203">
        <v>44091</v>
      </c>
      <c r="XEO271" t="s">
        <v>795</v>
      </c>
      <c r="XEP271" t="s">
        <v>795</v>
      </c>
      <c r="XEQ271" t="s">
        <v>304</v>
      </c>
      <c r="XER271" t="s">
        <v>304</v>
      </c>
    </row>
    <row r="272" spans="16362:16372" hidden="1">
      <c r="XEH272">
        <v>1378</v>
      </c>
      <c r="XEI272" t="s">
        <v>1412</v>
      </c>
      <c r="XEJ272" t="s">
        <v>1412</v>
      </c>
      <c r="XEK272">
        <v>7</v>
      </c>
      <c r="XEL272">
        <v>0</v>
      </c>
      <c r="XEM272">
        <v>1</v>
      </c>
      <c r="XEN272" s="203">
        <v>44091</v>
      </c>
      <c r="XEO272" t="s">
        <v>795</v>
      </c>
      <c r="XEP272" t="s">
        <v>795</v>
      </c>
      <c r="XEQ272" t="s">
        <v>304</v>
      </c>
      <c r="XER272" t="s">
        <v>304</v>
      </c>
    </row>
    <row r="273" spans="16362:16372" hidden="1">
      <c r="XEH273">
        <v>1379</v>
      </c>
      <c r="XEI273" t="s">
        <v>1413</v>
      </c>
      <c r="XEJ273" t="s">
        <v>1413</v>
      </c>
      <c r="XEK273">
        <v>1</v>
      </c>
      <c r="XEL273">
        <v>0</v>
      </c>
      <c r="XEM273">
        <v>1</v>
      </c>
      <c r="XEN273" s="203">
        <v>44091</v>
      </c>
      <c r="XEO273" t="s">
        <v>795</v>
      </c>
      <c r="XEP273" t="s">
        <v>795</v>
      </c>
      <c r="XEQ273" t="s">
        <v>304</v>
      </c>
      <c r="XER273" t="s">
        <v>304</v>
      </c>
    </row>
    <row r="274" spans="16362:16372" hidden="1">
      <c r="XEH274">
        <v>1380</v>
      </c>
      <c r="XEI274" t="s">
        <v>1196</v>
      </c>
      <c r="XEJ274" t="s">
        <v>1196</v>
      </c>
      <c r="XEK274">
        <v>15</v>
      </c>
      <c r="XEL274">
        <v>200</v>
      </c>
      <c r="XEM274">
        <v>1</v>
      </c>
      <c r="XEN274" s="203">
        <v>44091</v>
      </c>
      <c r="XEO274">
        <v>1</v>
      </c>
      <c r="XEP274" s="203">
        <v>44113.612222222226</v>
      </c>
      <c r="XEQ274" t="s">
        <v>441</v>
      </c>
      <c r="XER274" t="s">
        <v>304</v>
      </c>
    </row>
    <row r="275" spans="16362:16372" hidden="1">
      <c r="XEH275">
        <v>1381</v>
      </c>
      <c r="XEI275" t="s">
        <v>1414</v>
      </c>
      <c r="XEJ275" t="s">
        <v>1414</v>
      </c>
      <c r="XEK275">
        <v>12</v>
      </c>
      <c r="XEL275">
        <v>0</v>
      </c>
      <c r="XEM275">
        <v>1</v>
      </c>
      <c r="XEN275" s="203">
        <v>44091</v>
      </c>
      <c r="XEO275" t="s">
        <v>795</v>
      </c>
      <c r="XEP275" t="s">
        <v>795</v>
      </c>
      <c r="XEQ275" t="s">
        <v>304</v>
      </c>
      <c r="XER275" t="s">
        <v>304</v>
      </c>
    </row>
    <row r="276" spans="16362:16372" hidden="1">
      <c r="XEH276">
        <v>1384</v>
      </c>
      <c r="XEI276" t="s">
        <v>1213</v>
      </c>
      <c r="XEJ276" t="s">
        <v>1213</v>
      </c>
      <c r="XEK276">
        <v>11</v>
      </c>
      <c r="XEL276">
        <v>0</v>
      </c>
      <c r="XEM276">
        <v>1</v>
      </c>
      <c r="XEN276" s="203">
        <v>44091</v>
      </c>
      <c r="XEO276" t="s">
        <v>795</v>
      </c>
      <c r="XEP276" t="s">
        <v>795</v>
      </c>
      <c r="XEQ276" t="s">
        <v>304</v>
      </c>
      <c r="XER276" t="s">
        <v>304</v>
      </c>
    </row>
    <row r="277" spans="16362:16372" hidden="1">
      <c r="XEH277">
        <v>1385</v>
      </c>
      <c r="XEI277" t="s">
        <v>1415</v>
      </c>
      <c r="XEJ277" t="s">
        <v>1415</v>
      </c>
      <c r="XEK277">
        <v>7</v>
      </c>
      <c r="XEL277">
        <v>0</v>
      </c>
      <c r="XEM277">
        <v>1</v>
      </c>
      <c r="XEN277" s="203">
        <v>44091</v>
      </c>
      <c r="XEO277" t="s">
        <v>795</v>
      </c>
      <c r="XEP277" t="s">
        <v>795</v>
      </c>
      <c r="XEQ277" t="s">
        <v>304</v>
      </c>
      <c r="XER277" t="s">
        <v>304</v>
      </c>
    </row>
    <row r="278" spans="16362:16372" hidden="1">
      <c r="XEH278">
        <v>1386</v>
      </c>
      <c r="XEI278" t="s">
        <v>1408</v>
      </c>
      <c r="XEJ278" t="s">
        <v>1408</v>
      </c>
      <c r="XEK278">
        <v>1</v>
      </c>
      <c r="XEL278">
        <v>0</v>
      </c>
      <c r="XEM278">
        <v>1</v>
      </c>
      <c r="XEN278" s="203">
        <v>44091</v>
      </c>
      <c r="XEO278" t="s">
        <v>795</v>
      </c>
      <c r="XEP278" t="s">
        <v>795</v>
      </c>
      <c r="XEQ278" t="s">
        <v>304</v>
      </c>
      <c r="XER278" t="s">
        <v>304</v>
      </c>
    </row>
    <row r="279" spans="16362:16372" hidden="1">
      <c r="XEH279">
        <v>1387</v>
      </c>
      <c r="XEI279" t="s">
        <v>1305</v>
      </c>
      <c r="XEJ279" t="s">
        <v>1305</v>
      </c>
      <c r="XEK279">
        <v>7</v>
      </c>
      <c r="XEL279">
        <v>0</v>
      </c>
      <c r="XEM279">
        <v>1</v>
      </c>
      <c r="XEN279" s="203">
        <v>44091</v>
      </c>
      <c r="XEO279" t="s">
        <v>795</v>
      </c>
      <c r="XEP279" t="s">
        <v>795</v>
      </c>
      <c r="XEQ279" t="s">
        <v>304</v>
      </c>
      <c r="XER279" t="s">
        <v>304</v>
      </c>
    </row>
    <row r="280" spans="16362:16372" hidden="1">
      <c r="XEH280">
        <v>1388</v>
      </c>
      <c r="XEI280" t="s">
        <v>1416</v>
      </c>
      <c r="XEJ280" t="s">
        <v>1416</v>
      </c>
      <c r="XEK280">
        <v>7</v>
      </c>
      <c r="XEL280">
        <v>0</v>
      </c>
      <c r="XEM280">
        <v>1</v>
      </c>
      <c r="XEN280" s="203">
        <v>44091</v>
      </c>
      <c r="XEO280" t="s">
        <v>795</v>
      </c>
      <c r="XEP280" t="s">
        <v>795</v>
      </c>
      <c r="XEQ280" t="s">
        <v>304</v>
      </c>
      <c r="XER280" t="s">
        <v>304</v>
      </c>
    </row>
    <row r="281" spans="16362:16372" hidden="1">
      <c r="XEH281">
        <v>1389</v>
      </c>
      <c r="XEI281" t="s">
        <v>1225</v>
      </c>
      <c r="XEJ281" t="s">
        <v>1225</v>
      </c>
      <c r="XEK281">
        <v>11</v>
      </c>
      <c r="XEL281">
        <v>0</v>
      </c>
      <c r="XEM281">
        <v>1</v>
      </c>
      <c r="XEN281" s="203">
        <v>44091</v>
      </c>
      <c r="XEO281">
        <v>1</v>
      </c>
      <c r="XEP281" s="203">
        <v>44146.682025462964</v>
      </c>
      <c r="XEQ281" t="s">
        <v>441</v>
      </c>
      <c r="XER281" t="s">
        <v>304</v>
      </c>
    </row>
    <row r="282" spans="16362:16372" hidden="1">
      <c r="XEH282">
        <v>1390</v>
      </c>
      <c r="XEI282" t="s">
        <v>1385</v>
      </c>
      <c r="XEJ282" t="s">
        <v>1385</v>
      </c>
      <c r="XEK282">
        <v>11</v>
      </c>
      <c r="XEL282">
        <v>0</v>
      </c>
      <c r="XEM282">
        <v>1</v>
      </c>
      <c r="XEN282" s="203">
        <v>44091</v>
      </c>
      <c r="XEO282" t="s">
        <v>795</v>
      </c>
      <c r="XEP282" t="s">
        <v>795</v>
      </c>
      <c r="XEQ282" t="s">
        <v>304</v>
      </c>
      <c r="XER282" t="s">
        <v>304</v>
      </c>
    </row>
    <row r="283" spans="16362:16372" hidden="1">
      <c r="XEH283">
        <v>1391</v>
      </c>
      <c r="XEI283" t="s">
        <v>1417</v>
      </c>
      <c r="XEJ283" t="s">
        <v>1417</v>
      </c>
      <c r="XEK283">
        <v>7</v>
      </c>
      <c r="XEL283">
        <v>0</v>
      </c>
      <c r="XEM283">
        <v>1</v>
      </c>
      <c r="XEN283" s="203">
        <v>44091</v>
      </c>
      <c r="XEO283" t="s">
        <v>795</v>
      </c>
      <c r="XEP283" t="s">
        <v>795</v>
      </c>
      <c r="XEQ283" t="s">
        <v>304</v>
      </c>
      <c r="XER283" t="s">
        <v>304</v>
      </c>
    </row>
    <row r="284" spans="16362:16372" hidden="1">
      <c r="XEH284">
        <v>1393</v>
      </c>
      <c r="XEI284" t="s">
        <v>1418</v>
      </c>
      <c r="XEJ284" t="s">
        <v>1418</v>
      </c>
      <c r="XEK284">
        <v>11</v>
      </c>
      <c r="XEL284">
        <v>0</v>
      </c>
      <c r="XEM284">
        <v>1</v>
      </c>
      <c r="XEN284" s="203">
        <v>44091</v>
      </c>
      <c r="XEO284" t="s">
        <v>795</v>
      </c>
      <c r="XEP284" t="s">
        <v>795</v>
      </c>
      <c r="XEQ284" t="s">
        <v>304</v>
      </c>
      <c r="XER284" t="s">
        <v>304</v>
      </c>
    </row>
    <row r="285" spans="16362:16372" hidden="1">
      <c r="XEH285">
        <v>1394</v>
      </c>
      <c r="XEI285" t="s">
        <v>1419</v>
      </c>
      <c r="XEJ285" t="s">
        <v>1419</v>
      </c>
      <c r="XEK285">
        <v>1</v>
      </c>
      <c r="XEL285">
        <v>0</v>
      </c>
      <c r="XEM285">
        <v>1</v>
      </c>
      <c r="XEN285" s="203">
        <v>44091</v>
      </c>
      <c r="XEO285" t="s">
        <v>795</v>
      </c>
      <c r="XEP285" t="s">
        <v>795</v>
      </c>
      <c r="XEQ285" t="s">
        <v>304</v>
      </c>
      <c r="XER285" t="s">
        <v>304</v>
      </c>
    </row>
    <row r="286" spans="16362:16372" ht="15" customHeight="1">
      <c r="XEH286">
        <v>1395</v>
      </c>
      <c r="XEI286" t="s">
        <v>1420</v>
      </c>
      <c r="XEJ286" t="s">
        <v>1420</v>
      </c>
      <c r="XEK286">
        <v>10</v>
      </c>
      <c r="XEL286">
        <v>0</v>
      </c>
      <c r="XEM286">
        <v>1</v>
      </c>
      <c r="XEN286" s="203">
        <v>44091</v>
      </c>
      <c r="XEO286" t="s">
        <v>795</v>
      </c>
      <c r="XEP286" t="s">
        <v>795</v>
      </c>
      <c r="XEQ286" t="s">
        <v>304</v>
      </c>
      <c r="XER286" t="s">
        <v>304</v>
      </c>
    </row>
    <row r="287" spans="16362:16372" hidden="1">
      <c r="XEH287">
        <v>1396</v>
      </c>
      <c r="XEI287" t="s">
        <v>1421</v>
      </c>
      <c r="XEJ287" t="s">
        <v>1421</v>
      </c>
      <c r="XEK287">
        <v>11</v>
      </c>
      <c r="XEL287">
        <v>0</v>
      </c>
      <c r="XEM287">
        <v>1</v>
      </c>
      <c r="XEN287" s="203">
        <v>44091</v>
      </c>
      <c r="XEO287" t="s">
        <v>795</v>
      </c>
      <c r="XEP287" t="s">
        <v>795</v>
      </c>
      <c r="XEQ287" t="s">
        <v>304</v>
      </c>
      <c r="XER287" t="s">
        <v>304</v>
      </c>
    </row>
    <row r="288" spans="16362:16372" hidden="1">
      <c r="XEH288">
        <v>1397</v>
      </c>
      <c r="XEI288" t="s">
        <v>1422</v>
      </c>
      <c r="XEJ288" t="s">
        <v>1422</v>
      </c>
      <c r="XEK288">
        <v>7</v>
      </c>
      <c r="XEL288">
        <v>0</v>
      </c>
      <c r="XEM288">
        <v>1</v>
      </c>
      <c r="XEN288" s="203">
        <v>44091</v>
      </c>
      <c r="XEO288" t="s">
        <v>795</v>
      </c>
      <c r="XEP288" t="s">
        <v>795</v>
      </c>
      <c r="XEQ288" t="s">
        <v>304</v>
      </c>
      <c r="XER288" t="s">
        <v>304</v>
      </c>
    </row>
    <row r="289" spans="16362:16372" hidden="1">
      <c r="XEH289">
        <v>1398</v>
      </c>
      <c r="XEI289" t="s">
        <v>1423</v>
      </c>
      <c r="XEJ289" t="s">
        <v>1424</v>
      </c>
      <c r="XEK289">
        <v>17</v>
      </c>
      <c r="XEL289">
        <v>0</v>
      </c>
      <c r="XEM289">
        <v>1</v>
      </c>
      <c r="XEN289" s="203">
        <v>44091</v>
      </c>
      <c r="XEO289" t="s">
        <v>795</v>
      </c>
      <c r="XEP289" t="s">
        <v>795</v>
      </c>
      <c r="XEQ289" t="s">
        <v>304</v>
      </c>
      <c r="XER289" t="s">
        <v>304</v>
      </c>
    </row>
    <row r="290" spans="16362:16372" hidden="1">
      <c r="XEH290">
        <v>1399</v>
      </c>
      <c r="XEI290" t="s">
        <v>1425</v>
      </c>
      <c r="XEJ290" t="s">
        <v>1425</v>
      </c>
      <c r="XEK290">
        <v>11</v>
      </c>
      <c r="XEL290">
        <v>0</v>
      </c>
      <c r="XEM290">
        <v>1</v>
      </c>
      <c r="XEN290" s="203">
        <v>44091</v>
      </c>
      <c r="XEO290" t="s">
        <v>795</v>
      </c>
      <c r="XEP290" t="s">
        <v>795</v>
      </c>
      <c r="XEQ290" t="s">
        <v>304</v>
      </c>
      <c r="XER290" t="s">
        <v>304</v>
      </c>
    </row>
    <row r="291" spans="16362:16372" hidden="1">
      <c r="XEH291">
        <v>1400</v>
      </c>
      <c r="XEI291" t="s">
        <v>1426</v>
      </c>
      <c r="XEJ291" t="s">
        <v>1426</v>
      </c>
      <c r="XEK291">
        <v>7</v>
      </c>
      <c r="XEL291">
        <v>0</v>
      </c>
      <c r="XEM291">
        <v>1</v>
      </c>
      <c r="XEN291" s="203">
        <v>44091</v>
      </c>
      <c r="XEO291" t="s">
        <v>795</v>
      </c>
      <c r="XEP291" t="s">
        <v>795</v>
      </c>
      <c r="XEQ291" t="s">
        <v>304</v>
      </c>
      <c r="XER291" t="s">
        <v>304</v>
      </c>
    </row>
    <row r="292" spans="16362:16372" hidden="1">
      <c r="XEH292">
        <v>1401</v>
      </c>
      <c r="XEI292" t="s">
        <v>1427</v>
      </c>
      <c r="XEJ292" t="s">
        <v>1427</v>
      </c>
      <c r="XEK292">
        <v>7</v>
      </c>
      <c r="XEL292">
        <v>0</v>
      </c>
      <c r="XEM292">
        <v>1</v>
      </c>
      <c r="XEN292" s="203">
        <v>44091</v>
      </c>
      <c r="XEO292" t="s">
        <v>795</v>
      </c>
      <c r="XEP292" t="s">
        <v>795</v>
      </c>
      <c r="XEQ292" t="s">
        <v>304</v>
      </c>
      <c r="XER292" t="s">
        <v>304</v>
      </c>
    </row>
    <row r="293" spans="16362:16372" hidden="1">
      <c r="XEH293">
        <v>1402</v>
      </c>
      <c r="XEI293" t="s">
        <v>1428</v>
      </c>
      <c r="XEJ293" t="s">
        <v>1428</v>
      </c>
      <c r="XEK293">
        <v>11</v>
      </c>
      <c r="XEL293">
        <v>0</v>
      </c>
      <c r="XEM293">
        <v>1</v>
      </c>
      <c r="XEN293" s="203">
        <v>44091</v>
      </c>
      <c r="XEO293" t="s">
        <v>795</v>
      </c>
      <c r="XEP293" t="s">
        <v>795</v>
      </c>
      <c r="XEQ293" t="s">
        <v>304</v>
      </c>
      <c r="XER293" t="s">
        <v>304</v>
      </c>
    </row>
    <row r="294" spans="16362:16372" hidden="1">
      <c r="XEH294">
        <v>1403</v>
      </c>
      <c r="XEI294" t="s">
        <v>1429</v>
      </c>
      <c r="XEJ294" t="s">
        <v>1429</v>
      </c>
      <c r="XEK294">
        <v>6</v>
      </c>
      <c r="XEL294">
        <v>0</v>
      </c>
      <c r="XEM294">
        <v>1</v>
      </c>
      <c r="XEN294" s="203">
        <v>44091</v>
      </c>
      <c r="XEO294" t="s">
        <v>795</v>
      </c>
      <c r="XEP294" t="s">
        <v>795</v>
      </c>
      <c r="XEQ294" t="s">
        <v>304</v>
      </c>
      <c r="XER294" t="s">
        <v>304</v>
      </c>
    </row>
    <row r="295" spans="16362:16372" hidden="1">
      <c r="XEH295">
        <v>1404</v>
      </c>
      <c r="XEI295" t="s">
        <v>1430</v>
      </c>
      <c r="XEJ295" t="s">
        <v>1430</v>
      </c>
      <c r="XEK295">
        <v>7</v>
      </c>
      <c r="XEL295">
        <v>0</v>
      </c>
      <c r="XEM295">
        <v>1</v>
      </c>
      <c r="XEN295" s="203">
        <v>44091</v>
      </c>
      <c r="XEO295" t="s">
        <v>795</v>
      </c>
      <c r="XEP295" t="s">
        <v>795</v>
      </c>
      <c r="XEQ295" t="s">
        <v>304</v>
      </c>
      <c r="XER295" t="s">
        <v>304</v>
      </c>
    </row>
    <row r="296" spans="16362:16372" hidden="1">
      <c r="XEH296">
        <v>1405</v>
      </c>
      <c r="XEI296" t="s">
        <v>1431</v>
      </c>
      <c r="XEJ296" t="s">
        <v>1432</v>
      </c>
      <c r="XEK296">
        <v>17</v>
      </c>
      <c r="XEL296">
        <v>0</v>
      </c>
      <c r="XEM296">
        <v>1</v>
      </c>
      <c r="XEN296" s="203">
        <v>44091</v>
      </c>
      <c r="XEO296" t="s">
        <v>795</v>
      </c>
      <c r="XEP296" t="s">
        <v>795</v>
      </c>
      <c r="XEQ296" t="s">
        <v>304</v>
      </c>
      <c r="XER296" t="s">
        <v>304</v>
      </c>
    </row>
    <row r="297" spans="16362:16372" hidden="1">
      <c r="XEH297">
        <v>1406</v>
      </c>
      <c r="XEI297" t="s">
        <v>1433</v>
      </c>
      <c r="XEJ297" t="s">
        <v>1433</v>
      </c>
      <c r="XEK297">
        <v>6</v>
      </c>
      <c r="XEL297">
        <v>0</v>
      </c>
      <c r="XEM297">
        <v>1</v>
      </c>
      <c r="XEN297" s="203">
        <v>44091</v>
      </c>
      <c r="XEO297" t="s">
        <v>795</v>
      </c>
      <c r="XEP297" t="s">
        <v>795</v>
      </c>
      <c r="XEQ297" t="s">
        <v>304</v>
      </c>
      <c r="XER297" t="s">
        <v>304</v>
      </c>
    </row>
    <row r="298" spans="16362:16372" hidden="1">
      <c r="XEH298">
        <v>1408</v>
      </c>
      <c r="XEI298" t="s">
        <v>1434</v>
      </c>
      <c r="XEJ298" t="s">
        <v>1434</v>
      </c>
      <c r="XEK298">
        <v>6</v>
      </c>
      <c r="XEL298">
        <v>0</v>
      </c>
      <c r="XEM298">
        <v>1</v>
      </c>
      <c r="XEN298" s="203">
        <v>44091</v>
      </c>
      <c r="XEO298" t="s">
        <v>795</v>
      </c>
      <c r="XEP298" t="s">
        <v>795</v>
      </c>
      <c r="XEQ298" t="s">
        <v>304</v>
      </c>
      <c r="XER298" t="s">
        <v>304</v>
      </c>
    </row>
    <row r="299" spans="16362:16372" hidden="1">
      <c r="XEH299">
        <v>1409</v>
      </c>
      <c r="XEI299" t="s">
        <v>1435</v>
      </c>
      <c r="XEJ299" t="s">
        <v>1435</v>
      </c>
      <c r="XEK299">
        <v>11</v>
      </c>
      <c r="XEL299">
        <v>0</v>
      </c>
      <c r="XEM299">
        <v>1</v>
      </c>
      <c r="XEN299" s="203">
        <v>44091</v>
      </c>
      <c r="XEO299" t="s">
        <v>795</v>
      </c>
      <c r="XEP299" t="s">
        <v>795</v>
      </c>
      <c r="XEQ299" t="s">
        <v>304</v>
      </c>
      <c r="XER299" t="s">
        <v>304</v>
      </c>
    </row>
    <row r="300" spans="16362:16372" hidden="1">
      <c r="XEH300">
        <v>1410</v>
      </c>
      <c r="XEI300" t="s">
        <v>1436</v>
      </c>
      <c r="XEJ300" t="s">
        <v>1436</v>
      </c>
      <c r="XEK300">
        <v>7</v>
      </c>
      <c r="XEL300">
        <v>0</v>
      </c>
      <c r="XEM300">
        <v>1</v>
      </c>
      <c r="XEN300" s="203">
        <v>44091</v>
      </c>
      <c r="XEO300" t="s">
        <v>795</v>
      </c>
      <c r="XEP300" t="s">
        <v>795</v>
      </c>
      <c r="XEQ300" t="s">
        <v>304</v>
      </c>
      <c r="XER300" t="s">
        <v>304</v>
      </c>
    </row>
    <row r="301" spans="16362:16372" hidden="1">
      <c r="XEH301">
        <v>1411</v>
      </c>
      <c r="XEI301" t="s">
        <v>1437</v>
      </c>
      <c r="XEJ301" t="s">
        <v>1437</v>
      </c>
      <c r="XEK301">
        <v>7</v>
      </c>
      <c r="XEL301">
        <v>0</v>
      </c>
      <c r="XEM301">
        <v>1</v>
      </c>
      <c r="XEN301" s="203">
        <v>44091</v>
      </c>
      <c r="XEO301" t="s">
        <v>795</v>
      </c>
      <c r="XEP301" t="s">
        <v>795</v>
      </c>
      <c r="XEQ301" t="s">
        <v>304</v>
      </c>
      <c r="XER301" t="s">
        <v>304</v>
      </c>
    </row>
    <row r="302" spans="16362:16372" hidden="1">
      <c r="XEH302">
        <v>1412</v>
      </c>
      <c r="XEI302" t="s">
        <v>1438</v>
      </c>
      <c r="XEJ302" t="s">
        <v>1438</v>
      </c>
      <c r="XEK302">
        <v>6</v>
      </c>
      <c r="XEL302">
        <v>0</v>
      </c>
      <c r="XEM302">
        <v>1</v>
      </c>
      <c r="XEN302" s="203">
        <v>44091</v>
      </c>
      <c r="XEO302" t="s">
        <v>795</v>
      </c>
      <c r="XEP302" t="s">
        <v>795</v>
      </c>
      <c r="XEQ302" t="s">
        <v>304</v>
      </c>
      <c r="XER302" t="s">
        <v>304</v>
      </c>
    </row>
    <row r="303" spans="16362:16372" hidden="1">
      <c r="XEH303">
        <v>1413</v>
      </c>
      <c r="XEI303" t="s">
        <v>1439</v>
      </c>
      <c r="XEJ303" t="s">
        <v>1439</v>
      </c>
      <c r="XEK303">
        <v>6</v>
      </c>
      <c r="XEL303">
        <v>0</v>
      </c>
      <c r="XEM303">
        <v>1</v>
      </c>
      <c r="XEN303" s="203">
        <v>44091</v>
      </c>
      <c r="XEO303" t="s">
        <v>795</v>
      </c>
      <c r="XEP303" t="s">
        <v>795</v>
      </c>
      <c r="XEQ303" t="s">
        <v>304</v>
      </c>
      <c r="XER303" t="s">
        <v>304</v>
      </c>
    </row>
    <row r="304" spans="16362:16372" hidden="1">
      <c r="XEH304">
        <v>1414</v>
      </c>
      <c r="XEI304" t="s">
        <v>1440</v>
      </c>
      <c r="XEJ304" t="s">
        <v>1440</v>
      </c>
      <c r="XEK304">
        <v>7</v>
      </c>
      <c r="XEL304">
        <v>0</v>
      </c>
      <c r="XEM304">
        <v>1</v>
      </c>
      <c r="XEN304" s="203">
        <v>44091</v>
      </c>
      <c r="XEO304" t="s">
        <v>795</v>
      </c>
      <c r="XEP304" t="s">
        <v>795</v>
      </c>
      <c r="XEQ304" t="s">
        <v>304</v>
      </c>
      <c r="XER304" t="s">
        <v>304</v>
      </c>
    </row>
    <row r="305" spans="16362:16372" hidden="1">
      <c r="XEH305">
        <v>1415</v>
      </c>
      <c r="XEI305" t="s">
        <v>1441</v>
      </c>
      <c r="XEJ305" t="s">
        <v>1441</v>
      </c>
      <c r="XEK305">
        <v>1</v>
      </c>
      <c r="XEL305">
        <v>0</v>
      </c>
      <c r="XEM305">
        <v>1</v>
      </c>
      <c r="XEN305" s="203">
        <v>44091</v>
      </c>
      <c r="XEO305" t="s">
        <v>795</v>
      </c>
      <c r="XEP305" t="s">
        <v>795</v>
      </c>
      <c r="XEQ305" t="s">
        <v>304</v>
      </c>
      <c r="XER305" t="s">
        <v>304</v>
      </c>
    </row>
    <row r="306" spans="16362:16372" hidden="1">
      <c r="XEH306">
        <v>1416</v>
      </c>
      <c r="XEI306" t="s">
        <v>1441</v>
      </c>
      <c r="XEJ306" t="s">
        <v>1441</v>
      </c>
      <c r="XEK306">
        <v>11</v>
      </c>
      <c r="XEL306">
        <v>0</v>
      </c>
      <c r="XEM306">
        <v>1</v>
      </c>
      <c r="XEN306" s="203">
        <v>44091</v>
      </c>
      <c r="XEO306" t="s">
        <v>795</v>
      </c>
      <c r="XEP306" t="s">
        <v>795</v>
      </c>
      <c r="XEQ306" t="s">
        <v>304</v>
      </c>
      <c r="XER306" t="s">
        <v>304</v>
      </c>
    </row>
    <row r="307" spans="16362:16372" hidden="1">
      <c r="XEH307">
        <v>1417</v>
      </c>
      <c r="XEI307" t="s">
        <v>1442</v>
      </c>
      <c r="XEJ307" t="s">
        <v>1442</v>
      </c>
      <c r="XEK307">
        <v>7</v>
      </c>
      <c r="XEL307">
        <v>0</v>
      </c>
      <c r="XEM307">
        <v>1</v>
      </c>
      <c r="XEN307" s="203">
        <v>44091</v>
      </c>
      <c r="XEO307" t="s">
        <v>795</v>
      </c>
      <c r="XEP307" t="s">
        <v>795</v>
      </c>
      <c r="XEQ307" t="s">
        <v>304</v>
      </c>
      <c r="XER307" t="s">
        <v>304</v>
      </c>
    </row>
    <row r="308" spans="16362:16372" hidden="1">
      <c r="XEH308">
        <v>1418</v>
      </c>
      <c r="XEI308" t="s">
        <v>1443</v>
      </c>
      <c r="XEJ308" t="s">
        <v>1443</v>
      </c>
      <c r="XEK308">
        <v>7</v>
      </c>
      <c r="XEL308">
        <v>0</v>
      </c>
      <c r="XEM308">
        <v>1</v>
      </c>
      <c r="XEN308" s="203">
        <v>44091</v>
      </c>
      <c r="XEO308" t="s">
        <v>795</v>
      </c>
      <c r="XEP308" t="s">
        <v>795</v>
      </c>
      <c r="XEQ308" t="s">
        <v>304</v>
      </c>
      <c r="XER308" t="s">
        <v>304</v>
      </c>
    </row>
    <row r="309" spans="16362:16372" hidden="1">
      <c r="XEH309">
        <v>1419</v>
      </c>
      <c r="XEI309" t="s">
        <v>1444</v>
      </c>
      <c r="XEJ309" t="s">
        <v>1444</v>
      </c>
      <c r="XEK309">
        <v>21</v>
      </c>
      <c r="XEL309">
        <v>0</v>
      </c>
      <c r="XEM309">
        <v>1</v>
      </c>
      <c r="XEN309" s="203">
        <v>44091</v>
      </c>
      <c r="XEO309" t="s">
        <v>795</v>
      </c>
      <c r="XEP309" t="s">
        <v>795</v>
      </c>
      <c r="XEQ309" t="s">
        <v>304</v>
      </c>
      <c r="XER309" t="s">
        <v>304</v>
      </c>
    </row>
    <row r="310" spans="16362:16372" hidden="1">
      <c r="XEH310">
        <v>1420</v>
      </c>
      <c r="XEI310" t="s">
        <v>1445</v>
      </c>
      <c r="XEJ310" t="s">
        <v>1445</v>
      </c>
      <c r="XEK310">
        <v>21</v>
      </c>
      <c r="XEL310">
        <v>0</v>
      </c>
      <c r="XEM310">
        <v>1</v>
      </c>
      <c r="XEN310" s="203">
        <v>44091</v>
      </c>
      <c r="XEO310" t="s">
        <v>795</v>
      </c>
      <c r="XEP310" t="s">
        <v>795</v>
      </c>
      <c r="XEQ310" t="s">
        <v>304</v>
      </c>
      <c r="XER310" t="s">
        <v>304</v>
      </c>
    </row>
    <row r="311" spans="16362:16372" hidden="1">
      <c r="XEH311">
        <v>1421</v>
      </c>
      <c r="XEI311" t="s">
        <v>1446</v>
      </c>
      <c r="XEJ311" t="s">
        <v>1446</v>
      </c>
      <c r="XEK311">
        <v>11</v>
      </c>
      <c r="XEL311">
        <v>0</v>
      </c>
      <c r="XEM311">
        <v>1</v>
      </c>
      <c r="XEN311" s="203">
        <v>44091</v>
      </c>
      <c r="XEO311" t="s">
        <v>795</v>
      </c>
      <c r="XEP311" t="s">
        <v>795</v>
      </c>
      <c r="XEQ311" t="s">
        <v>304</v>
      </c>
      <c r="XER311" t="s">
        <v>304</v>
      </c>
    </row>
    <row r="312" spans="16362:16372" hidden="1">
      <c r="XEH312">
        <v>1422</v>
      </c>
      <c r="XEI312" t="s">
        <v>1447</v>
      </c>
      <c r="XEJ312" t="s">
        <v>1447</v>
      </c>
      <c r="XEK312">
        <v>7</v>
      </c>
      <c r="XEL312">
        <v>0</v>
      </c>
      <c r="XEM312">
        <v>1</v>
      </c>
      <c r="XEN312" s="203">
        <v>44091</v>
      </c>
      <c r="XEO312" t="s">
        <v>795</v>
      </c>
      <c r="XEP312" t="s">
        <v>795</v>
      </c>
      <c r="XEQ312" t="s">
        <v>304</v>
      </c>
      <c r="XER312" t="s">
        <v>304</v>
      </c>
    </row>
    <row r="313" spans="16362:16372" hidden="1">
      <c r="XEH313">
        <v>1423</v>
      </c>
      <c r="XEI313" t="s">
        <v>610</v>
      </c>
      <c r="XEJ313" t="s">
        <v>610</v>
      </c>
      <c r="XEK313">
        <v>7</v>
      </c>
      <c r="XEL313">
        <v>0</v>
      </c>
      <c r="XEM313">
        <v>1</v>
      </c>
      <c r="XEN313" s="203">
        <v>44091</v>
      </c>
      <c r="XEO313" t="s">
        <v>795</v>
      </c>
      <c r="XEP313" t="s">
        <v>795</v>
      </c>
      <c r="XEQ313" t="s">
        <v>304</v>
      </c>
      <c r="XER313" t="s">
        <v>304</v>
      </c>
    </row>
    <row r="314" spans="16362:16372" hidden="1">
      <c r="XEH314">
        <v>1424</v>
      </c>
      <c r="XEI314" t="s">
        <v>1448</v>
      </c>
      <c r="XEJ314" t="s">
        <v>1448</v>
      </c>
      <c r="XEK314">
        <v>21</v>
      </c>
      <c r="XEL314">
        <v>0</v>
      </c>
      <c r="XEM314">
        <v>1</v>
      </c>
      <c r="XEN314" s="203">
        <v>44091</v>
      </c>
      <c r="XEO314" t="s">
        <v>795</v>
      </c>
      <c r="XEP314" t="s">
        <v>795</v>
      </c>
      <c r="XEQ314" t="s">
        <v>304</v>
      </c>
      <c r="XER314" t="s">
        <v>304</v>
      </c>
    </row>
    <row r="315" spans="16362:16372" hidden="1">
      <c r="XEH315">
        <v>1425</v>
      </c>
      <c r="XEI315" t="s">
        <v>1449</v>
      </c>
      <c r="XEJ315" t="s">
        <v>1449</v>
      </c>
      <c r="XEK315">
        <v>21</v>
      </c>
      <c r="XEL315">
        <v>0</v>
      </c>
      <c r="XEM315">
        <v>1</v>
      </c>
      <c r="XEN315" s="203">
        <v>44091</v>
      </c>
      <c r="XEO315" t="s">
        <v>795</v>
      </c>
      <c r="XEP315" t="s">
        <v>795</v>
      </c>
      <c r="XEQ315" t="s">
        <v>304</v>
      </c>
      <c r="XER315" t="s">
        <v>304</v>
      </c>
    </row>
    <row r="316" spans="16362:16372" hidden="1">
      <c r="XEH316">
        <v>1426</v>
      </c>
      <c r="XEI316" t="s">
        <v>1450</v>
      </c>
      <c r="XEJ316" t="s">
        <v>1450</v>
      </c>
      <c r="XEK316">
        <v>12</v>
      </c>
      <c r="XEL316">
        <v>0</v>
      </c>
      <c r="XEM316">
        <v>4</v>
      </c>
      <c r="XEN316" s="203">
        <v>44091</v>
      </c>
      <c r="XEO316" t="s">
        <v>795</v>
      </c>
      <c r="XEP316" t="s">
        <v>795</v>
      </c>
      <c r="XEQ316" t="s">
        <v>304</v>
      </c>
      <c r="XER316" t="s">
        <v>304</v>
      </c>
    </row>
    <row r="317" spans="16362:16372" hidden="1">
      <c r="XEH317">
        <v>1427</v>
      </c>
      <c r="XEI317" t="s">
        <v>1451</v>
      </c>
      <c r="XEJ317" t="s">
        <v>1451</v>
      </c>
      <c r="XEK317">
        <v>11</v>
      </c>
      <c r="XEL317">
        <v>0</v>
      </c>
      <c r="XEM317">
        <v>1</v>
      </c>
      <c r="XEN317" s="203">
        <v>44091</v>
      </c>
      <c r="XEO317" t="s">
        <v>795</v>
      </c>
      <c r="XEP317" t="s">
        <v>795</v>
      </c>
      <c r="XEQ317" t="s">
        <v>304</v>
      </c>
      <c r="XER317" t="s">
        <v>304</v>
      </c>
    </row>
    <row r="318" spans="16362:16372" hidden="1">
      <c r="XEH318">
        <v>1428</v>
      </c>
      <c r="XEI318" t="s">
        <v>1452</v>
      </c>
      <c r="XEJ318" t="s">
        <v>1452</v>
      </c>
      <c r="XEK318">
        <v>7</v>
      </c>
      <c r="XEL318">
        <v>0</v>
      </c>
      <c r="XEM318">
        <v>1</v>
      </c>
      <c r="XEN318" s="203">
        <v>44091</v>
      </c>
      <c r="XEO318" t="s">
        <v>795</v>
      </c>
      <c r="XEP318" t="s">
        <v>795</v>
      </c>
      <c r="XEQ318" t="s">
        <v>304</v>
      </c>
      <c r="XER318" t="s">
        <v>304</v>
      </c>
    </row>
    <row r="319" spans="16362:16372" hidden="1">
      <c r="XEH319">
        <v>1429</v>
      </c>
      <c r="XEI319" t="s">
        <v>1453</v>
      </c>
      <c r="XEJ319" t="s">
        <v>1453</v>
      </c>
      <c r="XEK319">
        <v>17</v>
      </c>
      <c r="XEL319">
        <v>0</v>
      </c>
      <c r="XEM319">
        <v>1</v>
      </c>
      <c r="XEN319" s="203">
        <v>44091</v>
      </c>
      <c r="XEO319" t="s">
        <v>795</v>
      </c>
      <c r="XEP319" t="s">
        <v>795</v>
      </c>
      <c r="XEQ319" t="s">
        <v>304</v>
      </c>
      <c r="XER319" t="s">
        <v>304</v>
      </c>
    </row>
    <row r="320" spans="16362:16372" hidden="1">
      <c r="XEH320">
        <v>1430</v>
      </c>
      <c r="XEI320" t="s">
        <v>1454</v>
      </c>
      <c r="XEJ320" t="s">
        <v>1454</v>
      </c>
      <c r="XEK320">
        <v>1</v>
      </c>
      <c r="XEL320">
        <v>0</v>
      </c>
      <c r="XEM320">
        <v>3</v>
      </c>
      <c r="XEN320" s="203">
        <v>44091</v>
      </c>
      <c r="XEO320" t="s">
        <v>795</v>
      </c>
      <c r="XEP320" t="s">
        <v>795</v>
      </c>
      <c r="XEQ320" t="s">
        <v>304</v>
      </c>
      <c r="XER320" t="s">
        <v>304</v>
      </c>
    </row>
    <row r="321" spans="16362:16372" hidden="1">
      <c r="XEH321">
        <v>1431</v>
      </c>
      <c r="XEI321" t="s">
        <v>1455</v>
      </c>
      <c r="XEJ321" t="s">
        <v>1455</v>
      </c>
      <c r="XEK321">
        <v>11</v>
      </c>
      <c r="XEL321">
        <v>0</v>
      </c>
      <c r="XEM321">
        <v>1</v>
      </c>
      <c r="XEN321" s="203">
        <v>44091</v>
      </c>
      <c r="XEO321" t="s">
        <v>795</v>
      </c>
      <c r="XEP321" t="s">
        <v>795</v>
      </c>
      <c r="XEQ321" t="s">
        <v>304</v>
      </c>
      <c r="XER321" t="s">
        <v>304</v>
      </c>
    </row>
    <row r="322" spans="16362:16372" hidden="1">
      <c r="XEH322">
        <v>1432</v>
      </c>
      <c r="XEI322" t="s">
        <v>1456</v>
      </c>
      <c r="XEJ322" t="s">
        <v>1456</v>
      </c>
      <c r="XEK322">
        <v>1</v>
      </c>
      <c r="XEL322">
        <v>0</v>
      </c>
      <c r="XEM322">
        <v>1</v>
      </c>
      <c r="XEN322" s="203">
        <v>44091</v>
      </c>
      <c r="XEO322" t="s">
        <v>795</v>
      </c>
      <c r="XEP322" t="s">
        <v>795</v>
      </c>
      <c r="XEQ322" t="s">
        <v>304</v>
      </c>
      <c r="XER322" t="s">
        <v>304</v>
      </c>
    </row>
    <row r="323" spans="16362:16372" hidden="1">
      <c r="XEH323">
        <v>1433</v>
      </c>
      <c r="XEI323" t="s">
        <v>1457</v>
      </c>
      <c r="XEJ323" t="s">
        <v>1457</v>
      </c>
      <c r="XEK323">
        <v>13</v>
      </c>
      <c r="XEL323">
        <v>0</v>
      </c>
      <c r="XEM323">
        <v>1</v>
      </c>
      <c r="XEN323" s="203">
        <v>44104.509594907409</v>
      </c>
      <c r="XEO323">
        <v>1</v>
      </c>
      <c r="XEP323" s="203">
        <v>44105.55841435185</v>
      </c>
      <c r="XEQ323" t="s">
        <v>441</v>
      </c>
      <c r="XER323" t="s">
        <v>304</v>
      </c>
    </row>
    <row r="324" spans="16362:16372" hidden="1">
      <c r="XEH324">
        <v>1434</v>
      </c>
      <c r="XEI324" t="s">
        <v>1458</v>
      </c>
      <c r="XEJ324" t="s">
        <v>1458</v>
      </c>
      <c r="XEK324">
        <v>13</v>
      </c>
      <c r="XEL324">
        <v>0</v>
      </c>
      <c r="XEM324">
        <v>1</v>
      </c>
      <c r="XEN324" s="203">
        <v>44104.509768518517</v>
      </c>
      <c r="XEO324">
        <v>1</v>
      </c>
      <c r="XEP324" s="203">
        <v>44105.558634259258</v>
      </c>
      <c r="XEQ324" t="s">
        <v>441</v>
      </c>
      <c r="XER324" t="s">
        <v>304</v>
      </c>
    </row>
    <row r="325" spans="16362:16372" hidden="1">
      <c r="XEH325">
        <v>1435</v>
      </c>
      <c r="XEI325" t="s">
        <v>1459</v>
      </c>
      <c r="XEJ325" t="s">
        <v>1459</v>
      </c>
      <c r="XEK325">
        <v>13</v>
      </c>
      <c r="XEL325">
        <v>0</v>
      </c>
      <c r="XEM325">
        <v>1</v>
      </c>
      <c r="XEN325" s="203">
        <v>44104.509872685187</v>
      </c>
      <c r="XEO325">
        <v>1</v>
      </c>
      <c r="XEP325" s="203">
        <v>44105.558738425927</v>
      </c>
      <c r="XEQ325" t="s">
        <v>441</v>
      </c>
      <c r="XER325" t="s">
        <v>304</v>
      </c>
    </row>
    <row r="326" spans="16362:16372" hidden="1">
      <c r="XEH326">
        <v>1436</v>
      </c>
      <c r="XEI326" t="s">
        <v>1460</v>
      </c>
      <c r="XEJ326" t="s">
        <v>1460</v>
      </c>
      <c r="XEK326">
        <v>13</v>
      </c>
      <c r="XEL326">
        <v>0</v>
      </c>
      <c r="XEM326">
        <v>1</v>
      </c>
      <c r="XEN326" s="203">
        <v>44105.554293981484</v>
      </c>
      <c r="XEO326">
        <v>1</v>
      </c>
      <c r="XEP326" s="203">
        <v>44105.558171296296</v>
      </c>
      <c r="XEQ326" t="s">
        <v>441</v>
      </c>
      <c r="XER326" t="s">
        <v>304</v>
      </c>
    </row>
    <row r="327" spans="16362:16372" hidden="1">
      <c r="XEH327">
        <v>1437</v>
      </c>
      <c r="XEI327" t="s">
        <v>1461</v>
      </c>
      <c r="XEJ327" t="s">
        <v>1461</v>
      </c>
      <c r="XEK327">
        <v>13</v>
      </c>
      <c r="XEL327">
        <v>0</v>
      </c>
      <c r="XEM327">
        <v>1</v>
      </c>
      <c r="XEN327" s="203">
        <v>44105.559074074074</v>
      </c>
      <c r="XEO327" t="s">
        <v>795</v>
      </c>
      <c r="XEP327" t="s">
        <v>795</v>
      </c>
      <c r="XEQ327" t="s">
        <v>304</v>
      </c>
      <c r="XER327" t="s">
        <v>304</v>
      </c>
    </row>
    <row r="328" spans="16362:16372" hidden="1">
      <c r="XEH328">
        <v>1438</v>
      </c>
      <c r="XEI328" t="s">
        <v>1462</v>
      </c>
      <c r="XEJ328" t="s">
        <v>1462</v>
      </c>
      <c r="XEK328">
        <v>13</v>
      </c>
      <c r="XEL328">
        <v>0</v>
      </c>
      <c r="XEM328">
        <v>1</v>
      </c>
      <c r="XEN328" s="203">
        <v>44105.559236111112</v>
      </c>
      <c r="XEO328" t="s">
        <v>795</v>
      </c>
      <c r="XEP328" t="s">
        <v>795</v>
      </c>
      <c r="XEQ328" t="s">
        <v>304</v>
      </c>
      <c r="XER328" t="s">
        <v>304</v>
      </c>
    </row>
    <row r="329" spans="16362:16372" hidden="1">
      <c r="XEH329">
        <v>1439</v>
      </c>
      <c r="XEI329" t="s">
        <v>1463</v>
      </c>
      <c r="XEJ329" t="s">
        <v>1463</v>
      </c>
      <c r="XEK329">
        <v>13</v>
      </c>
      <c r="XEL329">
        <v>0</v>
      </c>
      <c r="XEM329">
        <v>1</v>
      </c>
      <c r="XEN329" s="203">
        <v>44105.559733796297</v>
      </c>
      <c r="XEO329" t="s">
        <v>795</v>
      </c>
      <c r="XEP329" t="s">
        <v>795</v>
      </c>
      <c r="XEQ329" t="s">
        <v>304</v>
      </c>
      <c r="XER329" t="s">
        <v>304</v>
      </c>
    </row>
    <row r="330" spans="16362:16372" hidden="1">
      <c r="XEH330">
        <v>1440</v>
      </c>
      <c r="XEI330" t="s">
        <v>1464</v>
      </c>
      <c r="XEJ330" t="s">
        <v>1464</v>
      </c>
      <c r="XEK330">
        <v>13</v>
      </c>
      <c r="XEL330">
        <v>0</v>
      </c>
      <c r="XEM330">
        <v>1</v>
      </c>
      <c r="XEN330" s="203">
        <v>44105.56</v>
      </c>
      <c r="XEO330" t="s">
        <v>795</v>
      </c>
      <c r="XEP330" t="s">
        <v>795</v>
      </c>
      <c r="XEQ330" t="s">
        <v>304</v>
      </c>
      <c r="XER330" t="s">
        <v>304</v>
      </c>
    </row>
    <row r="331" spans="16362:16372" hidden="1">
      <c r="XEH331">
        <v>1441</v>
      </c>
      <c r="XEI331" t="s">
        <v>1465</v>
      </c>
      <c r="XEJ331" t="s">
        <v>1465</v>
      </c>
      <c r="XEK331">
        <v>13</v>
      </c>
      <c r="XEL331">
        <v>0</v>
      </c>
      <c r="XEM331">
        <v>1</v>
      </c>
      <c r="XEN331" s="203">
        <v>44105.560995370368</v>
      </c>
      <c r="XEO331" t="s">
        <v>795</v>
      </c>
      <c r="XEP331" t="s">
        <v>795</v>
      </c>
      <c r="XEQ331" t="s">
        <v>304</v>
      </c>
      <c r="XER331" t="s">
        <v>304</v>
      </c>
    </row>
    <row r="332" spans="16362:16372" hidden="1">
      <c r="XEH332">
        <v>1442</v>
      </c>
      <c r="XEI332" t="s">
        <v>1466</v>
      </c>
      <c r="XEJ332" t="s">
        <v>1466</v>
      </c>
      <c r="XEK332">
        <v>13</v>
      </c>
      <c r="XEL332">
        <v>0</v>
      </c>
      <c r="XEM332">
        <v>1</v>
      </c>
      <c r="XEN332" s="203">
        <v>44105.561284722222</v>
      </c>
      <c r="XEO332" t="s">
        <v>795</v>
      </c>
      <c r="XEP332" t="s">
        <v>795</v>
      </c>
      <c r="XEQ332" t="s">
        <v>304</v>
      </c>
      <c r="XER332" t="s">
        <v>304</v>
      </c>
    </row>
    <row r="333" spans="16362:16372" hidden="1">
      <c r="XEH333">
        <v>1443</v>
      </c>
      <c r="XEI333" t="s">
        <v>1467</v>
      </c>
      <c r="XEJ333" t="s">
        <v>1467</v>
      </c>
      <c r="XEK333">
        <v>13</v>
      </c>
      <c r="XEL333">
        <v>0</v>
      </c>
      <c r="XEM333">
        <v>1</v>
      </c>
      <c r="XEN333" s="203">
        <v>44105.561423611114</v>
      </c>
      <c r="XEO333" t="s">
        <v>795</v>
      </c>
      <c r="XEP333" t="s">
        <v>795</v>
      </c>
      <c r="XEQ333" t="s">
        <v>304</v>
      </c>
      <c r="XER333" t="s">
        <v>304</v>
      </c>
    </row>
    <row r="334" spans="16362:16372" hidden="1">
      <c r="XEH334">
        <v>1444</v>
      </c>
      <c r="XEI334" t="s">
        <v>1468</v>
      </c>
      <c r="XEJ334" t="s">
        <v>1468</v>
      </c>
      <c r="XEK334">
        <v>13</v>
      </c>
      <c r="XEL334">
        <v>0</v>
      </c>
      <c r="XEM334">
        <v>1</v>
      </c>
      <c r="XEN334" s="203">
        <v>44105.561666666668</v>
      </c>
      <c r="XEO334" t="s">
        <v>795</v>
      </c>
      <c r="XEP334" t="s">
        <v>795</v>
      </c>
      <c r="XEQ334" t="s">
        <v>304</v>
      </c>
      <c r="XER334" t="s">
        <v>304</v>
      </c>
    </row>
    <row r="335" spans="16362:16372" hidden="1">
      <c r="XEH335">
        <v>1445</v>
      </c>
      <c r="XEI335" t="s">
        <v>1469</v>
      </c>
      <c r="XEJ335" t="s">
        <v>1469</v>
      </c>
      <c r="XEK335">
        <v>13</v>
      </c>
      <c r="XEL335">
        <v>0</v>
      </c>
      <c r="XEM335">
        <v>1</v>
      </c>
      <c r="XEN335" s="203">
        <v>44105.56181712963</v>
      </c>
      <c r="XEO335" t="s">
        <v>795</v>
      </c>
      <c r="XEP335" t="s">
        <v>795</v>
      </c>
      <c r="XEQ335" t="s">
        <v>304</v>
      </c>
      <c r="XER335" t="s">
        <v>304</v>
      </c>
    </row>
    <row r="336" spans="16362:16372" hidden="1">
      <c r="XEH336">
        <v>1446</v>
      </c>
      <c r="XEI336" t="s">
        <v>1470</v>
      </c>
      <c r="XEJ336" t="s">
        <v>1470</v>
      </c>
      <c r="XEK336">
        <v>14</v>
      </c>
      <c r="XEL336">
        <v>0</v>
      </c>
      <c r="XEM336">
        <v>1</v>
      </c>
      <c r="XEN336" s="203">
        <v>44105.565370370372</v>
      </c>
      <c r="XEO336">
        <v>1</v>
      </c>
      <c r="XEP336" s="203">
        <v>44105.567847222221</v>
      </c>
      <c r="XEQ336" t="s">
        <v>441</v>
      </c>
      <c r="XER336" t="s">
        <v>304</v>
      </c>
    </row>
    <row r="337" spans="16362:16372" hidden="1">
      <c r="XEH337">
        <v>1447</v>
      </c>
      <c r="XEI337" t="s">
        <v>1471</v>
      </c>
      <c r="XEJ337" t="s">
        <v>1471</v>
      </c>
      <c r="XEK337">
        <v>14</v>
      </c>
      <c r="XEL337">
        <v>0</v>
      </c>
      <c r="XEM337">
        <v>1</v>
      </c>
      <c r="XEN337" s="203">
        <v>44105.565509259257</v>
      </c>
      <c r="XEO337" t="s">
        <v>795</v>
      </c>
      <c r="XEP337" t="s">
        <v>795</v>
      </c>
      <c r="XEQ337" t="s">
        <v>304</v>
      </c>
      <c r="XER337" t="s">
        <v>304</v>
      </c>
    </row>
    <row r="338" spans="16362:16372" hidden="1">
      <c r="XEH338">
        <v>1448</v>
      </c>
      <c r="XEI338" t="s">
        <v>1472</v>
      </c>
      <c r="XEJ338" t="s">
        <v>1472</v>
      </c>
      <c r="XEK338">
        <v>14</v>
      </c>
      <c r="XEL338">
        <v>0</v>
      </c>
      <c r="XEM338">
        <v>1</v>
      </c>
      <c r="XEN338" s="203">
        <v>44105.565625000003</v>
      </c>
      <c r="XEO338" t="s">
        <v>795</v>
      </c>
      <c r="XEP338" t="s">
        <v>795</v>
      </c>
      <c r="XEQ338" t="s">
        <v>304</v>
      </c>
      <c r="XER338" t="s">
        <v>304</v>
      </c>
    </row>
    <row r="339" spans="16362:16372" hidden="1">
      <c r="XEH339">
        <v>1449</v>
      </c>
      <c r="XEI339" t="s">
        <v>1473</v>
      </c>
      <c r="XEJ339" t="s">
        <v>1473</v>
      </c>
      <c r="XEK339">
        <v>14</v>
      </c>
      <c r="XEL339">
        <v>0</v>
      </c>
      <c r="XEM339">
        <v>1</v>
      </c>
      <c r="XEN339" s="203">
        <v>44105.565752314818</v>
      </c>
      <c r="XEO339">
        <v>1</v>
      </c>
      <c r="XEP339" s="203">
        <v>44105.567662037036</v>
      </c>
      <c r="XEQ339" t="s">
        <v>441</v>
      </c>
      <c r="XER339" t="s">
        <v>304</v>
      </c>
    </row>
    <row r="340" spans="16362:16372" hidden="1">
      <c r="XEH340">
        <v>1450</v>
      </c>
      <c r="XEI340" t="s">
        <v>1474</v>
      </c>
      <c r="XEJ340" t="s">
        <v>1474</v>
      </c>
      <c r="XEK340">
        <v>14</v>
      </c>
      <c r="XEL340">
        <v>0</v>
      </c>
      <c r="XEM340">
        <v>1</v>
      </c>
      <c r="XEN340" s="203">
        <v>44105.565995370373</v>
      </c>
      <c r="XEO340" t="s">
        <v>795</v>
      </c>
      <c r="XEP340" t="s">
        <v>795</v>
      </c>
      <c r="XEQ340" t="s">
        <v>304</v>
      </c>
      <c r="XER340" t="s">
        <v>304</v>
      </c>
    </row>
    <row r="341" spans="16362:16372" hidden="1">
      <c r="XEH341">
        <v>1451</v>
      </c>
      <c r="XEI341" t="s">
        <v>1475</v>
      </c>
      <c r="XEJ341" t="s">
        <v>1475</v>
      </c>
      <c r="XEK341">
        <v>14</v>
      </c>
      <c r="XEL341">
        <v>0</v>
      </c>
      <c r="XEM341">
        <v>1</v>
      </c>
      <c r="XEN341" s="203">
        <v>44105.566412037035</v>
      </c>
      <c r="XEO341" t="s">
        <v>795</v>
      </c>
      <c r="XEP341" t="s">
        <v>795</v>
      </c>
      <c r="XEQ341" t="s">
        <v>304</v>
      </c>
      <c r="XER341" t="s">
        <v>304</v>
      </c>
    </row>
    <row r="342" spans="16362:16372" hidden="1">
      <c r="XEH342">
        <v>1452</v>
      </c>
      <c r="XEI342" t="s">
        <v>1476</v>
      </c>
      <c r="XEJ342" t="s">
        <v>1476</v>
      </c>
      <c r="XEK342">
        <v>14</v>
      </c>
      <c r="XEL342">
        <v>0</v>
      </c>
      <c r="XEM342">
        <v>1</v>
      </c>
      <c r="XEN342" s="203">
        <v>44105.566828703704</v>
      </c>
      <c r="XEO342" t="s">
        <v>795</v>
      </c>
      <c r="XEP342" t="s">
        <v>795</v>
      </c>
      <c r="XEQ342" t="s">
        <v>304</v>
      </c>
      <c r="XER342" t="s">
        <v>304</v>
      </c>
    </row>
    <row r="343" spans="16362:16372" hidden="1">
      <c r="XEH343">
        <v>1453</v>
      </c>
      <c r="XEI343" t="s">
        <v>1477</v>
      </c>
      <c r="XEJ343" t="s">
        <v>1477</v>
      </c>
      <c r="XEK343">
        <v>14</v>
      </c>
      <c r="XEL343">
        <v>0</v>
      </c>
      <c r="XEM343">
        <v>1</v>
      </c>
      <c r="XEN343" s="203">
        <v>44105.568668981483</v>
      </c>
      <c r="XEO343" t="s">
        <v>795</v>
      </c>
      <c r="XEP343" t="s">
        <v>795</v>
      </c>
      <c r="XEQ343" t="s">
        <v>304</v>
      </c>
      <c r="XER343" t="s">
        <v>304</v>
      </c>
    </row>
    <row r="344" spans="16362:16372" hidden="1">
      <c r="XEH344">
        <v>1454</v>
      </c>
      <c r="XEI344" t="s">
        <v>1478</v>
      </c>
      <c r="XEJ344" t="s">
        <v>1478</v>
      </c>
      <c r="XEK344">
        <v>14</v>
      </c>
      <c r="XEL344">
        <v>0</v>
      </c>
      <c r="XEM344">
        <v>1</v>
      </c>
      <c r="XEN344" s="203">
        <v>44105.568831018521</v>
      </c>
      <c r="XEO344" t="s">
        <v>795</v>
      </c>
      <c r="XEP344" t="s">
        <v>795</v>
      </c>
      <c r="XEQ344" t="s">
        <v>304</v>
      </c>
      <c r="XER344" t="s">
        <v>304</v>
      </c>
    </row>
    <row r="345" spans="16362:16372" hidden="1">
      <c r="XEH345">
        <v>1455</v>
      </c>
      <c r="XEI345" t="s">
        <v>1479</v>
      </c>
      <c r="XEJ345" t="s">
        <v>1479</v>
      </c>
      <c r="XEK345">
        <v>1</v>
      </c>
      <c r="XEL345">
        <v>0</v>
      </c>
      <c r="XEM345">
        <v>1</v>
      </c>
      <c r="XEN345" s="203">
        <v>44091</v>
      </c>
      <c r="XEO345" t="s">
        <v>795</v>
      </c>
      <c r="XEP345" t="s">
        <v>795</v>
      </c>
      <c r="XEQ345" t="s">
        <v>304</v>
      </c>
      <c r="XER345" t="s">
        <v>304</v>
      </c>
    </row>
    <row r="346" spans="16362:16372" ht="15" customHeight="1">
      <c r="XEH346">
        <v>1456</v>
      </c>
      <c r="XEI346" t="s">
        <v>1480</v>
      </c>
      <c r="XEJ346" t="s">
        <v>1480</v>
      </c>
      <c r="XEK346">
        <v>10</v>
      </c>
      <c r="XEL346">
        <v>0</v>
      </c>
      <c r="XEM346">
        <v>1</v>
      </c>
      <c r="XEN346" s="203">
        <v>44094.487141203703</v>
      </c>
      <c r="XEO346">
        <v>1</v>
      </c>
      <c r="XEP346" s="203">
        <v>44094.49113425926</v>
      </c>
      <c r="XEQ346" t="s">
        <v>441</v>
      </c>
      <c r="XER346" t="s">
        <v>304</v>
      </c>
    </row>
    <row r="347" spans="16362:16372" ht="15" customHeight="1">
      <c r="XEH347">
        <v>1457</v>
      </c>
      <c r="XEI347" t="s">
        <v>1481</v>
      </c>
      <c r="XEJ347" t="s">
        <v>1481</v>
      </c>
      <c r="XEK347">
        <v>10</v>
      </c>
      <c r="XEL347">
        <v>0</v>
      </c>
      <c r="XEM347">
        <v>1</v>
      </c>
      <c r="XEN347" s="203">
        <v>44094.487141203703</v>
      </c>
      <c r="XEO347">
        <v>1</v>
      </c>
      <c r="XEP347" s="203">
        <v>44094.49113425926</v>
      </c>
      <c r="XEQ347" t="s">
        <v>441</v>
      </c>
      <c r="XER347" t="s">
        <v>304</v>
      </c>
    </row>
    <row r="348" spans="16362:16372" ht="15" customHeight="1">
      <c r="XEH348">
        <v>1458</v>
      </c>
      <c r="XEI348" t="s">
        <v>1482</v>
      </c>
      <c r="XEJ348" t="s">
        <v>1482</v>
      </c>
      <c r="XEK348">
        <v>10</v>
      </c>
      <c r="XEL348">
        <v>0</v>
      </c>
      <c r="XEM348">
        <v>1</v>
      </c>
      <c r="XEN348" s="203">
        <v>44094.487141203703</v>
      </c>
      <c r="XEO348">
        <v>1</v>
      </c>
      <c r="XEP348" s="203">
        <v>44094.49113425926</v>
      </c>
      <c r="XEQ348" t="s">
        <v>441</v>
      </c>
      <c r="XER348" t="s">
        <v>304</v>
      </c>
    </row>
    <row r="349" spans="16362:16372" hidden="1">
      <c r="XEH349">
        <v>1459</v>
      </c>
      <c r="XEI349" t="s">
        <v>1483</v>
      </c>
      <c r="XEJ349" t="s">
        <v>1483</v>
      </c>
      <c r="XEK349">
        <v>1</v>
      </c>
      <c r="XEL349">
        <v>0</v>
      </c>
      <c r="XEM349">
        <v>1</v>
      </c>
      <c r="XEN349" s="203">
        <v>44091</v>
      </c>
      <c r="XEO349" t="s">
        <v>795</v>
      </c>
      <c r="XEP349" t="s">
        <v>795</v>
      </c>
      <c r="XEQ349" t="s">
        <v>304</v>
      </c>
      <c r="XER349" t="s">
        <v>304</v>
      </c>
    </row>
    <row r="350" spans="16362:16372" hidden="1">
      <c r="XEH350">
        <v>1460</v>
      </c>
      <c r="XEI350" t="s">
        <v>1484</v>
      </c>
      <c r="XEJ350" t="s">
        <v>1484</v>
      </c>
      <c r="XEK350">
        <v>1</v>
      </c>
      <c r="XEL350">
        <v>0</v>
      </c>
      <c r="XEM350">
        <v>1</v>
      </c>
      <c r="XEN350" s="203">
        <v>44091</v>
      </c>
      <c r="XEO350" t="s">
        <v>795</v>
      </c>
      <c r="XEP350" t="s">
        <v>795</v>
      </c>
      <c r="XEQ350" t="s">
        <v>304</v>
      </c>
      <c r="XER350" t="s">
        <v>304</v>
      </c>
    </row>
    <row r="351" spans="16362:16372" hidden="1">
      <c r="XEH351">
        <v>1461</v>
      </c>
      <c r="XEI351" t="s">
        <v>1485</v>
      </c>
      <c r="XEJ351" t="s">
        <v>1485</v>
      </c>
      <c r="XEK351">
        <v>5</v>
      </c>
      <c r="XEL351">
        <v>0</v>
      </c>
      <c r="XEM351">
        <v>1</v>
      </c>
      <c r="XEN351" s="203">
        <v>44113.47550925926</v>
      </c>
      <c r="XEO351" t="s">
        <v>795</v>
      </c>
      <c r="XEP351" t="s">
        <v>795</v>
      </c>
      <c r="XEQ351" t="s">
        <v>304</v>
      </c>
      <c r="XER351" t="s">
        <v>304</v>
      </c>
    </row>
    <row r="352" spans="16362:16372" hidden="1">
      <c r="XEH352">
        <v>1462</v>
      </c>
      <c r="XEI352" t="s">
        <v>1197</v>
      </c>
      <c r="XEJ352" t="s">
        <v>1197</v>
      </c>
      <c r="XEK352">
        <v>15</v>
      </c>
      <c r="XEL352">
        <v>1</v>
      </c>
      <c r="XEM352">
        <v>1</v>
      </c>
      <c r="XEN352" s="203">
        <v>44113.702280092592</v>
      </c>
      <c r="XEO352" t="s">
        <v>795</v>
      </c>
      <c r="XEP352" t="s">
        <v>795</v>
      </c>
      <c r="XEQ352" t="s">
        <v>304</v>
      </c>
      <c r="XER352" t="s">
        <v>304</v>
      </c>
    </row>
    <row r="353" spans="16362:16372" hidden="1">
      <c r="XEH353">
        <v>1463</v>
      </c>
      <c r="XEI353" t="s">
        <v>1486</v>
      </c>
      <c r="XEJ353" t="s">
        <v>1486</v>
      </c>
      <c r="XEK353">
        <v>5</v>
      </c>
      <c r="XEL353">
        <v>0</v>
      </c>
      <c r="XEM353">
        <v>1</v>
      </c>
      <c r="XEN353" s="203">
        <v>44114.613333333335</v>
      </c>
      <c r="XEO353" t="s">
        <v>795</v>
      </c>
      <c r="XEP353" t="s">
        <v>795</v>
      </c>
      <c r="XEQ353" t="s">
        <v>304</v>
      </c>
      <c r="XER353" t="s">
        <v>304</v>
      </c>
    </row>
    <row r="354" spans="16362:16372" hidden="1">
      <c r="XEH354">
        <v>1464</v>
      </c>
      <c r="XEI354" t="s">
        <v>1487</v>
      </c>
      <c r="XEJ354" t="s">
        <v>1487</v>
      </c>
      <c r="XEK354">
        <v>5</v>
      </c>
      <c r="XEL354">
        <v>0</v>
      </c>
      <c r="XEM354">
        <v>1</v>
      </c>
      <c r="XEN354" s="203">
        <v>44114.613425925927</v>
      </c>
      <c r="XEO354">
        <v>1</v>
      </c>
      <c r="XEP354" s="203">
        <v>44120.540636574071</v>
      </c>
      <c r="XEQ354" t="s">
        <v>441</v>
      </c>
      <c r="XER354" t="s">
        <v>304</v>
      </c>
    </row>
    <row r="355" spans="16362:16372" hidden="1">
      <c r="XEH355">
        <v>1465</v>
      </c>
      <c r="XEI355" t="s">
        <v>1488</v>
      </c>
      <c r="XEJ355" t="s">
        <v>1488</v>
      </c>
      <c r="XEK355">
        <v>5</v>
      </c>
      <c r="XEL355">
        <v>0</v>
      </c>
      <c r="XEM355">
        <v>1</v>
      </c>
      <c r="XEN355" s="203">
        <v>44114.613564814812</v>
      </c>
      <c r="XEO355">
        <v>1</v>
      </c>
      <c r="XEP355" s="203">
        <v>44134.423634259256</v>
      </c>
      <c r="XEQ355" t="s">
        <v>441</v>
      </c>
      <c r="XER355" t="s">
        <v>304</v>
      </c>
    </row>
    <row r="356" spans="16362:16372" hidden="1">
      <c r="XEH356">
        <v>1466</v>
      </c>
      <c r="XEI356" t="s">
        <v>1489</v>
      </c>
      <c r="XEJ356" t="s">
        <v>1489</v>
      </c>
      <c r="XEK356">
        <v>12</v>
      </c>
      <c r="XEL356">
        <v>0</v>
      </c>
      <c r="XEM356">
        <v>1</v>
      </c>
      <c r="XEN356" s="203">
        <v>44114.669328703705</v>
      </c>
      <c r="XEO356" t="s">
        <v>795</v>
      </c>
      <c r="XEP356" t="s">
        <v>795</v>
      </c>
      <c r="XEQ356" t="s">
        <v>304</v>
      </c>
      <c r="XER356" t="s">
        <v>304</v>
      </c>
    </row>
    <row r="357" spans="16362:16372" hidden="1">
      <c r="XEH357">
        <v>1467</v>
      </c>
      <c r="XEI357" t="s">
        <v>1490</v>
      </c>
      <c r="XEJ357" t="s">
        <v>1490</v>
      </c>
      <c r="XEK357">
        <v>1</v>
      </c>
      <c r="XEL357">
        <v>0</v>
      </c>
      <c r="XEM357">
        <v>1</v>
      </c>
      <c r="XEN357" s="203">
        <v>44116.618807870371</v>
      </c>
      <c r="XEO357" t="s">
        <v>795</v>
      </c>
      <c r="XEP357" t="s">
        <v>795</v>
      </c>
      <c r="XEQ357" t="s">
        <v>304</v>
      </c>
      <c r="XER357" t="s">
        <v>304</v>
      </c>
    </row>
    <row r="358" spans="16362:16372" hidden="1">
      <c r="XEH358">
        <v>1468</v>
      </c>
      <c r="XEI358" t="s">
        <v>1491</v>
      </c>
      <c r="XEJ358" t="s">
        <v>1491</v>
      </c>
      <c r="XEK358">
        <v>5</v>
      </c>
      <c r="XEL358">
        <v>0</v>
      </c>
      <c r="XEM358">
        <v>1</v>
      </c>
      <c r="XEN358" s="203">
        <v>44119.401886574073</v>
      </c>
      <c r="XEO358" t="s">
        <v>795</v>
      </c>
      <c r="XEP358" t="s">
        <v>795</v>
      </c>
      <c r="XEQ358" t="s">
        <v>304</v>
      </c>
      <c r="XER358" t="s">
        <v>304</v>
      </c>
    </row>
    <row r="359" spans="16362:16372" hidden="1">
      <c r="XEH359">
        <v>1469</v>
      </c>
      <c r="XEI359" t="s">
        <v>1492</v>
      </c>
      <c r="XEJ359" t="s">
        <v>1492</v>
      </c>
      <c r="XEK359">
        <v>5</v>
      </c>
      <c r="XEL359">
        <v>0</v>
      </c>
      <c r="XEM359">
        <v>1</v>
      </c>
      <c r="XEN359" s="203">
        <v>44119.426805555559</v>
      </c>
      <c r="XEO359" t="s">
        <v>795</v>
      </c>
      <c r="XEP359" t="s">
        <v>795</v>
      </c>
      <c r="XEQ359" t="s">
        <v>304</v>
      </c>
      <c r="XER359" t="s">
        <v>304</v>
      </c>
    </row>
    <row r="360" spans="16362:16372" hidden="1">
      <c r="XEH360">
        <v>1470</v>
      </c>
      <c r="XEI360" t="s">
        <v>1493</v>
      </c>
      <c r="XEJ360" t="s">
        <v>1493</v>
      </c>
      <c r="XEK360">
        <v>5</v>
      </c>
      <c r="XEL360">
        <v>0</v>
      </c>
      <c r="XEM360">
        <v>1</v>
      </c>
      <c r="XEN360" s="203">
        <v>44120.64943287037</v>
      </c>
      <c r="XEO360" t="s">
        <v>795</v>
      </c>
      <c r="XEP360" t="s">
        <v>795</v>
      </c>
      <c r="XEQ360" t="s">
        <v>304</v>
      </c>
      <c r="XER360" t="s">
        <v>304</v>
      </c>
    </row>
    <row r="361" spans="16362:16372" hidden="1">
      <c r="XEH361">
        <v>1471</v>
      </c>
      <c r="XEI361" t="s">
        <v>1494</v>
      </c>
      <c r="XEJ361" t="s">
        <v>1494</v>
      </c>
      <c r="XEK361">
        <v>5</v>
      </c>
      <c r="XEL361">
        <v>0</v>
      </c>
      <c r="XEM361">
        <v>1</v>
      </c>
      <c r="XEN361" s="203">
        <v>44120.692939814813</v>
      </c>
      <c r="XEO361">
        <v>1</v>
      </c>
      <c r="XEP361" s="203">
        <v>44120.693923611114</v>
      </c>
      <c r="XEQ361" t="s">
        <v>441</v>
      </c>
      <c r="XER361" t="s">
        <v>304</v>
      </c>
    </row>
    <row r="362" spans="16362:16372" hidden="1">
      <c r="XEH362">
        <v>1472</v>
      </c>
      <c r="XEI362" t="s">
        <v>1495</v>
      </c>
      <c r="XEJ362" t="s">
        <v>1495</v>
      </c>
      <c r="XEK362">
        <v>5</v>
      </c>
      <c r="XEL362">
        <v>0</v>
      </c>
      <c r="XEM362">
        <v>1</v>
      </c>
      <c r="XEN362" s="203">
        <v>44123.647199074076</v>
      </c>
      <c r="XEO362" t="s">
        <v>795</v>
      </c>
      <c r="XEP362" t="s">
        <v>795</v>
      </c>
      <c r="XEQ362" t="s">
        <v>304</v>
      </c>
      <c r="XER362" t="s">
        <v>304</v>
      </c>
    </row>
    <row r="363" spans="16362:16372" hidden="1">
      <c r="XEH363">
        <v>1473</v>
      </c>
      <c r="XEI363" t="s">
        <v>1496</v>
      </c>
      <c r="XEJ363" t="s">
        <v>1496</v>
      </c>
      <c r="XEK363">
        <v>11</v>
      </c>
      <c r="XEL363">
        <v>0</v>
      </c>
      <c r="XEM363">
        <v>1</v>
      </c>
      <c r="XEN363" s="203">
        <v>44123.657268518517</v>
      </c>
      <c r="XEO363" t="s">
        <v>795</v>
      </c>
      <c r="XEP363" t="s">
        <v>795</v>
      </c>
      <c r="XEQ363" t="s">
        <v>304</v>
      </c>
      <c r="XER363" t="s">
        <v>304</v>
      </c>
    </row>
    <row r="364" spans="16362:16372" hidden="1">
      <c r="XEH364">
        <v>1474</v>
      </c>
      <c r="XEI364" t="s">
        <v>1497</v>
      </c>
      <c r="XEJ364" t="s">
        <v>1497</v>
      </c>
      <c r="XEK364">
        <v>11</v>
      </c>
      <c r="XEL364">
        <v>0</v>
      </c>
      <c r="XEM364">
        <v>1</v>
      </c>
      <c r="XEN364" s="203">
        <v>44123.662187499998</v>
      </c>
      <c r="XEO364">
        <v>1</v>
      </c>
      <c r="XEP364" s="203">
        <v>44123.662361111114</v>
      </c>
      <c r="XEQ364" t="s">
        <v>441</v>
      </c>
      <c r="XER364" t="s">
        <v>304</v>
      </c>
    </row>
    <row r="365" spans="16362:16372" hidden="1">
      <c r="XEH365">
        <v>1475</v>
      </c>
      <c r="XEI365" t="s">
        <v>1498</v>
      </c>
      <c r="XEJ365" t="s">
        <v>1498</v>
      </c>
      <c r="XEK365">
        <v>5</v>
      </c>
      <c r="XEL365">
        <v>0</v>
      </c>
      <c r="XEM365">
        <v>1</v>
      </c>
      <c r="XEN365" s="203">
        <v>44124.418321759258</v>
      </c>
      <c r="XEO365">
        <v>1</v>
      </c>
      <c r="XEP365" s="203">
        <v>44124.452997685185</v>
      </c>
      <c r="XEQ365" t="s">
        <v>441</v>
      </c>
      <c r="XER365" t="s">
        <v>304</v>
      </c>
    </row>
    <row r="366" spans="16362:16372" hidden="1">
      <c r="XEH366">
        <v>1476</v>
      </c>
      <c r="XEI366" t="s">
        <v>1499</v>
      </c>
      <c r="XEJ366" t="s">
        <v>1499</v>
      </c>
      <c r="XEK366">
        <v>5</v>
      </c>
      <c r="XEL366">
        <v>0</v>
      </c>
      <c r="XEM366">
        <v>1</v>
      </c>
      <c r="XEN366" s="203">
        <v>44124.468159722222</v>
      </c>
      <c r="XEO366" t="s">
        <v>795</v>
      </c>
      <c r="XEP366" t="s">
        <v>795</v>
      </c>
      <c r="XEQ366" t="s">
        <v>304</v>
      </c>
      <c r="XER366" t="s">
        <v>304</v>
      </c>
    </row>
    <row r="367" spans="16362:16372" hidden="1">
      <c r="XEH367">
        <v>1477</v>
      </c>
      <c r="XEI367" t="s">
        <v>1500</v>
      </c>
      <c r="XEJ367" t="s">
        <v>1500</v>
      </c>
      <c r="XEK367">
        <v>5</v>
      </c>
      <c r="XEL367">
        <v>0</v>
      </c>
      <c r="XEM367">
        <v>1</v>
      </c>
      <c r="XEN367" s="203">
        <v>44124.479456018518</v>
      </c>
      <c r="XEO367" t="s">
        <v>795</v>
      </c>
      <c r="XEP367" t="s">
        <v>795</v>
      </c>
      <c r="XEQ367" t="s">
        <v>304</v>
      </c>
      <c r="XER367" t="s">
        <v>304</v>
      </c>
    </row>
    <row r="368" spans="16362:16372" hidden="1">
      <c r="XEH368">
        <v>1478</v>
      </c>
      <c r="XEI368" t="s">
        <v>1501</v>
      </c>
      <c r="XEJ368" t="s">
        <v>1501</v>
      </c>
      <c r="XEK368">
        <v>5</v>
      </c>
      <c r="XEL368">
        <v>0</v>
      </c>
      <c r="XEM368">
        <v>1</v>
      </c>
      <c r="XEN368" s="203">
        <v>44124.527233796296</v>
      </c>
      <c r="XEO368" t="s">
        <v>795</v>
      </c>
      <c r="XEP368" t="s">
        <v>795</v>
      </c>
      <c r="XEQ368" t="s">
        <v>304</v>
      </c>
      <c r="XER368" t="s">
        <v>304</v>
      </c>
    </row>
    <row r="369" spans="16362:16372" hidden="1">
      <c r="XEH369">
        <v>1479</v>
      </c>
      <c r="XEI369" t="s">
        <v>1502</v>
      </c>
      <c r="XEJ369" t="s">
        <v>1502</v>
      </c>
      <c r="XEK369">
        <v>5</v>
      </c>
      <c r="XEL369">
        <v>0</v>
      </c>
      <c r="XEM369">
        <v>1</v>
      </c>
      <c r="XEN369" s="203">
        <v>44124.624513888892</v>
      </c>
      <c r="XEO369" t="s">
        <v>795</v>
      </c>
      <c r="XEP369" t="s">
        <v>795</v>
      </c>
      <c r="XEQ369" t="s">
        <v>304</v>
      </c>
      <c r="XER369" t="s">
        <v>304</v>
      </c>
    </row>
    <row r="370" spans="16362:16372" hidden="1">
      <c r="XEH370">
        <v>1480</v>
      </c>
      <c r="XEI370" t="s">
        <v>1503</v>
      </c>
      <c r="XEJ370" t="s">
        <v>1503</v>
      </c>
      <c r="XEK370">
        <v>5</v>
      </c>
      <c r="XEL370">
        <v>0</v>
      </c>
      <c r="XEM370">
        <v>1</v>
      </c>
      <c r="XEN370" s="203">
        <v>44124.646909722222</v>
      </c>
      <c r="XEO370" t="s">
        <v>795</v>
      </c>
      <c r="XEP370" t="s">
        <v>795</v>
      </c>
      <c r="XEQ370" t="s">
        <v>304</v>
      </c>
      <c r="XER370" t="s">
        <v>304</v>
      </c>
    </row>
    <row r="371" spans="16362:16372" hidden="1">
      <c r="XEH371">
        <v>1481</v>
      </c>
      <c r="XEI371" t="s">
        <v>1504</v>
      </c>
      <c r="XEJ371" t="s">
        <v>1504</v>
      </c>
      <c r="XEK371">
        <v>5</v>
      </c>
      <c r="XEL371">
        <v>0</v>
      </c>
      <c r="XEM371">
        <v>1</v>
      </c>
      <c r="XEN371" s="203">
        <v>44124.723252314812</v>
      </c>
      <c r="XEO371" t="s">
        <v>795</v>
      </c>
      <c r="XEP371" t="s">
        <v>795</v>
      </c>
      <c r="XEQ371" t="s">
        <v>304</v>
      </c>
      <c r="XER371" t="s">
        <v>304</v>
      </c>
    </row>
    <row r="372" spans="16362:16372" hidden="1">
      <c r="XEH372">
        <v>1482</v>
      </c>
      <c r="XEI372" t="s">
        <v>1505</v>
      </c>
      <c r="XEJ372" t="s">
        <v>1505</v>
      </c>
      <c r="XEK372">
        <v>5</v>
      </c>
      <c r="XEL372">
        <v>0</v>
      </c>
      <c r="XEM372">
        <v>1</v>
      </c>
      <c r="XEN372" s="203">
        <v>44127.447141203702</v>
      </c>
      <c r="XEO372" t="s">
        <v>795</v>
      </c>
      <c r="XEP372" t="s">
        <v>795</v>
      </c>
      <c r="XEQ372" t="s">
        <v>304</v>
      </c>
      <c r="XER372" t="s">
        <v>304</v>
      </c>
    </row>
    <row r="373" spans="16362:16372" hidden="1">
      <c r="XEH373">
        <v>1483</v>
      </c>
      <c r="XEI373" t="s">
        <v>1506</v>
      </c>
      <c r="XEJ373" t="s">
        <v>1506</v>
      </c>
      <c r="XEK373">
        <v>5</v>
      </c>
      <c r="XEL373">
        <v>0</v>
      </c>
      <c r="XEM373">
        <v>1</v>
      </c>
      <c r="XEN373" s="203">
        <v>44130.565833333334</v>
      </c>
      <c r="XEO373" t="s">
        <v>795</v>
      </c>
      <c r="XEP373" t="s">
        <v>795</v>
      </c>
      <c r="XEQ373" t="s">
        <v>304</v>
      </c>
      <c r="XER373" t="s">
        <v>304</v>
      </c>
    </row>
    <row r="374" spans="16362:16372" hidden="1">
      <c r="XEH374">
        <v>1484</v>
      </c>
      <c r="XEI374" t="s">
        <v>1507</v>
      </c>
      <c r="XEJ374" t="s">
        <v>1507</v>
      </c>
      <c r="XEK374">
        <v>5</v>
      </c>
      <c r="XEL374">
        <v>0</v>
      </c>
      <c r="XEM374">
        <v>1</v>
      </c>
      <c r="XEN374" s="203">
        <v>44130.707083333335</v>
      </c>
      <c r="XEO374" t="s">
        <v>795</v>
      </c>
      <c r="XEP374" t="s">
        <v>795</v>
      </c>
      <c r="XEQ374" t="s">
        <v>304</v>
      </c>
      <c r="XER374" t="s">
        <v>304</v>
      </c>
    </row>
    <row r="375" spans="16362:16372" hidden="1">
      <c r="XEH375">
        <v>1485</v>
      </c>
      <c r="XEI375" t="s">
        <v>1508</v>
      </c>
      <c r="XEJ375" t="s">
        <v>1508</v>
      </c>
      <c r="XEK375">
        <v>5</v>
      </c>
      <c r="XEL375">
        <v>0</v>
      </c>
      <c r="XEM375">
        <v>1</v>
      </c>
      <c r="XEN375" s="203">
        <v>44132.459780092591</v>
      </c>
      <c r="XEO375" t="s">
        <v>795</v>
      </c>
      <c r="XEP375" t="s">
        <v>795</v>
      </c>
      <c r="XEQ375" t="s">
        <v>304</v>
      </c>
      <c r="XER375" t="s">
        <v>304</v>
      </c>
    </row>
    <row r="376" spans="16362:16372" hidden="1">
      <c r="XEH376">
        <v>1486</v>
      </c>
      <c r="XEI376" t="s">
        <v>1509</v>
      </c>
      <c r="XEJ376" t="s">
        <v>1509</v>
      </c>
      <c r="XEK376">
        <v>5</v>
      </c>
      <c r="XEL376">
        <v>0</v>
      </c>
      <c r="XEM376">
        <v>1</v>
      </c>
      <c r="XEN376" s="203">
        <v>44133.536400462966</v>
      </c>
      <c r="XEO376" t="s">
        <v>795</v>
      </c>
      <c r="XEP376" t="s">
        <v>795</v>
      </c>
      <c r="XEQ376" t="s">
        <v>304</v>
      </c>
      <c r="XER376" t="s">
        <v>304</v>
      </c>
    </row>
    <row r="377" spans="16362:16372" hidden="1">
      <c r="XEH377">
        <v>1487</v>
      </c>
      <c r="XEI377" t="s">
        <v>1510</v>
      </c>
      <c r="XEJ377" t="s">
        <v>1510</v>
      </c>
      <c r="XEK377">
        <v>5</v>
      </c>
      <c r="XEL377">
        <v>0</v>
      </c>
      <c r="XEM377">
        <v>1</v>
      </c>
      <c r="XEN377" s="203">
        <v>44133.654444444444</v>
      </c>
      <c r="XEO377" t="s">
        <v>795</v>
      </c>
      <c r="XEP377" t="s">
        <v>795</v>
      </c>
      <c r="XEQ377" t="s">
        <v>304</v>
      </c>
      <c r="XER377" t="s">
        <v>304</v>
      </c>
    </row>
    <row r="378" spans="16362:16372" hidden="1">
      <c r="XEH378">
        <v>1488</v>
      </c>
      <c r="XEI378" t="s">
        <v>1511</v>
      </c>
      <c r="XEJ378" t="s">
        <v>1511</v>
      </c>
      <c r="XEK378">
        <v>5</v>
      </c>
      <c r="XEL378">
        <v>0</v>
      </c>
      <c r="XEM378">
        <v>1</v>
      </c>
      <c r="XEN378" s="203">
        <v>44134.467499999999</v>
      </c>
      <c r="XEO378" t="s">
        <v>795</v>
      </c>
      <c r="XEP378" t="s">
        <v>795</v>
      </c>
      <c r="XEQ378" t="s">
        <v>304</v>
      </c>
      <c r="XER378" t="s">
        <v>304</v>
      </c>
    </row>
    <row r="379" spans="16362:16372" hidden="1">
      <c r="XEH379">
        <v>1489</v>
      </c>
      <c r="XEI379" t="s">
        <v>1512</v>
      </c>
      <c r="XEJ379" t="s">
        <v>1512</v>
      </c>
      <c r="XEK379">
        <v>5</v>
      </c>
      <c r="XEL379">
        <v>0</v>
      </c>
      <c r="XEM379">
        <v>1</v>
      </c>
      <c r="XEN379" s="203">
        <v>44134.468634259261</v>
      </c>
      <c r="XEO379" t="s">
        <v>795</v>
      </c>
      <c r="XEP379" t="s">
        <v>795</v>
      </c>
      <c r="XEQ379" t="s">
        <v>304</v>
      </c>
      <c r="XER379" t="s">
        <v>304</v>
      </c>
    </row>
    <row r="380" spans="16362:16372" hidden="1">
      <c r="XEH380">
        <v>1490</v>
      </c>
      <c r="XEI380" t="s">
        <v>1513</v>
      </c>
      <c r="XEJ380" t="s">
        <v>1513</v>
      </c>
      <c r="XEK380">
        <v>5</v>
      </c>
      <c r="XEL380">
        <v>0</v>
      </c>
      <c r="XEM380">
        <v>1</v>
      </c>
      <c r="XEN380" s="203">
        <v>44135.707418981481</v>
      </c>
      <c r="XEO380" t="s">
        <v>795</v>
      </c>
      <c r="XEP380" t="s">
        <v>795</v>
      </c>
      <c r="XEQ380" t="s">
        <v>304</v>
      </c>
      <c r="XER380" t="s">
        <v>304</v>
      </c>
    </row>
    <row r="381" spans="16362:16372" hidden="1">
      <c r="XEH381">
        <v>1491</v>
      </c>
      <c r="XEI381" t="s">
        <v>1514</v>
      </c>
      <c r="XEJ381" t="s">
        <v>1514</v>
      </c>
      <c r="XEK381">
        <v>5</v>
      </c>
      <c r="XEL381">
        <v>0</v>
      </c>
      <c r="XEM381">
        <v>1</v>
      </c>
      <c r="XEN381" s="203">
        <v>44137.605196759258</v>
      </c>
      <c r="XEO381" t="s">
        <v>795</v>
      </c>
      <c r="XEP381" t="s">
        <v>795</v>
      </c>
      <c r="XEQ381" t="s">
        <v>304</v>
      </c>
      <c r="XER381" t="s">
        <v>304</v>
      </c>
    </row>
    <row r="382" spans="16362:16372" hidden="1">
      <c r="XEH382">
        <v>1492</v>
      </c>
      <c r="XEI382" t="s">
        <v>1515</v>
      </c>
      <c r="XEJ382" t="s">
        <v>1515</v>
      </c>
      <c r="XEK382">
        <v>5</v>
      </c>
      <c r="XEL382">
        <v>0</v>
      </c>
      <c r="XEM382">
        <v>1</v>
      </c>
      <c r="XEN382" s="203">
        <v>44137.607615740744</v>
      </c>
      <c r="XEO382" t="s">
        <v>795</v>
      </c>
      <c r="XEP382" t="s">
        <v>795</v>
      </c>
      <c r="XEQ382" t="s">
        <v>304</v>
      </c>
      <c r="XER382" t="s">
        <v>304</v>
      </c>
    </row>
    <row r="383" spans="16362:16372" hidden="1">
      <c r="XEH383">
        <v>1493</v>
      </c>
      <c r="XEI383" t="s">
        <v>1516</v>
      </c>
      <c r="XEJ383" t="s">
        <v>1516</v>
      </c>
      <c r="XEK383">
        <v>5</v>
      </c>
      <c r="XEL383">
        <v>0</v>
      </c>
      <c r="XEM383">
        <v>1</v>
      </c>
      <c r="XEN383" s="203">
        <v>44137.614756944444</v>
      </c>
      <c r="XEO383" t="s">
        <v>795</v>
      </c>
      <c r="XEP383" t="s">
        <v>795</v>
      </c>
      <c r="XEQ383" t="s">
        <v>304</v>
      </c>
      <c r="XER383" t="s">
        <v>304</v>
      </c>
    </row>
    <row r="384" spans="16362:16372" hidden="1">
      <c r="XEH384">
        <v>1494</v>
      </c>
      <c r="XEI384" t="s">
        <v>1517</v>
      </c>
      <c r="XEJ384" t="s">
        <v>1517</v>
      </c>
      <c r="XEK384">
        <v>5</v>
      </c>
      <c r="XEL384">
        <v>0</v>
      </c>
      <c r="XEM384">
        <v>1</v>
      </c>
      <c r="XEN384" s="203">
        <v>44139.539467592593</v>
      </c>
      <c r="XEO384" t="s">
        <v>795</v>
      </c>
      <c r="XEP384" t="s">
        <v>795</v>
      </c>
      <c r="XEQ384" t="s">
        <v>304</v>
      </c>
      <c r="XER384" t="s">
        <v>304</v>
      </c>
    </row>
    <row r="385" spans="16362:16372" hidden="1">
      <c r="XEH385">
        <v>1495</v>
      </c>
      <c r="XEI385" t="s">
        <v>1198</v>
      </c>
      <c r="XEJ385" t="s">
        <v>1198</v>
      </c>
      <c r="XEK385">
        <v>15</v>
      </c>
      <c r="XEL385">
        <v>125</v>
      </c>
      <c r="XEM385">
        <v>1</v>
      </c>
      <c r="XEN385" s="203">
        <v>44140.480914351851</v>
      </c>
      <c r="XEO385" t="s">
        <v>795</v>
      </c>
      <c r="XEP385" t="s">
        <v>795</v>
      </c>
      <c r="XEQ385" t="s">
        <v>304</v>
      </c>
      <c r="XER385" t="s">
        <v>304</v>
      </c>
    </row>
    <row r="386" spans="16362:16372" hidden="1">
      <c r="XEH386">
        <v>1496</v>
      </c>
      <c r="XEI386" t="s">
        <v>1199</v>
      </c>
      <c r="XEJ386" t="s">
        <v>1199</v>
      </c>
      <c r="XEK386">
        <v>15</v>
      </c>
      <c r="XEL386">
        <v>144</v>
      </c>
      <c r="XEM386">
        <v>1</v>
      </c>
      <c r="XEN386" s="203">
        <v>44140.680231481485</v>
      </c>
      <c r="XEO386" t="s">
        <v>795</v>
      </c>
      <c r="XEP386" t="s">
        <v>795</v>
      </c>
      <c r="XEQ386" t="s">
        <v>304</v>
      </c>
      <c r="XER386" t="s">
        <v>304</v>
      </c>
    </row>
    <row r="387" spans="16362:16372" hidden="1">
      <c r="XEH387">
        <v>1497</v>
      </c>
      <c r="XEI387" t="s">
        <v>1200</v>
      </c>
      <c r="XEJ387" t="s">
        <v>1200</v>
      </c>
      <c r="XEK387">
        <v>15</v>
      </c>
      <c r="XEL387">
        <v>250</v>
      </c>
      <c r="XEM387">
        <v>1</v>
      </c>
      <c r="XEN387" s="203">
        <v>44141.6409375</v>
      </c>
      <c r="XEO387" t="s">
        <v>795</v>
      </c>
      <c r="XEP387" t="s">
        <v>795</v>
      </c>
      <c r="XEQ387" t="s">
        <v>304</v>
      </c>
      <c r="XER387" t="s">
        <v>304</v>
      </c>
    </row>
    <row r="388" spans="16362:16372" hidden="1">
      <c r="XEH388">
        <v>1498</v>
      </c>
      <c r="XEI388" t="s">
        <v>1518</v>
      </c>
      <c r="XEJ388" t="s">
        <v>1518</v>
      </c>
      <c r="XEK388">
        <v>5</v>
      </c>
      <c r="XEL388">
        <v>0</v>
      </c>
      <c r="XEM388">
        <v>1</v>
      </c>
      <c r="XEN388" s="203">
        <v>44144.559687499997</v>
      </c>
      <c r="XEO388" t="s">
        <v>795</v>
      </c>
      <c r="XEP388" t="s">
        <v>795</v>
      </c>
      <c r="XEQ388" t="s">
        <v>304</v>
      </c>
      <c r="XER388" t="s">
        <v>304</v>
      </c>
    </row>
    <row r="389" spans="16362:16372" hidden="1">
      <c r="XEH389">
        <v>1499</v>
      </c>
      <c r="XEI389" t="s">
        <v>1519</v>
      </c>
      <c r="XEJ389" t="s">
        <v>1519</v>
      </c>
      <c r="XEK389">
        <v>5</v>
      </c>
      <c r="XEL389">
        <v>0</v>
      </c>
      <c r="XEM389">
        <v>1</v>
      </c>
      <c r="XEN389" s="203">
        <v>44144.607372685183</v>
      </c>
      <c r="XEO389" t="s">
        <v>795</v>
      </c>
      <c r="XEP389" t="s">
        <v>795</v>
      </c>
      <c r="XEQ389" t="s">
        <v>304</v>
      </c>
      <c r="XER389" t="s">
        <v>304</v>
      </c>
    </row>
    <row r="390" spans="16362:16372" hidden="1">
      <c r="XEH390">
        <v>1500</v>
      </c>
      <c r="XEI390" t="s">
        <v>1520</v>
      </c>
      <c r="XEJ390" t="s">
        <v>1520</v>
      </c>
      <c r="XEK390">
        <v>11</v>
      </c>
      <c r="XEL390">
        <v>0</v>
      </c>
      <c r="XEM390">
        <v>1</v>
      </c>
      <c r="XEN390" s="203">
        <v>44147.541527777779</v>
      </c>
      <c r="XEO390" t="s">
        <v>795</v>
      </c>
      <c r="XEP390" t="s">
        <v>795</v>
      </c>
      <c r="XEQ390" t="s">
        <v>304</v>
      </c>
      <c r="XER390" t="s">
        <v>304</v>
      </c>
    </row>
    <row r="391" spans="16362:16372" hidden="1">
      <c r="XEH391">
        <v>1501</v>
      </c>
      <c r="XEI391" t="s">
        <v>1521</v>
      </c>
      <c r="XEJ391" t="s">
        <v>1521</v>
      </c>
      <c r="XEK391">
        <v>11</v>
      </c>
      <c r="XEL391">
        <v>0</v>
      </c>
      <c r="XEM391">
        <v>1</v>
      </c>
      <c r="XEN391" s="203">
        <v>44147.640335648146</v>
      </c>
      <c r="XEO391" t="s">
        <v>795</v>
      </c>
      <c r="XEP391" t="s">
        <v>795</v>
      </c>
      <c r="XEQ391" t="s">
        <v>304</v>
      </c>
      <c r="XER391" t="s">
        <v>304</v>
      </c>
    </row>
    <row r="392" spans="16362:16372" hidden="1">
      <c r="XEH392" t="s">
        <v>1522</v>
      </c>
      <c r="XEI392" t="s">
        <v>411</v>
      </c>
      <c r="XEJ392" t="s">
        <v>411</v>
      </c>
      <c r="XEK392">
        <v>12</v>
      </c>
      <c r="XEL392">
        <v>0</v>
      </c>
      <c r="XEM392">
        <v>1</v>
      </c>
      <c r="XEN392" s="203">
        <v>44091</v>
      </c>
      <c r="XEO392" t="s">
        <v>795</v>
      </c>
      <c r="XEP392" t="s">
        <v>795</v>
      </c>
      <c r="XEQ392" t="s">
        <v>304</v>
      </c>
      <c r="XER392" t="s">
        <v>304</v>
      </c>
    </row>
    <row r="393" spans="16362:16372" hidden="1">
      <c r="XEH393" t="s">
        <v>1523</v>
      </c>
      <c r="XEI393" t="s">
        <v>409</v>
      </c>
      <c r="XEJ393" t="s">
        <v>411</v>
      </c>
      <c r="XEK393">
        <v>12</v>
      </c>
      <c r="XEL393">
        <v>0</v>
      </c>
      <c r="XEM393">
        <v>1</v>
      </c>
      <c r="XEN393" s="203">
        <v>44091</v>
      </c>
      <c r="XEO393" t="s">
        <v>795</v>
      </c>
      <c r="XEP393" t="s">
        <v>795</v>
      </c>
      <c r="XEQ393" t="s">
        <v>304</v>
      </c>
      <c r="XER393" t="s">
        <v>304</v>
      </c>
    </row>
    <row r="394" spans="16362:16372" hidden="1">
      <c r="XEH394" t="s">
        <v>1524</v>
      </c>
      <c r="XEI394" t="s">
        <v>408</v>
      </c>
      <c r="XEJ394" t="s">
        <v>411</v>
      </c>
      <c r="XEK394">
        <v>12</v>
      </c>
      <c r="XEL394">
        <v>0</v>
      </c>
      <c r="XEM394">
        <v>1</v>
      </c>
      <c r="XEN394" s="203">
        <v>44091</v>
      </c>
      <c r="XEO394" t="s">
        <v>795</v>
      </c>
      <c r="XEP394" t="s">
        <v>795</v>
      </c>
      <c r="XEQ394" t="s">
        <v>304</v>
      </c>
      <c r="XER394" t="s">
        <v>304</v>
      </c>
    </row>
    <row r="395" spans="16362:16372" ht="14.25" customHeight="1">
      <c r="XEH395">
        <v>1502</v>
      </c>
      <c r="XEI395" t="s">
        <v>1525</v>
      </c>
      <c r="XEJ395" t="s">
        <v>1525</v>
      </c>
      <c r="XEK395">
        <v>1</v>
      </c>
      <c r="XEL395">
        <v>0</v>
      </c>
      <c r="XEM395">
        <v>1</v>
      </c>
      <c r="XEN395" s="203">
        <v>44186.510069444441</v>
      </c>
      <c r="XEO395">
        <v>1</v>
      </c>
      <c r="XEP395" s="203">
        <v>44186.510462962964</v>
      </c>
      <c r="XEQ395" t="s">
        <v>441</v>
      </c>
      <c r="XER395" t="s">
        <v>304</v>
      </c>
    </row>
  </sheetData>
  <autoFilter ref="XEH1:XER395" xr:uid="{8E14CF09-E8E1-4B18-B8EE-50C75C5F0429}">
    <filterColumn colId="3">
      <filters>
        <filter val="10"/>
      </filters>
    </filterColumn>
  </autoFilter>
  <mergeCells count="1">
    <mergeCell ref="C203:C204"/>
  </mergeCell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E7F95-2A60-45A3-AC75-2EC275EE73AB}">
  <sheetPr codeName="Sheet27"/>
  <dimension ref="A1:L34"/>
  <sheetViews>
    <sheetView topLeftCell="H1" zoomScale="70" zoomScaleNormal="70" workbookViewId="0">
      <selection activeCell="H16" sqref="H16:I16"/>
    </sheetView>
  </sheetViews>
  <sheetFormatPr defaultRowHeight="15"/>
  <cols>
    <col min="1" max="1" width="7" bestFit="1" customWidth="1"/>
    <col min="2" max="2" width="3" bestFit="1" customWidth="1"/>
    <col min="3" max="3" width="27.7109375" bestFit="1" customWidth="1"/>
    <col min="4" max="4" width="12.140625" bestFit="1" customWidth="1"/>
    <col min="5" max="5" width="6.5703125" bestFit="1" customWidth="1"/>
    <col min="6" max="6" width="36" bestFit="1" customWidth="1"/>
    <col min="7" max="7" width="31.5703125" bestFit="1" customWidth="1"/>
    <col min="8" max="8" width="48" bestFit="1" customWidth="1"/>
    <col min="9" max="9" width="54.85546875" bestFit="1" customWidth="1"/>
    <col min="10" max="10" width="50.5703125" bestFit="1" customWidth="1"/>
    <col min="11" max="11" width="51.42578125" bestFit="1" customWidth="1"/>
    <col min="12" max="12" width="31.28515625" bestFit="1" customWidth="1"/>
  </cols>
  <sheetData>
    <row r="1" spans="1:12">
      <c r="A1" s="220" t="s">
        <v>135</v>
      </c>
      <c r="B1" s="220" t="s">
        <v>57</v>
      </c>
      <c r="C1" s="220" t="s">
        <v>64</v>
      </c>
      <c r="D1" s="220" t="s">
        <v>1692</v>
      </c>
      <c r="E1" s="220" t="s">
        <v>797</v>
      </c>
      <c r="F1" s="220" t="s">
        <v>832</v>
      </c>
      <c r="G1" s="220" t="s">
        <v>833</v>
      </c>
      <c r="H1" s="220" t="s">
        <v>834</v>
      </c>
      <c r="I1" s="220" t="s">
        <v>835</v>
      </c>
      <c r="J1" s="220" t="s">
        <v>836</v>
      </c>
      <c r="K1" s="220" t="s">
        <v>837</v>
      </c>
      <c r="L1" s="228"/>
    </row>
    <row r="2" spans="1:12">
      <c r="A2" s="220" t="s">
        <v>135</v>
      </c>
      <c r="B2" s="220" t="s">
        <v>67</v>
      </c>
      <c r="C2" s="220" t="s">
        <v>104</v>
      </c>
      <c r="D2" s="220" t="s">
        <v>799</v>
      </c>
      <c r="E2" s="220" t="s">
        <v>797</v>
      </c>
      <c r="F2" s="220" t="s">
        <v>832</v>
      </c>
      <c r="G2" s="220" t="s">
        <v>833</v>
      </c>
      <c r="H2" s="220" t="s">
        <v>834</v>
      </c>
      <c r="I2" s="220" t="s">
        <v>835</v>
      </c>
      <c r="J2" s="220" t="s">
        <v>836</v>
      </c>
      <c r="K2" s="220" t="s">
        <v>837</v>
      </c>
      <c r="L2" s="228"/>
    </row>
    <row r="3" spans="1:12">
      <c r="A3" s="220" t="s">
        <v>135</v>
      </c>
      <c r="B3" s="220" t="s">
        <v>68</v>
      </c>
      <c r="C3" s="220" t="s">
        <v>105</v>
      </c>
      <c r="D3" s="220" t="s">
        <v>807</v>
      </c>
      <c r="E3" s="220" t="s">
        <v>797</v>
      </c>
      <c r="F3" s="220" t="s">
        <v>800</v>
      </c>
      <c r="G3" s="220" t="s">
        <v>801</v>
      </c>
      <c r="H3" s="220" t="s">
        <v>802</v>
      </c>
      <c r="I3" s="220" t="s">
        <v>803</v>
      </c>
      <c r="J3" s="220" t="s">
        <v>804</v>
      </c>
      <c r="K3" s="220" t="s">
        <v>805</v>
      </c>
      <c r="L3" s="228" t="s">
        <v>806</v>
      </c>
    </row>
    <row r="4" spans="1:12">
      <c r="A4" s="220" t="s">
        <v>135</v>
      </c>
      <c r="B4" s="220" t="s">
        <v>69</v>
      </c>
      <c r="C4" s="220" t="s">
        <v>65</v>
      </c>
      <c r="D4" s="220" t="s">
        <v>1693</v>
      </c>
      <c r="E4" s="220" t="s">
        <v>797</v>
      </c>
      <c r="F4" s="220" t="s">
        <v>800</v>
      </c>
      <c r="G4" s="220" t="s">
        <v>801</v>
      </c>
      <c r="H4" s="220" t="s">
        <v>802</v>
      </c>
      <c r="I4" s="220" t="s">
        <v>803</v>
      </c>
      <c r="J4" s="220" t="s">
        <v>804</v>
      </c>
      <c r="K4" s="220" t="s">
        <v>805</v>
      </c>
      <c r="L4" s="228" t="s">
        <v>806</v>
      </c>
    </row>
    <row r="5" spans="1:12">
      <c r="A5" s="220" t="s">
        <v>135</v>
      </c>
      <c r="B5" s="220" t="s">
        <v>70</v>
      </c>
      <c r="C5" s="220" t="s">
        <v>106</v>
      </c>
      <c r="D5" s="220" t="s">
        <v>798</v>
      </c>
      <c r="E5" s="220" t="s">
        <v>797</v>
      </c>
      <c r="F5" s="220" t="s">
        <v>832</v>
      </c>
      <c r="G5" s="220"/>
      <c r="H5" s="220"/>
      <c r="I5" s="220"/>
      <c r="J5" s="220"/>
      <c r="K5" s="220"/>
      <c r="L5" s="228"/>
    </row>
    <row r="6" spans="1:12">
      <c r="A6" s="220" t="s">
        <v>135</v>
      </c>
      <c r="B6" s="220" t="s">
        <v>71</v>
      </c>
      <c r="C6" s="220" t="s">
        <v>107</v>
      </c>
      <c r="D6" s="220" t="s">
        <v>828</v>
      </c>
      <c r="E6" s="220" t="s">
        <v>797</v>
      </c>
      <c r="F6" s="220" t="s">
        <v>832</v>
      </c>
      <c r="G6" s="220"/>
      <c r="H6" s="220"/>
      <c r="I6" s="220"/>
      <c r="J6" s="220"/>
      <c r="K6" s="220"/>
      <c r="L6" s="228"/>
    </row>
    <row r="7" spans="1:12">
      <c r="A7" s="220" t="s">
        <v>135</v>
      </c>
      <c r="B7" s="220" t="s">
        <v>82</v>
      </c>
      <c r="C7" s="220" t="s">
        <v>108</v>
      </c>
      <c r="D7" s="220" t="s">
        <v>829</v>
      </c>
      <c r="E7" s="220" t="s">
        <v>797</v>
      </c>
      <c r="F7" s="220" t="s">
        <v>800</v>
      </c>
      <c r="G7" s="220" t="s">
        <v>801</v>
      </c>
      <c r="H7" s="220" t="s">
        <v>802</v>
      </c>
      <c r="I7" s="220" t="s">
        <v>803</v>
      </c>
      <c r="J7" s="220" t="s">
        <v>804</v>
      </c>
      <c r="K7" s="220" t="s">
        <v>805</v>
      </c>
      <c r="L7" s="228" t="s">
        <v>806</v>
      </c>
    </row>
    <row r="8" spans="1:12">
      <c r="A8" s="220" t="s">
        <v>135</v>
      </c>
      <c r="B8" s="220" t="s">
        <v>83</v>
      </c>
      <c r="C8" s="220" t="s">
        <v>109</v>
      </c>
      <c r="D8" s="220" t="s">
        <v>808</v>
      </c>
      <c r="E8" s="220" t="s">
        <v>797</v>
      </c>
      <c r="F8" s="220" t="s">
        <v>800</v>
      </c>
      <c r="G8" s="220" t="s">
        <v>801</v>
      </c>
      <c r="H8" s="220" t="s">
        <v>802</v>
      </c>
      <c r="I8" s="220" t="s">
        <v>803</v>
      </c>
      <c r="J8" s="220" t="s">
        <v>804</v>
      </c>
      <c r="K8" s="220" t="s">
        <v>805</v>
      </c>
      <c r="L8" s="228" t="s">
        <v>806</v>
      </c>
    </row>
    <row r="9" spans="1:12">
      <c r="A9" s="220" t="s">
        <v>135</v>
      </c>
      <c r="B9" s="220" t="s">
        <v>88</v>
      </c>
      <c r="C9" s="220" t="s">
        <v>1694</v>
      </c>
      <c r="D9" s="220" t="s">
        <v>809</v>
      </c>
      <c r="E9" s="220" t="s">
        <v>797</v>
      </c>
      <c r="F9" s="220" t="s">
        <v>800</v>
      </c>
      <c r="G9" s="220" t="s">
        <v>801</v>
      </c>
      <c r="H9" s="220" t="s">
        <v>802</v>
      </c>
      <c r="I9" s="220" t="s">
        <v>803</v>
      </c>
      <c r="J9" s="220" t="s">
        <v>804</v>
      </c>
      <c r="K9" s="220" t="s">
        <v>805</v>
      </c>
      <c r="L9" s="228" t="s">
        <v>806</v>
      </c>
    </row>
    <row r="10" spans="1:12">
      <c r="A10" s="220" t="s">
        <v>135</v>
      </c>
      <c r="B10" s="220" t="s">
        <v>89</v>
      </c>
      <c r="C10" s="220" t="s">
        <v>1695</v>
      </c>
      <c r="D10" s="220" t="s">
        <v>808</v>
      </c>
      <c r="E10" s="220" t="s">
        <v>797</v>
      </c>
      <c r="F10" s="220" t="s">
        <v>800</v>
      </c>
      <c r="G10" s="220" t="s">
        <v>801</v>
      </c>
      <c r="H10" s="220" t="s">
        <v>802</v>
      </c>
      <c r="I10" s="220" t="s">
        <v>803</v>
      </c>
      <c r="J10" s="220" t="s">
        <v>804</v>
      </c>
      <c r="K10" s="220" t="s">
        <v>805</v>
      </c>
      <c r="L10" s="228" t="s">
        <v>806</v>
      </c>
    </row>
    <row r="11" spans="1:12">
      <c r="A11" s="220" t="s">
        <v>135</v>
      </c>
      <c r="B11" s="220" t="s">
        <v>103</v>
      </c>
      <c r="C11" s="220" t="s">
        <v>463</v>
      </c>
      <c r="D11" s="220" t="s">
        <v>810</v>
      </c>
      <c r="E11" s="220" t="s">
        <v>797</v>
      </c>
      <c r="F11" s="220" t="s">
        <v>800</v>
      </c>
      <c r="G11" s="220" t="s">
        <v>801</v>
      </c>
      <c r="H11" s="220" t="s">
        <v>802</v>
      </c>
      <c r="I11" s="220" t="s">
        <v>803</v>
      </c>
      <c r="J11" s="220" t="s">
        <v>804</v>
      </c>
      <c r="K11" s="220" t="s">
        <v>805</v>
      </c>
      <c r="L11" s="228" t="s">
        <v>806</v>
      </c>
    </row>
    <row r="12" spans="1:12">
      <c r="A12" s="220" t="s">
        <v>135</v>
      </c>
      <c r="B12" s="220" t="s">
        <v>465</v>
      </c>
      <c r="C12" s="220" t="s">
        <v>464</v>
      </c>
      <c r="D12" s="220" t="s">
        <v>1696</v>
      </c>
      <c r="E12" s="220" t="s">
        <v>797</v>
      </c>
      <c r="F12" s="220" t="s">
        <v>800</v>
      </c>
      <c r="G12" s="220" t="s">
        <v>801</v>
      </c>
      <c r="H12" s="220" t="s">
        <v>1697</v>
      </c>
      <c r="I12" s="220" t="s">
        <v>803</v>
      </c>
      <c r="J12" s="220" t="s">
        <v>804</v>
      </c>
      <c r="K12" s="220" t="s">
        <v>805</v>
      </c>
      <c r="L12" s="228" t="s">
        <v>806</v>
      </c>
    </row>
    <row r="13" spans="1:12">
      <c r="A13" s="220" t="s">
        <v>135</v>
      </c>
      <c r="B13" s="220" t="s">
        <v>469</v>
      </c>
      <c r="C13" s="220" t="s">
        <v>466</v>
      </c>
      <c r="D13" s="220" t="s">
        <v>808</v>
      </c>
      <c r="E13" s="220" t="s">
        <v>797</v>
      </c>
      <c r="F13" s="220" t="s">
        <v>800</v>
      </c>
      <c r="G13" s="220" t="s">
        <v>801</v>
      </c>
      <c r="H13" s="220" t="s">
        <v>802</v>
      </c>
      <c r="I13" s="220" t="s">
        <v>803</v>
      </c>
      <c r="J13" s="220" t="s">
        <v>804</v>
      </c>
      <c r="K13" s="220" t="s">
        <v>805</v>
      </c>
      <c r="L13" s="228" t="s">
        <v>806</v>
      </c>
    </row>
    <row r="14" spans="1:12">
      <c r="A14" s="220" t="s">
        <v>135</v>
      </c>
      <c r="B14" s="220" t="s">
        <v>470</v>
      </c>
      <c r="C14" s="220" t="s">
        <v>468</v>
      </c>
      <c r="D14" s="220" t="s">
        <v>808</v>
      </c>
      <c r="E14" s="220" t="s">
        <v>797</v>
      </c>
      <c r="F14" s="220" t="s">
        <v>800</v>
      </c>
      <c r="G14" s="220" t="s">
        <v>801</v>
      </c>
      <c r="H14" s="220" t="s">
        <v>802</v>
      </c>
      <c r="I14" s="220" t="s">
        <v>803</v>
      </c>
      <c r="J14" s="220" t="s">
        <v>804</v>
      </c>
      <c r="K14" s="220" t="s">
        <v>805</v>
      </c>
      <c r="L14" s="228" t="s">
        <v>806</v>
      </c>
    </row>
    <row r="15" spans="1:12">
      <c r="A15" s="220" t="s">
        <v>135</v>
      </c>
      <c r="B15" s="220" t="s">
        <v>471</v>
      </c>
      <c r="C15" s="220" t="s">
        <v>467</v>
      </c>
      <c r="D15" s="220" t="s">
        <v>808</v>
      </c>
      <c r="E15" s="220" t="s">
        <v>797</v>
      </c>
      <c r="F15" s="220" t="s">
        <v>800</v>
      </c>
      <c r="G15" s="220" t="s">
        <v>801</v>
      </c>
      <c r="H15" s="220" t="s">
        <v>802</v>
      </c>
      <c r="I15" s="220" t="s">
        <v>803</v>
      </c>
      <c r="J15" s="220" t="s">
        <v>804</v>
      </c>
      <c r="K15" s="220" t="s">
        <v>805</v>
      </c>
      <c r="L15" s="228" t="s">
        <v>806</v>
      </c>
    </row>
    <row r="16" spans="1:12">
      <c r="A16" s="220" t="s">
        <v>135</v>
      </c>
      <c r="B16" s="220" t="s">
        <v>309</v>
      </c>
      <c r="C16" s="220" t="s">
        <v>472</v>
      </c>
      <c r="D16" s="220" t="s">
        <v>808</v>
      </c>
      <c r="E16" s="220" t="s">
        <v>797</v>
      </c>
      <c r="F16" s="220" t="s">
        <v>800</v>
      </c>
      <c r="G16" s="220" t="s">
        <v>801</v>
      </c>
      <c r="H16" s="220" t="s">
        <v>802</v>
      </c>
      <c r="I16" s="220" t="s">
        <v>803</v>
      </c>
      <c r="J16" s="220" t="s">
        <v>804</v>
      </c>
      <c r="K16" s="220" t="s">
        <v>805</v>
      </c>
      <c r="L16" s="228" t="s">
        <v>806</v>
      </c>
    </row>
    <row r="17" spans="1:12">
      <c r="A17" s="220" t="s">
        <v>135</v>
      </c>
      <c r="B17" s="220" t="s">
        <v>319</v>
      </c>
      <c r="C17" s="220" t="s">
        <v>474</v>
      </c>
      <c r="D17" s="220" t="s">
        <v>811</v>
      </c>
      <c r="E17" s="220" t="s">
        <v>797</v>
      </c>
      <c r="F17" s="220" t="s">
        <v>832</v>
      </c>
      <c r="G17" s="220"/>
      <c r="H17" s="220"/>
      <c r="I17" s="220"/>
      <c r="J17" s="220"/>
      <c r="K17" s="220"/>
      <c r="L17" s="228"/>
    </row>
    <row r="18" spans="1:12">
      <c r="A18" s="220" t="s">
        <v>135</v>
      </c>
      <c r="B18" s="220" t="s">
        <v>473</v>
      </c>
      <c r="C18" s="220" t="s">
        <v>475</v>
      </c>
      <c r="D18" s="220" t="s">
        <v>812</v>
      </c>
      <c r="E18" s="220" t="s">
        <v>797</v>
      </c>
      <c r="F18" s="220" t="s">
        <v>800</v>
      </c>
      <c r="G18" s="220" t="s">
        <v>801</v>
      </c>
      <c r="H18" s="220" t="s">
        <v>802</v>
      </c>
      <c r="I18" s="220" t="s">
        <v>803</v>
      </c>
      <c r="J18" s="220" t="s">
        <v>804</v>
      </c>
      <c r="K18" s="220" t="s">
        <v>805</v>
      </c>
      <c r="L18" s="228" t="s">
        <v>806</v>
      </c>
    </row>
    <row r="19" spans="1:12">
      <c r="A19" s="220" t="s">
        <v>135</v>
      </c>
      <c r="B19" s="220" t="s">
        <v>337</v>
      </c>
      <c r="C19" s="220" t="s">
        <v>501</v>
      </c>
      <c r="D19" s="220" t="s">
        <v>813</v>
      </c>
      <c r="E19" s="220" t="s">
        <v>797</v>
      </c>
      <c r="F19" s="220" t="s">
        <v>800</v>
      </c>
      <c r="G19" s="220" t="s">
        <v>801</v>
      </c>
      <c r="H19" s="220" t="s">
        <v>802</v>
      </c>
      <c r="I19" s="220" t="s">
        <v>803</v>
      </c>
      <c r="J19" s="220" t="s">
        <v>804</v>
      </c>
      <c r="K19" s="220" t="s">
        <v>805</v>
      </c>
      <c r="L19" s="228" t="s">
        <v>806</v>
      </c>
    </row>
    <row r="20" spans="1:12">
      <c r="A20" s="220" t="s">
        <v>135</v>
      </c>
      <c r="B20" s="220" t="s">
        <v>357</v>
      </c>
      <c r="C20" s="220" t="s">
        <v>503</v>
      </c>
      <c r="D20" s="220" t="s">
        <v>796</v>
      </c>
      <c r="E20" s="220" t="s">
        <v>797</v>
      </c>
      <c r="F20" s="220"/>
      <c r="G20" s="220"/>
      <c r="H20" s="220"/>
      <c r="I20" s="220"/>
      <c r="J20" s="220"/>
      <c r="K20" s="220"/>
      <c r="L20" s="228"/>
    </row>
    <row r="21" spans="1:12">
      <c r="A21" s="220" t="s">
        <v>135</v>
      </c>
      <c r="B21" s="220" t="s">
        <v>394</v>
      </c>
      <c r="C21" s="220" t="s">
        <v>1581</v>
      </c>
      <c r="D21" s="220" t="s">
        <v>1698</v>
      </c>
      <c r="E21" s="220" t="s">
        <v>797</v>
      </c>
      <c r="F21" s="220" t="s">
        <v>800</v>
      </c>
      <c r="G21" s="220" t="s">
        <v>801</v>
      </c>
      <c r="H21" s="220" t="s">
        <v>1697</v>
      </c>
      <c r="I21" s="220" t="s">
        <v>803</v>
      </c>
      <c r="J21" s="220" t="s">
        <v>804</v>
      </c>
      <c r="K21" s="220" t="s">
        <v>805</v>
      </c>
      <c r="L21" s="228" t="s">
        <v>806</v>
      </c>
    </row>
    <row r="22" spans="1:12">
      <c r="A22" s="220" t="s">
        <v>135</v>
      </c>
      <c r="B22" s="220" t="s">
        <v>1689</v>
      </c>
      <c r="C22" s="220" t="s">
        <v>1699</v>
      </c>
      <c r="D22" s="220" t="s">
        <v>831</v>
      </c>
      <c r="E22" s="220" t="s">
        <v>797</v>
      </c>
      <c r="F22" s="220" t="s">
        <v>800</v>
      </c>
      <c r="G22" s="220" t="s">
        <v>801</v>
      </c>
      <c r="H22" s="220" t="s">
        <v>802</v>
      </c>
      <c r="I22" s="220" t="s">
        <v>803</v>
      </c>
      <c r="J22" s="220" t="s">
        <v>804</v>
      </c>
      <c r="K22" s="220" t="s">
        <v>805</v>
      </c>
      <c r="L22" s="228" t="s">
        <v>806</v>
      </c>
    </row>
    <row r="23" spans="1:12">
      <c r="A23" s="220" t="s">
        <v>135</v>
      </c>
      <c r="B23" s="220" t="s">
        <v>1690</v>
      </c>
      <c r="C23" s="220" t="s">
        <v>1691</v>
      </c>
      <c r="D23" s="220" t="s">
        <v>1696</v>
      </c>
      <c r="E23" s="220" t="s">
        <v>797</v>
      </c>
      <c r="F23" s="220" t="s">
        <v>800</v>
      </c>
      <c r="G23" s="220" t="s">
        <v>801</v>
      </c>
      <c r="H23" s="220" t="s">
        <v>1697</v>
      </c>
      <c r="I23" s="220" t="s">
        <v>803</v>
      </c>
      <c r="J23" s="220" t="s">
        <v>804</v>
      </c>
      <c r="K23" s="220" t="s">
        <v>805</v>
      </c>
      <c r="L23" s="228" t="s">
        <v>806</v>
      </c>
    </row>
    <row r="24" spans="1:12">
      <c r="A24" s="228" t="s">
        <v>135</v>
      </c>
      <c r="B24" s="228" t="s">
        <v>1700</v>
      </c>
      <c r="C24" s="228" t="s">
        <v>1701</v>
      </c>
      <c r="D24" s="228" t="s">
        <v>810</v>
      </c>
      <c r="E24" s="228" t="s">
        <v>797</v>
      </c>
      <c r="F24" s="228" t="s">
        <v>800</v>
      </c>
      <c r="G24" s="228" t="s">
        <v>801</v>
      </c>
      <c r="H24" s="228" t="s">
        <v>802</v>
      </c>
      <c r="I24" s="228" t="s">
        <v>803</v>
      </c>
      <c r="J24" s="228" t="s">
        <v>804</v>
      </c>
      <c r="K24" s="228" t="s">
        <v>805</v>
      </c>
      <c r="L24" s="228" t="s">
        <v>806</v>
      </c>
    </row>
    <row r="25" spans="1:12">
      <c r="A25" s="228" t="s">
        <v>135</v>
      </c>
      <c r="B25" s="228" t="s">
        <v>1702</v>
      </c>
      <c r="C25" s="228" t="s">
        <v>1708</v>
      </c>
      <c r="D25" s="228" t="s">
        <v>1712</v>
      </c>
      <c r="E25" s="228" t="s">
        <v>797</v>
      </c>
      <c r="F25" s="228"/>
      <c r="G25" s="228"/>
      <c r="H25" s="228"/>
      <c r="I25" s="228"/>
      <c r="J25" s="228"/>
      <c r="K25" s="228"/>
      <c r="L25" s="228"/>
    </row>
    <row r="26" spans="1:12">
      <c r="A26" s="228" t="s">
        <v>135</v>
      </c>
      <c r="B26" s="228" t="s">
        <v>1703</v>
      </c>
      <c r="C26" s="228" t="s">
        <v>533</v>
      </c>
      <c r="D26" s="228" t="s">
        <v>799</v>
      </c>
      <c r="E26" s="228" t="s">
        <v>797</v>
      </c>
      <c r="F26" s="228"/>
      <c r="G26" s="228"/>
      <c r="H26" s="228"/>
      <c r="I26" s="228"/>
      <c r="J26" s="228"/>
      <c r="K26" s="228"/>
      <c r="L26" s="228"/>
    </row>
    <row r="27" spans="1:12">
      <c r="A27" s="228" t="s">
        <v>135</v>
      </c>
      <c r="B27" s="228" t="s">
        <v>1704</v>
      </c>
      <c r="C27" s="228" t="s">
        <v>1709</v>
      </c>
      <c r="D27" s="228" t="s">
        <v>1713</v>
      </c>
      <c r="E27" s="228" t="s">
        <v>797</v>
      </c>
      <c r="F27" s="228"/>
      <c r="G27" s="228"/>
      <c r="H27" s="228"/>
      <c r="I27" s="228"/>
      <c r="J27" s="228"/>
      <c r="K27" s="228"/>
      <c r="L27" s="228"/>
    </row>
    <row r="28" spans="1:12">
      <c r="A28" s="228" t="s">
        <v>135</v>
      </c>
      <c r="B28" s="228" t="s">
        <v>1705</v>
      </c>
      <c r="C28" s="228" t="s">
        <v>1710</v>
      </c>
      <c r="D28" s="228" t="s">
        <v>1714</v>
      </c>
      <c r="E28" s="228" t="s">
        <v>797</v>
      </c>
      <c r="F28" s="228"/>
      <c r="G28" s="228"/>
      <c r="H28" s="228"/>
      <c r="I28" s="228"/>
      <c r="J28" s="228"/>
      <c r="K28" s="228"/>
      <c r="L28" s="228"/>
    </row>
    <row r="29" spans="1:12">
      <c r="A29" s="228" t="s">
        <v>135</v>
      </c>
      <c r="B29" s="228" t="s">
        <v>1706</v>
      </c>
      <c r="C29" s="228" t="s">
        <v>1701</v>
      </c>
      <c r="D29" s="228" t="s">
        <v>810</v>
      </c>
      <c r="E29" s="228" t="s">
        <v>797</v>
      </c>
      <c r="F29" s="228"/>
      <c r="G29" s="228"/>
      <c r="H29" s="228"/>
      <c r="I29" s="228"/>
      <c r="J29" s="228"/>
      <c r="K29" s="228"/>
      <c r="L29" s="228"/>
    </row>
    <row r="30" spans="1:12">
      <c r="A30" s="228" t="s">
        <v>135</v>
      </c>
      <c r="B30" s="228" t="s">
        <v>1707</v>
      </c>
      <c r="C30" s="228" t="s">
        <v>1711</v>
      </c>
      <c r="D30" s="228" t="s">
        <v>1715</v>
      </c>
      <c r="E30" s="228" t="s">
        <v>797</v>
      </c>
      <c r="F30" s="228"/>
      <c r="G30" s="228"/>
      <c r="H30" s="228"/>
      <c r="I30" s="228"/>
      <c r="J30" s="228"/>
      <c r="K30" s="228"/>
      <c r="L30" s="228"/>
    </row>
    <row r="31" spans="1:12">
      <c r="A31" s="228"/>
      <c r="B31" s="228"/>
      <c r="C31" s="228"/>
      <c r="D31" s="228"/>
      <c r="E31" s="228"/>
    </row>
    <row r="32" spans="1:12">
      <c r="I32">
        <v>99999</v>
      </c>
    </row>
    <row r="33" spans="9:9">
      <c r="I33">
        <v>99001</v>
      </c>
    </row>
    <row r="34" spans="9:9">
      <c r="I34">
        <f>I32-I33</f>
        <v>998</v>
      </c>
    </row>
  </sheetData>
  <phoneticPr fontId="20"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59B83-10D1-4C9C-B387-EC8F50C56D1E}">
  <dimension ref="A1:G82"/>
  <sheetViews>
    <sheetView topLeftCell="A2" workbookViewId="0">
      <selection activeCell="A2" sqref="A2"/>
    </sheetView>
  </sheetViews>
  <sheetFormatPr defaultRowHeight="15"/>
  <cols>
    <col min="1" max="1" width="7.85546875" bestFit="1" customWidth="1"/>
    <col min="2" max="2" width="13.85546875" bestFit="1" customWidth="1"/>
    <col min="3" max="3" width="5.5703125" bestFit="1" customWidth="1"/>
    <col min="4" max="4" width="27.5703125" bestFit="1" customWidth="1"/>
    <col min="5" max="5" width="7.5703125" bestFit="1" customWidth="1"/>
  </cols>
  <sheetData>
    <row r="1" spans="1:7">
      <c r="A1" s="228" t="s">
        <v>4173</v>
      </c>
      <c r="B1" s="228" t="s">
        <v>4174</v>
      </c>
      <c r="C1" s="228" t="s">
        <v>4175</v>
      </c>
      <c r="D1" s="228" t="s">
        <v>275</v>
      </c>
      <c r="E1" s="228" t="s">
        <v>201</v>
      </c>
    </row>
    <row r="2" spans="1:7">
      <c r="A2" s="228" t="s">
        <v>4228</v>
      </c>
      <c r="B2" s="228" t="s">
        <v>4228</v>
      </c>
      <c r="C2" s="228" t="s">
        <v>4229</v>
      </c>
      <c r="D2" s="228" t="s">
        <v>4176</v>
      </c>
      <c r="E2" s="228" t="s">
        <v>1</v>
      </c>
      <c r="G2" t="s">
        <v>4314</v>
      </c>
    </row>
    <row r="3" spans="1:7">
      <c r="A3" s="228" t="s">
        <v>4230</v>
      </c>
      <c r="B3" s="228" t="s">
        <v>4228</v>
      </c>
      <c r="C3" s="228" t="s">
        <v>4311</v>
      </c>
      <c r="D3" s="228" t="s">
        <v>1635</v>
      </c>
      <c r="E3" s="228" t="s">
        <v>4177</v>
      </c>
      <c r="G3">
        <f>LEN(G2)</f>
        <v>42</v>
      </c>
    </row>
    <row r="4" spans="1:7">
      <c r="A4" s="228" t="s">
        <v>4232</v>
      </c>
      <c r="B4" s="228" t="s">
        <v>4228</v>
      </c>
      <c r="C4" s="228" t="s">
        <v>4311</v>
      </c>
      <c r="D4" s="228" t="s">
        <v>1291</v>
      </c>
      <c r="E4" s="228" t="s">
        <v>4177</v>
      </c>
    </row>
    <row r="5" spans="1:7">
      <c r="A5" s="228" t="s">
        <v>4233</v>
      </c>
      <c r="B5" s="228" t="s">
        <v>4228</v>
      </c>
      <c r="C5" s="228" t="s">
        <v>4311</v>
      </c>
      <c r="D5" s="228" t="s">
        <v>126</v>
      </c>
      <c r="E5" s="228" t="s">
        <v>4177</v>
      </c>
    </row>
    <row r="6" spans="1:7">
      <c r="A6" s="228" t="s">
        <v>4234</v>
      </c>
      <c r="B6" s="228" t="s">
        <v>4228</v>
      </c>
      <c r="C6" s="228" t="s">
        <v>4312</v>
      </c>
      <c r="D6" s="228" t="s">
        <v>4178</v>
      </c>
      <c r="E6" s="228" t="s">
        <v>4177</v>
      </c>
    </row>
    <row r="7" spans="1:7">
      <c r="A7" s="228" t="s">
        <v>4235</v>
      </c>
      <c r="B7" s="228" t="s">
        <v>4228</v>
      </c>
      <c r="C7" s="228" t="s">
        <v>4312</v>
      </c>
      <c r="D7" s="228" t="s">
        <v>4179</v>
      </c>
      <c r="E7" s="228" t="s">
        <v>4177</v>
      </c>
    </row>
    <row r="8" spans="1:7">
      <c r="A8" s="228" t="s">
        <v>4236</v>
      </c>
      <c r="B8" s="228" t="s">
        <v>4228</v>
      </c>
      <c r="C8" s="228" t="s">
        <v>4312</v>
      </c>
      <c r="D8" s="228" t="s">
        <v>33</v>
      </c>
      <c r="E8" s="228" t="s">
        <v>4177</v>
      </c>
    </row>
    <row r="9" spans="1:7">
      <c r="A9" s="228" t="s">
        <v>4237</v>
      </c>
      <c r="B9" s="228" t="s">
        <v>4228</v>
      </c>
      <c r="C9" s="228" t="s">
        <v>4312</v>
      </c>
      <c r="D9" s="228" t="s">
        <v>4180</v>
      </c>
      <c r="E9" s="228" t="s">
        <v>4177</v>
      </c>
    </row>
    <row r="10" spans="1:7">
      <c r="A10" s="228" t="s">
        <v>4238</v>
      </c>
      <c r="B10" s="228" t="s">
        <v>4228</v>
      </c>
      <c r="C10" s="228" t="s">
        <v>4311</v>
      </c>
      <c r="D10" s="228" t="s">
        <v>123</v>
      </c>
      <c r="E10" s="228" t="s">
        <v>4177</v>
      </c>
    </row>
    <row r="11" spans="1:7">
      <c r="A11" s="228" t="s">
        <v>4239</v>
      </c>
      <c r="B11" s="228" t="s">
        <v>4228</v>
      </c>
      <c r="C11" s="228" t="s">
        <v>4312</v>
      </c>
      <c r="D11" s="228" t="s">
        <v>0</v>
      </c>
      <c r="E11" s="228" t="s">
        <v>4177</v>
      </c>
    </row>
    <row r="12" spans="1:7">
      <c r="A12" s="228" t="s">
        <v>4240</v>
      </c>
      <c r="B12" s="228" t="s">
        <v>4228</v>
      </c>
      <c r="C12" s="228" t="s">
        <v>4312</v>
      </c>
      <c r="D12" s="228" t="s">
        <v>348</v>
      </c>
      <c r="E12" s="228" t="s">
        <v>4177</v>
      </c>
    </row>
    <row r="13" spans="1:7">
      <c r="A13" s="228" t="s">
        <v>4241</v>
      </c>
      <c r="B13" s="228" t="s">
        <v>4228</v>
      </c>
      <c r="C13" s="228" t="s">
        <v>4311</v>
      </c>
      <c r="D13" s="228" t="s">
        <v>2790</v>
      </c>
      <c r="E13" s="228" t="s">
        <v>4177</v>
      </c>
    </row>
    <row r="14" spans="1:7">
      <c r="A14" s="228" t="s">
        <v>4242</v>
      </c>
      <c r="B14" s="228" t="s">
        <v>4228</v>
      </c>
      <c r="C14" s="228" t="s">
        <v>4311</v>
      </c>
      <c r="D14" s="228" t="s">
        <v>1811</v>
      </c>
      <c r="E14" s="228" t="s">
        <v>4177</v>
      </c>
    </row>
    <row r="15" spans="1:7">
      <c r="A15" s="228" t="s">
        <v>4243</v>
      </c>
      <c r="B15" s="228" t="s">
        <v>4228</v>
      </c>
      <c r="C15" s="228" t="s">
        <v>4311</v>
      </c>
      <c r="D15" s="228" t="s">
        <v>4181</v>
      </c>
      <c r="E15" s="228" t="s">
        <v>4177</v>
      </c>
    </row>
    <row r="16" spans="1:7">
      <c r="A16" s="228" t="s">
        <v>4244</v>
      </c>
      <c r="B16" s="228" t="s">
        <v>4228</v>
      </c>
      <c r="C16" s="228" t="s">
        <v>4311</v>
      </c>
      <c r="D16" s="228" t="s">
        <v>1800</v>
      </c>
      <c r="E16" s="228" t="s">
        <v>4177</v>
      </c>
    </row>
    <row r="17" spans="1:5">
      <c r="A17" s="228" t="s">
        <v>4245</v>
      </c>
      <c r="B17" s="228" t="s">
        <v>4228</v>
      </c>
      <c r="C17" s="228" t="s">
        <v>4311</v>
      </c>
      <c r="D17" s="228" t="s">
        <v>1802</v>
      </c>
      <c r="E17" s="228" t="s">
        <v>4177</v>
      </c>
    </row>
    <row r="18" spans="1:5">
      <c r="A18" s="228" t="s">
        <v>4246</v>
      </c>
      <c r="B18" s="228" t="s">
        <v>4228</v>
      </c>
      <c r="C18" s="228" t="s">
        <v>4311</v>
      </c>
      <c r="D18" s="228" t="s">
        <v>1801</v>
      </c>
      <c r="E18" s="228" t="s">
        <v>4177</v>
      </c>
    </row>
    <row r="19" spans="1:5">
      <c r="A19" s="228" t="s">
        <v>4247</v>
      </c>
      <c r="B19" s="228" t="s">
        <v>4228</v>
      </c>
      <c r="C19" s="228" t="s">
        <v>4311</v>
      </c>
      <c r="D19" s="228" t="s">
        <v>856</v>
      </c>
      <c r="E19" s="228" t="s">
        <v>4177</v>
      </c>
    </row>
    <row r="20" spans="1:5">
      <c r="A20" s="228" t="s">
        <v>4248</v>
      </c>
      <c r="B20" s="228" t="s">
        <v>4228</v>
      </c>
      <c r="C20" s="228" t="s">
        <v>4312</v>
      </c>
      <c r="D20" s="228" t="s">
        <v>606</v>
      </c>
      <c r="E20" s="228" t="s">
        <v>4177</v>
      </c>
    </row>
    <row r="21" spans="1:5">
      <c r="A21" s="228" t="s">
        <v>4249</v>
      </c>
      <c r="B21" s="228" t="s">
        <v>4228</v>
      </c>
      <c r="C21" s="228" t="s">
        <v>4312</v>
      </c>
      <c r="D21" s="228" t="s">
        <v>1150</v>
      </c>
      <c r="E21" s="228" t="s">
        <v>4177</v>
      </c>
    </row>
    <row r="22" spans="1:5">
      <c r="A22" s="228" t="s">
        <v>4250</v>
      </c>
      <c r="B22" s="228" t="s">
        <v>4228</v>
      </c>
      <c r="C22" s="228" t="s">
        <v>4311</v>
      </c>
      <c r="D22" s="228" t="s">
        <v>4182</v>
      </c>
      <c r="E22" s="228" t="s">
        <v>4177</v>
      </c>
    </row>
    <row r="23" spans="1:5">
      <c r="A23" s="228" t="s">
        <v>4251</v>
      </c>
      <c r="B23" s="228" t="s">
        <v>4228</v>
      </c>
      <c r="C23" s="228" t="s">
        <v>4311</v>
      </c>
      <c r="D23" s="228" t="s">
        <v>1538</v>
      </c>
      <c r="E23" s="228" t="s">
        <v>4177</v>
      </c>
    </row>
    <row r="24" spans="1:5">
      <c r="A24" s="228" t="s">
        <v>4252</v>
      </c>
      <c r="B24" s="228" t="s">
        <v>4228</v>
      </c>
      <c r="C24" s="228" t="s">
        <v>4311</v>
      </c>
      <c r="D24" s="228" t="s">
        <v>1202</v>
      </c>
      <c r="E24" s="228" t="s">
        <v>4177</v>
      </c>
    </row>
    <row r="25" spans="1:5">
      <c r="A25" s="228" t="s">
        <v>4253</v>
      </c>
      <c r="B25" s="228" t="s">
        <v>4228</v>
      </c>
      <c r="C25" s="228" t="s">
        <v>4311</v>
      </c>
      <c r="D25" s="228" t="s">
        <v>1659</v>
      </c>
      <c r="E25" s="228" t="s">
        <v>4177</v>
      </c>
    </row>
    <row r="26" spans="1:5">
      <c r="A26" s="228" t="s">
        <v>4254</v>
      </c>
      <c r="B26" s="228" t="s">
        <v>4228</v>
      </c>
      <c r="C26" s="228" t="s">
        <v>4311</v>
      </c>
      <c r="D26" s="228" t="s">
        <v>4183</v>
      </c>
      <c r="E26" s="228" t="s">
        <v>4177</v>
      </c>
    </row>
    <row r="27" spans="1:5">
      <c r="A27" s="228" t="s">
        <v>4255</v>
      </c>
      <c r="B27" s="228" t="s">
        <v>4228</v>
      </c>
      <c r="C27" s="228" t="s">
        <v>4311</v>
      </c>
      <c r="D27" s="228" t="s">
        <v>4184</v>
      </c>
      <c r="E27" s="228" t="s">
        <v>4177</v>
      </c>
    </row>
    <row r="28" spans="1:5">
      <c r="A28" s="228" t="s">
        <v>4256</v>
      </c>
      <c r="B28" s="228" t="s">
        <v>4228</v>
      </c>
      <c r="C28" s="228" t="s">
        <v>4311</v>
      </c>
      <c r="D28" s="228" t="s">
        <v>4185</v>
      </c>
      <c r="E28" s="228" t="s">
        <v>4177</v>
      </c>
    </row>
    <row r="29" spans="1:5">
      <c r="A29" s="228" t="s">
        <v>4257</v>
      </c>
      <c r="B29" s="228" t="s">
        <v>4228</v>
      </c>
      <c r="C29" s="228" t="s">
        <v>4311</v>
      </c>
      <c r="D29" s="228" t="s">
        <v>4186</v>
      </c>
      <c r="E29" s="228" t="s">
        <v>4177</v>
      </c>
    </row>
    <row r="30" spans="1:5">
      <c r="A30" s="228" t="s">
        <v>4258</v>
      </c>
      <c r="B30" s="228" t="s">
        <v>4228</v>
      </c>
      <c r="C30" s="228" t="s">
        <v>4312</v>
      </c>
      <c r="D30" s="228" t="s">
        <v>1803</v>
      </c>
      <c r="E30" s="228" t="s">
        <v>4177</v>
      </c>
    </row>
    <row r="31" spans="1:5">
      <c r="A31" s="228" t="s">
        <v>4259</v>
      </c>
      <c r="B31" s="228" t="s">
        <v>4228</v>
      </c>
      <c r="C31" s="228" t="s">
        <v>4312</v>
      </c>
      <c r="D31" s="228" t="s">
        <v>1804</v>
      </c>
      <c r="E31" s="228" t="s">
        <v>4177</v>
      </c>
    </row>
    <row r="32" spans="1:5">
      <c r="A32" s="228" t="s">
        <v>4260</v>
      </c>
      <c r="B32" s="228" t="s">
        <v>4228</v>
      </c>
      <c r="C32" s="228" t="s">
        <v>4312</v>
      </c>
      <c r="D32" s="228" t="s">
        <v>4187</v>
      </c>
      <c r="E32" s="228" t="s">
        <v>4177</v>
      </c>
    </row>
    <row r="33" spans="1:5">
      <c r="A33" s="228" t="s">
        <v>4261</v>
      </c>
      <c r="B33" s="228" t="s">
        <v>4228</v>
      </c>
      <c r="C33" s="228" t="s">
        <v>4311</v>
      </c>
      <c r="D33" s="228" t="s">
        <v>4188</v>
      </c>
      <c r="E33" s="228" t="s">
        <v>4177</v>
      </c>
    </row>
    <row r="34" spans="1:5">
      <c r="A34" s="228" t="s">
        <v>4262</v>
      </c>
      <c r="B34" s="228" t="s">
        <v>4228</v>
      </c>
      <c r="C34" s="228" t="s">
        <v>4311</v>
      </c>
      <c r="D34" s="228" t="s">
        <v>4189</v>
      </c>
      <c r="E34" s="228" t="s">
        <v>4177</v>
      </c>
    </row>
    <row r="35" spans="1:5">
      <c r="A35" s="228" t="s">
        <v>4263</v>
      </c>
      <c r="B35" s="228" t="s">
        <v>4228</v>
      </c>
      <c r="C35" s="228" t="s">
        <v>4312</v>
      </c>
      <c r="D35" s="228" t="s">
        <v>409</v>
      </c>
      <c r="E35" s="228" t="s">
        <v>4177</v>
      </c>
    </row>
    <row r="36" spans="1:5">
      <c r="A36" s="228" t="s">
        <v>4264</v>
      </c>
      <c r="B36" s="228" t="s">
        <v>4228</v>
      </c>
      <c r="C36" s="228" t="s">
        <v>4312</v>
      </c>
      <c r="D36" s="228" t="s">
        <v>408</v>
      </c>
      <c r="E36" s="228" t="s">
        <v>4177</v>
      </c>
    </row>
    <row r="37" spans="1:5">
      <c r="A37" s="228" t="s">
        <v>4265</v>
      </c>
      <c r="B37" s="228" t="s">
        <v>4228</v>
      </c>
      <c r="C37" s="228" t="s">
        <v>4312</v>
      </c>
      <c r="D37" s="228" t="s">
        <v>411</v>
      </c>
      <c r="E37" s="228" t="s">
        <v>4177</v>
      </c>
    </row>
    <row r="38" spans="1:5">
      <c r="A38" s="228" t="s">
        <v>4266</v>
      </c>
      <c r="B38" s="228" t="s">
        <v>4228</v>
      </c>
      <c r="C38" s="228" t="s">
        <v>4312</v>
      </c>
      <c r="D38" s="228" t="s">
        <v>397</v>
      </c>
      <c r="E38" s="228" t="s">
        <v>4177</v>
      </c>
    </row>
    <row r="39" spans="1:5">
      <c r="A39" s="228" t="s">
        <v>4267</v>
      </c>
      <c r="B39" s="228" t="s">
        <v>4228</v>
      </c>
      <c r="C39" s="228" t="s">
        <v>4311</v>
      </c>
      <c r="D39" s="228" t="s">
        <v>407</v>
      </c>
      <c r="E39" s="228" t="s">
        <v>4177</v>
      </c>
    </row>
    <row r="40" spans="1:5">
      <c r="A40" s="228" t="s">
        <v>4268</v>
      </c>
      <c r="B40" s="228" t="s">
        <v>4313</v>
      </c>
      <c r="C40" s="228" t="s">
        <v>4229</v>
      </c>
      <c r="D40" s="228" t="s">
        <v>4190</v>
      </c>
      <c r="E40" s="228" t="s">
        <v>1</v>
      </c>
    </row>
    <row r="41" spans="1:5">
      <c r="A41" s="228" t="s">
        <v>4269</v>
      </c>
      <c r="B41" s="228" t="s">
        <v>4313</v>
      </c>
      <c r="C41" s="228" t="s">
        <v>4311</v>
      </c>
      <c r="D41" s="228" t="s">
        <v>4191</v>
      </c>
      <c r="E41" s="228" t="s">
        <v>4177</v>
      </c>
    </row>
    <row r="42" spans="1:5">
      <c r="A42" s="228" t="s">
        <v>4270</v>
      </c>
      <c r="B42" s="228" t="s">
        <v>4313</v>
      </c>
      <c r="C42" s="228" t="s">
        <v>4231</v>
      </c>
      <c r="D42" s="228" t="s">
        <v>474</v>
      </c>
      <c r="E42" s="228" t="s">
        <v>4177</v>
      </c>
    </row>
    <row r="43" spans="1:5">
      <c r="A43" s="228" t="s">
        <v>4271</v>
      </c>
      <c r="B43" s="228" t="s">
        <v>4313</v>
      </c>
      <c r="C43" s="228" t="s">
        <v>4231</v>
      </c>
      <c r="D43" s="228" t="s">
        <v>4192</v>
      </c>
      <c r="E43" s="228" t="s">
        <v>4177</v>
      </c>
    </row>
    <row r="44" spans="1:5">
      <c r="A44" s="228" t="s">
        <v>4272</v>
      </c>
      <c r="B44" s="228" t="s">
        <v>4313</v>
      </c>
      <c r="C44" s="228" t="s">
        <v>4231</v>
      </c>
      <c r="D44" s="228" t="s">
        <v>4193</v>
      </c>
      <c r="E44" s="228" t="s">
        <v>4177</v>
      </c>
    </row>
    <row r="45" spans="1:5">
      <c r="A45" s="228" t="s">
        <v>4273</v>
      </c>
      <c r="B45" s="228" t="s">
        <v>4313</v>
      </c>
      <c r="C45" s="228" t="s">
        <v>4231</v>
      </c>
      <c r="D45" s="228" t="s">
        <v>4194</v>
      </c>
      <c r="E45" s="228" t="s">
        <v>4177</v>
      </c>
    </row>
    <row r="46" spans="1:5">
      <c r="A46" s="228" t="s">
        <v>4274</v>
      </c>
      <c r="B46" s="228" t="s">
        <v>4313</v>
      </c>
      <c r="C46" s="228" t="s">
        <v>4231</v>
      </c>
      <c r="D46" s="228" t="s">
        <v>4195</v>
      </c>
      <c r="E46" s="228" t="s">
        <v>4177</v>
      </c>
    </row>
    <row r="47" spans="1:5">
      <c r="A47" s="228" t="s">
        <v>4275</v>
      </c>
      <c r="B47" s="228" t="s">
        <v>4313</v>
      </c>
      <c r="C47" s="228" t="s">
        <v>4231</v>
      </c>
      <c r="D47" s="228" t="s">
        <v>789</v>
      </c>
      <c r="E47" s="228" t="s">
        <v>4177</v>
      </c>
    </row>
    <row r="48" spans="1:5">
      <c r="A48" s="228" t="s">
        <v>4276</v>
      </c>
      <c r="B48" s="228" t="s">
        <v>4277</v>
      </c>
      <c r="C48" s="228" t="s">
        <v>4229</v>
      </c>
      <c r="D48" s="228" t="s">
        <v>4196</v>
      </c>
      <c r="E48" s="228" t="s">
        <v>1</v>
      </c>
    </row>
    <row r="49" spans="1:5">
      <c r="A49" s="228" t="s">
        <v>4277</v>
      </c>
      <c r="B49" s="228" t="s">
        <v>4290</v>
      </c>
      <c r="C49" s="228" t="s">
        <v>4229</v>
      </c>
      <c r="D49" s="228" t="s">
        <v>4197</v>
      </c>
      <c r="E49" s="228" t="s">
        <v>1</v>
      </c>
    </row>
    <row r="50" spans="1:5">
      <c r="A50" s="228" t="s">
        <v>4278</v>
      </c>
      <c r="B50" s="228" t="s">
        <v>4290</v>
      </c>
      <c r="C50" s="228" t="s">
        <v>4231</v>
      </c>
      <c r="D50" s="228" t="s">
        <v>4198</v>
      </c>
      <c r="E50" s="228" t="s">
        <v>4177</v>
      </c>
    </row>
    <row r="51" spans="1:5">
      <c r="A51" s="228" t="s">
        <v>4279</v>
      </c>
      <c r="B51" s="228" t="s">
        <v>4290</v>
      </c>
      <c r="C51" s="228" t="s">
        <v>4231</v>
      </c>
      <c r="D51" s="228" t="s">
        <v>4199</v>
      </c>
      <c r="E51" s="228" t="s">
        <v>4177</v>
      </c>
    </row>
    <row r="52" spans="1:5">
      <c r="A52" s="228" t="s">
        <v>4280</v>
      </c>
      <c r="B52" s="228" t="s">
        <v>4290</v>
      </c>
      <c r="C52" s="228" t="s">
        <v>4231</v>
      </c>
      <c r="D52" s="228" t="s">
        <v>4200</v>
      </c>
      <c r="E52" s="228" t="s">
        <v>4177</v>
      </c>
    </row>
    <row r="53" spans="1:5">
      <c r="A53" s="228" t="s">
        <v>4281</v>
      </c>
      <c r="B53" s="228" t="s">
        <v>4290</v>
      </c>
      <c r="C53" s="228" t="s">
        <v>4231</v>
      </c>
      <c r="D53" s="228" t="s">
        <v>4201</v>
      </c>
      <c r="E53" s="228" t="s">
        <v>4177</v>
      </c>
    </row>
    <row r="54" spans="1:5">
      <c r="A54" s="228" t="s">
        <v>4282</v>
      </c>
      <c r="B54" s="228" t="s">
        <v>4290</v>
      </c>
      <c r="C54" s="228" t="s">
        <v>4231</v>
      </c>
      <c r="D54" s="228" t="s">
        <v>4202</v>
      </c>
      <c r="E54" s="228" t="s">
        <v>4177</v>
      </c>
    </row>
    <row r="55" spans="1:5">
      <c r="A55" s="228" t="s">
        <v>4283</v>
      </c>
      <c r="B55" s="228" t="s">
        <v>4290</v>
      </c>
      <c r="C55" s="228" t="s">
        <v>4231</v>
      </c>
      <c r="D55" s="228" t="s">
        <v>4203</v>
      </c>
      <c r="E55" s="228" t="s">
        <v>4177</v>
      </c>
    </row>
    <row r="56" spans="1:5">
      <c r="A56" s="228" t="s">
        <v>4284</v>
      </c>
      <c r="B56" s="228" t="s">
        <v>4290</v>
      </c>
      <c r="C56" s="228" t="s">
        <v>4231</v>
      </c>
      <c r="D56" s="228" t="s">
        <v>4204</v>
      </c>
      <c r="E56" s="228" t="s">
        <v>4177</v>
      </c>
    </row>
    <row r="57" spans="1:5">
      <c r="A57" s="228" t="s">
        <v>4285</v>
      </c>
      <c r="B57" s="228" t="s">
        <v>4290</v>
      </c>
      <c r="C57" s="228" t="s">
        <v>4231</v>
      </c>
      <c r="D57" s="228" t="s">
        <v>4205</v>
      </c>
      <c r="E57" s="228" t="s">
        <v>4177</v>
      </c>
    </row>
    <row r="58" spans="1:5">
      <c r="A58" s="228" t="s">
        <v>4286</v>
      </c>
      <c r="B58" s="228" t="s">
        <v>4290</v>
      </c>
      <c r="C58" s="228" t="s">
        <v>4231</v>
      </c>
      <c r="D58" s="228" t="s">
        <v>4206</v>
      </c>
      <c r="E58" s="228" t="s">
        <v>4177</v>
      </c>
    </row>
    <row r="59" spans="1:5">
      <c r="A59" s="228" t="s">
        <v>4287</v>
      </c>
      <c r="B59" s="228" t="s">
        <v>4290</v>
      </c>
      <c r="C59" s="228" t="s">
        <v>4231</v>
      </c>
      <c r="D59" s="228" t="s">
        <v>4207</v>
      </c>
      <c r="E59" s="228" t="s">
        <v>4177</v>
      </c>
    </row>
    <row r="60" spans="1:5">
      <c r="A60" s="228" t="s">
        <v>4288</v>
      </c>
      <c r="B60" s="228" t="s">
        <v>4290</v>
      </c>
      <c r="C60" s="228" t="s">
        <v>4231</v>
      </c>
      <c r="D60" s="228" t="s">
        <v>4208</v>
      </c>
      <c r="E60" s="228" t="s">
        <v>4177</v>
      </c>
    </row>
    <row r="61" spans="1:5">
      <c r="A61" s="228" t="s">
        <v>4289</v>
      </c>
      <c r="B61" s="228" t="s">
        <v>4290</v>
      </c>
      <c r="C61" s="228" t="s">
        <v>4231</v>
      </c>
      <c r="D61" s="228" t="s">
        <v>4209</v>
      </c>
      <c r="E61" s="228" t="s">
        <v>4177</v>
      </c>
    </row>
    <row r="62" spans="1:5">
      <c r="A62" s="228" t="s">
        <v>4290</v>
      </c>
      <c r="B62" s="228" t="s">
        <v>4276</v>
      </c>
      <c r="C62" s="228" t="s">
        <v>4229</v>
      </c>
      <c r="D62" s="228" t="s">
        <v>4210</v>
      </c>
      <c r="E62" s="228" t="s">
        <v>1</v>
      </c>
    </row>
    <row r="63" spans="1:5">
      <c r="A63" s="228" t="s">
        <v>4291</v>
      </c>
      <c r="B63" s="228" t="s">
        <v>4276</v>
      </c>
      <c r="C63" s="228" t="s">
        <v>4231</v>
      </c>
      <c r="D63" s="228" t="s">
        <v>4211</v>
      </c>
      <c r="E63" s="228" t="s">
        <v>4177</v>
      </c>
    </row>
    <row r="64" spans="1:5">
      <c r="A64" s="228" t="s">
        <v>4292</v>
      </c>
      <c r="B64" s="228" t="s">
        <v>4276</v>
      </c>
      <c r="C64" s="228" t="s">
        <v>4231</v>
      </c>
      <c r="D64" s="228" t="s">
        <v>4212</v>
      </c>
      <c r="E64" s="228" t="s">
        <v>4177</v>
      </c>
    </row>
    <row r="65" spans="1:5">
      <c r="A65" s="228" t="s">
        <v>4293</v>
      </c>
      <c r="B65" s="228" t="s">
        <v>4276</v>
      </c>
      <c r="C65" s="228" t="s">
        <v>4231</v>
      </c>
      <c r="D65" s="228" t="s">
        <v>4213</v>
      </c>
      <c r="E65" s="228" t="s">
        <v>4177</v>
      </c>
    </row>
    <row r="66" spans="1:5">
      <c r="A66" s="228" t="s">
        <v>4294</v>
      </c>
      <c r="B66" s="228" t="s">
        <v>4276</v>
      </c>
      <c r="C66" s="228" t="s">
        <v>4231</v>
      </c>
      <c r="D66" s="228" t="s">
        <v>4214</v>
      </c>
      <c r="E66" s="228" t="s">
        <v>4177</v>
      </c>
    </row>
    <row r="67" spans="1:5">
      <c r="A67" s="228" t="s">
        <v>4295</v>
      </c>
      <c r="B67" s="228" t="s">
        <v>4276</v>
      </c>
      <c r="C67" s="228" t="s">
        <v>4231</v>
      </c>
      <c r="D67" s="228" t="s">
        <v>4215</v>
      </c>
      <c r="E67" s="228" t="s">
        <v>4177</v>
      </c>
    </row>
    <row r="68" spans="1:5">
      <c r="A68" s="228" t="s">
        <v>4296</v>
      </c>
      <c r="B68" s="228" t="s">
        <v>4276</v>
      </c>
      <c r="C68" s="228" t="s">
        <v>4231</v>
      </c>
      <c r="D68" s="228" t="s">
        <v>4216</v>
      </c>
      <c r="E68" s="228" t="s">
        <v>4177</v>
      </c>
    </row>
    <row r="69" spans="1:5">
      <c r="A69" s="228" t="s">
        <v>4297</v>
      </c>
      <c r="B69" s="228" t="s">
        <v>4276</v>
      </c>
      <c r="C69" s="228" t="s">
        <v>4231</v>
      </c>
      <c r="D69" s="228" t="s">
        <v>4217</v>
      </c>
      <c r="E69" s="228" t="s">
        <v>4177</v>
      </c>
    </row>
    <row r="70" spans="1:5">
      <c r="A70" s="228" t="s">
        <v>4298</v>
      </c>
      <c r="B70" s="228" t="s">
        <v>4276</v>
      </c>
      <c r="C70" s="228" t="s">
        <v>4231</v>
      </c>
      <c r="D70" s="228" t="s">
        <v>4218</v>
      </c>
      <c r="E70" s="228" t="s">
        <v>4177</v>
      </c>
    </row>
    <row r="71" spans="1:5">
      <c r="A71" s="228" t="s">
        <v>4299</v>
      </c>
      <c r="B71" s="228" t="s">
        <v>4276</v>
      </c>
      <c r="C71" s="228" t="s">
        <v>4231</v>
      </c>
      <c r="D71" s="228" t="s">
        <v>4219</v>
      </c>
      <c r="E71" s="228" t="s">
        <v>4177</v>
      </c>
    </row>
    <row r="72" spans="1:5">
      <c r="A72" s="228" t="s">
        <v>4300</v>
      </c>
      <c r="B72" s="228" t="s">
        <v>4276</v>
      </c>
      <c r="C72" s="228" t="s">
        <v>4231</v>
      </c>
      <c r="D72" s="228" t="s">
        <v>4220</v>
      </c>
      <c r="E72" s="228" t="s">
        <v>4177</v>
      </c>
    </row>
    <row r="73" spans="1:5">
      <c r="A73" s="228" t="s">
        <v>4301</v>
      </c>
      <c r="B73" s="228" t="s">
        <v>4276</v>
      </c>
      <c r="C73" s="228" t="s">
        <v>4231</v>
      </c>
      <c r="D73" s="228" t="s">
        <v>4221</v>
      </c>
      <c r="E73" s="228" t="s">
        <v>4177</v>
      </c>
    </row>
    <row r="74" spans="1:5">
      <c r="A74" s="228" t="s">
        <v>4302</v>
      </c>
      <c r="B74" s="228" t="s">
        <v>4276</v>
      </c>
      <c r="C74" s="228" t="s">
        <v>4231</v>
      </c>
      <c r="D74" s="228" t="s">
        <v>4222</v>
      </c>
      <c r="E74" s="228" t="s">
        <v>4177</v>
      </c>
    </row>
    <row r="75" spans="1:5">
      <c r="A75" s="228" t="s">
        <v>4303</v>
      </c>
      <c r="B75" s="228" t="s">
        <v>4276</v>
      </c>
      <c r="C75" s="228" t="s">
        <v>4231</v>
      </c>
      <c r="D75" s="228" t="s">
        <v>4223</v>
      </c>
      <c r="E75" s="228" t="s">
        <v>4177</v>
      </c>
    </row>
    <row r="76" spans="1:5">
      <c r="A76" s="228" t="s">
        <v>4304</v>
      </c>
      <c r="B76" s="228" t="s">
        <v>4276</v>
      </c>
      <c r="C76" s="228" t="s">
        <v>4231</v>
      </c>
      <c r="D76" s="228" t="s">
        <v>4224</v>
      </c>
      <c r="E76" s="228" t="s">
        <v>4177</v>
      </c>
    </row>
    <row r="77" spans="1:5">
      <c r="A77" s="228" t="s">
        <v>4305</v>
      </c>
      <c r="B77" s="228" t="s">
        <v>4276</v>
      </c>
      <c r="C77" s="228" t="s">
        <v>4231</v>
      </c>
      <c r="D77" s="228" t="s">
        <v>856</v>
      </c>
      <c r="E77" s="228" t="s">
        <v>4177</v>
      </c>
    </row>
    <row r="78" spans="1:5">
      <c r="A78" s="228" t="s">
        <v>4306</v>
      </c>
      <c r="B78" s="228" t="s">
        <v>4276</v>
      </c>
      <c r="C78" s="228" t="s">
        <v>4231</v>
      </c>
      <c r="D78" s="228" t="s">
        <v>4183</v>
      </c>
      <c r="E78" s="228" t="s">
        <v>4177</v>
      </c>
    </row>
    <row r="79" spans="1:5">
      <c r="A79" s="228" t="s">
        <v>4307</v>
      </c>
      <c r="B79" s="228" t="s">
        <v>4307</v>
      </c>
      <c r="C79" s="228" t="s">
        <v>4229</v>
      </c>
      <c r="D79" s="228" t="s">
        <v>4186</v>
      </c>
      <c r="E79" s="228" t="s">
        <v>1</v>
      </c>
    </row>
    <row r="80" spans="1:5">
      <c r="A80" s="228" t="s">
        <v>4308</v>
      </c>
      <c r="B80" s="228" t="s">
        <v>4307</v>
      </c>
      <c r="C80" s="228" t="s">
        <v>4231</v>
      </c>
      <c r="D80" s="228" t="s">
        <v>4225</v>
      </c>
      <c r="E80" s="228" t="s">
        <v>4177</v>
      </c>
    </row>
    <row r="81" spans="1:5">
      <c r="A81" s="228" t="s">
        <v>4309</v>
      </c>
      <c r="B81" s="228" t="s">
        <v>4307</v>
      </c>
      <c r="C81" s="228" t="s">
        <v>4231</v>
      </c>
      <c r="D81" s="228" t="s">
        <v>4226</v>
      </c>
      <c r="E81" s="228" t="s">
        <v>4177</v>
      </c>
    </row>
    <row r="82" spans="1:5">
      <c r="A82" s="228" t="s">
        <v>4310</v>
      </c>
      <c r="B82" s="228" t="s">
        <v>4310</v>
      </c>
      <c r="C82" s="228" t="s">
        <v>4229</v>
      </c>
      <c r="D82" s="228" t="s">
        <v>4227</v>
      </c>
      <c r="E82" s="228" t="s">
        <v>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59C61-0989-4828-ACAD-42A24883CCAB}">
  <dimension ref="A1:EV303"/>
  <sheetViews>
    <sheetView workbookViewId="0">
      <pane xSplit="2" ySplit="1" topLeftCell="C2" activePane="bottomRight" state="frozen"/>
      <selection pane="topRight" activeCell="C1" sqref="C1"/>
      <selection pane="bottomLeft" activeCell="A2" sqref="A2"/>
      <selection pane="bottomRight" activeCell="A6" sqref="A6"/>
    </sheetView>
  </sheetViews>
  <sheetFormatPr defaultRowHeight="15" outlineLevelCol="1"/>
  <cols>
    <col min="1" max="1" width="5.5703125" bestFit="1" customWidth="1"/>
    <col min="2" max="2" width="11.42578125" bestFit="1" customWidth="1"/>
    <col min="3" max="3" width="42.5703125" bestFit="1" customWidth="1"/>
    <col min="4" max="4" width="5.42578125" bestFit="1" customWidth="1"/>
    <col min="5" max="5" width="42.5703125" hidden="1" customWidth="1"/>
    <col min="6" max="6" width="10" bestFit="1" customWidth="1"/>
    <col min="7" max="7" width="6.5703125" customWidth="1" outlineLevel="1"/>
    <col min="8" max="10" width="5" customWidth="1" outlineLevel="1"/>
    <col min="11" max="16" width="4.85546875" customWidth="1" outlineLevel="1"/>
    <col min="17" max="18" width="5.85546875" customWidth="1" outlineLevel="1"/>
    <col min="19" max="19" width="5" customWidth="1" outlineLevel="1"/>
    <col min="20" max="20" width="4" customWidth="1" outlineLevel="1"/>
    <col min="21" max="21" width="7" customWidth="1" outlineLevel="1"/>
    <col min="22" max="27" width="3.28515625" customWidth="1" outlineLevel="1"/>
    <col min="28" max="43" width="4.28515625" customWidth="1" outlineLevel="1"/>
    <col min="44" max="44" width="3" customWidth="1" outlineLevel="1"/>
    <col min="45" max="47" width="2.5703125" customWidth="1" outlineLevel="1"/>
    <col min="48" max="48" width="3" customWidth="1" outlineLevel="1"/>
    <col min="49" max="52" width="2.5703125" customWidth="1" outlineLevel="1"/>
    <col min="53" max="67" width="3.5703125" customWidth="1" outlineLevel="1"/>
    <col min="68" max="68" width="5.7109375" customWidth="1" outlineLevel="1"/>
    <col min="69" max="69" width="5.28515625" customWidth="1" outlineLevel="1"/>
    <col min="70" max="78" width="3.140625" customWidth="1" outlineLevel="1"/>
    <col min="79" max="105" width="4.140625" customWidth="1" outlineLevel="1"/>
    <col min="106" max="106" width="8.28515625" customWidth="1" outlineLevel="1"/>
    <col min="107" max="107" width="50" customWidth="1" outlineLevel="1"/>
    <col min="108" max="108" width="3.140625" customWidth="1" outlineLevel="1"/>
    <col min="109" max="110" width="2.85546875" customWidth="1" outlineLevel="1"/>
    <col min="111" max="112" width="7.28515625" customWidth="1" outlineLevel="1"/>
    <col min="113" max="113" width="12.42578125" customWidth="1" outlineLevel="1"/>
    <col min="114" max="114" width="10.140625" customWidth="1" outlineLevel="1"/>
    <col min="115" max="115" width="19.85546875" customWidth="1" outlineLevel="1"/>
    <col min="116" max="116" width="11.28515625" customWidth="1" outlineLevel="1"/>
    <col min="117" max="117" width="19.85546875" customWidth="1" outlineLevel="1"/>
    <col min="118" max="118" width="13.140625" customWidth="1" outlineLevel="1"/>
    <col min="119" max="119" width="17.85546875" customWidth="1" outlineLevel="1"/>
    <col min="120" max="120" width="14.5703125" customWidth="1" outlineLevel="1"/>
    <col min="121" max="121" width="10.42578125" customWidth="1" outlineLevel="1"/>
    <col min="122" max="122" width="15.85546875" customWidth="1" outlineLevel="1"/>
    <col min="123" max="123" width="7" customWidth="1" outlineLevel="1"/>
    <col min="124" max="124" width="14.28515625" customWidth="1" outlineLevel="1"/>
    <col min="125" max="125" width="13.42578125" customWidth="1" outlineLevel="1"/>
    <col min="126" max="126" width="15" customWidth="1" outlineLevel="1"/>
    <col min="127" max="128" width="3.140625" customWidth="1" outlineLevel="1"/>
    <col min="129" max="129" width="15.7109375" customWidth="1" outlineLevel="1"/>
    <col min="130" max="131" width="3.140625" customWidth="1" outlineLevel="1"/>
    <col min="132" max="132" width="228.5703125" customWidth="1" outlineLevel="1"/>
    <col min="133" max="134" width="5.140625" customWidth="1" outlineLevel="1"/>
    <col min="135" max="135" width="15" customWidth="1" outlineLevel="1"/>
    <col min="136" max="136" width="11.140625" customWidth="1" outlineLevel="1"/>
    <col min="137" max="137" width="9.28515625" customWidth="1" outlineLevel="1"/>
    <col min="138" max="138" width="5.85546875" customWidth="1" outlineLevel="1"/>
    <col min="139" max="139" width="3.5703125" customWidth="1" outlineLevel="1"/>
    <col min="140" max="140" width="4.28515625" customWidth="1" outlineLevel="1"/>
    <col min="141" max="143" width="3.5703125" customWidth="1" outlineLevel="1"/>
    <col min="144" max="144" width="4.140625" customWidth="1" outlineLevel="1"/>
    <col min="145" max="145" width="8.140625" customWidth="1" outlineLevel="1"/>
    <col min="146" max="146" width="7.140625" customWidth="1" outlineLevel="1"/>
    <col min="147" max="147" width="12.42578125" customWidth="1" outlineLevel="1"/>
    <col min="148" max="148" width="4.140625" customWidth="1" outlineLevel="1"/>
    <col min="149" max="149" width="13.5703125" customWidth="1" outlineLevel="1"/>
    <col min="150" max="150" width="15.28515625" customWidth="1" outlineLevel="1"/>
    <col min="151" max="151" width="3.7109375" customWidth="1" outlineLevel="1"/>
    <col min="152" max="152" width="27.28515625" bestFit="1" customWidth="1"/>
  </cols>
  <sheetData>
    <row r="1" spans="1:152">
      <c r="A1" t="s">
        <v>19</v>
      </c>
      <c r="B1" t="s">
        <v>4953</v>
      </c>
      <c r="C1" t="s">
        <v>275</v>
      </c>
      <c r="D1" t="s">
        <v>1787</v>
      </c>
      <c r="E1" t="s">
        <v>276</v>
      </c>
      <c r="F1" t="s">
        <v>4954</v>
      </c>
      <c r="G1" t="s">
        <v>4955</v>
      </c>
      <c r="H1" t="s">
        <v>4956</v>
      </c>
      <c r="I1" t="s">
        <v>4957</v>
      </c>
      <c r="J1" t="s">
        <v>4958</v>
      </c>
      <c r="K1" t="s">
        <v>4959</v>
      </c>
      <c r="L1" t="s">
        <v>4960</v>
      </c>
      <c r="M1" t="s">
        <v>4961</v>
      </c>
      <c r="N1" t="s">
        <v>4962</v>
      </c>
      <c r="O1" t="s">
        <v>4963</v>
      </c>
      <c r="P1" t="s">
        <v>4964</v>
      </c>
      <c r="Q1" t="s">
        <v>4965</v>
      </c>
      <c r="R1" t="s">
        <v>4966</v>
      </c>
      <c r="S1" t="s">
        <v>4967</v>
      </c>
      <c r="T1" t="s">
        <v>4968</v>
      </c>
      <c r="U1" t="s">
        <v>4969</v>
      </c>
      <c r="V1" t="s">
        <v>4970</v>
      </c>
      <c r="W1" t="s">
        <v>4971</v>
      </c>
      <c r="X1" t="s">
        <v>4972</v>
      </c>
      <c r="Y1" t="s">
        <v>4973</v>
      </c>
      <c r="Z1" t="s">
        <v>4974</v>
      </c>
      <c r="AA1" t="s">
        <v>4975</v>
      </c>
      <c r="AB1" t="s">
        <v>4976</v>
      </c>
      <c r="AC1" t="s">
        <v>4977</v>
      </c>
      <c r="AD1" t="s">
        <v>4978</v>
      </c>
      <c r="AE1" t="s">
        <v>4979</v>
      </c>
      <c r="AF1" t="s">
        <v>4980</v>
      </c>
      <c r="AG1" t="s">
        <v>4981</v>
      </c>
      <c r="AH1" t="s">
        <v>4982</v>
      </c>
      <c r="AI1" t="s">
        <v>4983</v>
      </c>
      <c r="AJ1" t="s">
        <v>4984</v>
      </c>
      <c r="AK1" t="s">
        <v>4985</v>
      </c>
      <c r="AL1" t="s">
        <v>4986</v>
      </c>
      <c r="AM1" t="s">
        <v>4987</v>
      </c>
      <c r="AN1" t="s">
        <v>4988</v>
      </c>
      <c r="AO1" t="s">
        <v>4989</v>
      </c>
      <c r="AP1" t="s">
        <v>4990</v>
      </c>
      <c r="AQ1" t="s">
        <v>4991</v>
      </c>
      <c r="AR1" t="s">
        <v>4992</v>
      </c>
      <c r="AS1" t="s">
        <v>4993</v>
      </c>
      <c r="AT1" t="s">
        <v>4994</v>
      </c>
      <c r="AU1" t="s">
        <v>4995</v>
      </c>
      <c r="AV1" t="s">
        <v>4996</v>
      </c>
      <c r="AW1" t="s">
        <v>4997</v>
      </c>
      <c r="AX1" t="s">
        <v>4998</v>
      </c>
      <c r="AY1" t="s">
        <v>4999</v>
      </c>
      <c r="AZ1" t="s">
        <v>5000</v>
      </c>
      <c r="BA1" t="s">
        <v>5001</v>
      </c>
      <c r="BB1" t="s">
        <v>5002</v>
      </c>
      <c r="BC1" t="s">
        <v>5003</v>
      </c>
      <c r="BD1" t="s">
        <v>5004</v>
      </c>
      <c r="BE1" t="s">
        <v>5005</v>
      </c>
      <c r="BF1" t="s">
        <v>5006</v>
      </c>
      <c r="BG1" t="s">
        <v>5007</v>
      </c>
      <c r="BH1" t="s">
        <v>5008</v>
      </c>
      <c r="BI1" t="s">
        <v>5009</v>
      </c>
      <c r="BJ1" t="s">
        <v>5010</v>
      </c>
      <c r="BK1" t="s">
        <v>5011</v>
      </c>
      <c r="BL1" t="s">
        <v>5012</v>
      </c>
      <c r="BM1" t="s">
        <v>5013</v>
      </c>
      <c r="BN1" t="s">
        <v>5014</v>
      </c>
      <c r="BO1" t="s">
        <v>5015</v>
      </c>
      <c r="BP1" t="s">
        <v>5016</v>
      </c>
      <c r="BQ1" t="s">
        <v>129</v>
      </c>
      <c r="BR1" t="s">
        <v>5017</v>
      </c>
      <c r="BS1" t="s">
        <v>5018</v>
      </c>
      <c r="BT1" t="s">
        <v>5019</v>
      </c>
      <c r="BU1" t="s">
        <v>5020</v>
      </c>
      <c r="BV1" t="s">
        <v>5021</v>
      </c>
      <c r="BW1" t="s">
        <v>5022</v>
      </c>
      <c r="BX1" t="s">
        <v>5023</v>
      </c>
      <c r="BY1" t="s">
        <v>5024</v>
      </c>
      <c r="BZ1" t="s">
        <v>5025</v>
      </c>
      <c r="CA1" t="s">
        <v>5026</v>
      </c>
      <c r="CB1" t="s">
        <v>5027</v>
      </c>
      <c r="CC1" t="s">
        <v>5028</v>
      </c>
      <c r="CD1" t="s">
        <v>5029</v>
      </c>
      <c r="CE1" t="s">
        <v>5030</v>
      </c>
      <c r="CF1" t="s">
        <v>5031</v>
      </c>
      <c r="CG1" t="s">
        <v>5032</v>
      </c>
      <c r="CH1" t="s">
        <v>5033</v>
      </c>
      <c r="CI1" t="s">
        <v>5034</v>
      </c>
      <c r="CJ1" t="s">
        <v>5035</v>
      </c>
      <c r="CK1" t="s">
        <v>5036</v>
      </c>
      <c r="CL1" t="s">
        <v>5037</v>
      </c>
      <c r="CM1" t="s">
        <v>5038</v>
      </c>
      <c r="CN1" t="s">
        <v>5039</v>
      </c>
      <c r="CO1" t="s">
        <v>5040</v>
      </c>
      <c r="CP1" t="s">
        <v>5041</v>
      </c>
      <c r="CQ1" t="s">
        <v>5042</v>
      </c>
      <c r="CR1" t="s">
        <v>5043</v>
      </c>
      <c r="CS1" t="s">
        <v>5044</v>
      </c>
      <c r="CT1" t="s">
        <v>5045</v>
      </c>
      <c r="CU1" t="s">
        <v>5046</v>
      </c>
      <c r="CV1" t="s">
        <v>5047</v>
      </c>
      <c r="CW1" t="s">
        <v>5048</v>
      </c>
      <c r="CX1" t="s">
        <v>5049</v>
      </c>
      <c r="CY1" t="s">
        <v>5050</v>
      </c>
      <c r="CZ1" t="s">
        <v>5051</v>
      </c>
      <c r="DA1" t="s">
        <v>5052</v>
      </c>
      <c r="DB1" t="s">
        <v>5053</v>
      </c>
      <c r="DC1" t="s">
        <v>5054</v>
      </c>
      <c r="DD1" t="s">
        <v>5055</v>
      </c>
      <c r="DE1" t="s">
        <v>5056</v>
      </c>
      <c r="DF1" t="s">
        <v>5057</v>
      </c>
      <c r="DG1" t="s">
        <v>5058</v>
      </c>
      <c r="DH1" t="s">
        <v>5059</v>
      </c>
      <c r="DI1" t="s">
        <v>5060</v>
      </c>
      <c r="DJ1" t="s">
        <v>300</v>
      </c>
      <c r="DK1" t="s">
        <v>5061</v>
      </c>
      <c r="DL1" t="s">
        <v>302</v>
      </c>
      <c r="DM1" t="s">
        <v>5062</v>
      </c>
      <c r="DN1" t="s">
        <v>5063</v>
      </c>
      <c r="DO1" t="s">
        <v>5064</v>
      </c>
      <c r="DP1" t="s">
        <v>5065</v>
      </c>
      <c r="DQ1" t="s">
        <v>5066</v>
      </c>
      <c r="DR1" t="s">
        <v>5067</v>
      </c>
      <c r="DS1" t="s">
        <v>3042</v>
      </c>
      <c r="DT1" t="s">
        <v>5068</v>
      </c>
      <c r="DU1" t="s">
        <v>5069</v>
      </c>
      <c r="DV1" t="s">
        <v>5070</v>
      </c>
      <c r="DW1" t="s">
        <v>5071</v>
      </c>
      <c r="DX1" t="s">
        <v>5072</v>
      </c>
      <c r="DY1" t="s">
        <v>5073</v>
      </c>
      <c r="DZ1" t="s">
        <v>5074</v>
      </c>
      <c r="EA1" t="s">
        <v>5075</v>
      </c>
      <c r="EB1" t="s">
        <v>5076</v>
      </c>
      <c r="EC1" t="s">
        <v>5077</v>
      </c>
      <c r="ED1" t="s">
        <v>5078</v>
      </c>
      <c r="EE1" t="s">
        <v>5079</v>
      </c>
      <c r="EF1" t="s">
        <v>5080</v>
      </c>
      <c r="EG1" t="s">
        <v>124</v>
      </c>
      <c r="EH1" t="s">
        <v>5081</v>
      </c>
      <c r="EI1" t="s">
        <v>5082</v>
      </c>
      <c r="EJ1" t="s">
        <v>5083</v>
      </c>
      <c r="EK1" t="s">
        <v>5084</v>
      </c>
      <c r="EL1" t="s">
        <v>5085</v>
      </c>
      <c r="EM1" t="s">
        <v>5086</v>
      </c>
      <c r="EN1" t="s">
        <v>5087</v>
      </c>
      <c r="EO1" t="s">
        <v>5088</v>
      </c>
      <c r="EP1" t="s">
        <v>5089</v>
      </c>
      <c r="EQ1" t="s">
        <v>5090</v>
      </c>
      <c r="ER1" t="s">
        <v>5091</v>
      </c>
      <c r="ES1" t="s">
        <v>5092</v>
      </c>
      <c r="ET1" t="s">
        <v>5093</v>
      </c>
      <c r="EU1" t="s">
        <v>5094</v>
      </c>
    </row>
    <row r="2" spans="1:152">
      <c r="A2">
        <v>1</v>
      </c>
      <c r="B2">
        <v>2</v>
      </c>
      <c r="C2" t="s">
        <v>1748</v>
      </c>
      <c r="E2" t="s">
        <v>1748</v>
      </c>
      <c r="F2">
        <v>111</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1</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E2">
        <v>0</v>
      </c>
      <c r="DF2">
        <v>0</v>
      </c>
      <c r="DJ2" t="s">
        <v>5095</v>
      </c>
      <c r="DK2" s="202">
        <v>42410.541122685187</v>
      </c>
      <c r="DM2" s="470">
        <v>0</v>
      </c>
      <c r="DO2" s="470">
        <v>0</v>
      </c>
      <c r="DP2">
        <v>0</v>
      </c>
      <c r="DQ2">
        <v>-1</v>
      </c>
      <c r="DS2">
        <v>0</v>
      </c>
      <c r="DT2">
        <v>0</v>
      </c>
      <c r="DV2">
        <v>0</v>
      </c>
      <c r="EC2">
        <v>0</v>
      </c>
      <c r="ED2">
        <v>0</v>
      </c>
      <c r="EE2">
        <v>0</v>
      </c>
      <c r="EI2">
        <v>0</v>
      </c>
      <c r="EJ2">
        <v>0</v>
      </c>
      <c r="EK2">
        <v>0</v>
      </c>
      <c r="EL2">
        <v>0</v>
      </c>
      <c r="EM2">
        <v>0</v>
      </c>
      <c r="EN2">
        <v>0</v>
      </c>
      <c r="ER2">
        <v>0</v>
      </c>
      <c r="EV2" t="str">
        <f t="shared" ref="EV2:EV65" si="0">VLOOKUP(F2,$A$2:$C$500,3,FALSE)</f>
        <v>Cash-in-hand</v>
      </c>
    </row>
    <row r="3" spans="1:152">
      <c r="A3">
        <v>2</v>
      </c>
      <c r="B3">
        <v>2</v>
      </c>
      <c r="C3" t="s">
        <v>1732</v>
      </c>
      <c r="E3" t="s">
        <v>1732</v>
      </c>
      <c r="F3">
        <v>108</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1</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E3">
        <v>0</v>
      </c>
      <c r="DF3">
        <v>0</v>
      </c>
      <c r="DJ3" t="s">
        <v>5095</v>
      </c>
      <c r="DK3" s="202">
        <v>42410.541122685187</v>
      </c>
      <c r="DM3" s="470">
        <v>0</v>
      </c>
      <c r="DO3" s="470">
        <v>0</v>
      </c>
      <c r="DP3">
        <v>0</v>
      </c>
      <c r="DQ3">
        <v>-1</v>
      </c>
      <c r="DS3">
        <v>0</v>
      </c>
      <c r="DT3">
        <v>0</v>
      </c>
      <c r="DV3">
        <v>0</v>
      </c>
      <c r="EC3">
        <v>0</v>
      </c>
      <c r="ED3">
        <v>0</v>
      </c>
      <c r="EE3">
        <v>0</v>
      </c>
      <c r="EI3">
        <v>0</v>
      </c>
      <c r="EJ3">
        <v>0</v>
      </c>
      <c r="EK3">
        <v>0</v>
      </c>
      <c r="EL3">
        <v>0</v>
      </c>
      <c r="EM3">
        <v>0</v>
      </c>
      <c r="EN3">
        <v>0</v>
      </c>
      <c r="ER3">
        <v>0</v>
      </c>
      <c r="EV3" t="str">
        <f t="shared" si="0"/>
        <v>Profit &amp; Loss</v>
      </c>
    </row>
    <row r="4" spans="1:152">
      <c r="A4">
        <v>3</v>
      </c>
      <c r="B4">
        <v>2</v>
      </c>
      <c r="C4" t="s">
        <v>453</v>
      </c>
      <c r="E4" t="s">
        <v>453</v>
      </c>
      <c r="F4">
        <v>115</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1</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E4">
        <v>0</v>
      </c>
      <c r="DF4">
        <v>0</v>
      </c>
      <c r="DJ4" t="s">
        <v>5095</v>
      </c>
      <c r="DK4" s="202">
        <v>42410.541122685187</v>
      </c>
      <c r="DM4" s="470">
        <v>0</v>
      </c>
      <c r="DO4" s="470">
        <v>0</v>
      </c>
      <c r="DP4">
        <v>0</v>
      </c>
      <c r="DQ4">
        <v>-1</v>
      </c>
      <c r="DS4">
        <v>0</v>
      </c>
      <c r="DT4">
        <v>0</v>
      </c>
      <c r="DV4">
        <v>0</v>
      </c>
      <c r="EC4">
        <v>0</v>
      </c>
      <c r="ED4">
        <v>0</v>
      </c>
      <c r="EE4">
        <v>0</v>
      </c>
      <c r="EI4">
        <v>0</v>
      </c>
      <c r="EJ4">
        <v>0</v>
      </c>
      <c r="EK4">
        <v>0</v>
      </c>
      <c r="EL4">
        <v>0</v>
      </c>
      <c r="EM4">
        <v>0</v>
      </c>
      <c r="EN4">
        <v>0</v>
      </c>
      <c r="ER4">
        <v>0</v>
      </c>
      <c r="EV4" t="str">
        <f t="shared" si="0"/>
        <v>Stock-in-hand</v>
      </c>
    </row>
    <row r="5" spans="1:152">
      <c r="A5">
        <v>4</v>
      </c>
      <c r="B5">
        <v>2</v>
      </c>
      <c r="C5" t="s">
        <v>456</v>
      </c>
      <c r="E5" t="s">
        <v>456</v>
      </c>
      <c r="F5">
        <v>123</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1</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-1</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E5">
        <v>0</v>
      </c>
      <c r="DF5">
        <v>0</v>
      </c>
      <c r="DJ5" t="s">
        <v>5095</v>
      </c>
      <c r="DK5" s="202">
        <v>42410.541122685187</v>
      </c>
      <c r="DM5" s="470">
        <v>0</v>
      </c>
      <c r="DO5" s="470">
        <v>0</v>
      </c>
      <c r="DP5">
        <v>0</v>
      </c>
      <c r="DQ5">
        <v>-1</v>
      </c>
      <c r="DS5">
        <v>0</v>
      </c>
      <c r="DT5">
        <v>0</v>
      </c>
      <c r="DV5">
        <v>0</v>
      </c>
      <c r="EC5">
        <v>0</v>
      </c>
      <c r="ED5">
        <v>0</v>
      </c>
      <c r="EE5">
        <v>0</v>
      </c>
      <c r="EI5">
        <v>0</v>
      </c>
      <c r="EJ5">
        <v>0</v>
      </c>
      <c r="EK5">
        <v>0</v>
      </c>
      <c r="EL5">
        <v>0</v>
      </c>
      <c r="EM5">
        <v>0</v>
      </c>
      <c r="EN5">
        <v>0</v>
      </c>
      <c r="ER5">
        <v>0</v>
      </c>
      <c r="EV5" t="str">
        <f t="shared" si="0"/>
        <v>Sale</v>
      </c>
    </row>
    <row r="6" spans="1:152">
      <c r="A6">
        <v>5</v>
      </c>
      <c r="B6">
        <v>2</v>
      </c>
      <c r="C6" t="s">
        <v>64</v>
      </c>
      <c r="E6" t="s">
        <v>64</v>
      </c>
      <c r="F6">
        <v>122</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1</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-1</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E6">
        <v>0</v>
      </c>
      <c r="DF6">
        <v>0</v>
      </c>
      <c r="DJ6" t="s">
        <v>5095</v>
      </c>
      <c r="DK6" s="202">
        <v>42410.541134259256</v>
      </c>
      <c r="DM6" s="470">
        <v>0</v>
      </c>
      <c r="DO6" s="470">
        <v>0</v>
      </c>
      <c r="DP6">
        <v>0</v>
      </c>
      <c r="DQ6">
        <v>-1</v>
      </c>
      <c r="DS6">
        <v>0</v>
      </c>
      <c r="DT6">
        <v>0</v>
      </c>
      <c r="DV6">
        <v>0</v>
      </c>
      <c r="EC6">
        <v>0</v>
      </c>
      <c r="ED6">
        <v>0</v>
      </c>
      <c r="EE6">
        <v>0</v>
      </c>
      <c r="EI6">
        <v>0</v>
      </c>
      <c r="EJ6">
        <v>0</v>
      </c>
      <c r="EK6">
        <v>0</v>
      </c>
      <c r="EL6">
        <v>0</v>
      </c>
      <c r="EM6">
        <v>0</v>
      </c>
      <c r="EN6">
        <v>0</v>
      </c>
      <c r="ER6">
        <v>0</v>
      </c>
      <c r="EV6" t="str">
        <f t="shared" si="0"/>
        <v>Purchase</v>
      </c>
    </row>
    <row r="7" spans="1:152">
      <c r="A7">
        <v>101</v>
      </c>
      <c r="B7">
        <v>1</v>
      </c>
      <c r="C7" t="s">
        <v>1718</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E7">
        <v>0</v>
      </c>
      <c r="DF7">
        <v>0</v>
      </c>
      <c r="DJ7" t="s">
        <v>5095</v>
      </c>
      <c r="DK7" s="202">
        <v>42410.541064814817</v>
      </c>
      <c r="DM7" s="470">
        <v>0</v>
      </c>
      <c r="DO7" s="470">
        <v>0</v>
      </c>
      <c r="DP7">
        <v>0</v>
      </c>
      <c r="DQ7">
        <v>-1</v>
      </c>
      <c r="DS7">
        <v>0</v>
      </c>
      <c r="DT7">
        <v>0</v>
      </c>
      <c r="DV7">
        <v>0</v>
      </c>
      <c r="EC7">
        <v>0</v>
      </c>
      <c r="ED7">
        <v>0</v>
      </c>
      <c r="EE7">
        <v>0</v>
      </c>
      <c r="EI7">
        <v>0</v>
      </c>
      <c r="EJ7">
        <v>0</v>
      </c>
      <c r="EK7">
        <v>0</v>
      </c>
      <c r="EL7">
        <v>0</v>
      </c>
      <c r="EM7">
        <v>0</v>
      </c>
      <c r="EN7">
        <v>0</v>
      </c>
      <c r="ER7">
        <v>0</v>
      </c>
      <c r="EV7" t="e">
        <f t="shared" si="0"/>
        <v>#N/A</v>
      </c>
    </row>
    <row r="8" spans="1:152">
      <c r="A8">
        <v>102</v>
      </c>
      <c r="B8">
        <v>1</v>
      </c>
      <c r="C8" t="s">
        <v>1720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E8">
        <v>0</v>
      </c>
      <c r="DF8">
        <v>0</v>
      </c>
      <c r="DJ8" t="s">
        <v>5095</v>
      </c>
      <c r="DK8" s="202">
        <v>42410.541064814817</v>
      </c>
      <c r="DM8" s="470">
        <v>0</v>
      </c>
      <c r="DO8" s="470">
        <v>0</v>
      </c>
      <c r="DP8">
        <v>0</v>
      </c>
      <c r="DQ8">
        <v>-1</v>
      </c>
      <c r="DS8">
        <v>0</v>
      </c>
      <c r="DT8">
        <v>0</v>
      </c>
      <c r="DV8">
        <v>0</v>
      </c>
      <c r="EC8">
        <v>0</v>
      </c>
      <c r="ED8">
        <v>0</v>
      </c>
      <c r="EE8">
        <v>0</v>
      </c>
      <c r="EI8">
        <v>0</v>
      </c>
      <c r="EJ8">
        <v>0</v>
      </c>
      <c r="EK8">
        <v>0</v>
      </c>
      <c r="EL8">
        <v>0</v>
      </c>
      <c r="EM8">
        <v>0</v>
      </c>
      <c r="EN8">
        <v>0</v>
      </c>
      <c r="ER8">
        <v>0</v>
      </c>
      <c r="EV8" t="e">
        <f t="shared" si="0"/>
        <v>#N/A</v>
      </c>
    </row>
    <row r="9" spans="1:152">
      <c r="A9">
        <v>103</v>
      </c>
      <c r="B9">
        <v>1</v>
      </c>
      <c r="C9" t="s">
        <v>1721</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E9">
        <v>0</v>
      </c>
      <c r="DF9">
        <v>0</v>
      </c>
      <c r="DJ9" t="s">
        <v>5095</v>
      </c>
      <c r="DK9" s="202">
        <v>42410.541064814817</v>
      </c>
      <c r="DM9" s="470">
        <v>0</v>
      </c>
      <c r="DO9" s="470">
        <v>0</v>
      </c>
      <c r="DP9">
        <v>0</v>
      </c>
      <c r="DQ9">
        <v>-1</v>
      </c>
      <c r="DS9">
        <v>0</v>
      </c>
      <c r="DT9">
        <v>0</v>
      </c>
      <c r="DV9">
        <v>0</v>
      </c>
      <c r="EC9">
        <v>0</v>
      </c>
      <c r="ED9">
        <v>0</v>
      </c>
      <c r="EE9">
        <v>0</v>
      </c>
      <c r="EI9">
        <v>0</v>
      </c>
      <c r="EJ9">
        <v>0</v>
      </c>
      <c r="EK9">
        <v>0</v>
      </c>
      <c r="EL9">
        <v>0</v>
      </c>
      <c r="EM9">
        <v>0</v>
      </c>
      <c r="EN9">
        <v>0</v>
      </c>
      <c r="ER9">
        <v>0</v>
      </c>
      <c r="EV9" t="e">
        <f t="shared" si="0"/>
        <v>#N/A</v>
      </c>
    </row>
    <row r="10" spans="1:152">
      <c r="A10">
        <v>104</v>
      </c>
      <c r="B10">
        <v>1</v>
      </c>
      <c r="C10" t="s">
        <v>1725</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E10">
        <v>0</v>
      </c>
      <c r="DF10">
        <v>0</v>
      </c>
      <c r="DJ10" t="s">
        <v>5095</v>
      </c>
      <c r="DK10" s="202">
        <v>42410.541064814817</v>
      </c>
      <c r="DM10" s="470">
        <v>0</v>
      </c>
      <c r="DO10" s="470">
        <v>0</v>
      </c>
      <c r="DP10">
        <v>0</v>
      </c>
      <c r="DQ10">
        <v>-1</v>
      </c>
      <c r="DS10">
        <v>0</v>
      </c>
      <c r="DT10">
        <v>0</v>
      </c>
      <c r="DV10">
        <v>0</v>
      </c>
      <c r="EC10">
        <v>0</v>
      </c>
      <c r="ED10">
        <v>0</v>
      </c>
      <c r="EE10">
        <v>0</v>
      </c>
      <c r="EI10">
        <v>0</v>
      </c>
      <c r="EJ10">
        <v>0</v>
      </c>
      <c r="EK10">
        <v>0</v>
      </c>
      <c r="EL10">
        <v>0</v>
      </c>
      <c r="EM10">
        <v>0</v>
      </c>
      <c r="EN10">
        <v>0</v>
      </c>
      <c r="ER10">
        <v>0</v>
      </c>
      <c r="EV10" t="e">
        <f t="shared" si="0"/>
        <v>#N/A</v>
      </c>
    </row>
    <row r="11" spans="1:152">
      <c r="A11">
        <v>105</v>
      </c>
      <c r="B11">
        <v>1</v>
      </c>
      <c r="C11" t="s">
        <v>1728</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E11">
        <v>0</v>
      </c>
      <c r="DF11">
        <v>0</v>
      </c>
      <c r="DJ11" t="s">
        <v>5095</v>
      </c>
      <c r="DK11" s="202">
        <v>42410.541076388887</v>
      </c>
      <c r="DM11" s="470">
        <v>0</v>
      </c>
      <c r="DO11" s="470">
        <v>0</v>
      </c>
      <c r="DP11">
        <v>0</v>
      </c>
      <c r="DQ11">
        <v>-1</v>
      </c>
      <c r="DS11">
        <v>0</v>
      </c>
      <c r="DT11">
        <v>0</v>
      </c>
      <c r="DV11">
        <v>0</v>
      </c>
      <c r="EC11">
        <v>0</v>
      </c>
      <c r="ED11">
        <v>0</v>
      </c>
      <c r="EE11">
        <v>0</v>
      </c>
      <c r="EI11">
        <v>0</v>
      </c>
      <c r="EJ11">
        <v>0</v>
      </c>
      <c r="EK11">
        <v>0</v>
      </c>
      <c r="EL11">
        <v>0</v>
      </c>
      <c r="EM11">
        <v>0</v>
      </c>
      <c r="EN11">
        <v>0</v>
      </c>
      <c r="ER11">
        <v>0</v>
      </c>
      <c r="EV11" t="e">
        <f t="shared" si="0"/>
        <v>#N/A</v>
      </c>
    </row>
    <row r="12" spans="1:152">
      <c r="A12">
        <v>106</v>
      </c>
      <c r="B12">
        <v>1</v>
      </c>
      <c r="C12" t="s">
        <v>1730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E12">
        <v>0</v>
      </c>
      <c r="DF12">
        <v>0</v>
      </c>
      <c r="DJ12" t="s">
        <v>5095</v>
      </c>
      <c r="DK12" s="202">
        <v>42410.541076388887</v>
      </c>
      <c r="DM12" s="470">
        <v>0</v>
      </c>
      <c r="DO12" s="470">
        <v>0</v>
      </c>
      <c r="DP12">
        <v>0</v>
      </c>
      <c r="DQ12">
        <v>-1</v>
      </c>
      <c r="DS12">
        <v>0</v>
      </c>
      <c r="DT12">
        <v>0</v>
      </c>
      <c r="DV12">
        <v>0</v>
      </c>
      <c r="EC12">
        <v>0</v>
      </c>
      <c r="ED12">
        <v>0</v>
      </c>
      <c r="EE12">
        <v>0</v>
      </c>
      <c r="EI12">
        <v>0</v>
      </c>
      <c r="EJ12">
        <v>0</v>
      </c>
      <c r="EK12">
        <v>0</v>
      </c>
      <c r="EL12">
        <v>0</v>
      </c>
      <c r="EM12">
        <v>0</v>
      </c>
      <c r="EN12">
        <v>0</v>
      </c>
      <c r="ER12">
        <v>0</v>
      </c>
      <c r="EV12" t="e">
        <f t="shared" si="0"/>
        <v>#N/A</v>
      </c>
    </row>
    <row r="13" spans="1:152">
      <c r="A13">
        <v>107</v>
      </c>
      <c r="B13">
        <v>1</v>
      </c>
      <c r="C13" t="s">
        <v>1731</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E13">
        <v>0</v>
      </c>
      <c r="DF13">
        <v>0</v>
      </c>
      <c r="DJ13" t="s">
        <v>5095</v>
      </c>
      <c r="DK13" s="202">
        <v>42410.541076388887</v>
      </c>
      <c r="DM13" s="470">
        <v>0</v>
      </c>
      <c r="DO13" s="470">
        <v>0</v>
      </c>
      <c r="DP13">
        <v>0</v>
      </c>
      <c r="DQ13">
        <v>-1</v>
      </c>
      <c r="DS13">
        <v>0</v>
      </c>
      <c r="DT13">
        <v>0</v>
      </c>
      <c r="DV13">
        <v>0</v>
      </c>
      <c r="EC13">
        <v>0</v>
      </c>
      <c r="ED13">
        <v>0</v>
      </c>
      <c r="EE13">
        <v>0</v>
      </c>
      <c r="EI13">
        <v>0</v>
      </c>
      <c r="EJ13">
        <v>0</v>
      </c>
      <c r="EK13">
        <v>0</v>
      </c>
      <c r="EL13">
        <v>0</v>
      </c>
      <c r="EM13">
        <v>0</v>
      </c>
      <c r="EN13">
        <v>0</v>
      </c>
      <c r="ER13">
        <v>0</v>
      </c>
      <c r="EV13" t="e">
        <f t="shared" si="0"/>
        <v>#N/A</v>
      </c>
    </row>
    <row r="14" spans="1:152">
      <c r="A14">
        <v>108</v>
      </c>
      <c r="B14">
        <v>1</v>
      </c>
      <c r="C14" t="s">
        <v>1732</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E14">
        <v>0</v>
      </c>
      <c r="DF14">
        <v>0</v>
      </c>
      <c r="DJ14" t="s">
        <v>5095</v>
      </c>
      <c r="DK14" s="202">
        <v>42410.541076388887</v>
      </c>
      <c r="DM14" s="470">
        <v>0</v>
      </c>
      <c r="DO14" s="470">
        <v>0</v>
      </c>
      <c r="DP14">
        <v>0</v>
      </c>
      <c r="DQ14">
        <v>-1</v>
      </c>
      <c r="DS14">
        <v>0</v>
      </c>
      <c r="DT14">
        <v>0</v>
      </c>
      <c r="DV14">
        <v>0</v>
      </c>
      <c r="EC14">
        <v>0</v>
      </c>
      <c r="ED14">
        <v>0</v>
      </c>
      <c r="EE14">
        <v>0</v>
      </c>
      <c r="EI14">
        <v>0</v>
      </c>
      <c r="EJ14">
        <v>0</v>
      </c>
      <c r="EK14">
        <v>0</v>
      </c>
      <c r="EL14">
        <v>0</v>
      </c>
      <c r="EM14">
        <v>0</v>
      </c>
      <c r="EN14">
        <v>0</v>
      </c>
      <c r="ER14">
        <v>0</v>
      </c>
      <c r="EV14" t="e">
        <f t="shared" si="0"/>
        <v>#N/A</v>
      </c>
    </row>
    <row r="15" spans="1:152">
      <c r="A15">
        <v>109</v>
      </c>
      <c r="B15">
        <v>1</v>
      </c>
      <c r="C15" t="s">
        <v>1735</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E15">
        <v>0</v>
      </c>
      <c r="DF15">
        <v>0</v>
      </c>
      <c r="DJ15" t="s">
        <v>5095</v>
      </c>
      <c r="DK15" s="202">
        <v>42410.541076388887</v>
      </c>
      <c r="DM15" s="470">
        <v>0</v>
      </c>
      <c r="DO15" s="470">
        <v>0</v>
      </c>
      <c r="DP15">
        <v>0</v>
      </c>
      <c r="DQ15">
        <v>-1</v>
      </c>
      <c r="DS15">
        <v>0</v>
      </c>
      <c r="DT15">
        <v>0</v>
      </c>
      <c r="DV15">
        <v>0</v>
      </c>
      <c r="EC15">
        <v>0</v>
      </c>
      <c r="ED15">
        <v>0</v>
      </c>
      <c r="EE15">
        <v>0</v>
      </c>
      <c r="EI15">
        <v>0</v>
      </c>
      <c r="EJ15">
        <v>0</v>
      </c>
      <c r="EK15">
        <v>0</v>
      </c>
      <c r="EL15">
        <v>0</v>
      </c>
      <c r="EM15">
        <v>0</v>
      </c>
      <c r="EN15">
        <v>0</v>
      </c>
      <c r="ER15">
        <v>0</v>
      </c>
      <c r="EV15" t="e">
        <f t="shared" si="0"/>
        <v>#N/A</v>
      </c>
    </row>
    <row r="16" spans="1:152">
      <c r="A16">
        <v>110</v>
      </c>
      <c r="B16">
        <v>1</v>
      </c>
      <c r="C16" t="s">
        <v>1741</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E16">
        <v>0</v>
      </c>
      <c r="DF16">
        <v>0</v>
      </c>
      <c r="DJ16" t="s">
        <v>5095</v>
      </c>
      <c r="DK16" s="202">
        <v>42410.541076388887</v>
      </c>
      <c r="DM16" s="470">
        <v>0</v>
      </c>
      <c r="DO16" s="470">
        <v>0</v>
      </c>
      <c r="DP16">
        <v>0</v>
      </c>
      <c r="DQ16">
        <v>-1</v>
      </c>
      <c r="DS16">
        <v>0</v>
      </c>
      <c r="DT16">
        <v>0</v>
      </c>
      <c r="DV16">
        <v>0</v>
      </c>
      <c r="EC16">
        <v>0</v>
      </c>
      <c r="ED16">
        <v>0</v>
      </c>
      <c r="EE16">
        <v>0</v>
      </c>
      <c r="EI16">
        <v>0</v>
      </c>
      <c r="EJ16">
        <v>0</v>
      </c>
      <c r="EK16">
        <v>0</v>
      </c>
      <c r="EL16">
        <v>0</v>
      </c>
      <c r="EM16">
        <v>0</v>
      </c>
      <c r="EN16">
        <v>0</v>
      </c>
      <c r="ER16">
        <v>0</v>
      </c>
      <c r="EV16" t="e">
        <f t="shared" si="0"/>
        <v>#N/A</v>
      </c>
    </row>
    <row r="17" spans="1:152">
      <c r="A17">
        <v>111</v>
      </c>
      <c r="B17">
        <v>1</v>
      </c>
      <c r="C17" t="s">
        <v>1719</v>
      </c>
      <c r="F17">
        <v>102</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E17">
        <v>0</v>
      </c>
      <c r="DF17">
        <v>0</v>
      </c>
      <c r="DJ17" t="s">
        <v>5095</v>
      </c>
      <c r="DK17" s="202">
        <v>42410.541087962964</v>
      </c>
      <c r="DM17" s="470">
        <v>0</v>
      </c>
      <c r="DO17" s="470">
        <v>0</v>
      </c>
      <c r="DP17">
        <v>0</v>
      </c>
      <c r="DQ17">
        <v>-1</v>
      </c>
      <c r="DS17">
        <v>0</v>
      </c>
      <c r="DT17">
        <v>0</v>
      </c>
      <c r="DV17">
        <v>0</v>
      </c>
      <c r="EC17">
        <v>0</v>
      </c>
      <c r="ED17">
        <v>0</v>
      </c>
      <c r="EE17">
        <v>0</v>
      </c>
      <c r="EI17">
        <v>0</v>
      </c>
      <c r="EJ17">
        <v>0</v>
      </c>
      <c r="EK17">
        <v>0</v>
      </c>
      <c r="EL17">
        <v>0</v>
      </c>
      <c r="EM17">
        <v>0</v>
      </c>
      <c r="EN17">
        <v>0</v>
      </c>
      <c r="ER17">
        <v>0</v>
      </c>
      <c r="EV17" t="str">
        <f t="shared" si="0"/>
        <v>Current Assets</v>
      </c>
    </row>
    <row r="18" spans="1:152">
      <c r="A18">
        <v>112</v>
      </c>
      <c r="B18">
        <v>1</v>
      </c>
      <c r="C18" t="s">
        <v>1716</v>
      </c>
      <c r="F18">
        <v>102</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E18">
        <v>0</v>
      </c>
      <c r="DF18">
        <v>0</v>
      </c>
      <c r="DJ18" t="s">
        <v>5095</v>
      </c>
      <c r="DK18" s="202">
        <v>42410.541087962964</v>
      </c>
      <c r="DM18" s="470">
        <v>0</v>
      </c>
      <c r="DO18" s="470">
        <v>0</v>
      </c>
      <c r="DP18">
        <v>0</v>
      </c>
      <c r="DQ18">
        <v>-1</v>
      </c>
      <c r="DS18">
        <v>0</v>
      </c>
      <c r="DT18">
        <v>0</v>
      </c>
      <c r="DV18">
        <v>0</v>
      </c>
      <c r="EC18">
        <v>0</v>
      </c>
      <c r="ED18">
        <v>0</v>
      </c>
      <c r="EE18">
        <v>0</v>
      </c>
      <c r="EI18">
        <v>0</v>
      </c>
      <c r="EJ18">
        <v>0</v>
      </c>
      <c r="EK18">
        <v>0</v>
      </c>
      <c r="EL18">
        <v>0</v>
      </c>
      <c r="EM18">
        <v>0</v>
      </c>
      <c r="EN18">
        <v>0</v>
      </c>
      <c r="ER18">
        <v>0</v>
      </c>
      <c r="EV18" t="str">
        <f t="shared" si="0"/>
        <v>Current Assets</v>
      </c>
    </row>
    <row r="19" spans="1:152">
      <c r="A19">
        <v>113</v>
      </c>
      <c r="B19">
        <v>1</v>
      </c>
      <c r="C19" t="s">
        <v>1737</v>
      </c>
      <c r="F19">
        <v>102</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E19">
        <v>0</v>
      </c>
      <c r="DF19">
        <v>0</v>
      </c>
      <c r="DJ19" t="s">
        <v>5095</v>
      </c>
      <c r="DK19" s="202">
        <v>42410.541087962964</v>
      </c>
      <c r="DM19" s="470">
        <v>0</v>
      </c>
      <c r="DO19" s="470">
        <v>0</v>
      </c>
      <c r="DP19">
        <v>0</v>
      </c>
      <c r="DQ19">
        <v>-1</v>
      </c>
      <c r="DS19">
        <v>0</v>
      </c>
      <c r="DT19">
        <v>0</v>
      </c>
      <c r="DV19">
        <v>0</v>
      </c>
      <c r="EC19">
        <v>0</v>
      </c>
      <c r="ED19">
        <v>0</v>
      </c>
      <c r="EE19">
        <v>0</v>
      </c>
      <c r="EI19">
        <v>0</v>
      </c>
      <c r="EJ19">
        <v>0</v>
      </c>
      <c r="EK19">
        <v>0</v>
      </c>
      <c r="EL19">
        <v>0</v>
      </c>
      <c r="EM19">
        <v>0</v>
      </c>
      <c r="EN19">
        <v>0</v>
      </c>
      <c r="ER19">
        <v>0</v>
      </c>
      <c r="EV19" t="str">
        <f t="shared" si="0"/>
        <v>Current Assets</v>
      </c>
    </row>
    <row r="20" spans="1:152">
      <c r="A20">
        <v>114</v>
      </c>
      <c r="B20">
        <v>1</v>
      </c>
      <c r="C20" t="s">
        <v>1729</v>
      </c>
      <c r="F20">
        <v>102</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E20">
        <v>0</v>
      </c>
      <c r="DF20">
        <v>0</v>
      </c>
      <c r="DJ20" t="s">
        <v>5095</v>
      </c>
      <c r="DK20" s="202">
        <v>42410.541087962964</v>
      </c>
      <c r="DM20" s="470">
        <v>0</v>
      </c>
      <c r="DO20" s="470">
        <v>0</v>
      </c>
      <c r="DP20">
        <v>0</v>
      </c>
      <c r="DQ20">
        <v>-1</v>
      </c>
      <c r="DS20">
        <v>0</v>
      </c>
      <c r="DT20">
        <v>0</v>
      </c>
      <c r="DV20">
        <v>0</v>
      </c>
      <c r="EC20">
        <v>0</v>
      </c>
      <c r="ED20">
        <v>0</v>
      </c>
      <c r="EE20">
        <v>0</v>
      </c>
      <c r="EI20">
        <v>0</v>
      </c>
      <c r="EJ20">
        <v>0</v>
      </c>
      <c r="EK20">
        <v>0</v>
      </c>
      <c r="EL20">
        <v>0</v>
      </c>
      <c r="EM20">
        <v>0</v>
      </c>
      <c r="EN20">
        <v>0</v>
      </c>
      <c r="ER20">
        <v>0</v>
      </c>
      <c r="EV20" t="str">
        <f t="shared" si="0"/>
        <v>Current Assets</v>
      </c>
    </row>
    <row r="21" spans="1:152">
      <c r="A21">
        <v>115</v>
      </c>
      <c r="B21">
        <v>1</v>
      </c>
      <c r="C21" t="s">
        <v>1738</v>
      </c>
      <c r="F21">
        <v>102</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E21">
        <v>0</v>
      </c>
      <c r="DF21">
        <v>0</v>
      </c>
      <c r="DJ21" t="s">
        <v>5095</v>
      </c>
      <c r="DK21" s="202">
        <v>42410.541087962964</v>
      </c>
      <c r="DM21" s="470">
        <v>0</v>
      </c>
      <c r="DO21" s="470">
        <v>0</v>
      </c>
      <c r="DP21">
        <v>0</v>
      </c>
      <c r="DQ21">
        <v>-1</v>
      </c>
      <c r="DS21">
        <v>0</v>
      </c>
      <c r="DT21">
        <v>0</v>
      </c>
      <c r="DV21">
        <v>0</v>
      </c>
      <c r="EC21">
        <v>0</v>
      </c>
      <c r="ED21">
        <v>0</v>
      </c>
      <c r="EE21">
        <v>0</v>
      </c>
      <c r="EI21">
        <v>0</v>
      </c>
      <c r="EJ21">
        <v>0</v>
      </c>
      <c r="EK21">
        <v>0</v>
      </c>
      <c r="EL21">
        <v>0</v>
      </c>
      <c r="EM21">
        <v>0</v>
      </c>
      <c r="EN21">
        <v>0</v>
      </c>
      <c r="ER21">
        <v>0</v>
      </c>
      <c r="EV21" t="str">
        <f t="shared" si="0"/>
        <v>Current Assets</v>
      </c>
    </row>
    <row r="22" spans="1:152">
      <c r="A22">
        <v>116</v>
      </c>
      <c r="B22">
        <v>1</v>
      </c>
      <c r="C22" t="s">
        <v>1740</v>
      </c>
      <c r="F22">
        <v>102</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E22">
        <v>0</v>
      </c>
      <c r="DF22">
        <v>0</v>
      </c>
      <c r="DJ22" t="s">
        <v>5095</v>
      </c>
      <c r="DK22" s="202">
        <v>42410.541087962964</v>
      </c>
      <c r="DM22" s="470">
        <v>0</v>
      </c>
      <c r="DO22" s="470">
        <v>0</v>
      </c>
      <c r="DP22">
        <v>0</v>
      </c>
      <c r="DQ22">
        <v>-1</v>
      </c>
      <c r="DS22">
        <v>0</v>
      </c>
      <c r="DT22">
        <v>0</v>
      </c>
      <c r="DV22">
        <v>0</v>
      </c>
      <c r="EC22">
        <v>0</v>
      </c>
      <c r="ED22">
        <v>0</v>
      </c>
      <c r="EE22">
        <v>0</v>
      </c>
      <c r="EI22">
        <v>0</v>
      </c>
      <c r="EJ22">
        <v>0</v>
      </c>
      <c r="EK22">
        <v>0</v>
      </c>
      <c r="EL22">
        <v>0</v>
      </c>
      <c r="EM22">
        <v>0</v>
      </c>
      <c r="EN22">
        <v>0</v>
      </c>
      <c r="ER22">
        <v>0</v>
      </c>
      <c r="EV22" t="str">
        <f t="shared" si="0"/>
        <v>Current Assets</v>
      </c>
    </row>
    <row r="23" spans="1:152">
      <c r="A23">
        <v>117</v>
      </c>
      <c r="B23">
        <v>1</v>
      </c>
      <c r="C23" t="s">
        <v>1739</v>
      </c>
      <c r="F23">
        <v>103</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E23">
        <v>0</v>
      </c>
      <c r="DF23">
        <v>0</v>
      </c>
      <c r="DJ23" t="s">
        <v>5095</v>
      </c>
      <c r="DK23" s="202">
        <v>42410.54109953704</v>
      </c>
      <c r="DM23" s="470">
        <v>0</v>
      </c>
      <c r="DO23" s="470">
        <v>0</v>
      </c>
      <c r="DP23">
        <v>0</v>
      </c>
      <c r="DQ23">
        <v>-1</v>
      </c>
      <c r="DS23">
        <v>0</v>
      </c>
      <c r="DT23">
        <v>0</v>
      </c>
      <c r="DV23">
        <v>0</v>
      </c>
      <c r="EC23">
        <v>0</v>
      </c>
      <c r="ED23">
        <v>0</v>
      </c>
      <c r="EE23">
        <v>0</v>
      </c>
      <c r="EI23">
        <v>0</v>
      </c>
      <c r="EJ23">
        <v>0</v>
      </c>
      <c r="EK23">
        <v>0</v>
      </c>
      <c r="EL23">
        <v>0</v>
      </c>
      <c r="EM23">
        <v>0</v>
      </c>
      <c r="EN23">
        <v>0</v>
      </c>
      <c r="ER23">
        <v>0</v>
      </c>
      <c r="EV23" t="str">
        <f t="shared" si="0"/>
        <v>Current Liabilities</v>
      </c>
    </row>
    <row r="24" spans="1:152">
      <c r="A24">
        <v>118</v>
      </c>
      <c r="B24">
        <v>1</v>
      </c>
      <c r="C24" t="s">
        <v>1722</v>
      </c>
      <c r="F24">
        <v>103</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E24">
        <v>0</v>
      </c>
      <c r="DF24">
        <v>0</v>
      </c>
      <c r="DJ24" t="s">
        <v>5095</v>
      </c>
      <c r="DK24" s="202">
        <v>42410.54109953704</v>
      </c>
      <c r="DM24" s="470">
        <v>0</v>
      </c>
      <c r="DO24" s="470">
        <v>0</v>
      </c>
      <c r="DP24">
        <v>0</v>
      </c>
      <c r="DQ24">
        <v>-1</v>
      </c>
      <c r="DS24">
        <v>0</v>
      </c>
      <c r="DT24">
        <v>0</v>
      </c>
      <c r="DV24">
        <v>0</v>
      </c>
      <c r="EC24">
        <v>0</v>
      </c>
      <c r="ED24">
        <v>0</v>
      </c>
      <c r="EE24">
        <v>0</v>
      </c>
      <c r="EI24">
        <v>0</v>
      </c>
      <c r="EJ24">
        <v>0</v>
      </c>
      <c r="EK24">
        <v>0</v>
      </c>
      <c r="EL24">
        <v>0</v>
      </c>
      <c r="EM24">
        <v>0</v>
      </c>
      <c r="EN24">
        <v>0</v>
      </c>
      <c r="ER24">
        <v>0</v>
      </c>
      <c r="EV24" t="str">
        <f t="shared" si="0"/>
        <v>Current Liabilities</v>
      </c>
    </row>
    <row r="25" spans="1:152">
      <c r="A25">
        <v>119</v>
      </c>
      <c r="B25">
        <v>1</v>
      </c>
      <c r="C25" t="s">
        <v>1733</v>
      </c>
      <c r="F25">
        <v>103</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E25">
        <v>0</v>
      </c>
      <c r="DF25">
        <v>0</v>
      </c>
      <c r="DJ25" t="s">
        <v>5095</v>
      </c>
      <c r="DK25" s="202">
        <v>42410.54109953704</v>
      </c>
      <c r="DM25" s="470">
        <v>0</v>
      </c>
      <c r="DO25" s="470">
        <v>0</v>
      </c>
      <c r="DP25">
        <v>0</v>
      </c>
      <c r="DQ25">
        <v>-1</v>
      </c>
      <c r="DS25">
        <v>0</v>
      </c>
      <c r="DT25">
        <v>0</v>
      </c>
      <c r="DV25">
        <v>0</v>
      </c>
      <c r="EC25">
        <v>0</v>
      </c>
      <c r="ED25">
        <v>0</v>
      </c>
      <c r="EE25">
        <v>0</v>
      </c>
      <c r="EI25">
        <v>0</v>
      </c>
      <c r="EJ25">
        <v>0</v>
      </c>
      <c r="EK25">
        <v>0</v>
      </c>
      <c r="EL25">
        <v>0</v>
      </c>
      <c r="EM25">
        <v>0</v>
      </c>
      <c r="EN25">
        <v>0</v>
      </c>
      <c r="ER25">
        <v>0</v>
      </c>
      <c r="EV25" t="str">
        <f t="shared" si="0"/>
        <v>Current Liabilities</v>
      </c>
    </row>
    <row r="26" spans="1:152">
      <c r="A26">
        <v>120</v>
      </c>
      <c r="B26">
        <v>1</v>
      </c>
      <c r="C26" t="s">
        <v>1736</v>
      </c>
      <c r="F26">
        <v>106</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E26">
        <v>0</v>
      </c>
      <c r="DF26">
        <v>0</v>
      </c>
      <c r="DJ26" t="s">
        <v>5095</v>
      </c>
      <c r="DK26" s="202">
        <v>42410.54109953704</v>
      </c>
      <c r="DM26" s="470">
        <v>0</v>
      </c>
      <c r="DO26" s="470">
        <v>0</v>
      </c>
      <c r="DP26">
        <v>0</v>
      </c>
      <c r="DQ26">
        <v>-1</v>
      </c>
      <c r="DS26">
        <v>0</v>
      </c>
      <c r="DT26">
        <v>0</v>
      </c>
      <c r="DV26">
        <v>0</v>
      </c>
      <c r="EC26">
        <v>0</v>
      </c>
      <c r="ED26">
        <v>0</v>
      </c>
      <c r="EE26">
        <v>0</v>
      </c>
      <c r="EI26">
        <v>0</v>
      </c>
      <c r="EJ26">
        <v>0</v>
      </c>
      <c r="EK26">
        <v>0</v>
      </c>
      <c r="EL26">
        <v>0</v>
      </c>
      <c r="EM26">
        <v>0</v>
      </c>
      <c r="EN26">
        <v>0</v>
      </c>
      <c r="ER26">
        <v>0</v>
      </c>
      <c r="EV26" t="str">
        <f t="shared" si="0"/>
        <v>Loans (Liability)</v>
      </c>
    </row>
    <row r="27" spans="1:152">
      <c r="A27">
        <v>121</v>
      </c>
      <c r="B27">
        <v>1</v>
      </c>
      <c r="C27" t="s">
        <v>1742</v>
      </c>
      <c r="F27">
        <v>106</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E27">
        <v>0</v>
      </c>
      <c r="DF27">
        <v>0</v>
      </c>
      <c r="DJ27" t="s">
        <v>5095</v>
      </c>
      <c r="DK27" s="202">
        <v>42410.54109953704</v>
      </c>
      <c r="DM27" s="470">
        <v>0</v>
      </c>
      <c r="DO27" s="470">
        <v>0</v>
      </c>
      <c r="DP27">
        <v>0</v>
      </c>
      <c r="DQ27">
        <v>-1</v>
      </c>
      <c r="DS27">
        <v>0</v>
      </c>
      <c r="DT27">
        <v>0</v>
      </c>
      <c r="DV27">
        <v>0</v>
      </c>
      <c r="EC27">
        <v>0</v>
      </c>
      <c r="ED27">
        <v>0</v>
      </c>
      <c r="EE27">
        <v>0</v>
      </c>
      <c r="EI27">
        <v>0</v>
      </c>
      <c r="EJ27">
        <v>0</v>
      </c>
      <c r="EK27">
        <v>0</v>
      </c>
      <c r="EL27">
        <v>0</v>
      </c>
      <c r="EM27">
        <v>0</v>
      </c>
      <c r="EN27">
        <v>0</v>
      </c>
      <c r="ER27">
        <v>0</v>
      </c>
      <c r="EV27" t="str">
        <f t="shared" si="0"/>
        <v>Loans (Liability)</v>
      </c>
    </row>
    <row r="28" spans="1:152">
      <c r="A28">
        <v>122</v>
      </c>
      <c r="B28">
        <v>1</v>
      </c>
      <c r="C28" t="s">
        <v>64</v>
      </c>
      <c r="F28">
        <v>109</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E28">
        <v>0</v>
      </c>
      <c r="DF28">
        <v>0</v>
      </c>
      <c r="DJ28" t="s">
        <v>5095</v>
      </c>
      <c r="DK28" s="202">
        <v>42410.54109953704</v>
      </c>
      <c r="DM28" s="470">
        <v>0</v>
      </c>
      <c r="DO28" s="470">
        <v>0</v>
      </c>
      <c r="DP28">
        <v>0</v>
      </c>
      <c r="DQ28">
        <v>-1</v>
      </c>
      <c r="DS28">
        <v>0</v>
      </c>
      <c r="DT28">
        <v>0</v>
      </c>
      <c r="DV28">
        <v>0</v>
      </c>
      <c r="EC28">
        <v>0</v>
      </c>
      <c r="ED28">
        <v>0</v>
      </c>
      <c r="EE28">
        <v>0</v>
      </c>
      <c r="EI28">
        <v>0</v>
      </c>
      <c r="EJ28">
        <v>0</v>
      </c>
      <c r="EK28">
        <v>0</v>
      </c>
      <c r="EL28">
        <v>0</v>
      </c>
      <c r="EM28">
        <v>0</v>
      </c>
      <c r="EN28">
        <v>0</v>
      </c>
      <c r="ER28">
        <v>0</v>
      </c>
      <c r="EV28" t="str">
        <f t="shared" si="0"/>
        <v>Revenue Accounts</v>
      </c>
    </row>
    <row r="29" spans="1:152">
      <c r="A29">
        <v>123</v>
      </c>
      <c r="B29">
        <v>1</v>
      </c>
      <c r="C29" t="s">
        <v>65</v>
      </c>
      <c r="F29">
        <v>109</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E29">
        <v>0</v>
      </c>
      <c r="DF29">
        <v>0</v>
      </c>
      <c r="DJ29" t="s">
        <v>5095</v>
      </c>
      <c r="DK29" s="202">
        <v>42410.54111111111</v>
      </c>
      <c r="DM29" s="470">
        <v>0</v>
      </c>
      <c r="DO29" s="470">
        <v>0</v>
      </c>
      <c r="DP29">
        <v>0</v>
      </c>
      <c r="DQ29">
        <v>-1</v>
      </c>
      <c r="DS29">
        <v>0</v>
      </c>
      <c r="DT29">
        <v>0</v>
      </c>
      <c r="DV29">
        <v>0</v>
      </c>
      <c r="EC29">
        <v>0</v>
      </c>
      <c r="ED29">
        <v>0</v>
      </c>
      <c r="EE29">
        <v>0</v>
      </c>
      <c r="EI29">
        <v>0</v>
      </c>
      <c r="EJ29">
        <v>0</v>
      </c>
      <c r="EK29">
        <v>0</v>
      </c>
      <c r="EL29">
        <v>0</v>
      </c>
      <c r="EM29">
        <v>0</v>
      </c>
      <c r="EN29">
        <v>0</v>
      </c>
      <c r="ER29">
        <v>0</v>
      </c>
      <c r="EV29" t="str">
        <f t="shared" si="0"/>
        <v>Revenue Accounts</v>
      </c>
    </row>
    <row r="30" spans="1:152">
      <c r="A30">
        <v>124</v>
      </c>
      <c r="B30">
        <v>1</v>
      </c>
      <c r="C30" t="s">
        <v>1723</v>
      </c>
      <c r="F30">
        <v>109</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E30">
        <v>0</v>
      </c>
      <c r="DF30">
        <v>0</v>
      </c>
      <c r="DJ30" t="s">
        <v>5095</v>
      </c>
      <c r="DK30" s="202">
        <v>42410.54111111111</v>
      </c>
      <c r="DM30" s="470">
        <v>0</v>
      </c>
      <c r="DO30" s="470">
        <v>0</v>
      </c>
      <c r="DP30">
        <v>0</v>
      </c>
      <c r="DQ30">
        <v>-1</v>
      </c>
      <c r="DS30">
        <v>0</v>
      </c>
      <c r="DT30">
        <v>0</v>
      </c>
      <c r="DV30">
        <v>0</v>
      </c>
      <c r="EC30">
        <v>0</v>
      </c>
      <c r="ED30">
        <v>0</v>
      </c>
      <c r="EE30">
        <v>0</v>
      </c>
      <c r="EI30">
        <v>0</v>
      </c>
      <c r="EJ30">
        <v>0</v>
      </c>
      <c r="EK30">
        <v>0</v>
      </c>
      <c r="EL30">
        <v>0</v>
      </c>
      <c r="EM30">
        <v>0</v>
      </c>
      <c r="EN30">
        <v>0</v>
      </c>
      <c r="ER30">
        <v>0</v>
      </c>
      <c r="EV30" t="str">
        <f t="shared" si="0"/>
        <v>Revenue Accounts</v>
      </c>
    </row>
    <row r="31" spans="1:152">
      <c r="A31">
        <v>125</v>
      </c>
      <c r="B31">
        <v>1</v>
      </c>
      <c r="C31" t="s">
        <v>1724</v>
      </c>
      <c r="F31">
        <v>109</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E31">
        <v>0</v>
      </c>
      <c r="DF31">
        <v>0</v>
      </c>
      <c r="DJ31" t="s">
        <v>5095</v>
      </c>
      <c r="DK31" s="202">
        <v>42410.54111111111</v>
      </c>
      <c r="DM31" s="470">
        <v>0</v>
      </c>
      <c r="DO31" s="470">
        <v>0</v>
      </c>
      <c r="DP31">
        <v>0</v>
      </c>
      <c r="DQ31">
        <v>-1</v>
      </c>
      <c r="DS31">
        <v>0</v>
      </c>
      <c r="DT31">
        <v>0</v>
      </c>
      <c r="DV31">
        <v>0</v>
      </c>
      <c r="EC31">
        <v>0</v>
      </c>
      <c r="ED31">
        <v>0</v>
      </c>
      <c r="EE31">
        <v>0</v>
      </c>
      <c r="EI31">
        <v>0</v>
      </c>
      <c r="EJ31">
        <v>0</v>
      </c>
      <c r="EK31">
        <v>0</v>
      </c>
      <c r="EL31">
        <v>0</v>
      </c>
      <c r="EM31">
        <v>0</v>
      </c>
      <c r="EN31">
        <v>0</v>
      </c>
      <c r="ER31">
        <v>0</v>
      </c>
      <c r="EV31" t="str">
        <f t="shared" si="0"/>
        <v>Revenue Accounts</v>
      </c>
    </row>
    <row r="32" spans="1:152">
      <c r="A32">
        <v>126</v>
      </c>
      <c r="B32">
        <v>1</v>
      </c>
      <c r="C32" t="s">
        <v>1726</v>
      </c>
      <c r="F32">
        <v>109</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E32">
        <v>0</v>
      </c>
      <c r="DF32">
        <v>0</v>
      </c>
      <c r="DJ32" t="s">
        <v>5095</v>
      </c>
      <c r="DK32" s="202">
        <v>42410.54111111111</v>
      </c>
      <c r="DM32" s="470">
        <v>0</v>
      </c>
      <c r="DO32" s="470">
        <v>0</v>
      </c>
      <c r="DP32">
        <v>0</v>
      </c>
      <c r="DQ32">
        <v>-1</v>
      </c>
      <c r="DS32">
        <v>0</v>
      </c>
      <c r="DT32">
        <v>0</v>
      </c>
      <c r="DV32">
        <v>0</v>
      </c>
      <c r="EC32">
        <v>0</v>
      </c>
      <c r="ED32">
        <v>0</v>
      </c>
      <c r="EE32">
        <v>0</v>
      </c>
      <c r="EI32">
        <v>0</v>
      </c>
      <c r="EJ32">
        <v>0</v>
      </c>
      <c r="EK32">
        <v>0</v>
      </c>
      <c r="EL32">
        <v>0</v>
      </c>
      <c r="EM32">
        <v>0</v>
      </c>
      <c r="EN32">
        <v>0</v>
      </c>
      <c r="ER32">
        <v>0</v>
      </c>
      <c r="EV32" t="str">
        <f t="shared" si="0"/>
        <v>Revenue Accounts</v>
      </c>
    </row>
    <row r="33" spans="1:152">
      <c r="A33">
        <v>127</v>
      </c>
      <c r="B33">
        <v>1</v>
      </c>
      <c r="C33" t="s">
        <v>1727</v>
      </c>
      <c r="F33">
        <v>109</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E33">
        <v>0</v>
      </c>
      <c r="DF33">
        <v>0</v>
      </c>
      <c r="DJ33" t="s">
        <v>5095</v>
      </c>
      <c r="DK33" s="202">
        <v>42410.54111111111</v>
      </c>
      <c r="DM33" s="470">
        <v>0</v>
      </c>
      <c r="DO33" s="470">
        <v>0</v>
      </c>
      <c r="DP33">
        <v>0</v>
      </c>
      <c r="DQ33">
        <v>-1</v>
      </c>
      <c r="DS33">
        <v>0</v>
      </c>
      <c r="DT33">
        <v>0</v>
      </c>
      <c r="DV33">
        <v>0</v>
      </c>
      <c r="EC33">
        <v>0</v>
      </c>
      <c r="ED33">
        <v>0</v>
      </c>
      <c r="EE33">
        <v>0</v>
      </c>
      <c r="EI33">
        <v>0</v>
      </c>
      <c r="EJ33">
        <v>0</v>
      </c>
      <c r="EK33">
        <v>0</v>
      </c>
      <c r="EL33">
        <v>0</v>
      </c>
      <c r="EM33">
        <v>0</v>
      </c>
      <c r="EN33">
        <v>0</v>
      </c>
      <c r="ER33">
        <v>0</v>
      </c>
      <c r="EV33" t="str">
        <f t="shared" si="0"/>
        <v>Revenue Accounts</v>
      </c>
    </row>
    <row r="34" spans="1:152">
      <c r="A34">
        <v>128</v>
      </c>
      <c r="B34">
        <v>1</v>
      </c>
      <c r="C34" t="s">
        <v>1717</v>
      </c>
      <c r="F34">
        <v>106</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E34">
        <v>0</v>
      </c>
      <c r="DF34">
        <v>0</v>
      </c>
      <c r="DJ34" t="s">
        <v>5095</v>
      </c>
      <c r="DK34" s="202">
        <v>42410.54111111111</v>
      </c>
      <c r="DM34" s="470">
        <v>0</v>
      </c>
      <c r="DO34" s="470">
        <v>0</v>
      </c>
      <c r="DP34">
        <v>0</v>
      </c>
      <c r="DQ34">
        <v>-1</v>
      </c>
      <c r="DS34">
        <v>0</v>
      </c>
      <c r="DT34">
        <v>0</v>
      </c>
      <c r="DV34">
        <v>0</v>
      </c>
      <c r="EC34">
        <v>0</v>
      </c>
      <c r="ED34">
        <v>0</v>
      </c>
      <c r="EE34">
        <v>0</v>
      </c>
      <c r="EI34">
        <v>0</v>
      </c>
      <c r="EJ34">
        <v>0</v>
      </c>
      <c r="EK34">
        <v>0</v>
      </c>
      <c r="EL34">
        <v>0</v>
      </c>
      <c r="EM34">
        <v>0</v>
      </c>
      <c r="EN34">
        <v>0</v>
      </c>
      <c r="ER34">
        <v>0</v>
      </c>
      <c r="EV34" t="str">
        <f t="shared" si="0"/>
        <v>Loans (Liability)</v>
      </c>
    </row>
    <row r="35" spans="1:152">
      <c r="A35">
        <v>129</v>
      </c>
      <c r="B35">
        <v>1</v>
      </c>
      <c r="C35" t="s">
        <v>1734</v>
      </c>
      <c r="F35">
        <v>101</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E35">
        <v>0</v>
      </c>
      <c r="DF35">
        <v>0</v>
      </c>
      <c r="DJ35" t="s">
        <v>5095</v>
      </c>
      <c r="DK35" s="202">
        <v>42410.541122685187</v>
      </c>
      <c r="DM35" s="470">
        <v>0</v>
      </c>
      <c r="DO35" s="470">
        <v>0</v>
      </c>
      <c r="DP35">
        <v>0</v>
      </c>
      <c r="DQ35">
        <v>-1</v>
      </c>
      <c r="DS35">
        <v>0</v>
      </c>
      <c r="DT35">
        <v>0</v>
      </c>
      <c r="DV35">
        <v>0</v>
      </c>
      <c r="EC35">
        <v>0</v>
      </c>
      <c r="ED35">
        <v>0</v>
      </c>
      <c r="EE35">
        <v>0</v>
      </c>
      <c r="EI35">
        <v>0</v>
      </c>
      <c r="EJ35">
        <v>0</v>
      </c>
      <c r="EK35">
        <v>0</v>
      </c>
      <c r="EL35">
        <v>0</v>
      </c>
      <c r="EM35">
        <v>0</v>
      </c>
      <c r="EN35">
        <v>0</v>
      </c>
      <c r="ER35">
        <v>0</v>
      </c>
      <c r="EV35" t="str">
        <f t="shared" si="0"/>
        <v>Capital Account</v>
      </c>
    </row>
    <row r="36" spans="1:152">
      <c r="A36">
        <v>201</v>
      </c>
      <c r="B36">
        <v>11</v>
      </c>
      <c r="C36" t="s">
        <v>5096</v>
      </c>
      <c r="E36" t="s">
        <v>5096</v>
      </c>
      <c r="F36">
        <v>1068</v>
      </c>
      <c r="G36">
        <v>0</v>
      </c>
      <c r="H36">
        <v>3</v>
      </c>
      <c r="I36">
        <v>4</v>
      </c>
      <c r="J36">
        <v>5</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-1</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E36">
        <v>0</v>
      </c>
      <c r="DF36">
        <v>0</v>
      </c>
      <c r="DJ36" t="s">
        <v>5095</v>
      </c>
      <c r="DK36" s="202">
        <v>42410.541284722225</v>
      </c>
      <c r="DM36" s="470">
        <v>0</v>
      </c>
      <c r="DO36" s="470">
        <v>0</v>
      </c>
      <c r="DP36">
        <v>0</v>
      </c>
      <c r="DQ36">
        <v>-1</v>
      </c>
      <c r="DS36">
        <v>0</v>
      </c>
      <c r="DT36">
        <v>0</v>
      </c>
      <c r="DV36">
        <v>0</v>
      </c>
      <c r="EC36">
        <v>0</v>
      </c>
      <c r="ED36">
        <v>0</v>
      </c>
      <c r="EE36">
        <v>0</v>
      </c>
      <c r="EI36">
        <v>0</v>
      </c>
      <c r="EJ36">
        <v>0</v>
      </c>
      <c r="EK36">
        <v>0</v>
      </c>
      <c r="EL36">
        <v>0</v>
      </c>
      <c r="EM36">
        <v>0</v>
      </c>
      <c r="EN36">
        <v>0</v>
      </c>
      <c r="ER36">
        <v>0</v>
      </c>
      <c r="EV36" t="str">
        <f t="shared" si="0"/>
        <v>Stores</v>
      </c>
    </row>
    <row r="37" spans="1:152">
      <c r="A37">
        <v>251</v>
      </c>
      <c r="B37">
        <v>21</v>
      </c>
      <c r="C37" t="s">
        <v>5097</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2</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E37">
        <v>0</v>
      </c>
      <c r="DF37">
        <v>0</v>
      </c>
      <c r="DK37" s="470">
        <v>0</v>
      </c>
      <c r="DL37" t="s">
        <v>5095</v>
      </c>
      <c r="DM37" s="202">
        <v>42410.540972222225</v>
      </c>
      <c r="DO37" s="470">
        <v>0</v>
      </c>
      <c r="DP37">
        <v>0</v>
      </c>
      <c r="DQ37">
        <v>-1</v>
      </c>
      <c r="DS37">
        <v>0</v>
      </c>
      <c r="DT37">
        <v>0</v>
      </c>
      <c r="DV37">
        <v>0</v>
      </c>
      <c r="EC37">
        <v>0</v>
      </c>
      <c r="ED37">
        <v>0</v>
      </c>
      <c r="EE37">
        <v>0</v>
      </c>
      <c r="EI37">
        <v>0</v>
      </c>
      <c r="EJ37">
        <v>0</v>
      </c>
      <c r="EK37">
        <v>0</v>
      </c>
      <c r="EL37">
        <v>0</v>
      </c>
      <c r="EM37">
        <v>0</v>
      </c>
      <c r="EN37">
        <v>0</v>
      </c>
      <c r="ER37">
        <v>0</v>
      </c>
      <c r="EV37" t="e">
        <f t="shared" si="0"/>
        <v>#N/A</v>
      </c>
    </row>
    <row r="38" spans="1:152">
      <c r="A38">
        <v>252</v>
      </c>
      <c r="B38">
        <v>21</v>
      </c>
      <c r="C38" t="s">
        <v>5098</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3</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E38">
        <v>0</v>
      </c>
      <c r="DF38">
        <v>0</v>
      </c>
      <c r="DK38" s="470">
        <v>0</v>
      </c>
      <c r="DL38" t="s">
        <v>5095</v>
      </c>
      <c r="DM38" s="202">
        <v>42410.540972222225</v>
      </c>
      <c r="DO38" s="470">
        <v>0</v>
      </c>
      <c r="DP38">
        <v>0</v>
      </c>
      <c r="DQ38">
        <v>-1</v>
      </c>
      <c r="DS38">
        <v>0</v>
      </c>
      <c r="DT38">
        <v>0</v>
      </c>
      <c r="DV38">
        <v>0</v>
      </c>
      <c r="EC38">
        <v>0</v>
      </c>
      <c r="ED38">
        <v>0</v>
      </c>
      <c r="EE38">
        <v>0</v>
      </c>
      <c r="EI38">
        <v>0</v>
      </c>
      <c r="EJ38">
        <v>0</v>
      </c>
      <c r="EK38">
        <v>0</v>
      </c>
      <c r="EL38">
        <v>0</v>
      </c>
      <c r="EM38">
        <v>0</v>
      </c>
      <c r="EN38">
        <v>0</v>
      </c>
      <c r="ER38">
        <v>0</v>
      </c>
      <c r="EV38" t="e">
        <f t="shared" si="0"/>
        <v>#N/A</v>
      </c>
    </row>
    <row r="39" spans="1:152">
      <c r="A39">
        <v>253</v>
      </c>
      <c r="B39">
        <v>21</v>
      </c>
      <c r="C39" t="s">
        <v>5099</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4</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E39">
        <v>0</v>
      </c>
      <c r="DF39">
        <v>0</v>
      </c>
      <c r="DK39" s="470">
        <v>0</v>
      </c>
      <c r="DL39" t="s">
        <v>5095</v>
      </c>
      <c r="DM39" s="202">
        <v>42410.540983796294</v>
      </c>
      <c r="DO39" s="470">
        <v>0</v>
      </c>
      <c r="DP39">
        <v>0</v>
      </c>
      <c r="DQ39">
        <v>-1</v>
      </c>
      <c r="DS39">
        <v>0</v>
      </c>
      <c r="DT39">
        <v>0</v>
      </c>
      <c r="DV39">
        <v>0</v>
      </c>
      <c r="EC39">
        <v>0</v>
      </c>
      <c r="ED39">
        <v>0</v>
      </c>
      <c r="EE39">
        <v>0</v>
      </c>
      <c r="EI39">
        <v>0</v>
      </c>
      <c r="EJ39">
        <v>0</v>
      </c>
      <c r="EK39">
        <v>0</v>
      </c>
      <c r="EL39">
        <v>0</v>
      </c>
      <c r="EM39">
        <v>0</v>
      </c>
      <c r="EN39">
        <v>0</v>
      </c>
      <c r="ER39">
        <v>0</v>
      </c>
      <c r="EV39" t="e">
        <f t="shared" si="0"/>
        <v>#N/A</v>
      </c>
    </row>
    <row r="40" spans="1:152">
      <c r="A40">
        <v>254</v>
      </c>
      <c r="B40">
        <v>21</v>
      </c>
      <c r="C40" t="s">
        <v>5100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5</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E40">
        <v>0</v>
      </c>
      <c r="DF40">
        <v>0</v>
      </c>
      <c r="DK40" s="470">
        <v>0</v>
      </c>
      <c r="DL40" t="s">
        <v>5095</v>
      </c>
      <c r="DM40" s="202">
        <v>42410.540983796294</v>
      </c>
      <c r="DO40" s="470">
        <v>0</v>
      </c>
      <c r="DP40">
        <v>0</v>
      </c>
      <c r="DQ40">
        <v>-1</v>
      </c>
      <c r="DS40">
        <v>0</v>
      </c>
      <c r="DT40">
        <v>0</v>
      </c>
      <c r="DV40">
        <v>0</v>
      </c>
      <c r="EC40">
        <v>0</v>
      </c>
      <c r="ED40">
        <v>0</v>
      </c>
      <c r="EE40">
        <v>0</v>
      </c>
      <c r="EI40">
        <v>0</v>
      </c>
      <c r="EJ40">
        <v>0</v>
      </c>
      <c r="EK40">
        <v>0</v>
      </c>
      <c r="EL40">
        <v>0</v>
      </c>
      <c r="EM40">
        <v>0</v>
      </c>
      <c r="EN40">
        <v>0</v>
      </c>
      <c r="ER40">
        <v>0</v>
      </c>
      <c r="EV40" t="e">
        <f t="shared" si="0"/>
        <v>#N/A</v>
      </c>
    </row>
    <row r="41" spans="1:152">
      <c r="A41">
        <v>255</v>
      </c>
      <c r="B41">
        <v>21</v>
      </c>
      <c r="C41" t="s">
        <v>5101</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6</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E41">
        <v>0</v>
      </c>
      <c r="DF41">
        <v>0</v>
      </c>
      <c r="DK41" s="470">
        <v>0</v>
      </c>
      <c r="DL41" t="s">
        <v>5095</v>
      </c>
      <c r="DM41" s="202">
        <v>42410.540983796294</v>
      </c>
      <c r="DO41" s="470">
        <v>0</v>
      </c>
      <c r="DP41">
        <v>0</v>
      </c>
      <c r="DQ41">
        <v>-1</v>
      </c>
      <c r="DS41">
        <v>0</v>
      </c>
      <c r="DT41">
        <v>0</v>
      </c>
      <c r="DV41">
        <v>0</v>
      </c>
      <c r="EC41">
        <v>0</v>
      </c>
      <c r="ED41">
        <v>0</v>
      </c>
      <c r="EE41">
        <v>0</v>
      </c>
      <c r="EI41">
        <v>0</v>
      </c>
      <c r="EJ41">
        <v>0</v>
      </c>
      <c r="EK41">
        <v>0</v>
      </c>
      <c r="EL41">
        <v>0</v>
      </c>
      <c r="EM41">
        <v>0</v>
      </c>
      <c r="EN41">
        <v>0</v>
      </c>
      <c r="ER41">
        <v>0</v>
      </c>
      <c r="EV41" t="e">
        <f t="shared" si="0"/>
        <v>#N/A</v>
      </c>
    </row>
    <row r="42" spans="1:152">
      <c r="A42">
        <v>256</v>
      </c>
      <c r="B42">
        <v>21</v>
      </c>
      <c r="C42" t="s">
        <v>5102</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7</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E42">
        <v>0</v>
      </c>
      <c r="DF42">
        <v>0</v>
      </c>
      <c r="DK42" s="470">
        <v>0</v>
      </c>
      <c r="DL42" t="s">
        <v>5095</v>
      </c>
      <c r="DM42" s="202">
        <v>42410.540995370371</v>
      </c>
      <c r="DO42" s="470">
        <v>0</v>
      </c>
      <c r="DP42">
        <v>0</v>
      </c>
      <c r="DQ42">
        <v>-1</v>
      </c>
      <c r="DS42">
        <v>0</v>
      </c>
      <c r="DT42">
        <v>0</v>
      </c>
      <c r="DV42">
        <v>0</v>
      </c>
      <c r="EC42">
        <v>0</v>
      </c>
      <c r="ED42">
        <v>0</v>
      </c>
      <c r="EE42">
        <v>0</v>
      </c>
      <c r="EI42">
        <v>0</v>
      </c>
      <c r="EJ42">
        <v>0</v>
      </c>
      <c r="EK42">
        <v>0</v>
      </c>
      <c r="EL42">
        <v>0</v>
      </c>
      <c r="EM42">
        <v>0</v>
      </c>
      <c r="EN42">
        <v>0</v>
      </c>
      <c r="ER42">
        <v>0</v>
      </c>
      <c r="EV42" t="e">
        <f t="shared" si="0"/>
        <v>#N/A</v>
      </c>
    </row>
    <row r="43" spans="1:152">
      <c r="A43">
        <v>257</v>
      </c>
      <c r="B43">
        <v>21</v>
      </c>
      <c r="C43" t="s">
        <v>5103</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8</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E43">
        <v>0</v>
      </c>
      <c r="DF43">
        <v>0</v>
      </c>
      <c r="DK43" s="470">
        <v>0</v>
      </c>
      <c r="DL43" t="s">
        <v>5095</v>
      </c>
      <c r="DM43" s="202">
        <v>42410.540995370371</v>
      </c>
      <c r="DO43" s="470">
        <v>0</v>
      </c>
      <c r="DP43">
        <v>0</v>
      </c>
      <c r="DQ43">
        <v>-1</v>
      </c>
      <c r="DS43">
        <v>0</v>
      </c>
      <c r="DT43">
        <v>0</v>
      </c>
      <c r="DV43">
        <v>0</v>
      </c>
      <c r="EC43">
        <v>0</v>
      </c>
      <c r="ED43">
        <v>0</v>
      </c>
      <c r="EE43">
        <v>0</v>
      </c>
      <c r="EI43">
        <v>0</v>
      </c>
      <c r="EJ43">
        <v>0</v>
      </c>
      <c r="EK43">
        <v>0</v>
      </c>
      <c r="EL43">
        <v>0</v>
      </c>
      <c r="EM43">
        <v>0</v>
      </c>
      <c r="EN43">
        <v>0</v>
      </c>
      <c r="ER43">
        <v>0</v>
      </c>
      <c r="EV43" t="e">
        <f t="shared" si="0"/>
        <v>#N/A</v>
      </c>
    </row>
    <row r="44" spans="1:152">
      <c r="A44">
        <v>258</v>
      </c>
      <c r="B44">
        <v>21</v>
      </c>
      <c r="C44" t="s">
        <v>5104</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9</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E44">
        <v>0</v>
      </c>
      <c r="DF44">
        <v>0</v>
      </c>
      <c r="DK44" s="470">
        <v>0</v>
      </c>
      <c r="DL44" t="s">
        <v>5095</v>
      </c>
      <c r="DM44" s="202">
        <v>42500.726631944446</v>
      </c>
      <c r="DO44" s="470">
        <v>0</v>
      </c>
      <c r="DP44">
        <v>0</v>
      </c>
      <c r="DQ44">
        <v>-1</v>
      </c>
      <c r="DS44">
        <v>0</v>
      </c>
      <c r="DT44">
        <v>0</v>
      </c>
      <c r="DV44">
        <v>0</v>
      </c>
      <c r="EC44">
        <v>0</v>
      </c>
      <c r="ED44">
        <v>0</v>
      </c>
      <c r="EE44">
        <v>0</v>
      </c>
      <c r="EI44">
        <v>0</v>
      </c>
      <c r="EJ44">
        <v>0</v>
      </c>
      <c r="EK44">
        <v>0</v>
      </c>
      <c r="EL44">
        <v>0</v>
      </c>
      <c r="EM44">
        <v>0</v>
      </c>
      <c r="EN44">
        <v>0</v>
      </c>
      <c r="ER44">
        <v>0</v>
      </c>
      <c r="EV44" t="e">
        <f t="shared" si="0"/>
        <v>#N/A</v>
      </c>
    </row>
    <row r="45" spans="1:152">
      <c r="A45">
        <v>259</v>
      </c>
      <c r="B45">
        <v>21</v>
      </c>
      <c r="C45" t="s">
        <v>5105</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10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E45">
        <v>0</v>
      </c>
      <c r="DF45">
        <v>0</v>
      </c>
      <c r="DK45" s="470">
        <v>0</v>
      </c>
      <c r="DL45" t="s">
        <v>5095</v>
      </c>
      <c r="DM45" s="202">
        <v>42410.541006944448</v>
      </c>
      <c r="DO45" s="470">
        <v>0</v>
      </c>
      <c r="DP45">
        <v>0</v>
      </c>
      <c r="DQ45">
        <v>-1</v>
      </c>
      <c r="DS45">
        <v>0</v>
      </c>
      <c r="DT45">
        <v>0</v>
      </c>
      <c r="DV45">
        <v>0</v>
      </c>
      <c r="EC45">
        <v>0</v>
      </c>
      <c r="ED45">
        <v>0</v>
      </c>
      <c r="EE45">
        <v>0</v>
      </c>
      <c r="EI45">
        <v>0</v>
      </c>
      <c r="EJ45">
        <v>0</v>
      </c>
      <c r="EK45">
        <v>0</v>
      </c>
      <c r="EL45">
        <v>0</v>
      </c>
      <c r="EM45">
        <v>0</v>
      </c>
      <c r="EN45">
        <v>0</v>
      </c>
      <c r="ER45">
        <v>0</v>
      </c>
      <c r="EV45" t="e">
        <f t="shared" si="0"/>
        <v>#N/A</v>
      </c>
    </row>
    <row r="46" spans="1:152">
      <c r="A46">
        <v>260</v>
      </c>
      <c r="B46">
        <v>21</v>
      </c>
      <c r="C46" t="s">
        <v>5106</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11</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E46">
        <v>0</v>
      </c>
      <c r="DF46">
        <v>0</v>
      </c>
      <c r="DK46" s="470">
        <v>0</v>
      </c>
      <c r="DL46" t="s">
        <v>5095</v>
      </c>
      <c r="DM46" s="202">
        <v>42410.541006944448</v>
      </c>
      <c r="DO46" s="470">
        <v>0</v>
      </c>
      <c r="DP46">
        <v>0</v>
      </c>
      <c r="DQ46">
        <v>-1</v>
      </c>
      <c r="DS46">
        <v>0</v>
      </c>
      <c r="DT46">
        <v>0</v>
      </c>
      <c r="DV46">
        <v>0</v>
      </c>
      <c r="EC46">
        <v>0</v>
      </c>
      <c r="ED46">
        <v>0</v>
      </c>
      <c r="EE46">
        <v>0</v>
      </c>
      <c r="EI46">
        <v>0</v>
      </c>
      <c r="EJ46">
        <v>0</v>
      </c>
      <c r="EK46">
        <v>0</v>
      </c>
      <c r="EL46">
        <v>0</v>
      </c>
      <c r="EM46">
        <v>0</v>
      </c>
      <c r="EN46">
        <v>0</v>
      </c>
      <c r="ER46">
        <v>0</v>
      </c>
      <c r="EV46" t="e">
        <f t="shared" si="0"/>
        <v>#N/A</v>
      </c>
    </row>
    <row r="47" spans="1:152">
      <c r="A47">
        <v>261</v>
      </c>
      <c r="B47">
        <v>21</v>
      </c>
      <c r="C47" t="s">
        <v>5107</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12</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E47">
        <v>0</v>
      </c>
      <c r="DF47">
        <v>0</v>
      </c>
      <c r="DK47" s="470">
        <v>0</v>
      </c>
      <c r="DL47" t="s">
        <v>5095</v>
      </c>
      <c r="DM47" s="202">
        <v>42410.541006944448</v>
      </c>
      <c r="DO47" s="470">
        <v>0</v>
      </c>
      <c r="DP47">
        <v>0</v>
      </c>
      <c r="DQ47">
        <v>-1</v>
      </c>
      <c r="DS47">
        <v>0</v>
      </c>
      <c r="DT47">
        <v>0</v>
      </c>
      <c r="DV47">
        <v>0</v>
      </c>
      <c r="EC47">
        <v>0</v>
      </c>
      <c r="ED47">
        <v>0</v>
      </c>
      <c r="EE47">
        <v>0</v>
      </c>
      <c r="EI47">
        <v>0</v>
      </c>
      <c r="EJ47">
        <v>0</v>
      </c>
      <c r="EK47">
        <v>0</v>
      </c>
      <c r="EL47">
        <v>0</v>
      </c>
      <c r="EM47">
        <v>0</v>
      </c>
      <c r="EN47">
        <v>0</v>
      </c>
      <c r="ER47">
        <v>0</v>
      </c>
      <c r="EV47" t="e">
        <f t="shared" si="0"/>
        <v>#N/A</v>
      </c>
    </row>
    <row r="48" spans="1:152">
      <c r="A48">
        <v>262</v>
      </c>
      <c r="B48">
        <v>21</v>
      </c>
      <c r="C48" t="s">
        <v>5108</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13</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E48">
        <v>0</v>
      </c>
      <c r="DF48">
        <v>0</v>
      </c>
      <c r="DK48" s="470">
        <v>0</v>
      </c>
      <c r="DL48" t="s">
        <v>5095</v>
      </c>
      <c r="DM48" s="202">
        <v>42410.541018518517</v>
      </c>
      <c r="DO48" s="470">
        <v>0</v>
      </c>
      <c r="DP48">
        <v>0</v>
      </c>
      <c r="DQ48">
        <v>-1</v>
      </c>
      <c r="DS48">
        <v>0</v>
      </c>
      <c r="DT48">
        <v>0</v>
      </c>
      <c r="DV48">
        <v>0</v>
      </c>
      <c r="EC48">
        <v>0</v>
      </c>
      <c r="ED48">
        <v>0</v>
      </c>
      <c r="EE48">
        <v>0</v>
      </c>
      <c r="EI48">
        <v>0</v>
      </c>
      <c r="EJ48">
        <v>0</v>
      </c>
      <c r="EK48">
        <v>0</v>
      </c>
      <c r="EL48">
        <v>0</v>
      </c>
      <c r="EM48">
        <v>0</v>
      </c>
      <c r="EN48">
        <v>0</v>
      </c>
      <c r="ER48">
        <v>0</v>
      </c>
      <c r="EV48" t="e">
        <f t="shared" si="0"/>
        <v>#N/A</v>
      </c>
    </row>
    <row r="49" spans="1:152">
      <c r="A49">
        <v>263</v>
      </c>
      <c r="B49">
        <v>21</v>
      </c>
      <c r="C49" t="s">
        <v>5109</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14</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E49">
        <v>0</v>
      </c>
      <c r="DF49">
        <v>0</v>
      </c>
      <c r="DK49" s="470">
        <v>0</v>
      </c>
      <c r="DL49" t="s">
        <v>5095</v>
      </c>
      <c r="DM49" s="202">
        <v>42410.541018518517</v>
      </c>
      <c r="DO49" s="470">
        <v>0</v>
      </c>
      <c r="DP49">
        <v>0</v>
      </c>
      <c r="DQ49">
        <v>-1</v>
      </c>
      <c r="DS49">
        <v>0</v>
      </c>
      <c r="DT49">
        <v>0</v>
      </c>
      <c r="DV49">
        <v>0</v>
      </c>
      <c r="EC49">
        <v>0</v>
      </c>
      <c r="ED49">
        <v>0</v>
      </c>
      <c r="EE49">
        <v>0</v>
      </c>
      <c r="EI49">
        <v>0</v>
      </c>
      <c r="EJ49">
        <v>0</v>
      </c>
      <c r="EK49">
        <v>0</v>
      </c>
      <c r="EL49">
        <v>0</v>
      </c>
      <c r="EM49">
        <v>0</v>
      </c>
      <c r="EN49">
        <v>0</v>
      </c>
      <c r="ER49">
        <v>0</v>
      </c>
      <c r="EV49" t="e">
        <f t="shared" si="0"/>
        <v>#N/A</v>
      </c>
    </row>
    <row r="50" spans="1:152">
      <c r="A50">
        <v>264</v>
      </c>
      <c r="B50">
        <v>21</v>
      </c>
      <c r="C50" t="s">
        <v>5110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15</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E50">
        <v>0</v>
      </c>
      <c r="DF50">
        <v>0</v>
      </c>
      <c r="DK50" s="470">
        <v>0</v>
      </c>
      <c r="DL50" t="s">
        <v>5095</v>
      </c>
      <c r="DM50" s="202">
        <v>42410.541018518517</v>
      </c>
      <c r="DO50" s="470">
        <v>0</v>
      </c>
      <c r="DP50">
        <v>0</v>
      </c>
      <c r="DQ50">
        <v>-1</v>
      </c>
      <c r="DS50">
        <v>0</v>
      </c>
      <c r="DT50">
        <v>0</v>
      </c>
      <c r="DV50">
        <v>0</v>
      </c>
      <c r="EC50">
        <v>0</v>
      </c>
      <c r="ED50">
        <v>0</v>
      </c>
      <c r="EE50">
        <v>0</v>
      </c>
      <c r="EI50">
        <v>0</v>
      </c>
      <c r="EJ50">
        <v>0</v>
      </c>
      <c r="EK50">
        <v>0</v>
      </c>
      <c r="EL50">
        <v>0</v>
      </c>
      <c r="EM50">
        <v>0</v>
      </c>
      <c r="EN50">
        <v>0</v>
      </c>
      <c r="ER50">
        <v>0</v>
      </c>
      <c r="EV50" t="e">
        <f t="shared" si="0"/>
        <v>#N/A</v>
      </c>
    </row>
    <row r="51" spans="1:152">
      <c r="A51">
        <v>265</v>
      </c>
      <c r="B51">
        <v>21</v>
      </c>
      <c r="C51" t="s">
        <v>5111</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16</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E51">
        <v>0</v>
      </c>
      <c r="DF51">
        <v>0</v>
      </c>
      <c r="DK51" s="470">
        <v>0</v>
      </c>
      <c r="DL51" t="s">
        <v>5095</v>
      </c>
      <c r="DM51" s="202">
        <v>42410.541030092594</v>
      </c>
      <c r="DO51" s="470">
        <v>0</v>
      </c>
      <c r="DP51">
        <v>0</v>
      </c>
      <c r="DQ51">
        <v>-1</v>
      </c>
      <c r="DS51">
        <v>0</v>
      </c>
      <c r="DT51">
        <v>0</v>
      </c>
      <c r="DV51">
        <v>0</v>
      </c>
      <c r="EC51">
        <v>0</v>
      </c>
      <c r="ED51">
        <v>0</v>
      </c>
      <c r="EE51">
        <v>0</v>
      </c>
      <c r="EI51">
        <v>0</v>
      </c>
      <c r="EJ51">
        <v>0</v>
      </c>
      <c r="EK51">
        <v>0</v>
      </c>
      <c r="EL51">
        <v>0</v>
      </c>
      <c r="EM51">
        <v>0</v>
      </c>
      <c r="EN51">
        <v>0</v>
      </c>
      <c r="ER51">
        <v>0</v>
      </c>
      <c r="EV51" t="e">
        <f t="shared" si="0"/>
        <v>#N/A</v>
      </c>
    </row>
    <row r="52" spans="1:152">
      <c r="A52">
        <v>266</v>
      </c>
      <c r="B52">
        <v>21</v>
      </c>
      <c r="C52" t="s">
        <v>5112</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17</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E52">
        <v>0</v>
      </c>
      <c r="DF52">
        <v>0</v>
      </c>
      <c r="DK52" s="470">
        <v>0</v>
      </c>
      <c r="DL52" t="s">
        <v>5095</v>
      </c>
      <c r="DM52" s="202">
        <v>42410.541030092594</v>
      </c>
      <c r="DO52" s="470">
        <v>0</v>
      </c>
      <c r="DP52">
        <v>0</v>
      </c>
      <c r="DQ52">
        <v>-1</v>
      </c>
      <c r="DS52">
        <v>0</v>
      </c>
      <c r="DT52">
        <v>0</v>
      </c>
      <c r="DV52">
        <v>0</v>
      </c>
      <c r="EC52">
        <v>0</v>
      </c>
      <c r="ED52">
        <v>0</v>
      </c>
      <c r="EE52">
        <v>0</v>
      </c>
      <c r="EI52">
        <v>0</v>
      </c>
      <c r="EJ52">
        <v>0</v>
      </c>
      <c r="EK52">
        <v>0</v>
      </c>
      <c r="EL52">
        <v>0</v>
      </c>
      <c r="EM52">
        <v>0</v>
      </c>
      <c r="EN52">
        <v>0</v>
      </c>
      <c r="ER52">
        <v>0</v>
      </c>
      <c r="EV52" t="e">
        <f t="shared" si="0"/>
        <v>#N/A</v>
      </c>
    </row>
    <row r="53" spans="1:152">
      <c r="A53">
        <v>267</v>
      </c>
      <c r="B53">
        <v>21</v>
      </c>
      <c r="C53" t="s">
        <v>5113</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18</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E53">
        <v>0</v>
      </c>
      <c r="DF53">
        <v>0</v>
      </c>
      <c r="DK53" s="470">
        <v>0</v>
      </c>
      <c r="DL53" t="s">
        <v>5095</v>
      </c>
      <c r="DM53" s="202">
        <v>42410.541030092594</v>
      </c>
      <c r="DO53" s="470">
        <v>0</v>
      </c>
      <c r="DP53">
        <v>0</v>
      </c>
      <c r="DQ53">
        <v>-1</v>
      </c>
      <c r="DS53">
        <v>0</v>
      </c>
      <c r="DT53">
        <v>0</v>
      </c>
      <c r="DV53">
        <v>0</v>
      </c>
      <c r="EC53">
        <v>0</v>
      </c>
      <c r="ED53">
        <v>0</v>
      </c>
      <c r="EE53">
        <v>0</v>
      </c>
      <c r="EI53">
        <v>0</v>
      </c>
      <c r="EJ53">
        <v>0</v>
      </c>
      <c r="EK53">
        <v>0</v>
      </c>
      <c r="EL53">
        <v>0</v>
      </c>
      <c r="EM53">
        <v>0</v>
      </c>
      <c r="EN53">
        <v>0</v>
      </c>
      <c r="ER53">
        <v>0</v>
      </c>
      <c r="EV53" t="e">
        <f t="shared" si="0"/>
        <v>#N/A</v>
      </c>
    </row>
    <row r="54" spans="1:152">
      <c r="A54">
        <v>268</v>
      </c>
      <c r="B54">
        <v>21</v>
      </c>
      <c r="C54" t="s">
        <v>5114</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19</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E54">
        <v>0</v>
      </c>
      <c r="DF54">
        <v>0</v>
      </c>
      <c r="DK54" s="470">
        <v>0</v>
      </c>
      <c r="DL54" t="s">
        <v>5095</v>
      </c>
      <c r="DM54" s="202">
        <v>42410.541030092594</v>
      </c>
      <c r="DO54" s="470">
        <v>0</v>
      </c>
      <c r="DP54">
        <v>0</v>
      </c>
      <c r="DQ54">
        <v>-1</v>
      </c>
      <c r="DS54">
        <v>0</v>
      </c>
      <c r="DT54">
        <v>0</v>
      </c>
      <c r="DV54">
        <v>0</v>
      </c>
      <c r="EC54">
        <v>0</v>
      </c>
      <c r="ED54">
        <v>0</v>
      </c>
      <c r="EE54">
        <v>0</v>
      </c>
      <c r="EI54">
        <v>0</v>
      </c>
      <c r="EJ54">
        <v>0</v>
      </c>
      <c r="EK54">
        <v>0</v>
      </c>
      <c r="EL54">
        <v>0</v>
      </c>
      <c r="EM54">
        <v>0</v>
      </c>
      <c r="EN54">
        <v>0</v>
      </c>
      <c r="ER54">
        <v>0</v>
      </c>
      <c r="EV54" t="e">
        <f t="shared" si="0"/>
        <v>#N/A</v>
      </c>
    </row>
    <row r="55" spans="1:152">
      <c r="A55">
        <v>269</v>
      </c>
      <c r="B55">
        <v>21</v>
      </c>
      <c r="C55" t="s">
        <v>5115</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26</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E55">
        <v>0</v>
      </c>
      <c r="DF55">
        <v>0</v>
      </c>
      <c r="DK55" s="470">
        <v>0</v>
      </c>
      <c r="DL55" t="s">
        <v>5095</v>
      </c>
      <c r="DM55" s="202">
        <v>42410.541041666664</v>
      </c>
      <c r="DO55" s="470">
        <v>0</v>
      </c>
      <c r="DP55">
        <v>0</v>
      </c>
      <c r="DQ55">
        <v>-1</v>
      </c>
      <c r="DS55">
        <v>0</v>
      </c>
      <c r="DT55">
        <v>0</v>
      </c>
      <c r="DV55">
        <v>0</v>
      </c>
      <c r="EC55">
        <v>0</v>
      </c>
      <c r="ED55">
        <v>0</v>
      </c>
      <c r="EE55">
        <v>0</v>
      </c>
      <c r="EI55">
        <v>0</v>
      </c>
      <c r="EJ55">
        <v>0</v>
      </c>
      <c r="EK55">
        <v>0</v>
      </c>
      <c r="EL55">
        <v>0</v>
      </c>
      <c r="EM55">
        <v>0</v>
      </c>
      <c r="EN55">
        <v>0</v>
      </c>
      <c r="ER55">
        <v>0</v>
      </c>
      <c r="EV55" t="e">
        <f t="shared" si="0"/>
        <v>#N/A</v>
      </c>
    </row>
    <row r="56" spans="1:152">
      <c r="A56">
        <v>270</v>
      </c>
      <c r="B56">
        <v>21</v>
      </c>
      <c r="C56" t="s">
        <v>5116</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27</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E56">
        <v>0</v>
      </c>
      <c r="DF56">
        <v>0</v>
      </c>
      <c r="DK56" s="470">
        <v>0</v>
      </c>
      <c r="DL56" t="s">
        <v>5095</v>
      </c>
      <c r="DM56" s="202">
        <v>42410.541041666664</v>
      </c>
      <c r="DO56" s="470">
        <v>0</v>
      </c>
      <c r="DP56">
        <v>0</v>
      </c>
      <c r="DQ56">
        <v>-1</v>
      </c>
      <c r="DS56">
        <v>0</v>
      </c>
      <c r="DT56">
        <v>0</v>
      </c>
      <c r="DV56">
        <v>0</v>
      </c>
      <c r="EC56">
        <v>0</v>
      </c>
      <c r="ED56">
        <v>0</v>
      </c>
      <c r="EE56">
        <v>0</v>
      </c>
      <c r="EI56">
        <v>0</v>
      </c>
      <c r="EJ56">
        <v>0</v>
      </c>
      <c r="EK56">
        <v>0</v>
      </c>
      <c r="EL56">
        <v>0</v>
      </c>
      <c r="EM56">
        <v>0</v>
      </c>
      <c r="EN56">
        <v>0</v>
      </c>
      <c r="ER56">
        <v>0</v>
      </c>
      <c r="EV56" t="e">
        <f t="shared" si="0"/>
        <v>#N/A</v>
      </c>
    </row>
    <row r="57" spans="1:152">
      <c r="A57">
        <v>271</v>
      </c>
      <c r="B57">
        <v>21</v>
      </c>
      <c r="C57" t="s">
        <v>5117</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28</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E57">
        <v>0</v>
      </c>
      <c r="DF57">
        <v>0</v>
      </c>
      <c r="DK57" s="470">
        <v>0</v>
      </c>
      <c r="DL57" t="s">
        <v>5095</v>
      </c>
      <c r="DM57" s="202">
        <v>42410.541041666664</v>
      </c>
      <c r="DO57" s="470">
        <v>0</v>
      </c>
      <c r="DP57">
        <v>0</v>
      </c>
      <c r="DQ57">
        <v>-1</v>
      </c>
      <c r="DS57">
        <v>0</v>
      </c>
      <c r="DT57">
        <v>0</v>
      </c>
      <c r="DV57">
        <v>0</v>
      </c>
      <c r="EC57">
        <v>0</v>
      </c>
      <c r="ED57">
        <v>0</v>
      </c>
      <c r="EE57">
        <v>0</v>
      </c>
      <c r="EI57">
        <v>0</v>
      </c>
      <c r="EJ57">
        <v>0</v>
      </c>
      <c r="EK57">
        <v>0</v>
      </c>
      <c r="EL57">
        <v>0</v>
      </c>
      <c r="EM57">
        <v>0</v>
      </c>
      <c r="EN57">
        <v>0</v>
      </c>
      <c r="ER57">
        <v>0</v>
      </c>
      <c r="EV57" t="e">
        <f t="shared" si="0"/>
        <v>#N/A</v>
      </c>
    </row>
    <row r="58" spans="1:152">
      <c r="A58">
        <v>272</v>
      </c>
      <c r="B58">
        <v>21</v>
      </c>
      <c r="C58" t="s">
        <v>5118</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29</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E58">
        <v>0</v>
      </c>
      <c r="DF58">
        <v>0</v>
      </c>
      <c r="DK58" s="470">
        <v>0</v>
      </c>
      <c r="DL58" t="s">
        <v>5095</v>
      </c>
      <c r="DM58" s="202">
        <v>42410.54105324074</v>
      </c>
      <c r="DO58" s="470">
        <v>0</v>
      </c>
      <c r="DP58">
        <v>0</v>
      </c>
      <c r="DQ58">
        <v>-1</v>
      </c>
      <c r="DS58">
        <v>0</v>
      </c>
      <c r="DT58">
        <v>0</v>
      </c>
      <c r="DV58">
        <v>0</v>
      </c>
      <c r="EC58">
        <v>0</v>
      </c>
      <c r="ED58">
        <v>0</v>
      </c>
      <c r="EE58">
        <v>0</v>
      </c>
      <c r="EI58">
        <v>0</v>
      </c>
      <c r="EJ58">
        <v>0</v>
      </c>
      <c r="EK58">
        <v>0</v>
      </c>
      <c r="EL58">
        <v>0</v>
      </c>
      <c r="EM58">
        <v>0</v>
      </c>
      <c r="EN58">
        <v>0</v>
      </c>
      <c r="ER58">
        <v>0</v>
      </c>
      <c r="EV58" t="e">
        <f t="shared" si="0"/>
        <v>#N/A</v>
      </c>
    </row>
    <row r="59" spans="1:152">
      <c r="A59">
        <v>273</v>
      </c>
      <c r="B59">
        <v>21</v>
      </c>
      <c r="C59" t="s">
        <v>5119</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30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E59">
        <v>0</v>
      </c>
      <c r="DF59">
        <v>0</v>
      </c>
      <c r="DK59" s="470">
        <v>0</v>
      </c>
      <c r="DL59" t="s">
        <v>5095</v>
      </c>
      <c r="DM59" s="202">
        <v>42410.54105324074</v>
      </c>
      <c r="DO59" s="470">
        <v>0</v>
      </c>
      <c r="DP59">
        <v>0</v>
      </c>
      <c r="DQ59">
        <v>-1</v>
      </c>
      <c r="DS59">
        <v>0</v>
      </c>
      <c r="DT59">
        <v>0</v>
      </c>
      <c r="DV59">
        <v>0</v>
      </c>
      <c r="EC59">
        <v>0</v>
      </c>
      <c r="ED59">
        <v>0</v>
      </c>
      <c r="EE59">
        <v>0</v>
      </c>
      <c r="EI59">
        <v>0</v>
      </c>
      <c r="EJ59">
        <v>0</v>
      </c>
      <c r="EK59">
        <v>0</v>
      </c>
      <c r="EL59">
        <v>0</v>
      </c>
      <c r="EM59">
        <v>0</v>
      </c>
      <c r="EN59">
        <v>0</v>
      </c>
      <c r="ER59">
        <v>0</v>
      </c>
      <c r="EV59" t="e">
        <f t="shared" si="0"/>
        <v>#N/A</v>
      </c>
    </row>
    <row r="60" spans="1:152">
      <c r="A60">
        <v>274</v>
      </c>
      <c r="B60">
        <v>21</v>
      </c>
      <c r="C60" t="s">
        <v>5120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31</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E60">
        <v>0</v>
      </c>
      <c r="DF60">
        <v>0</v>
      </c>
      <c r="DK60" s="470">
        <v>0</v>
      </c>
      <c r="DL60" t="s">
        <v>5095</v>
      </c>
      <c r="DM60" s="202">
        <v>42410.54105324074</v>
      </c>
      <c r="DO60" s="470">
        <v>0</v>
      </c>
      <c r="DP60">
        <v>0</v>
      </c>
      <c r="DQ60">
        <v>-1</v>
      </c>
      <c r="DS60">
        <v>0</v>
      </c>
      <c r="DT60">
        <v>0</v>
      </c>
      <c r="DV60">
        <v>0</v>
      </c>
      <c r="EC60">
        <v>0</v>
      </c>
      <c r="ED60">
        <v>0</v>
      </c>
      <c r="EE60">
        <v>0</v>
      </c>
      <c r="EI60">
        <v>0</v>
      </c>
      <c r="EJ60">
        <v>0</v>
      </c>
      <c r="EK60">
        <v>0</v>
      </c>
      <c r="EL60">
        <v>0</v>
      </c>
      <c r="EM60">
        <v>0</v>
      </c>
      <c r="EN60">
        <v>0</v>
      </c>
      <c r="ER60">
        <v>0</v>
      </c>
      <c r="EV60" t="e">
        <f t="shared" si="0"/>
        <v>#N/A</v>
      </c>
    </row>
    <row r="61" spans="1:152">
      <c r="A61">
        <v>275</v>
      </c>
      <c r="B61">
        <v>21</v>
      </c>
      <c r="C61" t="s">
        <v>5121</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32</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E61">
        <v>0</v>
      </c>
      <c r="DF61">
        <v>0</v>
      </c>
      <c r="DK61" s="470">
        <v>0</v>
      </c>
      <c r="DL61" t="s">
        <v>5095</v>
      </c>
      <c r="DM61" s="202">
        <v>42410.541064814817</v>
      </c>
      <c r="DO61" s="470">
        <v>0</v>
      </c>
      <c r="DP61">
        <v>0</v>
      </c>
      <c r="DQ61">
        <v>-1</v>
      </c>
      <c r="DS61">
        <v>0</v>
      </c>
      <c r="DT61">
        <v>0</v>
      </c>
      <c r="DV61">
        <v>0</v>
      </c>
      <c r="EC61">
        <v>0</v>
      </c>
      <c r="ED61">
        <v>0</v>
      </c>
      <c r="EE61">
        <v>0</v>
      </c>
      <c r="EI61">
        <v>0</v>
      </c>
      <c r="EJ61">
        <v>0</v>
      </c>
      <c r="EK61">
        <v>0</v>
      </c>
      <c r="EL61">
        <v>0</v>
      </c>
      <c r="EM61">
        <v>0</v>
      </c>
      <c r="EN61">
        <v>0</v>
      </c>
      <c r="ER61">
        <v>0</v>
      </c>
      <c r="EV61" t="e">
        <f t="shared" si="0"/>
        <v>#N/A</v>
      </c>
    </row>
    <row r="62" spans="1:152">
      <c r="A62">
        <v>301</v>
      </c>
      <c r="B62">
        <v>55</v>
      </c>
      <c r="C62" t="s">
        <v>5122</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E62">
        <v>0</v>
      </c>
      <c r="DF62">
        <v>0</v>
      </c>
      <c r="DJ62" t="s">
        <v>5095</v>
      </c>
      <c r="DK62" s="202">
        <v>42410.541354166664</v>
      </c>
      <c r="DM62" s="470">
        <v>0</v>
      </c>
      <c r="DO62" s="470">
        <v>0</v>
      </c>
      <c r="DP62">
        <v>0</v>
      </c>
      <c r="DQ62">
        <v>-1</v>
      </c>
      <c r="DS62">
        <v>0</v>
      </c>
      <c r="DT62">
        <v>0</v>
      </c>
      <c r="DV62">
        <v>0</v>
      </c>
      <c r="EC62">
        <v>0</v>
      </c>
      <c r="ED62">
        <v>0</v>
      </c>
      <c r="EE62">
        <v>0</v>
      </c>
      <c r="EI62">
        <v>0</v>
      </c>
      <c r="EJ62">
        <v>0</v>
      </c>
      <c r="EK62">
        <v>0</v>
      </c>
      <c r="EL62">
        <v>0</v>
      </c>
      <c r="EM62">
        <v>0</v>
      </c>
      <c r="EN62">
        <v>0</v>
      </c>
      <c r="ER62">
        <v>0</v>
      </c>
      <c r="EV62" t="e">
        <f t="shared" si="0"/>
        <v>#N/A</v>
      </c>
    </row>
    <row r="63" spans="1:152">
      <c r="A63">
        <v>302</v>
      </c>
      <c r="B63">
        <v>56</v>
      </c>
      <c r="C63" t="s">
        <v>5122</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E63">
        <v>0</v>
      </c>
      <c r="DF63">
        <v>0</v>
      </c>
      <c r="DJ63" t="s">
        <v>5095</v>
      </c>
      <c r="DK63" s="202">
        <v>42410.541354166664</v>
      </c>
      <c r="DM63" s="470">
        <v>0</v>
      </c>
      <c r="DO63" s="470">
        <v>0</v>
      </c>
      <c r="DP63">
        <v>0</v>
      </c>
      <c r="DQ63">
        <v>-1</v>
      </c>
      <c r="DS63">
        <v>0</v>
      </c>
      <c r="DT63">
        <v>0</v>
      </c>
      <c r="DV63">
        <v>0</v>
      </c>
      <c r="EC63">
        <v>0</v>
      </c>
      <c r="ED63">
        <v>0</v>
      </c>
      <c r="EE63">
        <v>0</v>
      </c>
      <c r="EI63">
        <v>0</v>
      </c>
      <c r="EJ63">
        <v>0</v>
      </c>
      <c r="EK63">
        <v>0</v>
      </c>
      <c r="EL63">
        <v>0</v>
      </c>
      <c r="EM63">
        <v>0</v>
      </c>
      <c r="EN63">
        <v>0</v>
      </c>
      <c r="ER63">
        <v>0</v>
      </c>
      <c r="EV63" t="e">
        <f t="shared" si="0"/>
        <v>#N/A</v>
      </c>
    </row>
    <row r="64" spans="1:152">
      <c r="A64">
        <v>303</v>
      </c>
      <c r="B64">
        <v>57</v>
      </c>
      <c r="C64" t="s">
        <v>5122</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E64">
        <v>0</v>
      </c>
      <c r="DF64">
        <v>0</v>
      </c>
      <c r="DJ64" t="s">
        <v>5095</v>
      </c>
      <c r="DK64" s="202">
        <v>42410.541354166664</v>
      </c>
      <c r="DM64" s="470">
        <v>0</v>
      </c>
      <c r="DO64" s="470">
        <v>0</v>
      </c>
      <c r="DP64">
        <v>0</v>
      </c>
      <c r="DQ64">
        <v>-1</v>
      </c>
      <c r="DS64">
        <v>0</v>
      </c>
      <c r="DT64">
        <v>0</v>
      </c>
      <c r="DV64">
        <v>0</v>
      </c>
      <c r="EC64">
        <v>0</v>
      </c>
      <c r="ED64">
        <v>0</v>
      </c>
      <c r="EE64">
        <v>0</v>
      </c>
      <c r="EI64">
        <v>0</v>
      </c>
      <c r="EJ64">
        <v>0</v>
      </c>
      <c r="EK64">
        <v>0</v>
      </c>
      <c r="EL64">
        <v>0</v>
      </c>
      <c r="EM64">
        <v>0</v>
      </c>
      <c r="EN64">
        <v>0</v>
      </c>
      <c r="ER64">
        <v>0</v>
      </c>
      <c r="EV64" t="e">
        <f t="shared" si="0"/>
        <v>#N/A</v>
      </c>
    </row>
    <row r="65" spans="1:152">
      <c r="A65">
        <v>304</v>
      </c>
      <c r="B65">
        <v>58</v>
      </c>
      <c r="C65" t="s">
        <v>5122</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E65">
        <v>0</v>
      </c>
      <c r="DF65">
        <v>0</v>
      </c>
      <c r="DJ65" t="s">
        <v>5095</v>
      </c>
      <c r="DK65" s="202">
        <v>42410.541458333333</v>
      </c>
      <c r="DM65" s="470">
        <v>0</v>
      </c>
      <c r="DO65" s="470">
        <v>0</v>
      </c>
      <c r="DP65">
        <v>0</v>
      </c>
      <c r="DQ65">
        <v>-1</v>
      </c>
      <c r="DS65">
        <v>0</v>
      </c>
      <c r="DT65">
        <v>0</v>
      </c>
      <c r="DV65">
        <v>0</v>
      </c>
      <c r="EC65">
        <v>0</v>
      </c>
      <c r="ED65">
        <v>0</v>
      </c>
      <c r="EE65">
        <v>0</v>
      </c>
      <c r="EI65">
        <v>0</v>
      </c>
      <c r="EJ65">
        <v>0</v>
      </c>
      <c r="EK65">
        <v>0</v>
      </c>
      <c r="EL65">
        <v>0</v>
      </c>
      <c r="EM65">
        <v>0</v>
      </c>
      <c r="EN65">
        <v>0</v>
      </c>
      <c r="ER65">
        <v>0</v>
      </c>
      <c r="EV65" t="e">
        <f t="shared" si="0"/>
        <v>#N/A</v>
      </c>
    </row>
    <row r="66" spans="1:152">
      <c r="A66">
        <v>305</v>
      </c>
      <c r="B66">
        <v>59</v>
      </c>
      <c r="C66" t="s">
        <v>5122</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E66">
        <v>0</v>
      </c>
      <c r="DF66">
        <v>0</v>
      </c>
      <c r="DJ66" t="s">
        <v>5095</v>
      </c>
      <c r="DK66" s="202">
        <v>42410.541458333333</v>
      </c>
      <c r="DM66" s="470">
        <v>0</v>
      </c>
      <c r="DO66" s="470">
        <v>0</v>
      </c>
      <c r="DP66">
        <v>0</v>
      </c>
      <c r="DQ66">
        <v>-1</v>
      </c>
      <c r="DS66">
        <v>0</v>
      </c>
      <c r="DT66">
        <v>0</v>
      </c>
      <c r="DV66">
        <v>0</v>
      </c>
      <c r="EC66">
        <v>0</v>
      </c>
      <c r="ED66">
        <v>0</v>
      </c>
      <c r="EE66">
        <v>0</v>
      </c>
      <c r="EI66">
        <v>0</v>
      </c>
      <c r="EJ66">
        <v>0</v>
      </c>
      <c r="EK66">
        <v>0</v>
      </c>
      <c r="EL66">
        <v>0</v>
      </c>
      <c r="EM66">
        <v>0</v>
      </c>
      <c r="EN66">
        <v>0</v>
      </c>
      <c r="ER66">
        <v>0</v>
      </c>
      <c r="EV66" t="e">
        <f t="shared" ref="EV66:EV129" si="1">VLOOKUP(F66,$A$2:$C$500,3,FALSE)</f>
        <v>#N/A</v>
      </c>
    </row>
    <row r="67" spans="1:152">
      <c r="A67">
        <v>306</v>
      </c>
      <c r="B67">
        <v>60</v>
      </c>
      <c r="C67" t="s">
        <v>5122</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E67">
        <v>0</v>
      </c>
      <c r="DF67">
        <v>0</v>
      </c>
      <c r="DJ67" t="s">
        <v>5095</v>
      </c>
      <c r="DK67" s="202">
        <v>42410.541435185187</v>
      </c>
      <c r="DM67" s="470">
        <v>0</v>
      </c>
      <c r="DO67" s="470">
        <v>0</v>
      </c>
      <c r="DP67">
        <v>0</v>
      </c>
      <c r="DQ67">
        <v>-1</v>
      </c>
      <c r="DS67">
        <v>0</v>
      </c>
      <c r="DT67">
        <v>0</v>
      </c>
      <c r="DV67">
        <v>0</v>
      </c>
      <c r="EC67">
        <v>0</v>
      </c>
      <c r="ED67">
        <v>0</v>
      </c>
      <c r="EE67">
        <v>0</v>
      </c>
      <c r="EI67">
        <v>0</v>
      </c>
      <c r="EJ67">
        <v>0</v>
      </c>
      <c r="EK67">
        <v>0</v>
      </c>
      <c r="EL67">
        <v>0</v>
      </c>
      <c r="EM67">
        <v>0</v>
      </c>
      <c r="EN67">
        <v>0</v>
      </c>
      <c r="ER67">
        <v>0</v>
      </c>
      <c r="EV67" t="e">
        <f t="shared" si="1"/>
        <v>#N/A</v>
      </c>
    </row>
    <row r="68" spans="1:152">
      <c r="A68">
        <v>307</v>
      </c>
      <c r="B68">
        <v>61</v>
      </c>
      <c r="C68" t="s">
        <v>5122</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E68">
        <v>0</v>
      </c>
      <c r="DF68">
        <v>0</v>
      </c>
      <c r="DJ68" t="s">
        <v>5095</v>
      </c>
      <c r="DK68" s="202">
        <v>42410.541458333333</v>
      </c>
      <c r="DM68" s="470">
        <v>0</v>
      </c>
      <c r="DO68" s="470">
        <v>0</v>
      </c>
      <c r="DP68">
        <v>0</v>
      </c>
      <c r="DQ68">
        <v>-1</v>
      </c>
      <c r="DS68">
        <v>0</v>
      </c>
      <c r="DT68">
        <v>0</v>
      </c>
      <c r="DV68">
        <v>0</v>
      </c>
      <c r="EC68">
        <v>0</v>
      </c>
      <c r="ED68">
        <v>0</v>
      </c>
      <c r="EE68">
        <v>0</v>
      </c>
      <c r="EI68">
        <v>0</v>
      </c>
      <c r="EJ68">
        <v>0</v>
      </c>
      <c r="EK68">
        <v>0</v>
      </c>
      <c r="EL68">
        <v>0</v>
      </c>
      <c r="EM68">
        <v>0</v>
      </c>
      <c r="EN68">
        <v>0</v>
      </c>
      <c r="ER68">
        <v>0</v>
      </c>
      <c r="EV68" t="e">
        <f t="shared" si="1"/>
        <v>#N/A</v>
      </c>
    </row>
    <row r="69" spans="1:152">
      <c r="A69">
        <v>308</v>
      </c>
      <c r="B69">
        <v>62</v>
      </c>
      <c r="C69" t="s">
        <v>5123</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E69">
        <v>0</v>
      </c>
      <c r="DF69">
        <v>0</v>
      </c>
      <c r="DJ69" t="s">
        <v>5095</v>
      </c>
      <c r="DK69" s="202">
        <v>42410.541446759256</v>
      </c>
      <c r="DM69" s="470">
        <v>0</v>
      </c>
      <c r="DO69" s="470">
        <v>0</v>
      </c>
      <c r="DP69">
        <v>0</v>
      </c>
      <c r="DQ69">
        <v>-1</v>
      </c>
      <c r="DS69">
        <v>0</v>
      </c>
      <c r="DT69">
        <v>0</v>
      </c>
      <c r="DV69">
        <v>0</v>
      </c>
      <c r="EC69">
        <v>0</v>
      </c>
      <c r="ED69">
        <v>0</v>
      </c>
      <c r="EE69">
        <v>0</v>
      </c>
      <c r="EI69">
        <v>0</v>
      </c>
      <c r="EJ69">
        <v>0</v>
      </c>
      <c r="EK69">
        <v>0</v>
      </c>
      <c r="EL69">
        <v>0</v>
      </c>
      <c r="EM69">
        <v>0</v>
      </c>
      <c r="EN69">
        <v>0</v>
      </c>
      <c r="ER69">
        <v>0</v>
      </c>
      <c r="EV69" t="e">
        <f t="shared" si="1"/>
        <v>#N/A</v>
      </c>
    </row>
    <row r="70" spans="1:152">
      <c r="A70">
        <v>309</v>
      </c>
      <c r="B70">
        <v>65</v>
      </c>
      <c r="C70" t="s">
        <v>5124</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E70">
        <v>0</v>
      </c>
      <c r="DF70">
        <v>0</v>
      </c>
      <c r="DJ70" t="s">
        <v>5095</v>
      </c>
      <c r="DK70" s="202">
        <v>42410.541446759256</v>
      </c>
      <c r="DM70" s="470">
        <v>0</v>
      </c>
      <c r="DO70" s="470">
        <v>0</v>
      </c>
      <c r="DP70">
        <v>0</v>
      </c>
      <c r="DQ70">
        <v>-1</v>
      </c>
      <c r="DS70">
        <v>0</v>
      </c>
      <c r="DT70">
        <v>0</v>
      </c>
      <c r="DV70">
        <v>0</v>
      </c>
      <c r="EC70">
        <v>0</v>
      </c>
      <c r="ED70">
        <v>0</v>
      </c>
      <c r="EE70">
        <v>0</v>
      </c>
      <c r="EI70">
        <v>0</v>
      </c>
      <c r="EJ70">
        <v>0</v>
      </c>
      <c r="EK70">
        <v>0</v>
      </c>
      <c r="EL70">
        <v>0</v>
      </c>
      <c r="EM70">
        <v>0</v>
      </c>
      <c r="EN70">
        <v>0</v>
      </c>
      <c r="ER70">
        <v>0</v>
      </c>
      <c r="EV70" t="e">
        <f t="shared" si="1"/>
        <v>#N/A</v>
      </c>
    </row>
    <row r="71" spans="1:152">
      <c r="A71">
        <v>310</v>
      </c>
      <c r="B71">
        <v>66</v>
      </c>
      <c r="C71" t="s">
        <v>5122</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E71">
        <v>0</v>
      </c>
      <c r="DF71">
        <v>0</v>
      </c>
      <c r="DJ71" t="s">
        <v>5095</v>
      </c>
      <c r="DK71" s="202">
        <v>42410.541458333333</v>
      </c>
      <c r="DM71" s="470">
        <v>0</v>
      </c>
      <c r="DO71" s="470">
        <v>0</v>
      </c>
      <c r="DP71">
        <v>0</v>
      </c>
      <c r="DQ71">
        <v>-1</v>
      </c>
      <c r="DS71">
        <v>0</v>
      </c>
      <c r="DT71">
        <v>0</v>
      </c>
      <c r="DV71">
        <v>0</v>
      </c>
      <c r="EC71">
        <v>0</v>
      </c>
      <c r="ED71">
        <v>0</v>
      </c>
      <c r="EE71">
        <v>0</v>
      </c>
      <c r="EI71">
        <v>0</v>
      </c>
      <c r="EJ71">
        <v>0</v>
      </c>
      <c r="EK71">
        <v>0</v>
      </c>
      <c r="EL71">
        <v>0</v>
      </c>
      <c r="EM71">
        <v>0</v>
      </c>
      <c r="EN71">
        <v>0</v>
      </c>
      <c r="ER71">
        <v>0</v>
      </c>
      <c r="EV71" t="e">
        <f t="shared" si="1"/>
        <v>#N/A</v>
      </c>
    </row>
    <row r="72" spans="1:152">
      <c r="A72">
        <v>311</v>
      </c>
      <c r="B72">
        <v>67</v>
      </c>
      <c r="C72" t="s">
        <v>5122</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E72">
        <v>0</v>
      </c>
      <c r="DF72">
        <v>0</v>
      </c>
      <c r="DJ72" t="s">
        <v>5095</v>
      </c>
      <c r="DK72" s="202">
        <v>42410.541458333333</v>
      </c>
      <c r="DM72" s="470">
        <v>0</v>
      </c>
      <c r="DO72" s="470">
        <v>0</v>
      </c>
      <c r="DP72">
        <v>0</v>
      </c>
      <c r="DQ72">
        <v>-1</v>
      </c>
      <c r="DS72">
        <v>0</v>
      </c>
      <c r="DT72">
        <v>0</v>
      </c>
      <c r="DV72">
        <v>0</v>
      </c>
      <c r="EC72">
        <v>0</v>
      </c>
      <c r="ED72">
        <v>0</v>
      </c>
      <c r="EE72">
        <v>0</v>
      </c>
      <c r="EI72">
        <v>0</v>
      </c>
      <c r="EJ72">
        <v>0</v>
      </c>
      <c r="EK72">
        <v>0</v>
      </c>
      <c r="EL72">
        <v>0</v>
      </c>
      <c r="EM72">
        <v>0</v>
      </c>
      <c r="EN72">
        <v>0</v>
      </c>
      <c r="ER72">
        <v>0</v>
      </c>
      <c r="EV72" t="e">
        <f t="shared" si="1"/>
        <v>#N/A</v>
      </c>
    </row>
    <row r="73" spans="1:152">
      <c r="A73">
        <v>314</v>
      </c>
      <c r="B73">
        <v>68</v>
      </c>
      <c r="C73" t="s">
        <v>5122</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E73">
        <v>0</v>
      </c>
      <c r="DF73">
        <v>0</v>
      </c>
      <c r="DJ73" t="s">
        <v>5095</v>
      </c>
      <c r="DK73" s="202">
        <v>42410.541562500002</v>
      </c>
      <c r="DM73" s="470">
        <v>0</v>
      </c>
      <c r="DO73" s="470">
        <v>0</v>
      </c>
      <c r="DP73">
        <v>0</v>
      </c>
      <c r="DQ73">
        <v>-1</v>
      </c>
      <c r="DS73">
        <v>0</v>
      </c>
      <c r="DT73">
        <v>0</v>
      </c>
      <c r="DV73">
        <v>0</v>
      </c>
      <c r="EC73">
        <v>0</v>
      </c>
      <c r="ED73">
        <v>0</v>
      </c>
      <c r="EE73">
        <v>0</v>
      </c>
      <c r="EI73">
        <v>0</v>
      </c>
      <c r="EJ73">
        <v>0</v>
      </c>
      <c r="EK73">
        <v>0</v>
      </c>
      <c r="EL73">
        <v>0</v>
      </c>
      <c r="EM73">
        <v>0</v>
      </c>
      <c r="EN73">
        <v>0</v>
      </c>
      <c r="ER73">
        <v>0</v>
      </c>
      <c r="EV73" t="e">
        <f t="shared" si="1"/>
        <v>#N/A</v>
      </c>
    </row>
    <row r="74" spans="1:152">
      <c r="A74">
        <v>351</v>
      </c>
      <c r="B74">
        <v>63</v>
      </c>
      <c r="C74" t="s">
        <v>5125</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E74">
        <v>0</v>
      </c>
      <c r="DF74">
        <v>0</v>
      </c>
      <c r="DJ74" t="s">
        <v>5095</v>
      </c>
      <c r="DK74" s="202">
        <v>42410.54146990741</v>
      </c>
      <c r="DM74" s="470">
        <v>0</v>
      </c>
      <c r="DO74" s="470">
        <v>0</v>
      </c>
      <c r="DP74">
        <v>0</v>
      </c>
      <c r="DQ74">
        <v>-1</v>
      </c>
      <c r="DS74">
        <v>0</v>
      </c>
      <c r="DT74">
        <v>0</v>
      </c>
      <c r="DV74">
        <v>0</v>
      </c>
      <c r="EC74">
        <v>0</v>
      </c>
      <c r="ED74">
        <v>0</v>
      </c>
      <c r="EE74">
        <v>0</v>
      </c>
      <c r="EI74">
        <v>0</v>
      </c>
      <c r="EJ74">
        <v>0</v>
      </c>
      <c r="EK74">
        <v>0</v>
      </c>
      <c r="EL74">
        <v>0</v>
      </c>
      <c r="EM74">
        <v>0</v>
      </c>
      <c r="EN74">
        <v>0</v>
      </c>
      <c r="ER74">
        <v>0</v>
      </c>
      <c r="EV74" t="e">
        <f t="shared" si="1"/>
        <v>#N/A</v>
      </c>
    </row>
    <row r="75" spans="1:152">
      <c r="A75">
        <v>401</v>
      </c>
      <c r="B75">
        <v>5</v>
      </c>
      <c r="C75" t="s">
        <v>450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E75">
        <v>0</v>
      </c>
      <c r="DF75">
        <v>0</v>
      </c>
      <c r="DJ75" t="s">
        <v>5095</v>
      </c>
      <c r="DK75" s="202">
        <v>42410.541331018518</v>
      </c>
      <c r="DM75" s="470">
        <v>0</v>
      </c>
      <c r="DO75" s="470">
        <v>0</v>
      </c>
      <c r="DP75">
        <v>0</v>
      </c>
      <c r="DQ75">
        <v>-1</v>
      </c>
      <c r="DS75">
        <v>0</v>
      </c>
      <c r="DT75">
        <v>0</v>
      </c>
      <c r="DV75">
        <v>0</v>
      </c>
      <c r="EC75">
        <v>0</v>
      </c>
      <c r="ED75">
        <v>0</v>
      </c>
      <c r="EE75">
        <v>0</v>
      </c>
      <c r="EI75">
        <v>0</v>
      </c>
      <c r="EJ75">
        <v>0</v>
      </c>
      <c r="EK75">
        <v>0</v>
      </c>
      <c r="EL75">
        <v>0</v>
      </c>
      <c r="EM75">
        <v>0</v>
      </c>
      <c r="EN75">
        <v>0</v>
      </c>
      <c r="ER75">
        <v>0</v>
      </c>
      <c r="EV75" t="e">
        <f t="shared" si="1"/>
        <v>#N/A</v>
      </c>
    </row>
    <row r="76" spans="1:152">
      <c r="A76">
        <v>402</v>
      </c>
      <c r="B76">
        <v>3</v>
      </c>
      <c r="C76" t="s">
        <v>450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E76">
        <v>0</v>
      </c>
      <c r="DF76">
        <v>0</v>
      </c>
      <c r="DJ76" t="s">
        <v>5095</v>
      </c>
      <c r="DK76" s="202">
        <v>42410.541250000002</v>
      </c>
      <c r="DM76" s="470">
        <v>0</v>
      </c>
      <c r="DO76" s="470">
        <v>0</v>
      </c>
      <c r="DP76">
        <v>0</v>
      </c>
      <c r="DQ76">
        <v>-1</v>
      </c>
      <c r="DS76">
        <v>0</v>
      </c>
      <c r="DT76">
        <v>0</v>
      </c>
      <c r="DV76">
        <v>0</v>
      </c>
      <c r="EC76">
        <v>0</v>
      </c>
      <c r="ED76">
        <v>0</v>
      </c>
      <c r="EE76">
        <v>0</v>
      </c>
      <c r="EI76">
        <v>0</v>
      </c>
      <c r="EJ76">
        <v>0</v>
      </c>
      <c r="EK76">
        <v>0</v>
      </c>
      <c r="EL76">
        <v>0</v>
      </c>
      <c r="EM76">
        <v>0</v>
      </c>
      <c r="EN76">
        <v>0</v>
      </c>
      <c r="ER76">
        <v>0</v>
      </c>
      <c r="EV76" t="e">
        <f t="shared" si="1"/>
        <v>#N/A</v>
      </c>
    </row>
    <row r="77" spans="1:152">
      <c r="A77">
        <v>403</v>
      </c>
      <c r="B77">
        <v>25</v>
      </c>
      <c r="C77" t="s">
        <v>5126</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E77">
        <v>0</v>
      </c>
      <c r="DF77">
        <v>0</v>
      </c>
      <c r="DK77" s="470">
        <v>0</v>
      </c>
      <c r="DM77" s="470">
        <v>0</v>
      </c>
      <c r="DO77" s="470">
        <v>0</v>
      </c>
      <c r="DP77">
        <v>0</v>
      </c>
      <c r="DQ77">
        <v>-1</v>
      </c>
      <c r="DS77">
        <v>0</v>
      </c>
      <c r="DT77">
        <v>0</v>
      </c>
      <c r="DV77">
        <v>0</v>
      </c>
      <c r="EC77">
        <v>0</v>
      </c>
      <c r="ED77">
        <v>0</v>
      </c>
      <c r="EE77">
        <v>0</v>
      </c>
      <c r="EI77">
        <v>0</v>
      </c>
      <c r="EJ77">
        <v>0</v>
      </c>
      <c r="EK77">
        <v>0</v>
      </c>
      <c r="EL77">
        <v>0</v>
      </c>
      <c r="EM77">
        <v>0</v>
      </c>
      <c r="EN77">
        <v>0</v>
      </c>
      <c r="ER77">
        <v>0</v>
      </c>
      <c r="EV77" t="e">
        <f t="shared" si="1"/>
        <v>#N/A</v>
      </c>
    </row>
    <row r="78" spans="1:152">
      <c r="A78">
        <v>404</v>
      </c>
      <c r="B78">
        <v>28</v>
      </c>
      <c r="C78" t="s">
        <v>450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E78">
        <v>0</v>
      </c>
      <c r="DF78">
        <v>0</v>
      </c>
      <c r="DJ78" t="s">
        <v>5095</v>
      </c>
      <c r="DK78" s="202">
        <v>42410.541550925926</v>
      </c>
      <c r="DM78" s="470">
        <v>0</v>
      </c>
      <c r="DO78" s="470">
        <v>0</v>
      </c>
      <c r="DP78">
        <v>0</v>
      </c>
      <c r="DQ78">
        <v>-1</v>
      </c>
      <c r="DS78">
        <v>0</v>
      </c>
      <c r="DT78">
        <v>0</v>
      </c>
      <c r="DV78">
        <v>0</v>
      </c>
      <c r="EC78">
        <v>0</v>
      </c>
      <c r="ED78">
        <v>0</v>
      </c>
      <c r="EE78">
        <v>0</v>
      </c>
      <c r="EI78">
        <v>0</v>
      </c>
      <c r="EJ78">
        <v>0</v>
      </c>
      <c r="EK78">
        <v>0</v>
      </c>
      <c r="EL78">
        <v>0</v>
      </c>
      <c r="EM78">
        <v>0</v>
      </c>
      <c r="EN78">
        <v>0</v>
      </c>
      <c r="ER78">
        <v>0</v>
      </c>
      <c r="EV78" t="e">
        <f t="shared" si="1"/>
        <v>#N/A</v>
      </c>
    </row>
    <row r="79" spans="1:152">
      <c r="A79">
        <v>405</v>
      </c>
      <c r="B79">
        <v>34</v>
      </c>
      <c r="C79" t="s">
        <v>450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E79">
        <v>0</v>
      </c>
      <c r="DF79">
        <v>0</v>
      </c>
      <c r="DJ79" t="s">
        <v>5095</v>
      </c>
      <c r="DK79" s="202">
        <v>42410.541562500002</v>
      </c>
      <c r="DM79" s="470">
        <v>0</v>
      </c>
      <c r="DO79" s="470">
        <v>0</v>
      </c>
      <c r="DP79">
        <v>0</v>
      </c>
      <c r="DQ79">
        <v>-1</v>
      </c>
      <c r="DS79">
        <v>0</v>
      </c>
      <c r="DT79">
        <v>0</v>
      </c>
      <c r="DV79">
        <v>0</v>
      </c>
      <c r="EC79">
        <v>0</v>
      </c>
      <c r="ED79">
        <v>0</v>
      </c>
      <c r="EE79">
        <v>0</v>
      </c>
      <c r="EI79">
        <v>0</v>
      </c>
      <c r="EJ79">
        <v>0</v>
      </c>
      <c r="EK79">
        <v>0</v>
      </c>
      <c r="EL79">
        <v>0</v>
      </c>
      <c r="EM79">
        <v>0</v>
      </c>
      <c r="EN79">
        <v>0</v>
      </c>
      <c r="ER79">
        <v>0</v>
      </c>
      <c r="EV79" t="e">
        <f t="shared" si="1"/>
        <v>#N/A</v>
      </c>
    </row>
    <row r="80" spans="1:152">
      <c r="A80">
        <v>451</v>
      </c>
      <c r="B80">
        <v>8</v>
      </c>
      <c r="C80" t="s">
        <v>1568</v>
      </c>
      <c r="E80" t="s">
        <v>1568</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E80">
        <v>0</v>
      </c>
      <c r="DF80">
        <v>0</v>
      </c>
      <c r="DJ80" t="s">
        <v>5095</v>
      </c>
      <c r="DK80" s="202">
        <v>42410.541250000002</v>
      </c>
      <c r="DM80" s="470">
        <v>0</v>
      </c>
      <c r="DO80" s="470">
        <v>0</v>
      </c>
      <c r="DP80">
        <v>0</v>
      </c>
      <c r="DQ80">
        <v>-1</v>
      </c>
      <c r="DS80">
        <v>0</v>
      </c>
      <c r="DT80">
        <v>0</v>
      </c>
      <c r="DV80">
        <v>0</v>
      </c>
      <c r="EC80">
        <v>0</v>
      </c>
      <c r="ED80">
        <v>0</v>
      </c>
      <c r="EE80">
        <v>0</v>
      </c>
      <c r="EI80">
        <v>0</v>
      </c>
      <c r="EJ80">
        <v>0</v>
      </c>
      <c r="EK80">
        <v>0</v>
      </c>
      <c r="EL80">
        <v>0</v>
      </c>
      <c r="EM80">
        <v>0</v>
      </c>
      <c r="EN80">
        <v>0</v>
      </c>
      <c r="ER80">
        <v>0</v>
      </c>
      <c r="EV80" t="e">
        <f t="shared" si="1"/>
        <v>#N/A</v>
      </c>
    </row>
    <row r="81" spans="1:152">
      <c r="A81">
        <v>461</v>
      </c>
      <c r="B81">
        <v>29</v>
      </c>
      <c r="C81" t="s">
        <v>5127</v>
      </c>
      <c r="D81" t="s">
        <v>5128</v>
      </c>
      <c r="E81" t="s">
        <v>5127</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1</v>
      </c>
      <c r="AS81">
        <v>0</v>
      </c>
      <c r="AT81">
        <v>0</v>
      </c>
      <c r="AU81">
        <v>1</v>
      </c>
      <c r="AV81">
        <v>0</v>
      </c>
      <c r="AW81">
        <v>0</v>
      </c>
      <c r="AX81">
        <v>1</v>
      </c>
      <c r="AY81">
        <v>0</v>
      </c>
      <c r="AZ81">
        <v>0</v>
      </c>
      <c r="BA81">
        <v>0</v>
      </c>
      <c r="BB81">
        <v>0</v>
      </c>
      <c r="BC81">
        <v>0</v>
      </c>
      <c r="BD81">
        <v>0</v>
      </c>
      <c r="BE81">
        <v>0</v>
      </c>
      <c r="BF81">
        <v>0</v>
      </c>
      <c r="BG81">
        <v>0</v>
      </c>
      <c r="BH81">
        <v>0</v>
      </c>
      <c r="BI81">
        <v>0</v>
      </c>
      <c r="BJ81">
        <v>0</v>
      </c>
      <c r="BK81">
        <v>0</v>
      </c>
      <c r="BL81">
        <v>0</v>
      </c>
      <c r="BM81">
        <v>0</v>
      </c>
      <c r="BN81">
        <v>0</v>
      </c>
      <c r="BO81">
        <v>0</v>
      </c>
      <c r="BP81">
        <v>0</v>
      </c>
      <c r="BQ81">
        <v>0</v>
      </c>
      <c r="BR81">
        <v>-1</v>
      </c>
      <c r="BS81">
        <v>-1</v>
      </c>
      <c r="BT81">
        <v>-1</v>
      </c>
      <c r="BU81">
        <v>-1</v>
      </c>
      <c r="BV81">
        <v>-1</v>
      </c>
      <c r="BW81">
        <v>0</v>
      </c>
      <c r="BX81">
        <v>0</v>
      </c>
      <c r="BY81">
        <v>0</v>
      </c>
      <c r="BZ81">
        <v>0</v>
      </c>
      <c r="CA81">
        <v>0</v>
      </c>
      <c r="CB81">
        <v>0</v>
      </c>
      <c r="CC81">
        <v>-1</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E81">
        <v>0</v>
      </c>
      <c r="DF81">
        <v>0</v>
      </c>
      <c r="DJ81" t="s">
        <v>5095</v>
      </c>
      <c r="DK81" s="202">
        <v>42410.541550925926</v>
      </c>
      <c r="DM81" s="470">
        <v>0</v>
      </c>
      <c r="DO81" s="470">
        <v>0</v>
      </c>
      <c r="DP81">
        <v>0</v>
      </c>
      <c r="DQ81">
        <v>-1</v>
      </c>
      <c r="DS81">
        <v>0</v>
      </c>
      <c r="DT81">
        <v>0</v>
      </c>
      <c r="DV81">
        <v>0</v>
      </c>
      <c r="EC81">
        <v>0</v>
      </c>
      <c r="ED81">
        <v>0</v>
      </c>
      <c r="EE81">
        <v>0</v>
      </c>
      <c r="EI81">
        <v>0</v>
      </c>
      <c r="EJ81">
        <v>0</v>
      </c>
      <c r="EK81">
        <v>0</v>
      </c>
      <c r="EL81">
        <v>0</v>
      </c>
      <c r="EM81">
        <v>0</v>
      </c>
      <c r="EN81">
        <v>0</v>
      </c>
      <c r="ER81">
        <v>0</v>
      </c>
      <c r="EV81" t="e">
        <f t="shared" si="1"/>
        <v>#N/A</v>
      </c>
    </row>
    <row r="82" spans="1:152">
      <c r="A82">
        <v>501</v>
      </c>
      <c r="B82">
        <v>30</v>
      </c>
      <c r="C82" t="s">
        <v>5129</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E82">
        <v>0</v>
      </c>
      <c r="DF82">
        <v>0</v>
      </c>
      <c r="DJ82" t="s">
        <v>5095</v>
      </c>
      <c r="DK82" s="202">
        <v>42410.541481481479</v>
      </c>
      <c r="DM82" s="470">
        <v>0</v>
      </c>
      <c r="DO82" s="470">
        <v>0</v>
      </c>
      <c r="DP82">
        <v>0</v>
      </c>
      <c r="DQ82">
        <v>-1</v>
      </c>
      <c r="DS82">
        <v>0</v>
      </c>
      <c r="DT82">
        <v>0</v>
      </c>
      <c r="DV82">
        <v>0</v>
      </c>
      <c r="EB82" t="s">
        <v>5130</v>
      </c>
      <c r="EC82">
        <v>0</v>
      </c>
      <c r="ED82">
        <v>0</v>
      </c>
      <c r="EE82">
        <v>0</v>
      </c>
      <c r="EI82">
        <v>0</v>
      </c>
      <c r="EJ82">
        <v>0</v>
      </c>
      <c r="EK82">
        <v>0</v>
      </c>
      <c r="EL82">
        <v>0</v>
      </c>
      <c r="EM82">
        <v>0</v>
      </c>
      <c r="EN82">
        <v>0</v>
      </c>
      <c r="ER82">
        <v>0</v>
      </c>
      <c r="EV82" t="e">
        <f t="shared" si="1"/>
        <v>#N/A</v>
      </c>
    </row>
    <row r="83" spans="1:152">
      <c r="A83">
        <v>502</v>
      </c>
      <c r="B83">
        <v>30</v>
      </c>
      <c r="C83" t="s">
        <v>5131</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E83">
        <v>0</v>
      </c>
      <c r="DF83">
        <v>0</v>
      </c>
      <c r="DJ83" t="s">
        <v>5095</v>
      </c>
      <c r="DK83" s="202">
        <v>42410.541481481479</v>
      </c>
      <c r="DM83" s="470">
        <v>0</v>
      </c>
      <c r="DO83" s="470">
        <v>0</v>
      </c>
      <c r="DP83">
        <v>0</v>
      </c>
      <c r="DQ83">
        <v>-1</v>
      </c>
      <c r="DS83">
        <v>0</v>
      </c>
      <c r="DT83">
        <v>0</v>
      </c>
      <c r="DV83">
        <v>0</v>
      </c>
      <c r="EB83" t="s">
        <v>5132</v>
      </c>
      <c r="EC83">
        <v>0</v>
      </c>
      <c r="ED83">
        <v>0</v>
      </c>
      <c r="EE83">
        <v>0</v>
      </c>
      <c r="EI83">
        <v>0</v>
      </c>
      <c r="EJ83">
        <v>0</v>
      </c>
      <c r="EK83">
        <v>0</v>
      </c>
      <c r="EL83">
        <v>0</v>
      </c>
      <c r="EM83">
        <v>0</v>
      </c>
      <c r="EN83">
        <v>0</v>
      </c>
      <c r="ER83">
        <v>0</v>
      </c>
      <c r="EV83" t="e">
        <f t="shared" si="1"/>
        <v>#N/A</v>
      </c>
    </row>
    <row r="84" spans="1:152">
      <c r="A84">
        <v>503</v>
      </c>
      <c r="B84">
        <v>30</v>
      </c>
      <c r="C84" t="s">
        <v>5133</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E84">
        <v>0</v>
      </c>
      <c r="DF84">
        <v>0</v>
      </c>
      <c r="DJ84" t="s">
        <v>5095</v>
      </c>
      <c r="DK84" s="202">
        <v>42410.541481481479</v>
      </c>
      <c r="DM84" s="470">
        <v>0</v>
      </c>
      <c r="DO84" s="470">
        <v>0</v>
      </c>
      <c r="DP84">
        <v>0</v>
      </c>
      <c r="DQ84">
        <v>-1</v>
      </c>
      <c r="DS84">
        <v>0</v>
      </c>
      <c r="DT84">
        <v>0</v>
      </c>
      <c r="DV84">
        <v>0</v>
      </c>
      <c r="EB84" t="s">
        <v>5134</v>
      </c>
      <c r="EC84">
        <v>0</v>
      </c>
      <c r="ED84">
        <v>0</v>
      </c>
      <c r="EE84">
        <v>0</v>
      </c>
      <c r="EI84">
        <v>0</v>
      </c>
      <c r="EJ84">
        <v>0</v>
      </c>
      <c r="EK84">
        <v>0</v>
      </c>
      <c r="EL84">
        <v>0</v>
      </c>
      <c r="EM84">
        <v>0</v>
      </c>
      <c r="EN84">
        <v>0</v>
      </c>
      <c r="ER84">
        <v>0</v>
      </c>
      <c r="EV84" t="e">
        <f t="shared" si="1"/>
        <v>#N/A</v>
      </c>
    </row>
    <row r="85" spans="1:152">
      <c r="A85">
        <v>504</v>
      </c>
      <c r="B85">
        <v>30</v>
      </c>
      <c r="C85" t="s">
        <v>5135</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E85">
        <v>0</v>
      </c>
      <c r="DF85">
        <v>0</v>
      </c>
      <c r="DJ85" t="s">
        <v>5095</v>
      </c>
      <c r="DK85" s="202">
        <v>42410.541481481479</v>
      </c>
      <c r="DM85" s="470">
        <v>0</v>
      </c>
      <c r="DO85" s="470">
        <v>0</v>
      </c>
      <c r="DP85">
        <v>0</v>
      </c>
      <c r="DQ85">
        <v>-1</v>
      </c>
      <c r="DS85">
        <v>0</v>
      </c>
      <c r="DT85">
        <v>0</v>
      </c>
      <c r="DV85">
        <v>0</v>
      </c>
      <c r="EB85" t="s">
        <v>5136</v>
      </c>
      <c r="EC85">
        <v>0</v>
      </c>
      <c r="ED85">
        <v>0</v>
      </c>
      <c r="EE85">
        <v>0</v>
      </c>
      <c r="EI85">
        <v>0</v>
      </c>
      <c r="EJ85">
        <v>0</v>
      </c>
      <c r="EK85">
        <v>0</v>
      </c>
      <c r="EL85">
        <v>0</v>
      </c>
      <c r="EM85">
        <v>0</v>
      </c>
      <c r="EN85">
        <v>0</v>
      </c>
      <c r="ER85">
        <v>0</v>
      </c>
      <c r="EV85" t="e">
        <f t="shared" si="1"/>
        <v>#N/A</v>
      </c>
    </row>
    <row r="86" spans="1:152">
      <c r="A86">
        <v>505</v>
      </c>
      <c r="B86">
        <v>30</v>
      </c>
      <c r="C86" t="s">
        <v>5137</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E86">
        <v>0</v>
      </c>
      <c r="DF86">
        <v>0</v>
      </c>
      <c r="DJ86" t="s">
        <v>5095</v>
      </c>
      <c r="DK86" s="202">
        <v>42410.541493055556</v>
      </c>
      <c r="DM86" s="470">
        <v>0</v>
      </c>
      <c r="DO86" s="470">
        <v>0</v>
      </c>
      <c r="DP86">
        <v>0</v>
      </c>
      <c r="DQ86">
        <v>-1</v>
      </c>
      <c r="DS86">
        <v>0</v>
      </c>
      <c r="DT86">
        <v>0</v>
      </c>
      <c r="DV86">
        <v>0</v>
      </c>
      <c r="EB86" t="s">
        <v>5138</v>
      </c>
      <c r="EC86">
        <v>0</v>
      </c>
      <c r="ED86">
        <v>0</v>
      </c>
      <c r="EE86">
        <v>0</v>
      </c>
      <c r="EI86">
        <v>0</v>
      </c>
      <c r="EJ86">
        <v>0</v>
      </c>
      <c r="EK86">
        <v>0</v>
      </c>
      <c r="EL86">
        <v>0</v>
      </c>
      <c r="EM86">
        <v>0</v>
      </c>
      <c r="EN86">
        <v>0</v>
      </c>
      <c r="ER86">
        <v>0</v>
      </c>
      <c r="EV86" t="e">
        <f t="shared" si="1"/>
        <v>#N/A</v>
      </c>
    </row>
    <row r="87" spans="1:152">
      <c r="A87">
        <v>506</v>
      </c>
      <c r="B87">
        <v>30</v>
      </c>
      <c r="C87" t="s">
        <v>5139</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E87">
        <v>0</v>
      </c>
      <c r="DF87">
        <v>0</v>
      </c>
      <c r="DJ87" t="s">
        <v>5095</v>
      </c>
      <c r="DK87" s="202">
        <v>42410.541493055556</v>
      </c>
      <c r="DM87" s="470">
        <v>0</v>
      </c>
      <c r="DO87" s="470">
        <v>0</v>
      </c>
      <c r="DP87">
        <v>0</v>
      </c>
      <c r="DQ87">
        <v>-1</v>
      </c>
      <c r="DS87">
        <v>0</v>
      </c>
      <c r="DT87">
        <v>0</v>
      </c>
      <c r="DV87">
        <v>0</v>
      </c>
      <c r="EB87" t="s">
        <v>5140</v>
      </c>
      <c r="EC87">
        <v>0</v>
      </c>
      <c r="ED87">
        <v>0</v>
      </c>
      <c r="EE87">
        <v>0</v>
      </c>
      <c r="EI87">
        <v>0</v>
      </c>
      <c r="EJ87">
        <v>0</v>
      </c>
      <c r="EK87">
        <v>0</v>
      </c>
      <c r="EL87">
        <v>0</v>
      </c>
      <c r="EM87">
        <v>0</v>
      </c>
      <c r="EN87">
        <v>0</v>
      </c>
      <c r="ER87">
        <v>0</v>
      </c>
      <c r="EV87" t="e">
        <f t="shared" si="1"/>
        <v>#N/A</v>
      </c>
    </row>
    <row r="88" spans="1:152">
      <c r="A88">
        <v>507</v>
      </c>
      <c r="B88">
        <v>30</v>
      </c>
      <c r="C88" t="s">
        <v>5141</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1</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E88">
        <v>0</v>
      </c>
      <c r="DF88">
        <v>0</v>
      </c>
      <c r="DJ88" t="s">
        <v>5095</v>
      </c>
      <c r="DK88" s="202">
        <v>42410.541493055556</v>
      </c>
      <c r="DM88" s="470">
        <v>0</v>
      </c>
      <c r="DO88" s="470">
        <v>0</v>
      </c>
      <c r="DP88">
        <v>0</v>
      </c>
      <c r="DQ88">
        <v>-1</v>
      </c>
      <c r="DS88">
        <v>0</v>
      </c>
      <c r="DT88">
        <v>0</v>
      </c>
      <c r="DV88">
        <v>0</v>
      </c>
      <c r="EB88" t="s">
        <v>5142</v>
      </c>
      <c r="EC88">
        <v>0</v>
      </c>
      <c r="ED88">
        <v>0</v>
      </c>
      <c r="EE88">
        <v>0</v>
      </c>
      <c r="EI88">
        <v>0</v>
      </c>
      <c r="EJ88">
        <v>0</v>
      </c>
      <c r="EK88">
        <v>0</v>
      </c>
      <c r="EL88">
        <v>0</v>
      </c>
      <c r="EM88">
        <v>0</v>
      </c>
      <c r="EN88">
        <v>0</v>
      </c>
      <c r="ER88">
        <v>0</v>
      </c>
      <c r="EV88" t="e">
        <f t="shared" si="1"/>
        <v>#N/A</v>
      </c>
    </row>
    <row r="89" spans="1:152">
      <c r="A89">
        <v>508</v>
      </c>
      <c r="B89">
        <v>30</v>
      </c>
      <c r="C89" t="s">
        <v>5143</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1</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E89">
        <v>0</v>
      </c>
      <c r="DF89">
        <v>0</v>
      </c>
      <c r="DJ89" t="s">
        <v>5095</v>
      </c>
      <c r="DK89" s="202">
        <v>42410.541493055556</v>
      </c>
      <c r="DM89" s="470">
        <v>0</v>
      </c>
      <c r="DO89" s="470">
        <v>0</v>
      </c>
      <c r="DP89">
        <v>0</v>
      </c>
      <c r="DQ89">
        <v>-1</v>
      </c>
      <c r="DS89">
        <v>0</v>
      </c>
      <c r="DT89">
        <v>0</v>
      </c>
      <c r="DV89">
        <v>0</v>
      </c>
      <c r="EB89" t="s">
        <v>5144</v>
      </c>
      <c r="EC89">
        <v>0</v>
      </c>
      <c r="ED89">
        <v>0</v>
      </c>
      <c r="EE89">
        <v>0</v>
      </c>
      <c r="EI89">
        <v>0</v>
      </c>
      <c r="EJ89">
        <v>0</v>
      </c>
      <c r="EK89">
        <v>0</v>
      </c>
      <c r="EL89">
        <v>0</v>
      </c>
      <c r="EM89">
        <v>0</v>
      </c>
      <c r="EN89">
        <v>0</v>
      </c>
      <c r="ER89">
        <v>0</v>
      </c>
      <c r="EV89" t="e">
        <f t="shared" si="1"/>
        <v>#N/A</v>
      </c>
    </row>
    <row r="90" spans="1:152">
      <c r="A90">
        <v>509</v>
      </c>
      <c r="B90">
        <v>30</v>
      </c>
      <c r="C90" t="s">
        <v>5145</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1</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E90">
        <v>0</v>
      </c>
      <c r="DF90">
        <v>0</v>
      </c>
      <c r="DJ90" t="s">
        <v>5095</v>
      </c>
      <c r="DK90" s="202">
        <v>42410.541493055556</v>
      </c>
      <c r="DM90" s="470">
        <v>0</v>
      </c>
      <c r="DO90" s="470">
        <v>0</v>
      </c>
      <c r="DP90">
        <v>0</v>
      </c>
      <c r="DQ90">
        <v>-1</v>
      </c>
      <c r="DS90">
        <v>0</v>
      </c>
      <c r="DT90">
        <v>0</v>
      </c>
      <c r="DV90">
        <v>0</v>
      </c>
      <c r="EB90" t="s">
        <v>5146</v>
      </c>
      <c r="EC90">
        <v>0</v>
      </c>
      <c r="ED90">
        <v>0</v>
      </c>
      <c r="EE90">
        <v>0</v>
      </c>
      <c r="EI90">
        <v>0</v>
      </c>
      <c r="EJ90">
        <v>0</v>
      </c>
      <c r="EK90">
        <v>0</v>
      </c>
      <c r="EL90">
        <v>0</v>
      </c>
      <c r="EM90">
        <v>0</v>
      </c>
      <c r="EN90">
        <v>0</v>
      </c>
      <c r="ER90">
        <v>0</v>
      </c>
      <c r="EV90" t="e">
        <f t="shared" si="1"/>
        <v>#N/A</v>
      </c>
    </row>
    <row r="91" spans="1:152">
      <c r="A91">
        <v>510</v>
      </c>
      <c r="B91">
        <v>30</v>
      </c>
      <c r="C91" t="s">
        <v>5147</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1</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E91">
        <v>0</v>
      </c>
      <c r="DF91">
        <v>0</v>
      </c>
      <c r="DJ91" t="s">
        <v>5095</v>
      </c>
      <c r="DK91" s="202">
        <v>42410.541504629633</v>
      </c>
      <c r="DM91" s="470">
        <v>0</v>
      </c>
      <c r="DO91" s="470">
        <v>0</v>
      </c>
      <c r="DP91">
        <v>0</v>
      </c>
      <c r="DQ91">
        <v>-1</v>
      </c>
      <c r="DS91">
        <v>0</v>
      </c>
      <c r="DT91">
        <v>0</v>
      </c>
      <c r="DV91">
        <v>0</v>
      </c>
      <c r="EB91" t="s">
        <v>5148</v>
      </c>
      <c r="EC91">
        <v>0</v>
      </c>
      <c r="ED91">
        <v>0</v>
      </c>
      <c r="EE91">
        <v>0</v>
      </c>
      <c r="EI91">
        <v>0</v>
      </c>
      <c r="EJ91">
        <v>0</v>
      </c>
      <c r="EK91">
        <v>0</v>
      </c>
      <c r="EL91">
        <v>0</v>
      </c>
      <c r="EM91">
        <v>0</v>
      </c>
      <c r="EN91">
        <v>0</v>
      </c>
      <c r="ER91">
        <v>0</v>
      </c>
      <c r="EV91" t="e">
        <f t="shared" si="1"/>
        <v>#N/A</v>
      </c>
    </row>
    <row r="92" spans="1:152">
      <c r="A92">
        <v>511</v>
      </c>
      <c r="B92">
        <v>30</v>
      </c>
      <c r="C92" t="s">
        <v>5149</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1</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E92">
        <v>0</v>
      </c>
      <c r="DF92">
        <v>0</v>
      </c>
      <c r="DJ92" t="s">
        <v>5095</v>
      </c>
      <c r="DK92" s="202">
        <v>42410.541504629633</v>
      </c>
      <c r="DM92" s="470">
        <v>0</v>
      </c>
      <c r="DO92" s="470">
        <v>0</v>
      </c>
      <c r="DP92">
        <v>0</v>
      </c>
      <c r="DQ92">
        <v>-1</v>
      </c>
      <c r="DS92">
        <v>0</v>
      </c>
      <c r="DT92">
        <v>0</v>
      </c>
      <c r="DV92">
        <v>0</v>
      </c>
      <c r="EB92" t="s">
        <v>5150</v>
      </c>
      <c r="EC92">
        <v>0</v>
      </c>
      <c r="ED92">
        <v>0</v>
      </c>
      <c r="EE92">
        <v>0</v>
      </c>
      <c r="EI92">
        <v>0</v>
      </c>
      <c r="EJ92">
        <v>0</v>
      </c>
      <c r="EK92">
        <v>0</v>
      </c>
      <c r="EL92">
        <v>0</v>
      </c>
      <c r="EM92">
        <v>0</v>
      </c>
      <c r="EN92">
        <v>0</v>
      </c>
      <c r="ER92">
        <v>0</v>
      </c>
      <c r="EV92" t="e">
        <f t="shared" si="1"/>
        <v>#N/A</v>
      </c>
    </row>
    <row r="93" spans="1:152">
      <c r="A93">
        <v>512</v>
      </c>
      <c r="B93">
        <v>30</v>
      </c>
      <c r="C93" t="s">
        <v>5151</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1</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E93">
        <v>0</v>
      </c>
      <c r="DF93">
        <v>0</v>
      </c>
      <c r="DJ93" t="s">
        <v>5095</v>
      </c>
      <c r="DK93" s="202">
        <v>42410.541504629633</v>
      </c>
      <c r="DM93" s="470">
        <v>0</v>
      </c>
      <c r="DO93" s="470">
        <v>0</v>
      </c>
      <c r="DP93">
        <v>0</v>
      </c>
      <c r="DQ93">
        <v>-1</v>
      </c>
      <c r="DS93">
        <v>0</v>
      </c>
      <c r="DT93">
        <v>0</v>
      </c>
      <c r="DV93">
        <v>0</v>
      </c>
      <c r="EB93" t="s">
        <v>5152</v>
      </c>
      <c r="EC93">
        <v>0</v>
      </c>
      <c r="ED93">
        <v>0</v>
      </c>
      <c r="EE93">
        <v>0</v>
      </c>
      <c r="EI93">
        <v>0</v>
      </c>
      <c r="EJ93">
        <v>0</v>
      </c>
      <c r="EK93">
        <v>0</v>
      </c>
      <c r="EL93">
        <v>0</v>
      </c>
      <c r="EM93">
        <v>0</v>
      </c>
      <c r="EN93">
        <v>0</v>
      </c>
      <c r="ER93">
        <v>0</v>
      </c>
      <c r="EV93" t="e">
        <f t="shared" si="1"/>
        <v>#N/A</v>
      </c>
    </row>
    <row r="94" spans="1:152">
      <c r="A94">
        <v>513</v>
      </c>
      <c r="B94">
        <v>30</v>
      </c>
      <c r="C94" t="s">
        <v>5153</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1</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E94">
        <v>0</v>
      </c>
      <c r="DF94">
        <v>0</v>
      </c>
      <c r="DJ94" t="s">
        <v>5095</v>
      </c>
      <c r="DK94" s="202">
        <v>42410.541504629633</v>
      </c>
      <c r="DM94" s="470">
        <v>0</v>
      </c>
      <c r="DO94" s="470">
        <v>0</v>
      </c>
      <c r="DP94">
        <v>0</v>
      </c>
      <c r="DQ94">
        <v>-1</v>
      </c>
      <c r="DS94">
        <v>0</v>
      </c>
      <c r="DT94">
        <v>0</v>
      </c>
      <c r="DV94">
        <v>0</v>
      </c>
      <c r="EB94" t="s">
        <v>5154</v>
      </c>
      <c r="EC94">
        <v>0</v>
      </c>
      <c r="ED94">
        <v>0</v>
      </c>
      <c r="EE94">
        <v>0</v>
      </c>
      <c r="EI94">
        <v>0</v>
      </c>
      <c r="EJ94">
        <v>0</v>
      </c>
      <c r="EK94">
        <v>0</v>
      </c>
      <c r="EL94">
        <v>0</v>
      </c>
      <c r="EM94">
        <v>0</v>
      </c>
      <c r="EN94">
        <v>0</v>
      </c>
      <c r="ER94">
        <v>0</v>
      </c>
      <c r="EV94" t="e">
        <f t="shared" si="1"/>
        <v>#N/A</v>
      </c>
    </row>
    <row r="95" spans="1:152">
      <c r="A95">
        <v>526</v>
      </c>
      <c r="B95">
        <v>31</v>
      </c>
      <c r="C95" t="s">
        <v>5155</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E95">
        <v>0</v>
      </c>
      <c r="DF95">
        <v>0</v>
      </c>
      <c r="DJ95" t="s">
        <v>5095</v>
      </c>
      <c r="DK95" s="202">
        <v>42410.541516203702</v>
      </c>
      <c r="DM95" s="470">
        <v>0</v>
      </c>
      <c r="DO95" s="470">
        <v>0</v>
      </c>
      <c r="DP95">
        <v>0</v>
      </c>
      <c r="DQ95">
        <v>-1</v>
      </c>
      <c r="DS95">
        <v>0</v>
      </c>
      <c r="DT95">
        <v>0</v>
      </c>
      <c r="DV95">
        <v>0</v>
      </c>
      <c r="EB95" t="s">
        <v>5130</v>
      </c>
      <c r="EC95">
        <v>0</v>
      </c>
      <c r="ED95">
        <v>0</v>
      </c>
      <c r="EE95">
        <v>0</v>
      </c>
      <c r="EI95">
        <v>0</v>
      </c>
      <c r="EJ95">
        <v>0</v>
      </c>
      <c r="EK95">
        <v>0</v>
      </c>
      <c r="EL95">
        <v>0</v>
      </c>
      <c r="EM95">
        <v>0</v>
      </c>
      <c r="EN95">
        <v>0</v>
      </c>
      <c r="ER95">
        <v>0</v>
      </c>
      <c r="EV95" t="e">
        <f t="shared" si="1"/>
        <v>#N/A</v>
      </c>
    </row>
    <row r="96" spans="1:152">
      <c r="A96">
        <v>527</v>
      </c>
      <c r="B96">
        <v>31</v>
      </c>
      <c r="C96" t="s">
        <v>5156</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E96">
        <v>0</v>
      </c>
      <c r="DF96">
        <v>0</v>
      </c>
      <c r="DJ96" t="s">
        <v>5095</v>
      </c>
      <c r="DK96" s="202">
        <v>42410.541516203702</v>
      </c>
      <c r="DM96" s="470">
        <v>0</v>
      </c>
      <c r="DO96" s="470">
        <v>0</v>
      </c>
      <c r="DP96">
        <v>0</v>
      </c>
      <c r="DQ96">
        <v>-1</v>
      </c>
      <c r="DS96">
        <v>0</v>
      </c>
      <c r="DT96">
        <v>0</v>
      </c>
      <c r="DV96">
        <v>0</v>
      </c>
      <c r="EB96" t="s">
        <v>5132</v>
      </c>
      <c r="EC96">
        <v>0</v>
      </c>
      <c r="ED96">
        <v>0</v>
      </c>
      <c r="EE96">
        <v>0</v>
      </c>
      <c r="EI96">
        <v>0</v>
      </c>
      <c r="EJ96">
        <v>0</v>
      </c>
      <c r="EK96">
        <v>0</v>
      </c>
      <c r="EL96">
        <v>0</v>
      </c>
      <c r="EM96">
        <v>0</v>
      </c>
      <c r="EN96">
        <v>0</v>
      </c>
      <c r="ER96">
        <v>0</v>
      </c>
      <c r="EV96" t="e">
        <f t="shared" si="1"/>
        <v>#N/A</v>
      </c>
    </row>
    <row r="97" spans="1:152">
      <c r="A97">
        <v>528</v>
      </c>
      <c r="B97">
        <v>31</v>
      </c>
      <c r="C97" t="s">
        <v>5157</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E97">
        <v>0</v>
      </c>
      <c r="DF97">
        <v>0</v>
      </c>
      <c r="DJ97" t="s">
        <v>5095</v>
      </c>
      <c r="DK97" s="202">
        <v>42410.541516203702</v>
      </c>
      <c r="DM97" s="470">
        <v>0</v>
      </c>
      <c r="DO97" s="470">
        <v>0</v>
      </c>
      <c r="DP97">
        <v>0</v>
      </c>
      <c r="DQ97">
        <v>-1</v>
      </c>
      <c r="DS97">
        <v>0</v>
      </c>
      <c r="DT97">
        <v>0</v>
      </c>
      <c r="DV97">
        <v>0</v>
      </c>
      <c r="EB97" t="s">
        <v>5134</v>
      </c>
      <c r="EC97">
        <v>0</v>
      </c>
      <c r="ED97">
        <v>0</v>
      </c>
      <c r="EE97">
        <v>0</v>
      </c>
      <c r="EI97">
        <v>0</v>
      </c>
      <c r="EJ97">
        <v>0</v>
      </c>
      <c r="EK97">
        <v>0</v>
      </c>
      <c r="EL97">
        <v>0</v>
      </c>
      <c r="EM97">
        <v>0</v>
      </c>
      <c r="EN97">
        <v>0</v>
      </c>
      <c r="ER97">
        <v>0</v>
      </c>
      <c r="EV97" t="e">
        <f t="shared" si="1"/>
        <v>#N/A</v>
      </c>
    </row>
    <row r="98" spans="1:152">
      <c r="A98">
        <v>529</v>
      </c>
      <c r="B98">
        <v>31</v>
      </c>
      <c r="C98" t="s">
        <v>5158</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E98">
        <v>0</v>
      </c>
      <c r="DF98">
        <v>0</v>
      </c>
      <c r="DJ98" t="s">
        <v>5095</v>
      </c>
      <c r="DK98" s="202">
        <v>42410.541516203702</v>
      </c>
      <c r="DM98" s="470">
        <v>0</v>
      </c>
      <c r="DO98" s="470">
        <v>0</v>
      </c>
      <c r="DP98">
        <v>0</v>
      </c>
      <c r="DQ98">
        <v>-1</v>
      </c>
      <c r="DS98">
        <v>0</v>
      </c>
      <c r="DT98">
        <v>0</v>
      </c>
      <c r="DV98">
        <v>0</v>
      </c>
      <c r="EB98" t="s">
        <v>5159</v>
      </c>
      <c r="EC98">
        <v>0</v>
      </c>
      <c r="ED98">
        <v>0</v>
      </c>
      <c r="EE98">
        <v>0</v>
      </c>
      <c r="EI98">
        <v>0</v>
      </c>
      <c r="EJ98">
        <v>0</v>
      </c>
      <c r="EK98">
        <v>0</v>
      </c>
      <c r="EL98">
        <v>0</v>
      </c>
      <c r="EM98">
        <v>0</v>
      </c>
      <c r="EN98">
        <v>0</v>
      </c>
      <c r="ER98">
        <v>0</v>
      </c>
      <c r="EV98" t="e">
        <f t="shared" si="1"/>
        <v>#N/A</v>
      </c>
    </row>
    <row r="99" spans="1:152">
      <c r="A99">
        <v>530</v>
      </c>
      <c r="B99">
        <v>31</v>
      </c>
      <c r="C99" t="s">
        <v>5160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E99">
        <v>0</v>
      </c>
      <c r="DF99">
        <v>0</v>
      </c>
      <c r="DJ99" t="s">
        <v>5095</v>
      </c>
      <c r="DK99" s="202">
        <v>42410.541516203702</v>
      </c>
      <c r="DM99" s="470">
        <v>0</v>
      </c>
      <c r="DO99" s="470">
        <v>0</v>
      </c>
      <c r="DP99">
        <v>0</v>
      </c>
      <c r="DQ99">
        <v>-1</v>
      </c>
      <c r="DS99">
        <v>0</v>
      </c>
      <c r="DT99">
        <v>0</v>
      </c>
      <c r="DV99">
        <v>0</v>
      </c>
      <c r="EB99" t="s">
        <v>5136</v>
      </c>
      <c r="EC99">
        <v>0</v>
      </c>
      <c r="ED99">
        <v>0</v>
      </c>
      <c r="EE99">
        <v>0</v>
      </c>
      <c r="EI99">
        <v>0</v>
      </c>
      <c r="EJ99">
        <v>0</v>
      </c>
      <c r="EK99">
        <v>0</v>
      </c>
      <c r="EL99">
        <v>0</v>
      </c>
      <c r="EM99">
        <v>0</v>
      </c>
      <c r="EN99">
        <v>0</v>
      </c>
      <c r="ER99">
        <v>0</v>
      </c>
      <c r="EV99" t="e">
        <f t="shared" si="1"/>
        <v>#N/A</v>
      </c>
    </row>
    <row r="100" spans="1:152">
      <c r="A100">
        <v>531</v>
      </c>
      <c r="B100">
        <v>31</v>
      </c>
      <c r="C100" t="s">
        <v>5161</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E100">
        <v>0</v>
      </c>
      <c r="DF100">
        <v>0</v>
      </c>
      <c r="DJ100" t="s">
        <v>5095</v>
      </c>
      <c r="DK100" s="202">
        <v>42410.541527777779</v>
      </c>
      <c r="DM100" s="470">
        <v>0</v>
      </c>
      <c r="DO100" s="470">
        <v>0</v>
      </c>
      <c r="DP100">
        <v>0</v>
      </c>
      <c r="DQ100">
        <v>-1</v>
      </c>
      <c r="DS100">
        <v>0</v>
      </c>
      <c r="DT100">
        <v>0</v>
      </c>
      <c r="DV100">
        <v>0</v>
      </c>
      <c r="EB100" t="s">
        <v>5138</v>
      </c>
      <c r="EC100">
        <v>0</v>
      </c>
      <c r="ED100">
        <v>0</v>
      </c>
      <c r="EE100">
        <v>0</v>
      </c>
      <c r="EI100">
        <v>0</v>
      </c>
      <c r="EJ100">
        <v>0</v>
      </c>
      <c r="EK100">
        <v>0</v>
      </c>
      <c r="EL100">
        <v>0</v>
      </c>
      <c r="EM100">
        <v>0</v>
      </c>
      <c r="EN100">
        <v>0</v>
      </c>
      <c r="ER100">
        <v>0</v>
      </c>
      <c r="EV100" t="e">
        <f t="shared" si="1"/>
        <v>#N/A</v>
      </c>
    </row>
    <row r="101" spans="1:152">
      <c r="A101">
        <v>532</v>
      </c>
      <c r="B101">
        <v>31</v>
      </c>
      <c r="C101" t="s">
        <v>5162</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E101">
        <v>0</v>
      </c>
      <c r="DF101">
        <v>0</v>
      </c>
      <c r="DJ101" t="s">
        <v>5095</v>
      </c>
      <c r="DK101" s="202">
        <v>42410.541527777779</v>
      </c>
      <c r="DM101" s="470">
        <v>0</v>
      </c>
      <c r="DO101" s="470">
        <v>0</v>
      </c>
      <c r="DP101">
        <v>0</v>
      </c>
      <c r="DQ101">
        <v>-1</v>
      </c>
      <c r="DS101">
        <v>0</v>
      </c>
      <c r="DT101">
        <v>0</v>
      </c>
      <c r="DV101">
        <v>0</v>
      </c>
      <c r="EB101" t="s">
        <v>5140</v>
      </c>
      <c r="EC101">
        <v>0</v>
      </c>
      <c r="ED101">
        <v>0</v>
      </c>
      <c r="EE101">
        <v>0</v>
      </c>
      <c r="EI101">
        <v>0</v>
      </c>
      <c r="EJ101">
        <v>0</v>
      </c>
      <c r="EK101">
        <v>0</v>
      </c>
      <c r="EL101">
        <v>0</v>
      </c>
      <c r="EM101">
        <v>0</v>
      </c>
      <c r="EN101">
        <v>0</v>
      </c>
      <c r="ER101">
        <v>0</v>
      </c>
      <c r="EV101" t="e">
        <f t="shared" si="1"/>
        <v>#N/A</v>
      </c>
    </row>
    <row r="102" spans="1:152">
      <c r="A102">
        <v>533</v>
      </c>
      <c r="B102">
        <v>31</v>
      </c>
      <c r="C102" t="s">
        <v>5163</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1</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E102">
        <v>0</v>
      </c>
      <c r="DF102">
        <v>0</v>
      </c>
      <c r="DJ102" t="s">
        <v>5095</v>
      </c>
      <c r="DK102" s="202">
        <v>42410.541527777779</v>
      </c>
      <c r="DM102" s="470">
        <v>0</v>
      </c>
      <c r="DO102" s="470">
        <v>0</v>
      </c>
      <c r="DP102">
        <v>0</v>
      </c>
      <c r="DQ102">
        <v>-1</v>
      </c>
      <c r="DS102">
        <v>0</v>
      </c>
      <c r="DT102">
        <v>0</v>
      </c>
      <c r="DV102">
        <v>0</v>
      </c>
      <c r="EB102" t="s">
        <v>5142</v>
      </c>
      <c r="EC102">
        <v>0</v>
      </c>
      <c r="ED102">
        <v>0</v>
      </c>
      <c r="EE102">
        <v>0</v>
      </c>
      <c r="EI102">
        <v>0</v>
      </c>
      <c r="EJ102">
        <v>0</v>
      </c>
      <c r="EK102">
        <v>0</v>
      </c>
      <c r="EL102">
        <v>0</v>
      </c>
      <c r="EM102">
        <v>0</v>
      </c>
      <c r="EN102">
        <v>0</v>
      </c>
      <c r="ER102">
        <v>0</v>
      </c>
      <c r="EV102" t="e">
        <f t="shared" si="1"/>
        <v>#N/A</v>
      </c>
    </row>
    <row r="103" spans="1:152">
      <c r="A103">
        <v>534</v>
      </c>
      <c r="B103">
        <v>31</v>
      </c>
      <c r="C103" t="s">
        <v>5164</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1</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E103">
        <v>0</v>
      </c>
      <c r="DF103">
        <v>0</v>
      </c>
      <c r="DJ103" t="s">
        <v>5095</v>
      </c>
      <c r="DK103" s="202">
        <v>42410.541527777779</v>
      </c>
      <c r="DM103" s="470">
        <v>0</v>
      </c>
      <c r="DO103" s="470">
        <v>0</v>
      </c>
      <c r="DP103">
        <v>0</v>
      </c>
      <c r="DQ103">
        <v>-1</v>
      </c>
      <c r="DS103">
        <v>0</v>
      </c>
      <c r="DT103">
        <v>0</v>
      </c>
      <c r="DV103">
        <v>0</v>
      </c>
      <c r="EB103" t="s">
        <v>5144</v>
      </c>
      <c r="EC103">
        <v>0</v>
      </c>
      <c r="ED103">
        <v>0</v>
      </c>
      <c r="EE103">
        <v>0</v>
      </c>
      <c r="EI103">
        <v>0</v>
      </c>
      <c r="EJ103">
        <v>0</v>
      </c>
      <c r="EK103">
        <v>0</v>
      </c>
      <c r="EL103">
        <v>0</v>
      </c>
      <c r="EM103">
        <v>0</v>
      </c>
      <c r="EN103">
        <v>0</v>
      </c>
      <c r="ER103">
        <v>0</v>
      </c>
      <c r="EV103" t="e">
        <f t="shared" si="1"/>
        <v>#N/A</v>
      </c>
    </row>
    <row r="104" spans="1:152">
      <c r="A104">
        <v>535</v>
      </c>
      <c r="B104">
        <v>31</v>
      </c>
      <c r="C104" t="s">
        <v>5165</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1</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E104">
        <v>0</v>
      </c>
      <c r="DF104">
        <v>0</v>
      </c>
      <c r="DJ104" t="s">
        <v>5095</v>
      </c>
      <c r="DK104" s="202">
        <v>42410.541539351849</v>
      </c>
      <c r="DM104" s="470">
        <v>0</v>
      </c>
      <c r="DO104" s="470">
        <v>0</v>
      </c>
      <c r="DP104">
        <v>0</v>
      </c>
      <c r="DQ104">
        <v>-1</v>
      </c>
      <c r="DS104">
        <v>0</v>
      </c>
      <c r="DT104">
        <v>0</v>
      </c>
      <c r="DV104">
        <v>0</v>
      </c>
      <c r="EB104" t="s">
        <v>5146</v>
      </c>
      <c r="EC104">
        <v>0</v>
      </c>
      <c r="ED104">
        <v>0</v>
      </c>
      <c r="EE104">
        <v>0</v>
      </c>
      <c r="EI104">
        <v>0</v>
      </c>
      <c r="EJ104">
        <v>0</v>
      </c>
      <c r="EK104">
        <v>0</v>
      </c>
      <c r="EL104">
        <v>0</v>
      </c>
      <c r="EM104">
        <v>0</v>
      </c>
      <c r="EN104">
        <v>0</v>
      </c>
      <c r="ER104">
        <v>0</v>
      </c>
      <c r="EV104" t="e">
        <f t="shared" si="1"/>
        <v>#N/A</v>
      </c>
    </row>
    <row r="105" spans="1:152">
      <c r="A105">
        <v>536</v>
      </c>
      <c r="B105">
        <v>31</v>
      </c>
      <c r="C105" t="s">
        <v>5166</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1</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E105">
        <v>0</v>
      </c>
      <c r="DF105">
        <v>0</v>
      </c>
      <c r="DJ105" t="s">
        <v>5095</v>
      </c>
      <c r="DK105" s="202">
        <v>42410.541539351849</v>
      </c>
      <c r="DM105" s="470">
        <v>0</v>
      </c>
      <c r="DO105" s="470">
        <v>0</v>
      </c>
      <c r="DP105">
        <v>0</v>
      </c>
      <c r="DQ105">
        <v>-1</v>
      </c>
      <c r="DS105">
        <v>0</v>
      </c>
      <c r="DT105">
        <v>0</v>
      </c>
      <c r="DV105">
        <v>0</v>
      </c>
      <c r="EB105" t="s">
        <v>5148</v>
      </c>
      <c r="EC105">
        <v>0</v>
      </c>
      <c r="ED105">
        <v>0</v>
      </c>
      <c r="EE105">
        <v>0</v>
      </c>
      <c r="EI105">
        <v>0</v>
      </c>
      <c r="EJ105">
        <v>0</v>
      </c>
      <c r="EK105">
        <v>0</v>
      </c>
      <c r="EL105">
        <v>0</v>
      </c>
      <c r="EM105">
        <v>0</v>
      </c>
      <c r="EN105">
        <v>0</v>
      </c>
      <c r="ER105">
        <v>0</v>
      </c>
      <c r="EV105" t="e">
        <f t="shared" si="1"/>
        <v>#N/A</v>
      </c>
    </row>
    <row r="106" spans="1:152">
      <c r="A106">
        <v>537</v>
      </c>
      <c r="B106">
        <v>31</v>
      </c>
      <c r="C106" t="s">
        <v>5167</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1</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E106">
        <v>0</v>
      </c>
      <c r="DF106">
        <v>0</v>
      </c>
      <c r="DJ106" t="s">
        <v>5095</v>
      </c>
      <c r="DK106" s="202">
        <v>42410.541539351849</v>
      </c>
      <c r="DM106" s="470">
        <v>0</v>
      </c>
      <c r="DO106" s="470">
        <v>0</v>
      </c>
      <c r="DP106">
        <v>0</v>
      </c>
      <c r="DQ106">
        <v>-1</v>
      </c>
      <c r="DS106">
        <v>0</v>
      </c>
      <c r="DT106">
        <v>0</v>
      </c>
      <c r="DV106">
        <v>0</v>
      </c>
      <c r="EB106" t="s">
        <v>5150</v>
      </c>
      <c r="EC106">
        <v>0</v>
      </c>
      <c r="ED106">
        <v>0</v>
      </c>
      <c r="EE106">
        <v>0</v>
      </c>
      <c r="EI106">
        <v>0</v>
      </c>
      <c r="EJ106">
        <v>0</v>
      </c>
      <c r="EK106">
        <v>0</v>
      </c>
      <c r="EL106">
        <v>0</v>
      </c>
      <c r="EM106">
        <v>0</v>
      </c>
      <c r="EN106">
        <v>0</v>
      </c>
      <c r="ER106">
        <v>0</v>
      </c>
      <c r="EV106" t="e">
        <f t="shared" si="1"/>
        <v>#N/A</v>
      </c>
    </row>
    <row r="107" spans="1:152">
      <c r="A107">
        <v>538</v>
      </c>
      <c r="B107">
        <v>31</v>
      </c>
      <c r="C107" t="s">
        <v>5168</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1</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E107">
        <v>0</v>
      </c>
      <c r="DF107">
        <v>0</v>
      </c>
      <c r="DJ107" t="s">
        <v>5095</v>
      </c>
      <c r="DK107" s="202">
        <v>42410.541539351849</v>
      </c>
      <c r="DM107" s="470">
        <v>0</v>
      </c>
      <c r="DO107" s="470">
        <v>0</v>
      </c>
      <c r="DP107">
        <v>0</v>
      </c>
      <c r="DQ107">
        <v>-1</v>
      </c>
      <c r="DS107">
        <v>0</v>
      </c>
      <c r="DT107">
        <v>0</v>
      </c>
      <c r="DV107">
        <v>0</v>
      </c>
      <c r="EB107" t="s">
        <v>5152</v>
      </c>
      <c r="EC107">
        <v>0</v>
      </c>
      <c r="ED107">
        <v>0</v>
      </c>
      <c r="EE107">
        <v>0</v>
      </c>
      <c r="EI107">
        <v>0</v>
      </c>
      <c r="EJ107">
        <v>0</v>
      </c>
      <c r="EK107">
        <v>0</v>
      </c>
      <c r="EL107">
        <v>0</v>
      </c>
      <c r="EM107">
        <v>0</v>
      </c>
      <c r="EN107">
        <v>0</v>
      </c>
      <c r="ER107">
        <v>0</v>
      </c>
      <c r="EV107" t="e">
        <f t="shared" si="1"/>
        <v>#N/A</v>
      </c>
    </row>
    <row r="108" spans="1:152">
      <c r="A108">
        <v>539</v>
      </c>
      <c r="B108">
        <v>31</v>
      </c>
      <c r="C108" t="s">
        <v>5169</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1</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E108">
        <v>0</v>
      </c>
      <c r="DF108">
        <v>0</v>
      </c>
      <c r="DJ108" t="s">
        <v>5095</v>
      </c>
      <c r="DK108" s="202">
        <v>42410.541550925926</v>
      </c>
      <c r="DM108" s="470">
        <v>0</v>
      </c>
      <c r="DO108" s="470">
        <v>0</v>
      </c>
      <c r="DP108">
        <v>0</v>
      </c>
      <c r="DQ108">
        <v>-1</v>
      </c>
      <c r="DS108">
        <v>0</v>
      </c>
      <c r="DT108">
        <v>0</v>
      </c>
      <c r="DV108">
        <v>0</v>
      </c>
      <c r="EB108" t="s">
        <v>5154</v>
      </c>
      <c r="EC108">
        <v>0</v>
      </c>
      <c r="ED108">
        <v>0</v>
      </c>
      <c r="EE108">
        <v>0</v>
      </c>
      <c r="EI108">
        <v>0</v>
      </c>
      <c r="EJ108">
        <v>0</v>
      </c>
      <c r="EK108">
        <v>0</v>
      </c>
      <c r="EL108">
        <v>0</v>
      </c>
      <c r="EM108">
        <v>0</v>
      </c>
      <c r="EN108">
        <v>0</v>
      </c>
      <c r="ER108">
        <v>0</v>
      </c>
      <c r="EV108" t="e">
        <f t="shared" si="1"/>
        <v>#N/A</v>
      </c>
    </row>
    <row r="109" spans="1:152">
      <c r="A109">
        <v>1000</v>
      </c>
      <c r="B109">
        <v>2</v>
      </c>
      <c r="C109" t="s">
        <v>1743</v>
      </c>
      <c r="E109" t="s">
        <v>1743</v>
      </c>
      <c r="F109">
        <v>125</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1</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-1</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E109">
        <v>0</v>
      </c>
      <c r="DF109">
        <v>0</v>
      </c>
      <c r="DJ109" t="s">
        <v>5095</v>
      </c>
      <c r="DK109" s="202">
        <v>42410.541134259256</v>
      </c>
      <c r="DM109" s="470">
        <v>0</v>
      </c>
      <c r="DO109" s="470">
        <v>0</v>
      </c>
      <c r="DP109">
        <v>0</v>
      </c>
      <c r="DQ109">
        <v>-1</v>
      </c>
      <c r="DS109">
        <v>0</v>
      </c>
      <c r="DT109">
        <v>0</v>
      </c>
      <c r="DV109">
        <v>0</v>
      </c>
      <c r="EC109">
        <v>0</v>
      </c>
      <c r="ED109">
        <v>0</v>
      </c>
      <c r="EE109">
        <v>0</v>
      </c>
      <c r="EI109">
        <v>0</v>
      </c>
      <c r="EJ109">
        <v>0</v>
      </c>
      <c r="EK109">
        <v>0</v>
      </c>
      <c r="EL109">
        <v>0</v>
      </c>
      <c r="EM109">
        <v>0</v>
      </c>
      <c r="EN109">
        <v>0</v>
      </c>
      <c r="ER109">
        <v>0</v>
      </c>
      <c r="EV109" t="str">
        <f t="shared" si="1"/>
        <v>Expenses (Indirect/Admn.)</v>
      </c>
    </row>
    <row r="110" spans="1:152">
      <c r="A110">
        <v>1001</v>
      </c>
      <c r="B110">
        <v>2</v>
      </c>
      <c r="C110" t="s">
        <v>1745</v>
      </c>
      <c r="E110" t="s">
        <v>1745</v>
      </c>
      <c r="F110">
        <v>125</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1</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-1</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E110">
        <v>0</v>
      </c>
      <c r="DF110">
        <v>0</v>
      </c>
      <c r="DJ110" t="s">
        <v>5095</v>
      </c>
      <c r="DK110" s="202">
        <v>42410.541134259256</v>
      </c>
      <c r="DM110" s="470">
        <v>0</v>
      </c>
      <c r="DO110" s="470">
        <v>0</v>
      </c>
      <c r="DP110">
        <v>0</v>
      </c>
      <c r="DQ110">
        <v>-1</v>
      </c>
      <c r="DS110">
        <v>0</v>
      </c>
      <c r="DT110">
        <v>0</v>
      </c>
      <c r="DV110">
        <v>0</v>
      </c>
      <c r="EC110">
        <v>0</v>
      </c>
      <c r="ED110">
        <v>0</v>
      </c>
      <c r="EE110">
        <v>0</v>
      </c>
      <c r="EI110">
        <v>0</v>
      </c>
      <c r="EJ110">
        <v>0</v>
      </c>
      <c r="EK110">
        <v>0</v>
      </c>
      <c r="EL110">
        <v>0</v>
      </c>
      <c r="EM110">
        <v>0</v>
      </c>
      <c r="EN110">
        <v>0</v>
      </c>
      <c r="ER110">
        <v>0</v>
      </c>
      <c r="EV110" t="str">
        <f t="shared" si="1"/>
        <v>Expenses (Indirect/Admn.)</v>
      </c>
    </row>
    <row r="111" spans="1:152">
      <c r="A111">
        <v>1002</v>
      </c>
      <c r="B111">
        <v>2</v>
      </c>
      <c r="C111" t="s">
        <v>1744</v>
      </c>
      <c r="E111" t="s">
        <v>1744</v>
      </c>
      <c r="F111">
        <v>125</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1</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-1</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E111">
        <v>0</v>
      </c>
      <c r="DF111">
        <v>0</v>
      </c>
      <c r="DJ111" t="s">
        <v>5095</v>
      </c>
      <c r="DK111" s="202">
        <v>42410.541134259256</v>
      </c>
      <c r="DM111" s="470">
        <v>0</v>
      </c>
      <c r="DO111" s="470">
        <v>0</v>
      </c>
      <c r="DP111">
        <v>0</v>
      </c>
      <c r="DQ111">
        <v>-1</v>
      </c>
      <c r="DS111">
        <v>0</v>
      </c>
      <c r="DT111">
        <v>0</v>
      </c>
      <c r="DV111">
        <v>0</v>
      </c>
      <c r="EC111">
        <v>0</v>
      </c>
      <c r="ED111">
        <v>0</v>
      </c>
      <c r="EE111">
        <v>0</v>
      </c>
      <c r="EI111">
        <v>0</v>
      </c>
      <c r="EJ111">
        <v>0</v>
      </c>
      <c r="EK111">
        <v>0</v>
      </c>
      <c r="EL111">
        <v>0</v>
      </c>
      <c r="EM111">
        <v>0</v>
      </c>
      <c r="EN111">
        <v>0</v>
      </c>
      <c r="ER111">
        <v>0</v>
      </c>
      <c r="EV111" t="str">
        <f t="shared" si="1"/>
        <v>Expenses (Indirect/Admn.)</v>
      </c>
    </row>
    <row r="112" spans="1:152">
      <c r="A112">
        <v>1003</v>
      </c>
      <c r="B112">
        <v>2</v>
      </c>
      <c r="C112" t="s">
        <v>1746</v>
      </c>
      <c r="E112" t="s">
        <v>1746</v>
      </c>
      <c r="F112">
        <v>125</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1</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-1</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E112">
        <v>0</v>
      </c>
      <c r="DF112">
        <v>0</v>
      </c>
      <c r="DJ112" t="s">
        <v>5095</v>
      </c>
      <c r="DK112" s="202">
        <v>42410.541134259256</v>
      </c>
      <c r="DM112" s="470">
        <v>0</v>
      </c>
      <c r="DO112" s="470">
        <v>0</v>
      </c>
      <c r="DP112">
        <v>0</v>
      </c>
      <c r="DQ112">
        <v>-1</v>
      </c>
      <c r="DS112">
        <v>0</v>
      </c>
      <c r="DT112">
        <v>0</v>
      </c>
      <c r="DV112">
        <v>0</v>
      </c>
      <c r="EC112">
        <v>0</v>
      </c>
      <c r="ED112">
        <v>0</v>
      </c>
      <c r="EE112">
        <v>0</v>
      </c>
      <c r="EI112">
        <v>0</v>
      </c>
      <c r="EJ112">
        <v>0</v>
      </c>
      <c r="EK112">
        <v>0</v>
      </c>
      <c r="EL112">
        <v>0</v>
      </c>
      <c r="EM112">
        <v>0</v>
      </c>
      <c r="EN112">
        <v>0</v>
      </c>
      <c r="ER112">
        <v>0</v>
      </c>
      <c r="EV112" t="str">
        <f t="shared" si="1"/>
        <v>Expenses (Indirect/Admn.)</v>
      </c>
    </row>
    <row r="113" spans="1:152">
      <c r="A113">
        <v>1004</v>
      </c>
      <c r="B113">
        <v>2</v>
      </c>
      <c r="C113" t="s">
        <v>5170</v>
      </c>
      <c r="E113" t="s">
        <v>5170</v>
      </c>
      <c r="F113">
        <v>117</v>
      </c>
      <c r="G113">
        <v>1</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1</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E113">
        <v>0</v>
      </c>
      <c r="DF113">
        <v>0</v>
      </c>
      <c r="DJ113" t="s">
        <v>5095</v>
      </c>
      <c r="DK113" s="202">
        <v>42410.541145833333</v>
      </c>
      <c r="DL113" t="s">
        <v>5095</v>
      </c>
      <c r="DM113" s="202">
        <v>44324.741886574076</v>
      </c>
      <c r="DO113" s="470">
        <v>0</v>
      </c>
      <c r="DP113">
        <v>0</v>
      </c>
      <c r="DQ113">
        <v>0</v>
      </c>
      <c r="DS113">
        <v>0</v>
      </c>
      <c r="DT113">
        <v>0</v>
      </c>
      <c r="DV113">
        <v>0</v>
      </c>
      <c r="EC113">
        <v>0</v>
      </c>
      <c r="ED113">
        <v>0</v>
      </c>
      <c r="EE113">
        <v>0</v>
      </c>
      <c r="EI113">
        <v>0</v>
      </c>
      <c r="EJ113">
        <v>0</v>
      </c>
      <c r="EK113">
        <v>0</v>
      </c>
      <c r="EL113">
        <v>0</v>
      </c>
      <c r="EM113">
        <v>0</v>
      </c>
      <c r="EN113">
        <v>0</v>
      </c>
      <c r="ER113">
        <v>0</v>
      </c>
      <c r="EV113" t="str">
        <f t="shared" si="1"/>
        <v>Sundry Creditors</v>
      </c>
    </row>
    <row r="114" spans="1:152">
      <c r="A114">
        <v>1005</v>
      </c>
      <c r="B114">
        <v>2</v>
      </c>
      <c r="C114" t="s">
        <v>1747</v>
      </c>
      <c r="E114" t="s">
        <v>1747</v>
      </c>
      <c r="F114">
        <v>104</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1</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E114">
        <v>0</v>
      </c>
      <c r="DF114">
        <v>0</v>
      </c>
      <c r="DJ114" t="s">
        <v>5095</v>
      </c>
      <c r="DK114" s="202">
        <v>42410.541145833333</v>
      </c>
      <c r="DM114" s="470">
        <v>0</v>
      </c>
      <c r="DO114" s="470">
        <v>0</v>
      </c>
      <c r="DP114">
        <v>0</v>
      </c>
      <c r="DQ114">
        <v>-1</v>
      </c>
      <c r="DS114">
        <v>0</v>
      </c>
      <c r="DT114">
        <v>0</v>
      </c>
      <c r="DV114">
        <v>0</v>
      </c>
      <c r="EC114">
        <v>0</v>
      </c>
      <c r="ED114">
        <v>0</v>
      </c>
      <c r="EE114">
        <v>0</v>
      </c>
      <c r="EI114">
        <v>0</v>
      </c>
      <c r="EJ114">
        <v>0</v>
      </c>
      <c r="EK114">
        <v>0</v>
      </c>
      <c r="EL114">
        <v>0</v>
      </c>
      <c r="EM114">
        <v>0</v>
      </c>
      <c r="EN114">
        <v>0</v>
      </c>
      <c r="ER114">
        <v>0</v>
      </c>
      <c r="EV114" t="str">
        <f t="shared" si="1"/>
        <v>Fixed Assets</v>
      </c>
    </row>
    <row r="115" spans="1:152">
      <c r="A115">
        <v>1006</v>
      </c>
      <c r="B115">
        <v>2</v>
      </c>
      <c r="C115" t="s">
        <v>1749</v>
      </c>
      <c r="E115" t="s">
        <v>1749</v>
      </c>
      <c r="F115">
        <v>125</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1</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-1</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E115">
        <v>0</v>
      </c>
      <c r="DF115">
        <v>0</v>
      </c>
      <c r="DJ115" t="s">
        <v>5095</v>
      </c>
      <c r="DK115" s="202">
        <v>42410.541145833333</v>
      </c>
      <c r="DM115" s="470">
        <v>0</v>
      </c>
      <c r="DO115" s="470">
        <v>0</v>
      </c>
      <c r="DP115">
        <v>0</v>
      </c>
      <c r="DQ115">
        <v>-1</v>
      </c>
      <c r="DS115">
        <v>0</v>
      </c>
      <c r="DT115">
        <v>0</v>
      </c>
      <c r="DV115">
        <v>0</v>
      </c>
      <c r="EC115">
        <v>0</v>
      </c>
      <c r="ED115">
        <v>0</v>
      </c>
      <c r="EE115">
        <v>0</v>
      </c>
      <c r="EI115">
        <v>0</v>
      </c>
      <c r="EJ115">
        <v>0</v>
      </c>
      <c r="EK115">
        <v>0</v>
      </c>
      <c r="EL115">
        <v>0</v>
      </c>
      <c r="EM115">
        <v>0</v>
      </c>
      <c r="EN115">
        <v>0</v>
      </c>
      <c r="ER115">
        <v>0</v>
      </c>
      <c r="EV115" t="str">
        <f t="shared" si="1"/>
        <v>Expenses (Indirect/Admn.)</v>
      </c>
    </row>
    <row r="116" spans="1:152">
      <c r="A116">
        <v>1007</v>
      </c>
      <c r="B116">
        <v>2</v>
      </c>
      <c r="C116" t="s">
        <v>1750</v>
      </c>
      <c r="E116" t="s">
        <v>1750</v>
      </c>
      <c r="F116">
        <v>125</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1</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-1</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E116">
        <v>0</v>
      </c>
      <c r="DF116">
        <v>0</v>
      </c>
      <c r="DJ116" t="s">
        <v>5095</v>
      </c>
      <c r="DK116" s="202">
        <v>42410.541145833333</v>
      </c>
      <c r="DM116" s="470">
        <v>0</v>
      </c>
      <c r="DO116" s="470">
        <v>0</v>
      </c>
      <c r="DP116">
        <v>0</v>
      </c>
      <c r="DQ116">
        <v>-1</v>
      </c>
      <c r="DS116">
        <v>0</v>
      </c>
      <c r="DT116">
        <v>0</v>
      </c>
      <c r="DV116">
        <v>0</v>
      </c>
      <c r="EC116">
        <v>0</v>
      </c>
      <c r="ED116">
        <v>0</v>
      </c>
      <c r="EE116">
        <v>0</v>
      </c>
      <c r="EI116">
        <v>0</v>
      </c>
      <c r="EJ116">
        <v>0</v>
      </c>
      <c r="EK116">
        <v>0</v>
      </c>
      <c r="EL116">
        <v>0</v>
      </c>
      <c r="EM116">
        <v>0</v>
      </c>
      <c r="EN116">
        <v>0</v>
      </c>
      <c r="ER116">
        <v>0</v>
      </c>
      <c r="EV116" t="str">
        <f t="shared" si="1"/>
        <v>Expenses (Indirect/Admn.)</v>
      </c>
    </row>
    <row r="117" spans="1:152">
      <c r="A117">
        <v>1008</v>
      </c>
      <c r="B117">
        <v>2</v>
      </c>
      <c r="C117" t="s">
        <v>1751</v>
      </c>
      <c r="E117" t="s">
        <v>1751</v>
      </c>
      <c r="F117">
        <v>104</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1</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E117">
        <v>0</v>
      </c>
      <c r="DF117">
        <v>0</v>
      </c>
      <c r="DJ117" t="s">
        <v>5095</v>
      </c>
      <c r="DK117" s="202">
        <v>42410.541145833333</v>
      </c>
      <c r="DM117" s="470">
        <v>0</v>
      </c>
      <c r="DO117" s="470">
        <v>0</v>
      </c>
      <c r="DP117">
        <v>0</v>
      </c>
      <c r="DQ117">
        <v>-1</v>
      </c>
      <c r="DS117">
        <v>0</v>
      </c>
      <c r="DT117">
        <v>0</v>
      </c>
      <c r="DV117">
        <v>0</v>
      </c>
      <c r="EC117">
        <v>0</v>
      </c>
      <c r="ED117">
        <v>0</v>
      </c>
      <c r="EE117">
        <v>0</v>
      </c>
      <c r="EI117">
        <v>0</v>
      </c>
      <c r="EJ117">
        <v>0</v>
      </c>
      <c r="EK117">
        <v>0</v>
      </c>
      <c r="EL117">
        <v>0</v>
      </c>
      <c r="EM117">
        <v>0</v>
      </c>
      <c r="EN117">
        <v>0</v>
      </c>
      <c r="ER117">
        <v>0</v>
      </c>
      <c r="EV117" t="str">
        <f t="shared" si="1"/>
        <v>Fixed Assets</v>
      </c>
    </row>
    <row r="118" spans="1:152">
      <c r="A118">
        <v>1009</v>
      </c>
      <c r="B118">
        <v>2</v>
      </c>
      <c r="C118" t="s">
        <v>1752</v>
      </c>
      <c r="E118" t="s">
        <v>1752</v>
      </c>
      <c r="F118">
        <v>125</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1</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-1</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E118">
        <v>0</v>
      </c>
      <c r="DF118">
        <v>0</v>
      </c>
      <c r="DJ118" t="s">
        <v>5095</v>
      </c>
      <c r="DK118" s="202">
        <v>42410.54115740741</v>
      </c>
      <c r="DM118" s="470">
        <v>0</v>
      </c>
      <c r="DO118" s="470">
        <v>0</v>
      </c>
      <c r="DP118">
        <v>0</v>
      </c>
      <c r="DQ118">
        <v>-1</v>
      </c>
      <c r="DS118">
        <v>0</v>
      </c>
      <c r="DT118">
        <v>0</v>
      </c>
      <c r="DV118">
        <v>0</v>
      </c>
      <c r="EC118">
        <v>0</v>
      </c>
      <c r="ED118">
        <v>0</v>
      </c>
      <c r="EE118">
        <v>0</v>
      </c>
      <c r="EI118">
        <v>0</v>
      </c>
      <c r="EJ118">
        <v>0</v>
      </c>
      <c r="EK118">
        <v>0</v>
      </c>
      <c r="EL118">
        <v>0</v>
      </c>
      <c r="EM118">
        <v>0</v>
      </c>
      <c r="EN118">
        <v>0</v>
      </c>
      <c r="ER118">
        <v>0</v>
      </c>
      <c r="EV118" t="str">
        <f t="shared" si="1"/>
        <v>Expenses (Indirect/Admn.)</v>
      </c>
    </row>
    <row r="119" spans="1:152">
      <c r="A119">
        <v>1010</v>
      </c>
      <c r="B119">
        <v>2</v>
      </c>
      <c r="C119" t="s">
        <v>1753</v>
      </c>
      <c r="E119" t="s">
        <v>1753</v>
      </c>
      <c r="F119">
        <v>125</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1</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-1</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E119">
        <v>0</v>
      </c>
      <c r="DF119">
        <v>0</v>
      </c>
      <c r="DJ119" t="s">
        <v>5095</v>
      </c>
      <c r="DK119" s="202">
        <v>42410.54115740741</v>
      </c>
      <c r="DM119" s="470">
        <v>0</v>
      </c>
      <c r="DO119" s="470">
        <v>0</v>
      </c>
      <c r="DP119">
        <v>0</v>
      </c>
      <c r="DQ119">
        <v>-1</v>
      </c>
      <c r="DS119">
        <v>0</v>
      </c>
      <c r="DT119">
        <v>0</v>
      </c>
      <c r="DV119">
        <v>0</v>
      </c>
      <c r="EC119">
        <v>0</v>
      </c>
      <c r="ED119">
        <v>0</v>
      </c>
      <c r="EE119">
        <v>0</v>
      </c>
      <c r="EI119">
        <v>0</v>
      </c>
      <c r="EJ119">
        <v>0</v>
      </c>
      <c r="EK119">
        <v>0</v>
      </c>
      <c r="EL119">
        <v>0</v>
      </c>
      <c r="EM119">
        <v>0</v>
      </c>
      <c r="EN119">
        <v>0</v>
      </c>
      <c r="ER119">
        <v>0</v>
      </c>
      <c r="EV119" t="str">
        <f t="shared" si="1"/>
        <v>Expenses (Indirect/Admn.)</v>
      </c>
    </row>
    <row r="120" spans="1:152">
      <c r="A120">
        <v>1011</v>
      </c>
      <c r="B120">
        <v>2</v>
      </c>
      <c r="C120" t="s">
        <v>1754</v>
      </c>
      <c r="E120" t="s">
        <v>1754</v>
      </c>
      <c r="F120">
        <v>125</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1</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-1</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E120">
        <v>0</v>
      </c>
      <c r="DF120">
        <v>0</v>
      </c>
      <c r="DJ120" t="s">
        <v>5095</v>
      </c>
      <c r="DK120" s="202">
        <v>42410.54115740741</v>
      </c>
      <c r="DM120" s="470">
        <v>0</v>
      </c>
      <c r="DO120" s="470">
        <v>0</v>
      </c>
      <c r="DP120">
        <v>0</v>
      </c>
      <c r="DQ120">
        <v>-1</v>
      </c>
      <c r="DS120">
        <v>0</v>
      </c>
      <c r="DT120">
        <v>0</v>
      </c>
      <c r="DV120">
        <v>0</v>
      </c>
      <c r="EC120">
        <v>0</v>
      </c>
      <c r="ED120">
        <v>0</v>
      </c>
      <c r="EE120">
        <v>0</v>
      </c>
      <c r="EI120">
        <v>0</v>
      </c>
      <c r="EJ120">
        <v>0</v>
      </c>
      <c r="EK120">
        <v>0</v>
      </c>
      <c r="EL120">
        <v>0</v>
      </c>
      <c r="EM120">
        <v>0</v>
      </c>
      <c r="EN120">
        <v>0</v>
      </c>
      <c r="ER120">
        <v>0</v>
      </c>
      <c r="EV120" t="str">
        <f t="shared" si="1"/>
        <v>Expenses (Indirect/Admn.)</v>
      </c>
    </row>
    <row r="121" spans="1:152">
      <c r="A121">
        <v>1012</v>
      </c>
      <c r="B121">
        <v>2</v>
      </c>
      <c r="C121" t="s">
        <v>1756</v>
      </c>
      <c r="E121" t="s">
        <v>1756</v>
      </c>
      <c r="F121">
        <v>113</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1</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E121">
        <v>0</v>
      </c>
      <c r="DF121">
        <v>0</v>
      </c>
      <c r="DJ121" t="s">
        <v>5095</v>
      </c>
      <c r="DK121" s="202">
        <v>42410.54115740741</v>
      </c>
      <c r="DM121" s="470">
        <v>0</v>
      </c>
      <c r="DO121" s="470">
        <v>0</v>
      </c>
      <c r="DP121">
        <v>0</v>
      </c>
      <c r="DQ121">
        <v>-1</v>
      </c>
      <c r="DS121">
        <v>0</v>
      </c>
      <c r="DT121">
        <v>0</v>
      </c>
      <c r="DV121">
        <v>0</v>
      </c>
      <c r="EC121">
        <v>0</v>
      </c>
      <c r="ED121">
        <v>0</v>
      </c>
      <c r="EE121">
        <v>0</v>
      </c>
      <c r="EI121">
        <v>0</v>
      </c>
      <c r="EJ121">
        <v>0</v>
      </c>
      <c r="EK121">
        <v>0</v>
      </c>
      <c r="EL121">
        <v>0</v>
      </c>
      <c r="EM121">
        <v>0</v>
      </c>
      <c r="EN121">
        <v>0</v>
      </c>
      <c r="ER121">
        <v>0</v>
      </c>
      <c r="EV121" t="str">
        <f t="shared" si="1"/>
        <v>Securities &amp; Deposits (Asset)</v>
      </c>
    </row>
    <row r="122" spans="1:152">
      <c r="A122">
        <v>1013</v>
      </c>
      <c r="B122">
        <v>2</v>
      </c>
      <c r="C122" t="s">
        <v>1759</v>
      </c>
      <c r="E122" t="s">
        <v>1759</v>
      </c>
      <c r="F122">
        <v>125</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1</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-1</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E122">
        <v>0</v>
      </c>
      <c r="DF122">
        <v>0</v>
      </c>
      <c r="DJ122" t="s">
        <v>5095</v>
      </c>
      <c r="DK122" s="202">
        <v>42410.54115740741</v>
      </c>
      <c r="DM122" s="470">
        <v>0</v>
      </c>
      <c r="DO122" s="470">
        <v>0</v>
      </c>
      <c r="DP122">
        <v>0</v>
      </c>
      <c r="DQ122">
        <v>-1</v>
      </c>
      <c r="DS122">
        <v>0</v>
      </c>
      <c r="DT122">
        <v>0</v>
      </c>
      <c r="DV122">
        <v>0</v>
      </c>
      <c r="EC122">
        <v>0</v>
      </c>
      <c r="ED122">
        <v>0</v>
      </c>
      <c r="EE122">
        <v>0</v>
      </c>
      <c r="EI122">
        <v>0</v>
      </c>
      <c r="EJ122">
        <v>0</v>
      </c>
      <c r="EK122">
        <v>0</v>
      </c>
      <c r="EL122">
        <v>0</v>
      </c>
      <c r="EM122">
        <v>0</v>
      </c>
      <c r="EN122">
        <v>0</v>
      </c>
      <c r="ER122">
        <v>0</v>
      </c>
      <c r="EV122" t="str">
        <f t="shared" si="1"/>
        <v>Expenses (Indirect/Admn.)</v>
      </c>
    </row>
    <row r="123" spans="1:152">
      <c r="A123">
        <v>1014</v>
      </c>
      <c r="B123">
        <v>2</v>
      </c>
      <c r="C123" t="s">
        <v>1760</v>
      </c>
      <c r="E123" t="s">
        <v>1760</v>
      </c>
      <c r="F123">
        <v>104</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1</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E123">
        <v>0</v>
      </c>
      <c r="DF123">
        <v>0</v>
      </c>
      <c r="DJ123" t="s">
        <v>5095</v>
      </c>
      <c r="DK123" s="202">
        <v>42410.541168981479</v>
      </c>
      <c r="DM123" s="470">
        <v>0</v>
      </c>
      <c r="DO123" s="470">
        <v>0</v>
      </c>
      <c r="DP123">
        <v>0</v>
      </c>
      <c r="DQ123">
        <v>-1</v>
      </c>
      <c r="DS123">
        <v>0</v>
      </c>
      <c r="DT123">
        <v>0</v>
      </c>
      <c r="DV123">
        <v>0</v>
      </c>
      <c r="EC123">
        <v>0</v>
      </c>
      <c r="ED123">
        <v>0</v>
      </c>
      <c r="EE123">
        <v>0</v>
      </c>
      <c r="EI123">
        <v>0</v>
      </c>
      <c r="EJ123">
        <v>0</v>
      </c>
      <c r="EK123">
        <v>0</v>
      </c>
      <c r="EL123">
        <v>0</v>
      </c>
      <c r="EM123">
        <v>0</v>
      </c>
      <c r="EN123">
        <v>0</v>
      </c>
      <c r="ER123">
        <v>0</v>
      </c>
      <c r="EV123" t="str">
        <f t="shared" si="1"/>
        <v>Fixed Assets</v>
      </c>
    </row>
    <row r="124" spans="1:152">
      <c r="A124">
        <v>1015</v>
      </c>
      <c r="B124">
        <v>2</v>
      </c>
      <c r="C124" t="s">
        <v>1761</v>
      </c>
      <c r="E124" t="s">
        <v>1761</v>
      </c>
      <c r="F124">
        <v>125</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1</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-1</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E124">
        <v>0</v>
      </c>
      <c r="DF124">
        <v>0</v>
      </c>
      <c r="DJ124" t="s">
        <v>5095</v>
      </c>
      <c r="DK124" s="202">
        <v>42410.541168981479</v>
      </c>
      <c r="DM124" s="470">
        <v>0</v>
      </c>
      <c r="DO124" s="470">
        <v>0</v>
      </c>
      <c r="DP124">
        <v>0</v>
      </c>
      <c r="DQ124">
        <v>-1</v>
      </c>
      <c r="DS124">
        <v>0</v>
      </c>
      <c r="DT124">
        <v>0</v>
      </c>
      <c r="DV124">
        <v>0</v>
      </c>
      <c r="EC124">
        <v>0</v>
      </c>
      <c r="ED124">
        <v>0</v>
      </c>
      <c r="EE124">
        <v>0</v>
      </c>
      <c r="EI124">
        <v>0</v>
      </c>
      <c r="EJ124">
        <v>0</v>
      </c>
      <c r="EK124">
        <v>0</v>
      </c>
      <c r="EL124">
        <v>0</v>
      </c>
      <c r="EM124">
        <v>0</v>
      </c>
      <c r="EN124">
        <v>0</v>
      </c>
      <c r="ER124">
        <v>0</v>
      </c>
      <c r="EV124" t="str">
        <f t="shared" si="1"/>
        <v>Expenses (Indirect/Admn.)</v>
      </c>
    </row>
    <row r="125" spans="1:152">
      <c r="A125">
        <v>1016</v>
      </c>
      <c r="B125">
        <v>2</v>
      </c>
      <c r="C125" t="s">
        <v>1788</v>
      </c>
      <c r="E125" t="s">
        <v>1788</v>
      </c>
      <c r="F125">
        <v>125</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1</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-1</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E125">
        <v>0</v>
      </c>
      <c r="DF125">
        <v>0</v>
      </c>
      <c r="DJ125" t="s">
        <v>5095</v>
      </c>
      <c r="DK125" s="202">
        <v>42410.541168981479</v>
      </c>
      <c r="DM125" s="470">
        <v>0</v>
      </c>
      <c r="DO125" s="470">
        <v>0</v>
      </c>
      <c r="DP125">
        <v>0</v>
      </c>
      <c r="DQ125">
        <v>-1</v>
      </c>
      <c r="DS125">
        <v>0</v>
      </c>
      <c r="DT125">
        <v>0</v>
      </c>
      <c r="DV125">
        <v>0</v>
      </c>
      <c r="EC125">
        <v>0</v>
      </c>
      <c r="ED125">
        <v>0</v>
      </c>
      <c r="EE125">
        <v>0</v>
      </c>
      <c r="EI125">
        <v>0</v>
      </c>
      <c r="EJ125">
        <v>0</v>
      </c>
      <c r="EK125">
        <v>0</v>
      </c>
      <c r="EL125">
        <v>0</v>
      </c>
      <c r="EM125">
        <v>0</v>
      </c>
      <c r="EN125">
        <v>0</v>
      </c>
      <c r="ER125">
        <v>0</v>
      </c>
      <c r="EV125" t="str">
        <f t="shared" si="1"/>
        <v>Expenses (Indirect/Admn.)</v>
      </c>
    </row>
    <row r="126" spans="1:152">
      <c r="A126">
        <v>1017</v>
      </c>
      <c r="B126">
        <v>2</v>
      </c>
      <c r="C126" t="s">
        <v>1762</v>
      </c>
      <c r="E126" t="s">
        <v>1762</v>
      </c>
      <c r="F126">
        <v>104</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1</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E126">
        <v>0</v>
      </c>
      <c r="DF126">
        <v>0</v>
      </c>
      <c r="DJ126" t="s">
        <v>5095</v>
      </c>
      <c r="DK126" s="202">
        <v>42410.541168981479</v>
      </c>
      <c r="DM126" s="470">
        <v>0</v>
      </c>
      <c r="DO126" s="470">
        <v>0</v>
      </c>
      <c r="DP126">
        <v>0</v>
      </c>
      <c r="DQ126">
        <v>-1</v>
      </c>
      <c r="DS126">
        <v>0</v>
      </c>
      <c r="DT126">
        <v>0</v>
      </c>
      <c r="DV126">
        <v>0</v>
      </c>
      <c r="EC126">
        <v>0</v>
      </c>
      <c r="ED126">
        <v>0</v>
      </c>
      <c r="EE126">
        <v>0</v>
      </c>
      <c r="EI126">
        <v>0</v>
      </c>
      <c r="EJ126">
        <v>0</v>
      </c>
      <c r="EK126">
        <v>0</v>
      </c>
      <c r="EL126">
        <v>0</v>
      </c>
      <c r="EM126">
        <v>0</v>
      </c>
      <c r="EN126">
        <v>0</v>
      </c>
      <c r="ER126">
        <v>0</v>
      </c>
      <c r="EV126" t="str">
        <f t="shared" si="1"/>
        <v>Fixed Assets</v>
      </c>
    </row>
    <row r="127" spans="1:152">
      <c r="A127">
        <v>1018</v>
      </c>
      <c r="B127">
        <v>2</v>
      </c>
      <c r="C127" t="s">
        <v>1789</v>
      </c>
      <c r="E127" t="s">
        <v>1789</v>
      </c>
      <c r="F127">
        <v>125</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-1</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E127">
        <v>0</v>
      </c>
      <c r="DF127">
        <v>0</v>
      </c>
      <c r="DJ127" t="s">
        <v>5095</v>
      </c>
      <c r="DK127" s="202">
        <v>42410.541168981479</v>
      </c>
      <c r="DM127" s="470">
        <v>0</v>
      </c>
      <c r="DO127" s="470">
        <v>0</v>
      </c>
      <c r="DP127">
        <v>0</v>
      </c>
      <c r="DQ127">
        <v>-1</v>
      </c>
      <c r="DS127">
        <v>0</v>
      </c>
      <c r="DT127">
        <v>0</v>
      </c>
      <c r="DV127">
        <v>0</v>
      </c>
      <c r="EC127">
        <v>0</v>
      </c>
      <c r="ED127">
        <v>0</v>
      </c>
      <c r="EE127">
        <v>0</v>
      </c>
      <c r="EI127">
        <v>0</v>
      </c>
      <c r="EJ127">
        <v>0</v>
      </c>
      <c r="EK127">
        <v>0</v>
      </c>
      <c r="EL127">
        <v>0</v>
      </c>
      <c r="EM127">
        <v>0</v>
      </c>
      <c r="EN127">
        <v>0</v>
      </c>
      <c r="ER127">
        <v>0</v>
      </c>
      <c r="EV127" t="str">
        <f t="shared" si="1"/>
        <v>Expenses (Indirect/Admn.)</v>
      </c>
    </row>
    <row r="128" spans="1:152">
      <c r="A128">
        <v>1019</v>
      </c>
      <c r="B128">
        <v>2</v>
      </c>
      <c r="C128" t="s">
        <v>1763</v>
      </c>
      <c r="E128" t="s">
        <v>1763</v>
      </c>
      <c r="F128">
        <v>125</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1</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-1</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E128">
        <v>0</v>
      </c>
      <c r="DF128">
        <v>0</v>
      </c>
      <c r="DJ128" t="s">
        <v>5095</v>
      </c>
      <c r="DK128" s="202">
        <v>42410.541180555556</v>
      </c>
      <c r="DM128" s="470">
        <v>0</v>
      </c>
      <c r="DO128" s="470">
        <v>0</v>
      </c>
      <c r="DP128">
        <v>0</v>
      </c>
      <c r="DQ128">
        <v>-1</v>
      </c>
      <c r="DS128">
        <v>0</v>
      </c>
      <c r="DT128">
        <v>0</v>
      </c>
      <c r="DV128">
        <v>0</v>
      </c>
      <c r="EC128">
        <v>0</v>
      </c>
      <c r="ED128">
        <v>0</v>
      </c>
      <c r="EE128">
        <v>0</v>
      </c>
      <c r="EI128">
        <v>0</v>
      </c>
      <c r="EJ128">
        <v>0</v>
      </c>
      <c r="EK128">
        <v>0</v>
      </c>
      <c r="EL128">
        <v>0</v>
      </c>
      <c r="EM128">
        <v>0</v>
      </c>
      <c r="EN128">
        <v>0</v>
      </c>
      <c r="ER128">
        <v>0</v>
      </c>
      <c r="EV128" t="str">
        <f t="shared" si="1"/>
        <v>Expenses (Indirect/Admn.)</v>
      </c>
    </row>
    <row r="129" spans="1:152">
      <c r="A129">
        <v>1020</v>
      </c>
      <c r="B129">
        <v>2</v>
      </c>
      <c r="C129" t="s">
        <v>1790</v>
      </c>
      <c r="E129" t="s">
        <v>1790</v>
      </c>
      <c r="F129">
        <v>104</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1</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E129">
        <v>0</v>
      </c>
      <c r="DF129">
        <v>0</v>
      </c>
      <c r="DJ129" t="s">
        <v>5095</v>
      </c>
      <c r="DK129" s="202">
        <v>42410.541180555556</v>
      </c>
      <c r="DM129" s="470">
        <v>0</v>
      </c>
      <c r="DO129" s="470">
        <v>0</v>
      </c>
      <c r="DP129">
        <v>0</v>
      </c>
      <c r="DQ129">
        <v>-1</v>
      </c>
      <c r="DS129">
        <v>0</v>
      </c>
      <c r="DT129">
        <v>0</v>
      </c>
      <c r="DV129">
        <v>0</v>
      </c>
      <c r="EC129">
        <v>0</v>
      </c>
      <c r="ED129">
        <v>0</v>
      </c>
      <c r="EE129">
        <v>0</v>
      </c>
      <c r="EI129">
        <v>0</v>
      </c>
      <c r="EJ129">
        <v>0</v>
      </c>
      <c r="EK129">
        <v>0</v>
      </c>
      <c r="EL129">
        <v>0</v>
      </c>
      <c r="EM129">
        <v>0</v>
      </c>
      <c r="EN129">
        <v>0</v>
      </c>
      <c r="ER129">
        <v>0</v>
      </c>
      <c r="EV129" t="str">
        <f t="shared" si="1"/>
        <v>Fixed Assets</v>
      </c>
    </row>
    <row r="130" spans="1:152">
      <c r="A130">
        <v>1021</v>
      </c>
      <c r="B130">
        <v>2</v>
      </c>
      <c r="C130" t="s">
        <v>1764</v>
      </c>
      <c r="E130" t="s">
        <v>1764</v>
      </c>
      <c r="F130">
        <v>125</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1</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-1</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E130">
        <v>0</v>
      </c>
      <c r="DF130">
        <v>0</v>
      </c>
      <c r="DJ130" t="s">
        <v>5095</v>
      </c>
      <c r="DK130" s="202">
        <v>42410.541180555556</v>
      </c>
      <c r="DM130" s="470">
        <v>0</v>
      </c>
      <c r="DO130" s="470">
        <v>0</v>
      </c>
      <c r="DP130">
        <v>0</v>
      </c>
      <c r="DQ130">
        <v>-1</v>
      </c>
      <c r="DS130">
        <v>0</v>
      </c>
      <c r="DT130">
        <v>0</v>
      </c>
      <c r="DV130">
        <v>0</v>
      </c>
      <c r="EC130">
        <v>0</v>
      </c>
      <c r="ED130">
        <v>0</v>
      </c>
      <c r="EE130">
        <v>0</v>
      </c>
      <c r="EI130">
        <v>0</v>
      </c>
      <c r="EJ130">
        <v>0</v>
      </c>
      <c r="EK130">
        <v>0</v>
      </c>
      <c r="EL130">
        <v>0</v>
      </c>
      <c r="EM130">
        <v>0</v>
      </c>
      <c r="EN130">
        <v>0</v>
      </c>
      <c r="ER130">
        <v>0</v>
      </c>
      <c r="EV130" t="str">
        <f t="shared" ref="EV130:EV193" si="2">VLOOKUP(F130,$A$2:$C$500,3,FALSE)</f>
        <v>Expenses (Indirect/Admn.)</v>
      </c>
    </row>
    <row r="131" spans="1:152">
      <c r="A131">
        <v>1022</v>
      </c>
      <c r="B131">
        <v>2</v>
      </c>
      <c r="C131" t="s">
        <v>1765</v>
      </c>
      <c r="E131" t="s">
        <v>1765</v>
      </c>
      <c r="F131">
        <v>125</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1</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-1</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E131">
        <v>0</v>
      </c>
      <c r="DF131">
        <v>0</v>
      </c>
      <c r="DJ131" t="s">
        <v>5095</v>
      </c>
      <c r="DK131" s="202">
        <v>42410.541180555556</v>
      </c>
      <c r="DM131" s="470">
        <v>0</v>
      </c>
      <c r="DO131" s="470">
        <v>0</v>
      </c>
      <c r="DP131">
        <v>0</v>
      </c>
      <c r="DQ131">
        <v>-1</v>
      </c>
      <c r="DS131">
        <v>0</v>
      </c>
      <c r="DT131">
        <v>0</v>
      </c>
      <c r="DV131">
        <v>0</v>
      </c>
      <c r="EC131">
        <v>0</v>
      </c>
      <c r="ED131">
        <v>0</v>
      </c>
      <c r="EE131">
        <v>0</v>
      </c>
      <c r="EI131">
        <v>0</v>
      </c>
      <c r="EJ131">
        <v>0</v>
      </c>
      <c r="EK131">
        <v>0</v>
      </c>
      <c r="EL131">
        <v>0</v>
      </c>
      <c r="EM131">
        <v>0</v>
      </c>
      <c r="EN131">
        <v>0</v>
      </c>
      <c r="ER131">
        <v>0</v>
      </c>
      <c r="EV131" t="str">
        <f t="shared" si="2"/>
        <v>Expenses (Indirect/Admn.)</v>
      </c>
    </row>
    <row r="132" spans="1:152">
      <c r="A132">
        <v>1023</v>
      </c>
      <c r="B132">
        <v>2</v>
      </c>
      <c r="C132" t="s">
        <v>1766</v>
      </c>
      <c r="E132" t="s">
        <v>1766</v>
      </c>
      <c r="F132">
        <v>125</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1</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-1</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E132">
        <v>0</v>
      </c>
      <c r="DF132">
        <v>0</v>
      </c>
      <c r="DJ132" t="s">
        <v>5095</v>
      </c>
      <c r="DK132" s="202">
        <v>42410.541180555556</v>
      </c>
      <c r="DM132" s="470">
        <v>0</v>
      </c>
      <c r="DO132" s="470">
        <v>0</v>
      </c>
      <c r="DP132">
        <v>0</v>
      </c>
      <c r="DQ132">
        <v>-1</v>
      </c>
      <c r="DS132">
        <v>0</v>
      </c>
      <c r="DT132">
        <v>0</v>
      </c>
      <c r="DV132">
        <v>0</v>
      </c>
      <c r="EC132">
        <v>0</v>
      </c>
      <c r="ED132">
        <v>0</v>
      </c>
      <c r="EE132">
        <v>0</v>
      </c>
      <c r="EI132">
        <v>0</v>
      </c>
      <c r="EJ132">
        <v>0</v>
      </c>
      <c r="EK132">
        <v>0</v>
      </c>
      <c r="EL132">
        <v>0</v>
      </c>
      <c r="EM132">
        <v>0</v>
      </c>
      <c r="EN132">
        <v>0</v>
      </c>
      <c r="ER132">
        <v>0</v>
      </c>
      <c r="EV132" t="str">
        <f t="shared" si="2"/>
        <v>Expenses (Indirect/Admn.)</v>
      </c>
    </row>
    <row r="133" spans="1:152">
      <c r="A133">
        <v>1024</v>
      </c>
      <c r="B133">
        <v>2</v>
      </c>
      <c r="C133" t="s">
        <v>1791</v>
      </c>
      <c r="E133" t="s">
        <v>1791</v>
      </c>
      <c r="F133">
        <v>125</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1</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-1</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E133">
        <v>0</v>
      </c>
      <c r="DF133">
        <v>0</v>
      </c>
      <c r="DJ133" t="s">
        <v>5095</v>
      </c>
      <c r="DK133" s="202">
        <v>42410.541192129633</v>
      </c>
      <c r="DM133" s="470">
        <v>0</v>
      </c>
      <c r="DO133" s="470">
        <v>0</v>
      </c>
      <c r="DP133">
        <v>0</v>
      </c>
      <c r="DQ133">
        <v>-1</v>
      </c>
      <c r="DS133">
        <v>0</v>
      </c>
      <c r="DT133">
        <v>0</v>
      </c>
      <c r="DV133">
        <v>0</v>
      </c>
      <c r="EC133">
        <v>0</v>
      </c>
      <c r="ED133">
        <v>0</v>
      </c>
      <c r="EE133">
        <v>0</v>
      </c>
      <c r="EI133">
        <v>0</v>
      </c>
      <c r="EJ133">
        <v>0</v>
      </c>
      <c r="EK133">
        <v>0</v>
      </c>
      <c r="EL133">
        <v>0</v>
      </c>
      <c r="EM133">
        <v>0</v>
      </c>
      <c r="EN133">
        <v>0</v>
      </c>
      <c r="ER133">
        <v>0</v>
      </c>
      <c r="EV133" t="str">
        <f t="shared" si="2"/>
        <v>Expenses (Indirect/Admn.)</v>
      </c>
    </row>
    <row r="134" spans="1:152">
      <c r="A134">
        <v>1025</v>
      </c>
      <c r="B134">
        <v>2</v>
      </c>
      <c r="C134" t="s">
        <v>1767</v>
      </c>
      <c r="E134" t="s">
        <v>1767</v>
      </c>
      <c r="F134">
        <v>119</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1</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E134">
        <v>0</v>
      </c>
      <c r="DF134">
        <v>0</v>
      </c>
      <c r="DJ134" t="s">
        <v>5095</v>
      </c>
      <c r="DK134" s="202">
        <v>42410.541192129633</v>
      </c>
      <c r="DM134" s="470">
        <v>0</v>
      </c>
      <c r="DO134" s="470">
        <v>0</v>
      </c>
      <c r="DP134">
        <v>0</v>
      </c>
      <c r="DQ134">
        <v>-1</v>
      </c>
      <c r="DS134">
        <v>0</v>
      </c>
      <c r="DT134">
        <v>0</v>
      </c>
      <c r="DV134">
        <v>0</v>
      </c>
      <c r="EC134">
        <v>0</v>
      </c>
      <c r="ED134">
        <v>0</v>
      </c>
      <c r="EE134">
        <v>0</v>
      </c>
      <c r="EI134">
        <v>0</v>
      </c>
      <c r="EJ134">
        <v>0</v>
      </c>
      <c r="EK134">
        <v>0</v>
      </c>
      <c r="EL134">
        <v>0</v>
      </c>
      <c r="EM134">
        <v>0</v>
      </c>
      <c r="EN134">
        <v>0</v>
      </c>
      <c r="ER134">
        <v>0</v>
      </c>
      <c r="EV134" t="str">
        <f t="shared" si="2"/>
        <v>Provisions/Expenses Payable</v>
      </c>
    </row>
    <row r="135" spans="1:152">
      <c r="A135">
        <v>1026</v>
      </c>
      <c r="B135">
        <v>2</v>
      </c>
      <c r="C135" t="s">
        <v>1768</v>
      </c>
      <c r="E135" t="s">
        <v>1768</v>
      </c>
      <c r="F135">
        <v>125</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1</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-1</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E135">
        <v>0</v>
      </c>
      <c r="DF135">
        <v>0</v>
      </c>
      <c r="DJ135" t="s">
        <v>5095</v>
      </c>
      <c r="DK135" s="202">
        <v>42410.541192129633</v>
      </c>
      <c r="DM135" s="470">
        <v>0</v>
      </c>
      <c r="DO135" s="470">
        <v>0</v>
      </c>
      <c r="DP135">
        <v>0</v>
      </c>
      <c r="DQ135">
        <v>-1</v>
      </c>
      <c r="DS135">
        <v>0</v>
      </c>
      <c r="DT135">
        <v>0</v>
      </c>
      <c r="DV135">
        <v>0</v>
      </c>
      <c r="EC135">
        <v>0</v>
      </c>
      <c r="ED135">
        <v>0</v>
      </c>
      <c r="EE135">
        <v>0</v>
      </c>
      <c r="EI135">
        <v>0</v>
      </c>
      <c r="EJ135">
        <v>0</v>
      </c>
      <c r="EK135">
        <v>0</v>
      </c>
      <c r="EL135">
        <v>0</v>
      </c>
      <c r="EM135">
        <v>0</v>
      </c>
      <c r="EN135">
        <v>0</v>
      </c>
      <c r="ER135">
        <v>0</v>
      </c>
      <c r="EV135" t="str">
        <f t="shared" si="2"/>
        <v>Expenses (Indirect/Admn.)</v>
      </c>
    </row>
    <row r="136" spans="1:152">
      <c r="A136">
        <v>1027</v>
      </c>
      <c r="B136">
        <v>2</v>
      </c>
      <c r="C136" t="s">
        <v>1773</v>
      </c>
      <c r="E136" t="s">
        <v>1773</v>
      </c>
      <c r="F136">
        <v>125</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1</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-1</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E136">
        <v>0</v>
      </c>
      <c r="DF136">
        <v>0</v>
      </c>
      <c r="DJ136" t="s">
        <v>5095</v>
      </c>
      <c r="DK136" s="202">
        <v>42410.541192129633</v>
      </c>
      <c r="DM136" s="470">
        <v>0</v>
      </c>
      <c r="DO136" s="470">
        <v>0</v>
      </c>
      <c r="DP136">
        <v>0</v>
      </c>
      <c r="DQ136">
        <v>-1</v>
      </c>
      <c r="DS136">
        <v>0</v>
      </c>
      <c r="DT136">
        <v>0</v>
      </c>
      <c r="DV136">
        <v>0</v>
      </c>
      <c r="EC136">
        <v>0</v>
      </c>
      <c r="ED136">
        <v>0</v>
      </c>
      <c r="EE136">
        <v>0</v>
      </c>
      <c r="EI136">
        <v>0</v>
      </c>
      <c r="EJ136">
        <v>0</v>
      </c>
      <c r="EK136">
        <v>0</v>
      </c>
      <c r="EL136">
        <v>0</v>
      </c>
      <c r="EM136">
        <v>0</v>
      </c>
      <c r="EN136">
        <v>0</v>
      </c>
      <c r="ER136">
        <v>0</v>
      </c>
      <c r="EV136" t="str">
        <f t="shared" si="2"/>
        <v>Expenses (Indirect/Admn.)</v>
      </c>
    </row>
    <row r="137" spans="1:152">
      <c r="A137">
        <v>1028</v>
      </c>
      <c r="B137">
        <v>2</v>
      </c>
      <c r="C137" t="s">
        <v>1783</v>
      </c>
      <c r="E137" t="s">
        <v>1783</v>
      </c>
      <c r="F137">
        <v>125</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1</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-1</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E137">
        <v>0</v>
      </c>
      <c r="DF137">
        <v>0</v>
      </c>
      <c r="DJ137" t="s">
        <v>5095</v>
      </c>
      <c r="DK137" s="202">
        <v>42410.541192129633</v>
      </c>
      <c r="DM137" s="470">
        <v>0</v>
      </c>
      <c r="DO137" s="470">
        <v>0</v>
      </c>
      <c r="DP137">
        <v>0</v>
      </c>
      <c r="DQ137">
        <v>-1</v>
      </c>
      <c r="DS137">
        <v>0</v>
      </c>
      <c r="DT137">
        <v>0</v>
      </c>
      <c r="DV137">
        <v>0</v>
      </c>
      <c r="EC137">
        <v>0</v>
      </c>
      <c r="ED137">
        <v>0</v>
      </c>
      <c r="EE137">
        <v>0</v>
      </c>
      <c r="EI137">
        <v>0</v>
      </c>
      <c r="EJ137">
        <v>0</v>
      </c>
      <c r="EK137">
        <v>0</v>
      </c>
      <c r="EL137">
        <v>0</v>
      </c>
      <c r="EM137">
        <v>0</v>
      </c>
      <c r="EN137">
        <v>0</v>
      </c>
      <c r="ER137">
        <v>0</v>
      </c>
      <c r="EV137" t="str">
        <f t="shared" si="2"/>
        <v>Expenses (Indirect/Admn.)</v>
      </c>
    </row>
    <row r="138" spans="1:152">
      <c r="A138">
        <v>1029</v>
      </c>
      <c r="B138">
        <v>2</v>
      </c>
      <c r="C138" t="s">
        <v>1784</v>
      </c>
      <c r="E138" t="s">
        <v>1784</v>
      </c>
      <c r="F138">
        <v>125</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1</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-1</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E138">
        <v>0</v>
      </c>
      <c r="DF138">
        <v>0</v>
      </c>
      <c r="DJ138" t="s">
        <v>5095</v>
      </c>
      <c r="DK138" s="202">
        <v>42410.541203703702</v>
      </c>
      <c r="DM138" s="470">
        <v>0</v>
      </c>
      <c r="DO138" s="470">
        <v>0</v>
      </c>
      <c r="DP138">
        <v>0</v>
      </c>
      <c r="DQ138">
        <v>-1</v>
      </c>
      <c r="DS138">
        <v>0</v>
      </c>
      <c r="DT138">
        <v>0</v>
      </c>
      <c r="DV138">
        <v>0</v>
      </c>
      <c r="EC138">
        <v>0</v>
      </c>
      <c r="ED138">
        <v>0</v>
      </c>
      <c r="EE138">
        <v>0</v>
      </c>
      <c r="EI138">
        <v>0</v>
      </c>
      <c r="EJ138">
        <v>0</v>
      </c>
      <c r="EK138">
        <v>0</v>
      </c>
      <c r="EL138">
        <v>0</v>
      </c>
      <c r="EM138">
        <v>0</v>
      </c>
      <c r="EN138">
        <v>0</v>
      </c>
      <c r="ER138">
        <v>0</v>
      </c>
      <c r="EV138" t="str">
        <f t="shared" si="2"/>
        <v>Expenses (Indirect/Admn.)</v>
      </c>
    </row>
    <row r="139" spans="1:152">
      <c r="A139">
        <v>1030</v>
      </c>
      <c r="B139">
        <v>2</v>
      </c>
      <c r="C139" t="s">
        <v>1785</v>
      </c>
      <c r="E139" t="s">
        <v>1785</v>
      </c>
      <c r="F139">
        <v>125</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1</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-1</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E139">
        <v>0</v>
      </c>
      <c r="DF139">
        <v>0</v>
      </c>
      <c r="DJ139" t="s">
        <v>5095</v>
      </c>
      <c r="DK139" s="202">
        <v>42410.541203703702</v>
      </c>
      <c r="DM139" s="470">
        <v>0</v>
      </c>
      <c r="DO139" s="470">
        <v>0</v>
      </c>
      <c r="DP139">
        <v>0</v>
      </c>
      <c r="DQ139">
        <v>-1</v>
      </c>
      <c r="DS139">
        <v>0</v>
      </c>
      <c r="DT139">
        <v>0</v>
      </c>
      <c r="DV139">
        <v>0</v>
      </c>
      <c r="EC139">
        <v>0</v>
      </c>
      <c r="ED139">
        <v>0</v>
      </c>
      <c r="EE139">
        <v>0</v>
      </c>
      <c r="EI139">
        <v>0</v>
      </c>
      <c r="EJ139">
        <v>0</v>
      </c>
      <c r="EK139">
        <v>0</v>
      </c>
      <c r="EL139">
        <v>0</v>
      </c>
      <c r="EM139">
        <v>0</v>
      </c>
      <c r="EN139">
        <v>0</v>
      </c>
      <c r="ER139">
        <v>0</v>
      </c>
      <c r="EV139" t="str">
        <f t="shared" si="2"/>
        <v>Expenses (Indirect/Admn.)</v>
      </c>
    </row>
    <row r="140" spans="1:152">
      <c r="A140">
        <v>1031</v>
      </c>
      <c r="B140">
        <v>2</v>
      </c>
      <c r="C140" t="s">
        <v>1770</v>
      </c>
      <c r="E140" t="s">
        <v>1770</v>
      </c>
      <c r="F140">
        <v>127</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1</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-1</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E140">
        <v>0</v>
      </c>
      <c r="DF140">
        <v>0</v>
      </c>
      <c r="DJ140" t="s">
        <v>5095</v>
      </c>
      <c r="DK140" s="202">
        <v>42410.541203703702</v>
      </c>
      <c r="DM140" s="470">
        <v>0</v>
      </c>
      <c r="DO140" s="470">
        <v>0</v>
      </c>
      <c r="DP140">
        <v>0</v>
      </c>
      <c r="DQ140">
        <v>-1</v>
      </c>
      <c r="DS140">
        <v>0</v>
      </c>
      <c r="DT140">
        <v>0</v>
      </c>
      <c r="DV140">
        <v>0</v>
      </c>
      <c r="EC140">
        <v>0</v>
      </c>
      <c r="ED140">
        <v>0</v>
      </c>
      <c r="EE140">
        <v>0</v>
      </c>
      <c r="EI140">
        <v>0</v>
      </c>
      <c r="EJ140">
        <v>0</v>
      </c>
      <c r="EK140">
        <v>0</v>
      </c>
      <c r="EL140">
        <v>0</v>
      </c>
      <c r="EM140">
        <v>0</v>
      </c>
      <c r="EN140">
        <v>0</v>
      </c>
      <c r="ER140">
        <v>0</v>
      </c>
      <c r="EV140" t="str">
        <f t="shared" si="2"/>
        <v>Income (Indirect)</v>
      </c>
    </row>
    <row r="141" spans="1:152">
      <c r="A141">
        <v>1032</v>
      </c>
      <c r="B141">
        <v>2</v>
      </c>
      <c r="C141" t="s">
        <v>1769</v>
      </c>
      <c r="E141" t="s">
        <v>1769</v>
      </c>
      <c r="F141">
        <v>125</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1</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-1</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E141">
        <v>0</v>
      </c>
      <c r="DF141">
        <v>0</v>
      </c>
      <c r="DJ141" t="s">
        <v>5095</v>
      </c>
      <c r="DK141" s="202">
        <v>42410.541203703702</v>
      </c>
      <c r="DM141" s="470">
        <v>0</v>
      </c>
      <c r="DO141" s="470">
        <v>0</v>
      </c>
      <c r="DP141">
        <v>0</v>
      </c>
      <c r="DQ141">
        <v>-1</v>
      </c>
      <c r="DS141">
        <v>0</v>
      </c>
      <c r="DT141">
        <v>0</v>
      </c>
      <c r="DV141">
        <v>0</v>
      </c>
      <c r="EC141">
        <v>0</v>
      </c>
      <c r="ED141">
        <v>0</v>
      </c>
      <c r="EE141">
        <v>0</v>
      </c>
      <c r="EI141">
        <v>0</v>
      </c>
      <c r="EJ141">
        <v>0</v>
      </c>
      <c r="EK141">
        <v>0</v>
      </c>
      <c r="EL141">
        <v>0</v>
      </c>
      <c r="EM141">
        <v>0</v>
      </c>
      <c r="EN141">
        <v>0</v>
      </c>
      <c r="ER141">
        <v>0</v>
      </c>
      <c r="EV141" t="str">
        <f t="shared" si="2"/>
        <v>Expenses (Indirect/Admn.)</v>
      </c>
    </row>
    <row r="142" spans="1:152">
      <c r="A142">
        <v>1033</v>
      </c>
      <c r="B142">
        <v>2</v>
      </c>
      <c r="C142" t="s">
        <v>1755</v>
      </c>
      <c r="E142" t="s">
        <v>1755</v>
      </c>
      <c r="F142">
        <v>118</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1</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E142">
        <v>0</v>
      </c>
      <c r="DF142">
        <v>0</v>
      </c>
      <c r="DJ142" t="s">
        <v>5095</v>
      </c>
      <c r="DK142" s="202">
        <v>42410.541203703702</v>
      </c>
      <c r="DM142" s="470">
        <v>0</v>
      </c>
      <c r="DO142" s="470">
        <v>0</v>
      </c>
      <c r="DP142">
        <v>0</v>
      </c>
      <c r="DQ142">
        <v>-1</v>
      </c>
      <c r="DS142">
        <v>0</v>
      </c>
      <c r="DT142">
        <v>0</v>
      </c>
      <c r="DV142">
        <v>0</v>
      </c>
      <c r="EC142">
        <v>0</v>
      </c>
      <c r="ED142">
        <v>0</v>
      </c>
      <c r="EE142">
        <v>0</v>
      </c>
      <c r="EI142">
        <v>0</v>
      </c>
      <c r="EJ142">
        <v>0</v>
      </c>
      <c r="EK142">
        <v>0</v>
      </c>
      <c r="EL142">
        <v>0</v>
      </c>
      <c r="EM142">
        <v>0</v>
      </c>
      <c r="EN142">
        <v>0</v>
      </c>
      <c r="ER142">
        <v>0</v>
      </c>
      <c r="EV142" t="str">
        <f t="shared" si="2"/>
        <v>Duties &amp; Taxes</v>
      </c>
    </row>
    <row r="143" spans="1:152">
      <c r="A143">
        <v>1034</v>
      </c>
      <c r="B143">
        <v>2</v>
      </c>
      <c r="C143" t="s">
        <v>1758</v>
      </c>
      <c r="E143" t="s">
        <v>1758</v>
      </c>
      <c r="F143">
        <v>118</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3</v>
      </c>
      <c r="AW143">
        <v>1</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E143">
        <v>0</v>
      </c>
      <c r="DF143">
        <v>0</v>
      </c>
      <c r="DJ143" t="s">
        <v>5095</v>
      </c>
      <c r="DK143" s="202">
        <v>42410.541203703702</v>
      </c>
      <c r="DM143" s="470">
        <v>0</v>
      </c>
      <c r="DO143" s="470">
        <v>0</v>
      </c>
      <c r="DP143">
        <v>0</v>
      </c>
      <c r="DQ143">
        <v>-1</v>
      </c>
      <c r="DS143">
        <v>0</v>
      </c>
      <c r="DT143">
        <v>0</v>
      </c>
      <c r="DV143">
        <v>0</v>
      </c>
      <c r="EC143">
        <v>0</v>
      </c>
      <c r="ED143">
        <v>0</v>
      </c>
      <c r="EE143">
        <v>0</v>
      </c>
      <c r="EI143">
        <v>0</v>
      </c>
      <c r="EJ143">
        <v>0</v>
      </c>
      <c r="EK143">
        <v>0</v>
      </c>
      <c r="EL143">
        <v>0</v>
      </c>
      <c r="EM143">
        <v>0</v>
      </c>
      <c r="EN143">
        <v>0</v>
      </c>
      <c r="ER143">
        <v>0</v>
      </c>
      <c r="EV143" t="str">
        <f t="shared" si="2"/>
        <v>Duties &amp; Taxes</v>
      </c>
    </row>
    <row r="144" spans="1:152">
      <c r="A144">
        <v>1035</v>
      </c>
      <c r="B144">
        <v>2</v>
      </c>
      <c r="C144" t="s">
        <v>1771</v>
      </c>
      <c r="E144" t="s">
        <v>1771</v>
      </c>
      <c r="F144">
        <v>118</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5</v>
      </c>
      <c r="AW144">
        <v>1</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E144">
        <v>0</v>
      </c>
      <c r="DF144">
        <v>0</v>
      </c>
      <c r="DJ144" t="s">
        <v>5095</v>
      </c>
      <c r="DK144" s="202">
        <v>42410.541215277779</v>
      </c>
      <c r="DM144" s="470">
        <v>0</v>
      </c>
      <c r="DO144" s="470">
        <v>0</v>
      </c>
      <c r="DP144">
        <v>0</v>
      </c>
      <c r="DQ144">
        <v>-1</v>
      </c>
      <c r="DS144">
        <v>0</v>
      </c>
      <c r="DT144">
        <v>0</v>
      </c>
      <c r="DV144">
        <v>0</v>
      </c>
      <c r="EC144">
        <v>0</v>
      </c>
      <c r="ED144">
        <v>0</v>
      </c>
      <c r="EE144">
        <v>0</v>
      </c>
      <c r="EI144">
        <v>0</v>
      </c>
      <c r="EJ144">
        <v>0</v>
      </c>
      <c r="EK144">
        <v>0</v>
      </c>
      <c r="EL144">
        <v>0</v>
      </c>
      <c r="EM144">
        <v>0</v>
      </c>
      <c r="EN144">
        <v>0</v>
      </c>
      <c r="ER144">
        <v>0</v>
      </c>
      <c r="EV144" t="str">
        <f t="shared" si="2"/>
        <v>Duties &amp; Taxes</v>
      </c>
    </row>
    <row r="145" spans="1:152">
      <c r="A145">
        <v>1036</v>
      </c>
      <c r="B145">
        <v>2</v>
      </c>
      <c r="C145" t="s">
        <v>1774</v>
      </c>
      <c r="E145" t="s">
        <v>1774</v>
      </c>
      <c r="F145">
        <v>118</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1</v>
      </c>
      <c r="AW145">
        <v>1</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E145">
        <v>0</v>
      </c>
      <c r="DF145">
        <v>0</v>
      </c>
      <c r="DJ145" t="s">
        <v>5095</v>
      </c>
      <c r="DK145" s="202">
        <v>42410.541215277779</v>
      </c>
      <c r="DM145" s="470">
        <v>0</v>
      </c>
      <c r="DO145" s="470">
        <v>0</v>
      </c>
      <c r="DP145">
        <v>0</v>
      </c>
      <c r="DQ145">
        <v>-1</v>
      </c>
      <c r="DS145">
        <v>0</v>
      </c>
      <c r="DT145">
        <v>0</v>
      </c>
      <c r="DV145">
        <v>0</v>
      </c>
      <c r="EC145">
        <v>0</v>
      </c>
      <c r="ED145">
        <v>0</v>
      </c>
      <c r="EE145">
        <v>0</v>
      </c>
      <c r="EI145">
        <v>0</v>
      </c>
      <c r="EJ145">
        <v>0</v>
      </c>
      <c r="EK145">
        <v>0</v>
      </c>
      <c r="EL145">
        <v>0</v>
      </c>
      <c r="EM145">
        <v>0</v>
      </c>
      <c r="EN145">
        <v>0</v>
      </c>
      <c r="ER145">
        <v>0</v>
      </c>
      <c r="EV145" t="str">
        <f t="shared" si="2"/>
        <v>Duties &amp; Taxes</v>
      </c>
    </row>
    <row r="146" spans="1:152">
      <c r="A146">
        <v>1037</v>
      </c>
      <c r="B146">
        <v>2</v>
      </c>
      <c r="C146" t="s">
        <v>1775</v>
      </c>
      <c r="E146" t="s">
        <v>1775</v>
      </c>
      <c r="F146">
        <v>118</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1</v>
      </c>
      <c r="AW146">
        <v>1</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E146">
        <v>0</v>
      </c>
      <c r="DF146">
        <v>0</v>
      </c>
      <c r="DJ146" t="s">
        <v>5095</v>
      </c>
      <c r="DK146" s="202">
        <v>42410.541215277779</v>
      </c>
      <c r="DM146" s="470">
        <v>0</v>
      </c>
      <c r="DO146" s="470">
        <v>0</v>
      </c>
      <c r="DP146">
        <v>0</v>
      </c>
      <c r="DQ146">
        <v>-1</v>
      </c>
      <c r="DS146">
        <v>0</v>
      </c>
      <c r="DT146">
        <v>0</v>
      </c>
      <c r="DV146">
        <v>0</v>
      </c>
      <c r="EC146">
        <v>0</v>
      </c>
      <c r="ED146">
        <v>0</v>
      </c>
      <c r="EE146">
        <v>0</v>
      </c>
      <c r="EI146">
        <v>0</v>
      </c>
      <c r="EJ146">
        <v>0</v>
      </c>
      <c r="EK146">
        <v>0</v>
      </c>
      <c r="EL146">
        <v>0</v>
      </c>
      <c r="EM146">
        <v>0</v>
      </c>
      <c r="EN146">
        <v>0</v>
      </c>
      <c r="ER146">
        <v>0</v>
      </c>
      <c r="EV146" t="str">
        <f t="shared" si="2"/>
        <v>Duties &amp; Taxes</v>
      </c>
    </row>
    <row r="147" spans="1:152">
      <c r="A147">
        <v>1038</v>
      </c>
      <c r="B147">
        <v>2</v>
      </c>
      <c r="C147" t="s">
        <v>1776</v>
      </c>
      <c r="E147" t="s">
        <v>1776</v>
      </c>
      <c r="F147">
        <v>118</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1</v>
      </c>
      <c r="AW147">
        <v>1</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E147">
        <v>0</v>
      </c>
      <c r="DF147">
        <v>0</v>
      </c>
      <c r="DJ147" t="s">
        <v>5095</v>
      </c>
      <c r="DK147" s="202">
        <v>42410.541215277779</v>
      </c>
      <c r="DM147" s="470">
        <v>0</v>
      </c>
      <c r="DO147" s="470">
        <v>0</v>
      </c>
      <c r="DP147">
        <v>0</v>
      </c>
      <c r="DQ147">
        <v>-1</v>
      </c>
      <c r="DS147">
        <v>0</v>
      </c>
      <c r="DT147">
        <v>0</v>
      </c>
      <c r="DV147">
        <v>0</v>
      </c>
      <c r="EC147">
        <v>0</v>
      </c>
      <c r="ED147">
        <v>0</v>
      </c>
      <c r="EE147">
        <v>0</v>
      </c>
      <c r="EI147">
        <v>0</v>
      </c>
      <c r="EJ147">
        <v>0</v>
      </c>
      <c r="EK147">
        <v>0</v>
      </c>
      <c r="EL147">
        <v>0</v>
      </c>
      <c r="EM147">
        <v>0</v>
      </c>
      <c r="EN147">
        <v>0</v>
      </c>
      <c r="ER147">
        <v>0</v>
      </c>
      <c r="EV147" t="str">
        <f t="shared" si="2"/>
        <v>Duties &amp; Taxes</v>
      </c>
    </row>
    <row r="148" spans="1:152">
      <c r="A148">
        <v>1039</v>
      </c>
      <c r="B148">
        <v>2</v>
      </c>
      <c r="C148" t="s">
        <v>1777</v>
      </c>
      <c r="E148" t="s">
        <v>1777</v>
      </c>
      <c r="F148">
        <v>118</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1</v>
      </c>
      <c r="AW148">
        <v>1</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E148">
        <v>0</v>
      </c>
      <c r="DF148">
        <v>0</v>
      </c>
      <c r="DJ148" t="s">
        <v>5095</v>
      </c>
      <c r="DK148" s="202">
        <v>42410.541215277779</v>
      </c>
      <c r="DM148" s="470">
        <v>0</v>
      </c>
      <c r="DO148" s="470">
        <v>0</v>
      </c>
      <c r="DP148">
        <v>0</v>
      </c>
      <c r="DQ148">
        <v>-1</v>
      </c>
      <c r="DS148">
        <v>0</v>
      </c>
      <c r="DT148">
        <v>0</v>
      </c>
      <c r="DV148">
        <v>0</v>
      </c>
      <c r="EC148">
        <v>0</v>
      </c>
      <c r="ED148">
        <v>0</v>
      </c>
      <c r="EE148">
        <v>0</v>
      </c>
      <c r="EI148">
        <v>0</v>
      </c>
      <c r="EJ148">
        <v>0</v>
      </c>
      <c r="EK148">
        <v>0</v>
      </c>
      <c r="EL148">
        <v>0</v>
      </c>
      <c r="EM148">
        <v>0</v>
      </c>
      <c r="EN148">
        <v>0</v>
      </c>
      <c r="ER148">
        <v>0</v>
      </c>
      <c r="EV148" t="str">
        <f t="shared" si="2"/>
        <v>Duties &amp; Taxes</v>
      </c>
    </row>
    <row r="149" spans="1:152">
      <c r="A149">
        <v>1040</v>
      </c>
      <c r="B149">
        <v>2</v>
      </c>
      <c r="C149" t="s">
        <v>1780</v>
      </c>
      <c r="E149" t="s">
        <v>1780</v>
      </c>
      <c r="F149">
        <v>118</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1</v>
      </c>
      <c r="AW149">
        <v>1</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E149">
        <v>0</v>
      </c>
      <c r="DF149">
        <v>0</v>
      </c>
      <c r="DJ149" t="s">
        <v>5095</v>
      </c>
      <c r="DK149" s="202">
        <v>42410.541226851848</v>
      </c>
      <c r="DM149" s="470">
        <v>0</v>
      </c>
      <c r="DO149" s="470">
        <v>0</v>
      </c>
      <c r="DP149">
        <v>0</v>
      </c>
      <c r="DQ149">
        <v>-1</v>
      </c>
      <c r="DS149">
        <v>0</v>
      </c>
      <c r="DT149">
        <v>0</v>
      </c>
      <c r="DV149">
        <v>0</v>
      </c>
      <c r="EC149">
        <v>0</v>
      </c>
      <c r="ED149">
        <v>0</v>
      </c>
      <c r="EE149">
        <v>0</v>
      </c>
      <c r="EI149">
        <v>0</v>
      </c>
      <c r="EJ149">
        <v>0</v>
      </c>
      <c r="EK149">
        <v>0</v>
      </c>
      <c r="EL149">
        <v>0</v>
      </c>
      <c r="EM149">
        <v>0</v>
      </c>
      <c r="EN149">
        <v>0</v>
      </c>
      <c r="ER149">
        <v>0</v>
      </c>
      <c r="EV149" t="str">
        <f t="shared" si="2"/>
        <v>Duties &amp; Taxes</v>
      </c>
    </row>
    <row r="150" spans="1:152">
      <c r="A150">
        <v>1041</v>
      </c>
      <c r="B150">
        <v>2</v>
      </c>
      <c r="C150" t="s">
        <v>1778</v>
      </c>
      <c r="E150" t="s">
        <v>1778</v>
      </c>
      <c r="F150">
        <v>118</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1</v>
      </c>
      <c r="AW150">
        <v>1</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E150">
        <v>0</v>
      </c>
      <c r="DF150">
        <v>0</v>
      </c>
      <c r="DJ150" t="s">
        <v>5095</v>
      </c>
      <c r="DK150" s="202">
        <v>42410.541226851848</v>
      </c>
      <c r="DM150" s="470">
        <v>0</v>
      </c>
      <c r="DO150" s="470">
        <v>0</v>
      </c>
      <c r="DP150">
        <v>0</v>
      </c>
      <c r="DQ150">
        <v>-1</v>
      </c>
      <c r="DS150">
        <v>0</v>
      </c>
      <c r="DT150">
        <v>0</v>
      </c>
      <c r="DV150">
        <v>0</v>
      </c>
      <c r="EC150">
        <v>0</v>
      </c>
      <c r="ED150">
        <v>0</v>
      </c>
      <c r="EE150">
        <v>0</v>
      </c>
      <c r="EI150">
        <v>0</v>
      </c>
      <c r="EJ150">
        <v>0</v>
      </c>
      <c r="EK150">
        <v>0</v>
      </c>
      <c r="EL150">
        <v>0</v>
      </c>
      <c r="EM150">
        <v>0</v>
      </c>
      <c r="EN150">
        <v>0</v>
      </c>
      <c r="ER150">
        <v>0</v>
      </c>
      <c r="EV150" t="str">
        <f t="shared" si="2"/>
        <v>Duties &amp; Taxes</v>
      </c>
    </row>
    <row r="151" spans="1:152">
      <c r="A151">
        <v>1042</v>
      </c>
      <c r="B151">
        <v>2</v>
      </c>
      <c r="C151" t="s">
        <v>1779</v>
      </c>
      <c r="E151" t="s">
        <v>1779</v>
      </c>
      <c r="F151">
        <v>118</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1</v>
      </c>
      <c r="AW151">
        <v>1</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E151">
        <v>0</v>
      </c>
      <c r="DF151">
        <v>0</v>
      </c>
      <c r="DJ151" t="s">
        <v>5095</v>
      </c>
      <c r="DK151" s="202">
        <v>42410.541226851848</v>
      </c>
      <c r="DM151" s="470">
        <v>0</v>
      </c>
      <c r="DO151" s="470">
        <v>0</v>
      </c>
      <c r="DP151">
        <v>0</v>
      </c>
      <c r="DQ151">
        <v>-1</v>
      </c>
      <c r="DS151">
        <v>0</v>
      </c>
      <c r="DT151">
        <v>0</v>
      </c>
      <c r="DV151">
        <v>0</v>
      </c>
      <c r="EC151">
        <v>0</v>
      </c>
      <c r="ED151">
        <v>0</v>
      </c>
      <c r="EE151">
        <v>0</v>
      </c>
      <c r="EI151">
        <v>0</v>
      </c>
      <c r="EJ151">
        <v>0</v>
      </c>
      <c r="EK151">
        <v>0</v>
      </c>
      <c r="EL151">
        <v>0</v>
      </c>
      <c r="EM151">
        <v>0</v>
      </c>
      <c r="EN151">
        <v>0</v>
      </c>
      <c r="ER151">
        <v>0</v>
      </c>
      <c r="EV151" t="str">
        <f t="shared" si="2"/>
        <v>Duties &amp; Taxes</v>
      </c>
    </row>
    <row r="152" spans="1:152">
      <c r="A152">
        <v>1043</v>
      </c>
      <c r="B152">
        <v>2</v>
      </c>
      <c r="C152" t="s">
        <v>1781</v>
      </c>
      <c r="E152" t="s">
        <v>1781</v>
      </c>
      <c r="F152">
        <v>118</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1</v>
      </c>
      <c r="AW152">
        <v>1</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E152">
        <v>0</v>
      </c>
      <c r="DF152">
        <v>0</v>
      </c>
      <c r="DJ152" t="s">
        <v>5095</v>
      </c>
      <c r="DK152" s="202">
        <v>42410.541226851848</v>
      </c>
      <c r="DM152" s="470">
        <v>0</v>
      </c>
      <c r="DO152" s="470">
        <v>0</v>
      </c>
      <c r="DP152">
        <v>0</v>
      </c>
      <c r="DQ152">
        <v>-1</v>
      </c>
      <c r="DS152">
        <v>0</v>
      </c>
      <c r="DT152">
        <v>0</v>
      </c>
      <c r="DV152">
        <v>0</v>
      </c>
      <c r="EC152">
        <v>0</v>
      </c>
      <c r="ED152">
        <v>0</v>
      </c>
      <c r="EE152">
        <v>0</v>
      </c>
      <c r="EI152">
        <v>0</v>
      </c>
      <c r="EJ152">
        <v>0</v>
      </c>
      <c r="EK152">
        <v>0</v>
      </c>
      <c r="EL152">
        <v>0</v>
      </c>
      <c r="EM152">
        <v>0</v>
      </c>
      <c r="EN152">
        <v>0</v>
      </c>
      <c r="ER152">
        <v>0</v>
      </c>
      <c r="EV152" t="str">
        <f t="shared" si="2"/>
        <v>Duties &amp; Taxes</v>
      </c>
    </row>
    <row r="153" spans="1:152">
      <c r="A153">
        <v>1044</v>
      </c>
      <c r="B153">
        <v>2</v>
      </c>
      <c r="C153" t="s">
        <v>1782</v>
      </c>
      <c r="E153" t="s">
        <v>1782</v>
      </c>
      <c r="F153">
        <v>118</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1</v>
      </c>
      <c r="AW153">
        <v>1</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E153">
        <v>0</v>
      </c>
      <c r="DF153">
        <v>0</v>
      </c>
      <c r="DJ153" t="s">
        <v>5095</v>
      </c>
      <c r="DK153" s="202">
        <v>42410.541226851848</v>
      </c>
      <c r="DM153" s="470">
        <v>0</v>
      </c>
      <c r="DO153" s="470">
        <v>0</v>
      </c>
      <c r="DP153">
        <v>0</v>
      </c>
      <c r="DQ153">
        <v>-1</v>
      </c>
      <c r="DS153">
        <v>0</v>
      </c>
      <c r="DT153">
        <v>0</v>
      </c>
      <c r="DV153">
        <v>0</v>
      </c>
      <c r="EC153">
        <v>0</v>
      </c>
      <c r="ED153">
        <v>0</v>
      </c>
      <c r="EE153">
        <v>0</v>
      </c>
      <c r="EI153">
        <v>0</v>
      </c>
      <c r="EJ153">
        <v>0</v>
      </c>
      <c r="EK153">
        <v>0</v>
      </c>
      <c r="EL153">
        <v>0</v>
      </c>
      <c r="EM153">
        <v>0</v>
      </c>
      <c r="EN153">
        <v>0</v>
      </c>
      <c r="ER153">
        <v>0</v>
      </c>
      <c r="EV153" t="str">
        <f t="shared" si="2"/>
        <v>Duties &amp; Taxes</v>
      </c>
    </row>
    <row r="154" spans="1:152">
      <c r="A154">
        <v>1045</v>
      </c>
      <c r="B154">
        <v>2</v>
      </c>
      <c r="C154" t="s">
        <v>1757</v>
      </c>
      <c r="E154" t="s">
        <v>1757</v>
      </c>
      <c r="F154">
        <v>118</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42</v>
      </c>
      <c r="AW154">
        <v>1</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E154">
        <v>0</v>
      </c>
      <c r="DF154">
        <v>0</v>
      </c>
      <c r="DJ154" t="s">
        <v>5095</v>
      </c>
      <c r="DK154" s="202">
        <v>42410.541238425925</v>
      </c>
      <c r="DM154" s="470">
        <v>0</v>
      </c>
      <c r="DO154" s="470">
        <v>0</v>
      </c>
      <c r="DP154">
        <v>0</v>
      </c>
      <c r="DQ154">
        <v>-1</v>
      </c>
      <c r="DS154">
        <v>0</v>
      </c>
      <c r="DT154">
        <v>0</v>
      </c>
      <c r="DV154">
        <v>0</v>
      </c>
      <c r="EC154">
        <v>0</v>
      </c>
      <c r="ED154">
        <v>0</v>
      </c>
      <c r="EE154">
        <v>0</v>
      </c>
      <c r="EI154">
        <v>0</v>
      </c>
      <c r="EJ154">
        <v>0</v>
      </c>
      <c r="EK154">
        <v>0</v>
      </c>
      <c r="EL154">
        <v>0</v>
      </c>
      <c r="EM154">
        <v>0</v>
      </c>
      <c r="EN154">
        <v>0</v>
      </c>
      <c r="ER154">
        <v>0</v>
      </c>
      <c r="EV154" t="str">
        <f t="shared" si="2"/>
        <v>Duties &amp; Taxes</v>
      </c>
    </row>
    <row r="155" spans="1:152">
      <c r="A155">
        <v>1046</v>
      </c>
      <c r="B155">
        <v>2</v>
      </c>
      <c r="C155" t="s">
        <v>1772</v>
      </c>
      <c r="E155" t="s">
        <v>1772</v>
      </c>
      <c r="F155">
        <v>118</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43</v>
      </c>
      <c r="AW155">
        <v>1</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E155">
        <v>0</v>
      </c>
      <c r="DF155">
        <v>0</v>
      </c>
      <c r="DJ155" t="s">
        <v>5095</v>
      </c>
      <c r="DK155" s="202">
        <v>42410.541238425925</v>
      </c>
      <c r="DM155" s="470">
        <v>0</v>
      </c>
      <c r="DO155" s="470">
        <v>0</v>
      </c>
      <c r="DP155">
        <v>0</v>
      </c>
      <c r="DQ155">
        <v>-1</v>
      </c>
      <c r="DS155">
        <v>0</v>
      </c>
      <c r="DT155">
        <v>0</v>
      </c>
      <c r="DV155">
        <v>0</v>
      </c>
      <c r="EC155">
        <v>0</v>
      </c>
      <c r="ED155">
        <v>0</v>
      </c>
      <c r="EE155">
        <v>0</v>
      </c>
      <c r="EI155">
        <v>0</v>
      </c>
      <c r="EJ155">
        <v>0</v>
      </c>
      <c r="EK155">
        <v>0</v>
      </c>
      <c r="EL155">
        <v>0</v>
      </c>
      <c r="EM155">
        <v>0</v>
      </c>
      <c r="EN155">
        <v>0</v>
      </c>
      <c r="ER155">
        <v>0</v>
      </c>
      <c r="EV155" t="str">
        <f t="shared" si="2"/>
        <v>Duties &amp; Taxes</v>
      </c>
    </row>
    <row r="156" spans="1:152">
      <c r="A156">
        <v>1047</v>
      </c>
      <c r="B156">
        <v>2</v>
      </c>
      <c r="C156" t="s">
        <v>1792</v>
      </c>
      <c r="E156" t="s">
        <v>1792</v>
      </c>
      <c r="F156">
        <v>118</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61</v>
      </c>
      <c r="AW156">
        <v>1</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E156">
        <v>0</v>
      </c>
      <c r="DF156">
        <v>0</v>
      </c>
      <c r="DJ156" t="s">
        <v>5095</v>
      </c>
      <c r="DK156" s="202">
        <v>42410.541238425925</v>
      </c>
      <c r="DM156" s="470">
        <v>0</v>
      </c>
      <c r="DO156" s="470">
        <v>0</v>
      </c>
      <c r="DP156">
        <v>0</v>
      </c>
      <c r="DQ156">
        <v>-1</v>
      </c>
      <c r="DS156">
        <v>0</v>
      </c>
      <c r="DT156">
        <v>0</v>
      </c>
      <c r="DV156">
        <v>0</v>
      </c>
      <c r="EC156">
        <v>0</v>
      </c>
      <c r="ED156">
        <v>0</v>
      </c>
      <c r="EE156">
        <v>0</v>
      </c>
      <c r="EI156">
        <v>0</v>
      </c>
      <c r="EJ156">
        <v>0</v>
      </c>
      <c r="EK156">
        <v>0</v>
      </c>
      <c r="EL156">
        <v>0</v>
      </c>
      <c r="EM156">
        <v>0</v>
      </c>
      <c r="EN156">
        <v>0</v>
      </c>
      <c r="ER156">
        <v>0</v>
      </c>
      <c r="EV156" t="str">
        <f t="shared" si="2"/>
        <v>Duties &amp; Taxes</v>
      </c>
    </row>
    <row r="157" spans="1:152">
      <c r="A157">
        <v>1048</v>
      </c>
      <c r="B157">
        <v>2</v>
      </c>
      <c r="C157" t="s">
        <v>1793</v>
      </c>
      <c r="E157" t="s">
        <v>1793</v>
      </c>
      <c r="F157">
        <v>118</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33</v>
      </c>
      <c r="AW157">
        <v>1</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E157">
        <v>0</v>
      </c>
      <c r="DF157">
        <v>0</v>
      </c>
      <c r="DJ157" t="s">
        <v>5095</v>
      </c>
      <c r="DK157" s="202">
        <v>42410.541238425925</v>
      </c>
      <c r="DM157" s="470">
        <v>0</v>
      </c>
      <c r="DO157" s="470">
        <v>0</v>
      </c>
      <c r="DP157">
        <v>0</v>
      </c>
      <c r="DQ157">
        <v>-1</v>
      </c>
      <c r="DS157">
        <v>0</v>
      </c>
      <c r="DT157">
        <v>0</v>
      </c>
      <c r="DV157">
        <v>0</v>
      </c>
      <c r="EC157">
        <v>0</v>
      </c>
      <c r="ED157">
        <v>0</v>
      </c>
      <c r="EE157">
        <v>0</v>
      </c>
      <c r="EI157">
        <v>0</v>
      </c>
      <c r="EJ157">
        <v>0</v>
      </c>
      <c r="EK157">
        <v>0</v>
      </c>
      <c r="EL157">
        <v>0</v>
      </c>
      <c r="EM157">
        <v>0</v>
      </c>
      <c r="EN157">
        <v>0</v>
      </c>
      <c r="ER157">
        <v>0</v>
      </c>
      <c r="EV157" t="str">
        <f t="shared" si="2"/>
        <v>Duties &amp; Taxes</v>
      </c>
    </row>
    <row r="158" spans="1:152">
      <c r="A158">
        <v>1049</v>
      </c>
      <c r="B158">
        <v>2</v>
      </c>
      <c r="C158" t="s">
        <v>1794</v>
      </c>
      <c r="E158" t="s">
        <v>1794</v>
      </c>
      <c r="F158">
        <v>118</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34</v>
      </c>
      <c r="AW158">
        <v>1</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E158">
        <v>0</v>
      </c>
      <c r="DF158">
        <v>0</v>
      </c>
      <c r="DJ158" t="s">
        <v>5095</v>
      </c>
      <c r="DK158" s="202">
        <v>42410.541250000002</v>
      </c>
      <c r="DM158" s="470">
        <v>0</v>
      </c>
      <c r="DO158" s="470">
        <v>0</v>
      </c>
      <c r="DP158">
        <v>0</v>
      </c>
      <c r="DQ158">
        <v>-1</v>
      </c>
      <c r="DS158">
        <v>0</v>
      </c>
      <c r="DT158">
        <v>0</v>
      </c>
      <c r="DV158">
        <v>0</v>
      </c>
      <c r="EC158">
        <v>0</v>
      </c>
      <c r="ED158">
        <v>0</v>
      </c>
      <c r="EE158">
        <v>0</v>
      </c>
      <c r="EI158">
        <v>0</v>
      </c>
      <c r="EJ158">
        <v>0</v>
      </c>
      <c r="EK158">
        <v>0</v>
      </c>
      <c r="EL158">
        <v>0</v>
      </c>
      <c r="EM158">
        <v>0</v>
      </c>
      <c r="EN158">
        <v>0</v>
      </c>
      <c r="ER158">
        <v>0</v>
      </c>
      <c r="EV158" t="str">
        <f t="shared" si="2"/>
        <v>Duties &amp; Taxes</v>
      </c>
    </row>
    <row r="159" spans="1:152">
      <c r="A159">
        <v>1050</v>
      </c>
      <c r="B159">
        <v>8</v>
      </c>
      <c r="C159" t="s">
        <v>5171</v>
      </c>
      <c r="E159" t="s">
        <v>5171</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E159">
        <v>0</v>
      </c>
      <c r="DF159">
        <v>0</v>
      </c>
      <c r="DJ159" t="s">
        <v>5095</v>
      </c>
      <c r="DK159" s="202">
        <v>42410.541250000002</v>
      </c>
      <c r="DM159" s="470">
        <v>0</v>
      </c>
      <c r="DO159" s="470">
        <v>0</v>
      </c>
      <c r="DP159">
        <v>0</v>
      </c>
      <c r="DQ159">
        <v>-1</v>
      </c>
      <c r="DS159">
        <v>0</v>
      </c>
      <c r="DT159">
        <v>0</v>
      </c>
      <c r="DV159">
        <v>0</v>
      </c>
      <c r="EC159">
        <v>0</v>
      </c>
      <c r="ED159">
        <v>0</v>
      </c>
      <c r="EE159">
        <v>0</v>
      </c>
      <c r="EI159">
        <v>0</v>
      </c>
      <c r="EJ159">
        <v>0</v>
      </c>
      <c r="EK159">
        <v>0</v>
      </c>
      <c r="EL159">
        <v>0</v>
      </c>
      <c r="EM159">
        <v>0</v>
      </c>
      <c r="EN159">
        <v>0</v>
      </c>
      <c r="ER159">
        <v>0</v>
      </c>
      <c r="EV159" t="e">
        <f t="shared" si="2"/>
        <v>#N/A</v>
      </c>
    </row>
    <row r="160" spans="1:152">
      <c r="A160">
        <v>1051</v>
      </c>
      <c r="B160">
        <v>8</v>
      </c>
      <c r="C160" t="s">
        <v>5172</v>
      </c>
      <c r="E160" t="s">
        <v>5172</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E160">
        <v>0</v>
      </c>
      <c r="DF160">
        <v>0</v>
      </c>
      <c r="DJ160" t="s">
        <v>5095</v>
      </c>
      <c r="DK160" s="202">
        <v>42410.541250000002</v>
      </c>
      <c r="DM160" s="470">
        <v>0</v>
      </c>
      <c r="DO160" s="470">
        <v>0</v>
      </c>
      <c r="DP160">
        <v>0</v>
      </c>
      <c r="DQ160">
        <v>-1</v>
      </c>
      <c r="DS160">
        <v>0</v>
      </c>
      <c r="DT160">
        <v>0</v>
      </c>
      <c r="DV160">
        <v>0</v>
      </c>
      <c r="EC160">
        <v>0</v>
      </c>
      <c r="ED160">
        <v>0</v>
      </c>
      <c r="EE160">
        <v>0</v>
      </c>
      <c r="EI160">
        <v>0</v>
      </c>
      <c r="EJ160">
        <v>0</v>
      </c>
      <c r="EK160">
        <v>0</v>
      </c>
      <c r="EL160">
        <v>0</v>
      </c>
      <c r="EM160">
        <v>0</v>
      </c>
      <c r="EN160">
        <v>0</v>
      </c>
      <c r="ER160">
        <v>0</v>
      </c>
      <c r="EV160" t="e">
        <f t="shared" si="2"/>
        <v>#N/A</v>
      </c>
    </row>
    <row r="161" spans="1:152">
      <c r="A161">
        <v>1052</v>
      </c>
      <c r="B161">
        <v>8</v>
      </c>
      <c r="C161" t="s">
        <v>5173</v>
      </c>
      <c r="E161" t="s">
        <v>5173</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E161">
        <v>0</v>
      </c>
      <c r="DF161">
        <v>0</v>
      </c>
      <c r="DJ161" t="s">
        <v>5095</v>
      </c>
      <c r="DK161" s="202">
        <v>42410.541250000002</v>
      </c>
      <c r="DM161" s="470">
        <v>0</v>
      </c>
      <c r="DO161" s="470">
        <v>0</v>
      </c>
      <c r="DP161">
        <v>0</v>
      </c>
      <c r="DQ161">
        <v>-1</v>
      </c>
      <c r="DS161">
        <v>0</v>
      </c>
      <c r="DT161">
        <v>0</v>
      </c>
      <c r="DV161">
        <v>0</v>
      </c>
      <c r="EC161">
        <v>0</v>
      </c>
      <c r="ED161">
        <v>0</v>
      </c>
      <c r="EE161">
        <v>0</v>
      </c>
      <c r="EI161">
        <v>0</v>
      </c>
      <c r="EJ161">
        <v>0</v>
      </c>
      <c r="EK161">
        <v>0</v>
      </c>
      <c r="EL161">
        <v>0</v>
      </c>
      <c r="EM161">
        <v>0</v>
      </c>
      <c r="EN161">
        <v>0</v>
      </c>
      <c r="ER161">
        <v>0</v>
      </c>
      <c r="EV161" t="e">
        <f t="shared" si="2"/>
        <v>#N/A</v>
      </c>
    </row>
    <row r="162" spans="1:152">
      <c r="A162">
        <v>1053</v>
      </c>
      <c r="B162">
        <v>8</v>
      </c>
      <c r="C162" t="s">
        <v>5174</v>
      </c>
      <c r="E162" t="s">
        <v>5174</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E162">
        <v>0</v>
      </c>
      <c r="DF162">
        <v>0</v>
      </c>
      <c r="DJ162" t="s">
        <v>5095</v>
      </c>
      <c r="DK162" s="202">
        <v>42410.541261574072</v>
      </c>
      <c r="DM162" s="470">
        <v>0</v>
      </c>
      <c r="DO162" s="470">
        <v>0</v>
      </c>
      <c r="DP162">
        <v>0</v>
      </c>
      <c r="DQ162">
        <v>-1</v>
      </c>
      <c r="DS162">
        <v>0</v>
      </c>
      <c r="DT162">
        <v>0</v>
      </c>
      <c r="DV162">
        <v>0</v>
      </c>
      <c r="EC162">
        <v>0</v>
      </c>
      <c r="ED162">
        <v>0</v>
      </c>
      <c r="EE162">
        <v>0</v>
      </c>
      <c r="EI162">
        <v>0</v>
      </c>
      <c r="EJ162">
        <v>0</v>
      </c>
      <c r="EK162">
        <v>0</v>
      </c>
      <c r="EL162">
        <v>0</v>
      </c>
      <c r="EM162">
        <v>0</v>
      </c>
      <c r="EN162">
        <v>0</v>
      </c>
      <c r="ER162">
        <v>0</v>
      </c>
      <c r="EV162" t="e">
        <f t="shared" si="2"/>
        <v>#N/A</v>
      </c>
    </row>
    <row r="163" spans="1:152">
      <c r="A163">
        <v>1054</v>
      </c>
      <c r="B163">
        <v>8</v>
      </c>
      <c r="C163" t="s">
        <v>624</v>
      </c>
      <c r="E163" t="s">
        <v>624</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E163">
        <v>0</v>
      </c>
      <c r="DF163">
        <v>0</v>
      </c>
      <c r="DJ163" t="s">
        <v>5095</v>
      </c>
      <c r="DK163" s="202">
        <v>42410.541261574072</v>
      </c>
      <c r="DM163" s="470">
        <v>0</v>
      </c>
      <c r="DO163" s="470">
        <v>0</v>
      </c>
      <c r="DP163">
        <v>0</v>
      </c>
      <c r="DQ163">
        <v>-1</v>
      </c>
      <c r="DS163">
        <v>0</v>
      </c>
      <c r="DT163">
        <v>0</v>
      </c>
      <c r="DV163">
        <v>0</v>
      </c>
      <c r="EC163">
        <v>0</v>
      </c>
      <c r="ED163">
        <v>0</v>
      </c>
      <c r="EE163">
        <v>0</v>
      </c>
      <c r="EI163">
        <v>0</v>
      </c>
      <c r="EJ163">
        <v>0</v>
      </c>
      <c r="EK163">
        <v>0</v>
      </c>
      <c r="EL163">
        <v>0</v>
      </c>
      <c r="EM163">
        <v>0</v>
      </c>
      <c r="EN163">
        <v>0</v>
      </c>
      <c r="ER163">
        <v>0</v>
      </c>
      <c r="EV163" t="e">
        <f t="shared" si="2"/>
        <v>#N/A</v>
      </c>
    </row>
    <row r="164" spans="1:152">
      <c r="A164">
        <v>1055</v>
      </c>
      <c r="B164">
        <v>8</v>
      </c>
      <c r="C164" t="s">
        <v>5175</v>
      </c>
      <c r="E164" t="s">
        <v>5175</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E164">
        <v>0</v>
      </c>
      <c r="DF164">
        <v>0</v>
      </c>
      <c r="DJ164" t="s">
        <v>5095</v>
      </c>
      <c r="DK164" s="202">
        <v>42410.541261574072</v>
      </c>
      <c r="DM164" s="470">
        <v>0</v>
      </c>
      <c r="DO164" s="470">
        <v>0</v>
      </c>
      <c r="DP164">
        <v>0</v>
      </c>
      <c r="DQ164">
        <v>-1</v>
      </c>
      <c r="DS164">
        <v>0</v>
      </c>
      <c r="DT164">
        <v>0</v>
      </c>
      <c r="DV164">
        <v>0</v>
      </c>
      <c r="EC164">
        <v>0</v>
      </c>
      <c r="ED164">
        <v>0</v>
      </c>
      <c r="EE164">
        <v>0</v>
      </c>
      <c r="EI164">
        <v>0</v>
      </c>
      <c r="EJ164">
        <v>0</v>
      </c>
      <c r="EK164">
        <v>0</v>
      </c>
      <c r="EL164">
        <v>0</v>
      </c>
      <c r="EM164">
        <v>0</v>
      </c>
      <c r="EN164">
        <v>0</v>
      </c>
      <c r="ER164">
        <v>0</v>
      </c>
      <c r="EV164" t="e">
        <f t="shared" si="2"/>
        <v>#N/A</v>
      </c>
    </row>
    <row r="165" spans="1:152">
      <c r="A165">
        <v>1056</v>
      </c>
      <c r="B165">
        <v>16</v>
      </c>
      <c r="C165" t="s">
        <v>5176</v>
      </c>
      <c r="F165">
        <v>0</v>
      </c>
      <c r="G165">
        <v>0</v>
      </c>
      <c r="H165">
        <v>1054</v>
      </c>
      <c r="I165">
        <v>1050</v>
      </c>
      <c r="J165">
        <v>0</v>
      </c>
      <c r="K165">
        <v>0</v>
      </c>
      <c r="L165">
        <v>0</v>
      </c>
      <c r="M165">
        <v>0</v>
      </c>
      <c r="N165">
        <v>0</v>
      </c>
      <c r="O165">
        <v>0</v>
      </c>
      <c r="P165">
        <v>0</v>
      </c>
      <c r="Q165">
        <v>0</v>
      </c>
      <c r="R165">
        <v>0</v>
      </c>
      <c r="S165">
        <v>12</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E165">
        <v>0</v>
      </c>
      <c r="DF165">
        <v>0</v>
      </c>
      <c r="DJ165" t="s">
        <v>5095</v>
      </c>
      <c r="DK165" s="202">
        <v>42410.541261574072</v>
      </c>
      <c r="DM165" s="470">
        <v>0</v>
      </c>
      <c r="DO165" s="470">
        <v>0</v>
      </c>
      <c r="DP165">
        <v>0</v>
      </c>
      <c r="DQ165">
        <v>-1</v>
      </c>
      <c r="DS165">
        <v>0</v>
      </c>
      <c r="DT165">
        <v>0</v>
      </c>
      <c r="DV165">
        <v>0</v>
      </c>
      <c r="EC165">
        <v>0</v>
      </c>
      <c r="ED165">
        <v>0</v>
      </c>
      <c r="EE165">
        <v>0</v>
      </c>
      <c r="EI165">
        <v>0</v>
      </c>
      <c r="EJ165">
        <v>0</v>
      </c>
      <c r="EK165">
        <v>0</v>
      </c>
      <c r="EL165">
        <v>0</v>
      </c>
      <c r="EM165">
        <v>0</v>
      </c>
      <c r="EN165">
        <v>0</v>
      </c>
      <c r="ER165">
        <v>0</v>
      </c>
      <c r="EV165" t="e">
        <f t="shared" si="2"/>
        <v>#N/A</v>
      </c>
    </row>
    <row r="166" spans="1:152">
      <c r="A166">
        <v>1057</v>
      </c>
      <c r="B166">
        <v>16</v>
      </c>
      <c r="C166" t="s">
        <v>5177</v>
      </c>
      <c r="F166">
        <v>0</v>
      </c>
      <c r="G166">
        <v>0</v>
      </c>
      <c r="H166">
        <v>1051</v>
      </c>
      <c r="I166">
        <v>1052</v>
      </c>
      <c r="J166">
        <v>0</v>
      </c>
      <c r="K166">
        <v>0</v>
      </c>
      <c r="L166">
        <v>0</v>
      </c>
      <c r="M166">
        <v>0</v>
      </c>
      <c r="N166">
        <v>0</v>
      </c>
      <c r="O166">
        <v>0</v>
      </c>
      <c r="P166">
        <v>0</v>
      </c>
      <c r="Q166">
        <v>0</v>
      </c>
      <c r="R166">
        <v>0</v>
      </c>
      <c r="S166">
        <v>1000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E166">
        <v>0</v>
      </c>
      <c r="DF166">
        <v>0</v>
      </c>
      <c r="DJ166" t="s">
        <v>5095</v>
      </c>
      <c r="DK166" s="202">
        <v>42410.541261574072</v>
      </c>
      <c r="DM166" s="470">
        <v>0</v>
      </c>
      <c r="DO166" s="470">
        <v>0</v>
      </c>
      <c r="DP166">
        <v>0</v>
      </c>
      <c r="DQ166">
        <v>-1</v>
      </c>
      <c r="DS166">
        <v>0</v>
      </c>
      <c r="DT166">
        <v>0</v>
      </c>
      <c r="DV166">
        <v>0</v>
      </c>
      <c r="EC166">
        <v>0</v>
      </c>
      <c r="ED166">
        <v>0</v>
      </c>
      <c r="EE166">
        <v>0</v>
      </c>
      <c r="EI166">
        <v>0</v>
      </c>
      <c r="EJ166">
        <v>0</v>
      </c>
      <c r="EK166">
        <v>0</v>
      </c>
      <c r="EL166">
        <v>0</v>
      </c>
      <c r="EM166">
        <v>0</v>
      </c>
      <c r="EN166">
        <v>0</v>
      </c>
      <c r="ER166">
        <v>0</v>
      </c>
      <c r="EV166" t="e">
        <f t="shared" si="2"/>
        <v>#N/A</v>
      </c>
    </row>
    <row r="167" spans="1:152">
      <c r="A167">
        <v>1058</v>
      </c>
      <c r="B167">
        <v>16</v>
      </c>
      <c r="C167" t="s">
        <v>5178</v>
      </c>
      <c r="F167">
        <v>0</v>
      </c>
      <c r="G167">
        <v>0</v>
      </c>
      <c r="H167">
        <v>1055</v>
      </c>
      <c r="I167">
        <v>1051</v>
      </c>
      <c r="J167">
        <v>0</v>
      </c>
      <c r="K167">
        <v>0</v>
      </c>
      <c r="L167">
        <v>0</v>
      </c>
      <c r="M167">
        <v>0</v>
      </c>
      <c r="N167">
        <v>0</v>
      </c>
      <c r="O167">
        <v>0</v>
      </c>
      <c r="P167">
        <v>0</v>
      </c>
      <c r="Q167">
        <v>0</v>
      </c>
      <c r="R167">
        <v>0</v>
      </c>
      <c r="S167">
        <v>1000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E167">
        <v>0</v>
      </c>
      <c r="DF167">
        <v>0</v>
      </c>
      <c r="DJ167" t="s">
        <v>5095</v>
      </c>
      <c r="DK167" s="202">
        <v>42410.541261574072</v>
      </c>
      <c r="DM167" s="470">
        <v>0</v>
      </c>
      <c r="DO167" s="470">
        <v>0</v>
      </c>
      <c r="DP167">
        <v>0</v>
      </c>
      <c r="DQ167">
        <v>-1</v>
      </c>
      <c r="DS167">
        <v>0</v>
      </c>
      <c r="DT167">
        <v>0</v>
      </c>
      <c r="DV167">
        <v>0</v>
      </c>
      <c r="EC167">
        <v>0</v>
      </c>
      <c r="ED167">
        <v>0</v>
      </c>
      <c r="EE167">
        <v>0</v>
      </c>
      <c r="EI167">
        <v>0</v>
      </c>
      <c r="EJ167">
        <v>0</v>
      </c>
      <c r="EK167">
        <v>0</v>
      </c>
      <c r="EL167">
        <v>0</v>
      </c>
      <c r="EM167">
        <v>0</v>
      </c>
      <c r="EN167">
        <v>0</v>
      </c>
      <c r="ER167">
        <v>0</v>
      </c>
      <c r="EV167" t="e">
        <f t="shared" si="2"/>
        <v>#N/A</v>
      </c>
    </row>
    <row r="168" spans="1:152">
      <c r="A168">
        <v>1059</v>
      </c>
      <c r="B168">
        <v>9</v>
      </c>
      <c r="C168" t="s">
        <v>5179</v>
      </c>
      <c r="E168" t="s">
        <v>5179</v>
      </c>
      <c r="F168">
        <v>0</v>
      </c>
      <c r="G168">
        <v>0</v>
      </c>
      <c r="H168">
        <v>1023</v>
      </c>
      <c r="I168">
        <v>1023</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1</v>
      </c>
      <c r="AS168">
        <v>0</v>
      </c>
      <c r="AT168">
        <v>2</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-1</v>
      </c>
      <c r="CQ168">
        <v>0</v>
      </c>
      <c r="CR168">
        <v>0</v>
      </c>
      <c r="CS168">
        <v>0</v>
      </c>
      <c r="CT168">
        <v>0</v>
      </c>
      <c r="CU168">
        <v>0</v>
      </c>
      <c r="CV168">
        <v>0</v>
      </c>
      <c r="CW168">
        <v>0</v>
      </c>
      <c r="CX168">
        <v>0</v>
      </c>
      <c r="CY168">
        <v>0</v>
      </c>
      <c r="CZ168">
        <v>0</v>
      </c>
      <c r="DA168">
        <v>0</v>
      </c>
      <c r="DB168">
        <v>0</v>
      </c>
      <c r="DC168" t="s">
        <v>5180</v>
      </c>
      <c r="DE168">
        <v>0</v>
      </c>
      <c r="DF168">
        <v>0</v>
      </c>
      <c r="DJ168" t="s">
        <v>5095</v>
      </c>
      <c r="DK168" s="202">
        <v>42410.541261574072</v>
      </c>
      <c r="DM168" s="470">
        <v>0</v>
      </c>
      <c r="DO168" s="470">
        <v>0</v>
      </c>
      <c r="DP168">
        <v>0</v>
      </c>
      <c r="DQ168">
        <v>-1</v>
      </c>
      <c r="DS168">
        <v>0</v>
      </c>
      <c r="DT168">
        <v>0</v>
      </c>
      <c r="DV168">
        <v>0</v>
      </c>
      <c r="EB168" t="s">
        <v>5181</v>
      </c>
      <c r="EC168">
        <v>0</v>
      </c>
      <c r="ED168">
        <v>0</v>
      </c>
      <c r="EE168">
        <v>0</v>
      </c>
      <c r="EI168">
        <v>0</v>
      </c>
      <c r="EJ168">
        <v>0</v>
      </c>
      <c r="EK168">
        <v>0</v>
      </c>
      <c r="EL168">
        <v>0</v>
      </c>
      <c r="EM168">
        <v>0</v>
      </c>
      <c r="EN168">
        <v>0</v>
      </c>
      <c r="ER168">
        <v>0</v>
      </c>
      <c r="EV168" t="e">
        <f t="shared" si="2"/>
        <v>#N/A</v>
      </c>
    </row>
    <row r="169" spans="1:152">
      <c r="A169">
        <v>1060</v>
      </c>
      <c r="B169">
        <v>9</v>
      </c>
      <c r="C169" t="s">
        <v>5182</v>
      </c>
      <c r="E169" t="s">
        <v>5182</v>
      </c>
      <c r="F169">
        <v>0</v>
      </c>
      <c r="G169">
        <v>0</v>
      </c>
      <c r="H169">
        <v>1023</v>
      </c>
      <c r="I169">
        <v>1023</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2</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-1</v>
      </c>
      <c r="CQ169">
        <v>0</v>
      </c>
      <c r="CR169">
        <v>0</v>
      </c>
      <c r="CS169">
        <v>0</v>
      </c>
      <c r="CT169">
        <v>0</v>
      </c>
      <c r="CU169">
        <v>0</v>
      </c>
      <c r="CV169">
        <v>0</v>
      </c>
      <c r="CW169">
        <v>0</v>
      </c>
      <c r="CX169">
        <v>0</v>
      </c>
      <c r="CY169">
        <v>0</v>
      </c>
      <c r="CZ169">
        <v>0</v>
      </c>
      <c r="DA169">
        <v>0</v>
      </c>
      <c r="DB169">
        <v>0</v>
      </c>
      <c r="DC169" t="s">
        <v>5180</v>
      </c>
      <c r="DE169">
        <v>0</v>
      </c>
      <c r="DF169">
        <v>0</v>
      </c>
      <c r="DJ169" t="s">
        <v>5095</v>
      </c>
      <c r="DK169" s="202">
        <v>42410.541261574072</v>
      </c>
      <c r="DM169" s="470">
        <v>0</v>
      </c>
      <c r="DO169" s="470">
        <v>0</v>
      </c>
      <c r="DP169">
        <v>0</v>
      </c>
      <c r="DQ169">
        <v>-1</v>
      </c>
      <c r="DS169">
        <v>0</v>
      </c>
      <c r="DT169">
        <v>0</v>
      </c>
      <c r="DV169">
        <v>0</v>
      </c>
      <c r="EB169" t="s">
        <v>5181</v>
      </c>
      <c r="EC169">
        <v>0</v>
      </c>
      <c r="ED169">
        <v>0</v>
      </c>
      <c r="EE169">
        <v>0</v>
      </c>
      <c r="EI169">
        <v>0</v>
      </c>
      <c r="EJ169">
        <v>0</v>
      </c>
      <c r="EK169">
        <v>0</v>
      </c>
      <c r="EL169">
        <v>0</v>
      </c>
      <c r="EM169">
        <v>0</v>
      </c>
      <c r="EN169">
        <v>0</v>
      </c>
      <c r="ER169">
        <v>0</v>
      </c>
      <c r="EV169" t="e">
        <f t="shared" si="2"/>
        <v>#N/A</v>
      </c>
    </row>
    <row r="170" spans="1:152">
      <c r="A170">
        <v>1061</v>
      </c>
      <c r="B170">
        <v>9</v>
      </c>
      <c r="C170" t="s">
        <v>1759</v>
      </c>
      <c r="E170" t="s">
        <v>1759</v>
      </c>
      <c r="F170">
        <v>0</v>
      </c>
      <c r="G170">
        <v>0</v>
      </c>
      <c r="H170">
        <v>1013</v>
      </c>
      <c r="I170">
        <v>1013</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1</v>
      </c>
      <c r="AS170">
        <v>0</v>
      </c>
      <c r="AT170">
        <v>2</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-1</v>
      </c>
      <c r="CQ170">
        <v>0</v>
      </c>
      <c r="CR170">
        <v>0</v>
      </c>
      <c r="CS170">
        <v>0</v>
      </c>
      <c r="CT170">
        <v>0</v>
      </c>
      <c r="CU170">
        <v>0</v>
      </c>
      <c r="CV170">
        <v>0</v>
      </c>
      <c r="CW170">
        <v>0</v>
      </c>
      <c r="CX170">
        <v>0</v>
      </c>
      <c r="CY170">
        <v>0</v>
      </c>
      <c r="CZ170">
        <v>0</v>
      </c>
      <c r="DA170">
        <v>0</v>
      </c>
      <c r="DB170">
        <v>0</v>
      </c>
      <c r="DC170" t="s">
        <v>5180</v>
      </c>
      <c r="DE170">
        <v>0</v>
      </c>
      <c r="DF170">
        <v>0</v>
      </c>
      <c r="DJ170" t="s">
        <v>5095</v>
      </c>
      <c r="DK170" s="202">
        <v>42410.541273148148</v>
      </c>
      <c r="DM170" s="470">
        <v>0</v>
      </c>
      <c r="DO170" s="470">
        <v>0</v>
      </c>
      <c r="DP170">
        <v>0</v>
      </c>
      <c r="DQ170">
        <v>-1</v>
      </c>
      <c r="DS170">
        <v>0</v>
      </c>
      <c r="DT170">
        <v>0</v>
      </c>
      <c r="DV170">
        <v>0</v>
      </c>
      <c r="EB170" t="s">
        <v>5181</v>
      </c>
      <c r="EC170">
        <v>0</v>
      </c>
      <c r="ED170">
        <v>0</v>
      </c>
      <c r="EE170">
        <v>0</v>
      </c>
      <c r="EI170">
        <v>0</v>
      </c>
      <c r="EJ170">
        <v>0</v>
      </c>
      <c r="EK170">
        <v>0</v>
      </c>
      <c r="EL170">
        <v>0</v>
      </c>
      <c r="EM170">
        <v>0</v>
      </c>
      <c r="EN170">
        <v>0</v>
      </c>
      <c r="ER170">
        <v>0</v>
      </c>
      <c r="EV170" t="e">
        <f t="shared" si="2"/>
        <v>#N/A</v>
      </c>
    </row>
    <row r="171" spans="1:152">
      <c r="A171">
        <v>1062</v>
      </c>
      <c r="B171">
        <v>9</v>
      </c>
      <c r="C171" t="s">
        <v>1786</v>
      </c>
      <c r="E171" t="s">
        <v>1786</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1</v>
      </c>
      <c r="AT171">
        <v>2</v>
      </c>
      <c r="AU171">
        <v>0</v>
      </c>
      <c r="AV171">
        <v>31</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-1</v>
      </c>
      <c r="BS171">
        <v>-1</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-1</v>
      </c>
      <c r="CQ171">
        <v>0</v>
      </c>
      <c r="CR171">
        <v>0</v>
      </c>
      <c r="CS171">
        <v>0</v>
      </c>
      <c r="CT171">
        <v>0</v>
      </c>
      <c r="CU171">
        <v>0</v>
      </c>
      <c r="CV171">
        <v>0</v>
      </c>
      <c r="CW171">
        <v>0</v>
      </c>
      <c r="CX171">
        <v>0</v>
      </c>
      <c r="CY171">
        <v>0</v>
      </c>
      <c r="CZ171">
        <v>0</v>
      </c>
      <c r="DA171">
        <v>0</v>
      </c>
      <c r="DB171">
        <v>0</v>
      </c>
      <c r="DC171" t="s">
        <v>5180</v>
      </c>
      <c r="DE171">
        <v>0</v>
      </c>
      <c r="DF171">
        <v>0</v>
      </c>
      <c r="DJ171" t="s">
        <v>5095</v>
      </c>
      <c r="DK171" s="202">
        <v>42410.541273148148</v>
      </c>
      <c r="DM171" s="470">
        <v>0</v>
      </c>
      <c r="DO171" s="470">
        <v>0</v>
      </c>
      <c r="DP171">
        <v>0</v>
      </c>
      <c r="DQ171">
        <v>-1</v>
      </c>
      <c r="DS171">
        <v>0</v>
      </c>
      <c r="DT171">
        <v>0</v>
      </c>
      <c r="DV171">
        <v>0</v>
      </c>
      <c r="EB171" t="s">
        <v>5181</v>
      </c>
      <c r="EC171">
        <v>0</v>
      </c>
      <c r="ED171">
        <v>0</v>
      </c>
      <c r="EE171">
        <v>0</v>
      </c>
      <c r="EI171">
        <v>0</v>
      </c>
      <c r="EJ171">
        <v>0</v>
      </c>
      <c r="EK171">
        <v>0</v>
      </c>
      <c r="EL171">
        <v>0</v>
      </c>
      <c r="EM171">
        <v>0</v>
      </c>
      <c r="EN171">
        <v>0</v>
      </c>
      <c r="ER171">
        <v>0</v>
      </c>
      <c r="EV171" t="e">
        <f t="shared" si="2"/>
        <v>#N/A</v>
      </c>
    </row>
    <row r="172" spans="1:152">
      <c r="A172">
        <v>1063</v>
      </c>
      <c r="B172">
        <v>9</v>
      </c>
      <c r="C172" t="s">
        <v>1758</v>
      </c>
      <c r="E172" t="s">
        <v>1758</v>
      </c>
      <c r="F172">
        <v>0</v>
      </c>
      <c r="G172">
        <v>0</v>
      </c>
      <c r="H172">
        <v>1034</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1</v>
      </c>
      <c r="AS172">
        <v>1</v>
      </c>
      <c r="AT172">
        <v>2</v>
      </c>
      <c r="AU172">
        <v>0</v>
      </c>
      <c r="AV172">
        <v>11</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-1</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-1</v>
      </c>
      <c r="CQ172">
        <v>0</v>
      </c>
      <c r="CR172">
        <v>0</v>
      </c>
      <c r="CS172">
        <v>0</v>
      </c>
      <c r="CT172">
        <v>0</v>
      </c>
      <c r="CU172">
        <v>0</v>
      </c>
      <c r="CV172">
        <v>0</v>
      </c>
      <c r="CW172">
        <v>0</v>
      </c>
      <c r="CX172">
        <v>0</v>
      </c>
      <c r="CY172">
        <v>0</v>
      </c>
      <c r="CZ172">
        <v>0</v>
      </c>
      <c r="DA172">
        <v>0</v>
      </c>
      <c r="DB172">
        <v>0</v>
      </c>
      <c r="DC172" t="s">
        <v>5180</v>
      </c>
      <c r="DE172">
        <v>0</v>
      </c>
      <c r="DF172">
        <v>0</v>
      </c>
      <c r="DJ172" t="s">
        <v>5095</v>
      </c>
      <c r="DK172" s="202">
        <v>42410.541273148148</v>
      </c>
      <c r="DM172" s="470">
        <v>0</v>
      </c>
      <c r="DO172" s="470">
        <v>0</v>
      </c>
      <c r="DP172">
        <v>0</v>
      </c>
      <c r="DQ172">
        <v>-1</v>
      </c>
      <c r="DS172">
        <v>0</v>
      </c>
      <c r="DT172">
        <v>0</v>
      </c>
      <c r="DV172">
        <v>0</v>
      </c>
      <c r="EB172" t="s">
        <v>5181</v>
      </c>
      <c r="EC172">
        <v>0</v>
      </c>
      <c r="ED172">
        <v>0</v>
      </c>
      <c r="EE172">
        <v>0</v>
      </c>
      <c r="EI172">
        <v>0</v>
      </c>
      <c r="EJ172">
        <v>0</v>
      </c>
      <c r="EK172">
        <v>0</v>
      </c>
      <c r="EL172">
        <v>0</v>
      </c>
      <c r="EM172">
        <v>0</v>
      </c>
      <c r="EN172">
        <v>0</v>
      </c>
      <c r="ER172">
        <v>0</v>
      </c>
      <c r="EV172" t="e">
        <f t="shared" si="2"/>
        <v>#N/A</v>
      </c>
    </row>
    <row r="173" spans="1:152">
      <c r="A173">
        <v>1064</v>
      </c>
      <c r="B173">
        <v>9</v>
      </c>
      <c r="C173" t="s">
        <v>1771</v>
      </c>
      <c r="E173" t="s">
        <v>1771</v>
      </c>
      <c r="F173">
        <v>0</v>
      </c>
      <c r="G173">
        <v>0</v>
      </c>
      <c r="H173">
        <v>1035</v>
      </c>
      <c r="I173">
        <v>0</v>
      </c>
      <c r="J173">
        <v>0</v>
      </c>
      <c r="K173">
        <v>0</v>
      </c>
      <c r="L173">
        <v>0</v>
      </c>
      <c r="M173">
        <v>0</v>
      </c>
      <c r="N173">
        <v>0</v>
      </c>
      <c r="O173">
        <v>0</v>
      </c>
      <c r="P173">
        <v>0</v>
      </c>
      <c r="Q173">
        <v>0</v>
      </c>
      <c r="R173">
        <v>0</v>
      </c>
      <c r="S173">
        <v>0</v>
      </c>
      <c r="T173">
        <v>14</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1</v>
      </c>
      <c r="AS173">
        <v>1</v>
      </c>
      <c r="AT173">
        <v>2</v>
      </c>
      <c r="AU173">
        <v>0</v>
      </c>
      <c r="AV173">
        <v>21</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-1</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-1</v>
      </c>
      <c r="CQ173">
        <v>0</v>
      </c>
      <c r="CR173">
        <v>0</v>
      </c>
      <c r="CS173">
        <v>0</v>
      </c>
      <c r="CT173">
        <v>0</v>
      </c>
      <c r="CU173">
        <v>0</v>
      </c>
      <c r="CV173">
        <v>0</v>
      </c>
      <c r="CW173">
        <v>0</v>
      </c>
      <c r="CX173">
        <v>0</v>
      </c>
      <c r="CY173">
        <v>0</v>
      </c>
      <c r="CZ173">
        <v>0</v>
      </c>
      <c r="DA173">
        <v>0</v>
      </c>
      <c r="DB173">
        <v>0</v>
      </c>
      <c r="DC173" t="s">
        <v>5180</v>
      </c>
      <c r="DE173">
        <v>0</v>
      </c>
      <c r="DF173">
        <v>0</v>
      </c>
      <c r="DJ173" t="s">
        <v>5095</v>
      </c>
      <c r="DK173" s="202">
        <v>42410.541273148148</v>
      </c>
      <c r="DM173" s="470">
        <v>0</v>
      </c>
      <c r="DO173" s="470">
        <v>0</v>
      </c>
      <c r="DP173">
        <v>0</v>
      </c>
      <c r="DQ173">
        <v>-1</v>
      </c>
      <c r="DS173">
        <v>0</v>
      </c>
      <c r="DT173">
        <v>0</v>
      </c>
      <c r="DV173">
        <v>0</v>
      </c>
      <c r="EB173" t="s">
        <v>5181</v>
      </c>
      <c r="EC173">
        <v>0</v>
      </c>
      <c r="ED173">
        <v>0</v>
      </c>
      <c r="EE173">
        <v>0</v>
      </c>
      <c r="EI173">
        <v>0</v>
      </c>
      <c r="EJ173">
        <v>0</v>
      </c>
      <c r="EK173">
        <v>0</v>
      </c>
      <c r="EL173">
        <v>0</v>
      </c>
      <c r="EM173">
        <v>0</v>
      </c>
      <c r="EN173">
        <v>0</v>
      </c>
      <c r="ER173">
        <v>0</v>
      </c>
      <c r="EV173" t="e">
        <f t="shared" si="2"/>
        <v>#N/A</v>
      </c>
    </row>
    <row r="174" spans="1:152">
      <c r="A174">
        <v>1065</v>
      </c>
      <c r="B174">
        <v>9</v>
      </c>
      <c r="C174" t="s">
        <v>1755</v>
      </c>
      <c r="E174" t="s">
        <v>1755</v>
      </c>
      <c r="F174">
        <v>0</v>
      </c>
      <c r="G174">
        <v>0</v>
      </c>
      <c r="H174">
        <v>1033</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6</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-1</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-1</v>
      </c>
      <c r="CQ174">
        <v>0</v>
      </c>
      <c r="CR174">
        <v>0</v>
      </c>
      <c r="CS174">
        <v>0</v>
      </c>
      <c r="CT174">
        <v>0</v>
      </c>
      <c r="CU174">
        <v>0</v>
      </c>
      <c r="CV174">
        <v>0</v>
      </c>
      <c r="CW174">
        <v>0</v>
      </c>
      <c r="CX174">
        <v>0</v>
      </c>
      <c r="CY174">
        <v>0</v>
      </c>
      <c r="CZ174">
        <v>0</v>
      </c>
      <c r="DA174">
        <v>0</v>
      </c>
      <c r="DB174">
        <v>0</v>
      </c>
      <c r="DC174" t="s">
        <v>5180</v>
      </c>
      <c r="DE174">
        <v>0</v>
      </c>
      <c r="DF174">
        <v>0</v>
      </c>
      <c r="DJ174" t="s">
        <v>5095</v>
      </c>
      <c r="DK174" s="202">
        <v>42410.541273148148</v>
      </c>
      <c r="DM174" s="470">
        <v>0</v>
      </c>
      <c r="DO174" s="470">
        <v>0</v>
      </c>
      <c r="DP174">
        <v>0</v>
      </c>
      <c r="DQ174">
        <v>-1</v>
      </c>
      <c r="DS174">
        <v>0</v>
      </c>
      <c r="DT174">
        <v>0</v>
      </c>
      <c r="DV174">
        <v>0</v>
      </c>
      <c r="EB174" t="s">
        <v>5181</v>
      </c>
      <c r="EC174">
        <v>0</v>
      </c>
      <c r="ED174">
        <v>0</v>
      </c>
      <c r="EE174">
        <v>0</v>
      </c>
      <c r="EI174">
        <v>0</v>
      </c>
      <c r="EJ174">
        <v>0</v>
      </c>
      <c r="EK174">
        <v>0</v>
      </c>
      <c r="EL174">
        <v>0</v>
      </c>
      <c r="EM174">
        <v>0</v>
      </c>
      <c r="EN174">
        <v>0</v>
      </c>
      <c r="ER174">
        <v>0</v>
      </c>
      <c r="EV174" t="e">
        <f t="shared" si="2"/>
        <v>#N/A</v>
      </c>
    </row>
    <row r="175" spans="1:152">
      <c r="A175">
        <v>1066</v>
      </c>
      <c r="B175">
        <v>9</v>
      </c>
      <c r="C175" t="s">
        <v>5183</v>
      </c>
      <c r="D175" t="s">
        <v>5184</v>
      </c>
      <c r="E175" t="s">
        <v>5183</v>
      </c>
      <c r="F175">
        <v>0</v>
      </c>
      <c r="G175">
        <v>0</v>
      </c>
      <c r="H175">
        <v>1048</v>
      </c>
      <c r="I175">
        <v>0</v>
      </c>
      <c r="J175">
        <v>0</v>
      </c>
      <c r="K175">
        <v>0</v>
      </c>
      <c r="L175">
        <v>0</v>
      </c>
      <c r="M175">
        <v>0</v>
      </c>
      <c r="N175">
        <v>0</v>
      </c>
      <c r="O175">
        <v>0</v>
      </c>
      <c r="P175">
        <v>0</v>
      </c>
      <c r="Q175">
        <v>0</v>
      </c>
      <c r="R175">
        <v>1064</v>
      </c>
      <c r="S175">
        <v>0</v>
      </c>
      <c r="T175">
        <v>0.5</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1</v>
      </c>
      <c r="AS175">
        <v>1</v>
      </c>
      <c r="AT175">
        <v>9</v>
      </c>
      <c r="AU175">
        <v>0</v>
      </c>
      <c r="AV175">
        <v>24</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-1</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-1</v>
      </c>
      <c r="CQ175">
        <v>0</v>
      </c>
      <c r="CR175">
        <v>0</v>
      </c>
      <c r="CS175">
        <v>0</v>
      </c>
      <c r="CT175">
        <v>0</v>
      </c>
      <c r="CU175">
        <v>0</v>
      </c>
      <c r="CV175">
        <v>0</v>
      </c>
      <c r="CW175">
        <v>0</v>
      </c>
      <c r="CX175">
        <v>0</v>
      </c>
      <c r="CY175">
        <v>0</v>
      </c>
      <c r="CZ175">
        <v>0</v>
      </c>
      <c r="DA175">
        <v>0</v>
      </c>
      <c r="DB175">
        <v>0</v>
      </c>
      <c r="DC175" t="s">
        <v>5180</v>
      </c>
      <c r="DE175">
        <v>0</v>
      </c>
      <c r="DF175">
        <v>0</v>
      </c>
      <c r="DJ175" t="s">
        <v>5095</v>
      </c>
      <c r="DK175" s="202">
        <v>42410.541273148148</v>
      </c>
      <c r="DM175" s="470">
        <v>0</v>
      </c>
      <c r="DO175" s="470">
        <v>0</v>
      </c>
      <c r="DP175">
        <v>0</v>
      </c>
      <c r="DQ175">
        <v>-1</v>
      </c>
      <c r="DS175">
        <v>0</v>
      </c>
      <c r="DT175">
        <v>0</v>
      </c>
      <c r="DV175">
        <v>0</v>
      </c>
      <c r="EB175" t="s">
        <v>5181</v>
      </c>
      <c r="EC175">
        <v>0</v>
      </c>
      <c r="ED175">
        <v>0</v>
      </c>
      <c r="EE175">
        <v>0</v>
      </c>
      <c r="EI175">
        <v>0</v>
      </c>
      <c r="EJ175">
        <v>0</v>
      </c>
      <c r="EK175">
        <v>0</v>
      </c>
      <c r="EL175">
        <v>0</v>
      </c>
      <c r="EM175">
        <v>0</v>
      </c>
      <c r="EN175">
        <v>0</v>
      </c>
      <c r="ER175">
        <v>0</v>
      </c>
      <c r="EV175" t="e">
        <f t="shared" si="2"/>
        <v>#N/A</v>
      </c>
    </row>
    <row r="176" spans="1:152">
      <c r="A176">
        <v>1067</v>
      </c>
      <c r="B176">
        <v>9</v>
      </c>
      <c r="C176" t="s">
        <v>5185</v>
      </c>
      <c r="D176" t="s">
        <v>5186</v>
      </c>
      <c r="E176" t="s">
        <v>5185</v>
      </c>
      <c r="F176">
        <v>0</v>
      </c>
      <c r="G176">
        <v>0</v>
      </c>
      <c r="H176">
        <v>1049</v>
      </c>
      <c r="I176">
        <v>0</v>
      </c>
      <c r="J176">
        <v>0</v>
      </c>
      <c r="K176">
        <v>0</v>
      </c>
      <c r="L176">
        <v>0</v>
      </c>
      <c r="M176">
        <v>0</v>
      </c>
      <c r="N176">
        <v>0</v>
      </c>
      <c r="O176">
        <v>0</v>
      </c>
      <c r="P176">
        <v>0</v>
      </c>
      <c r="Q176">
        <v>0</v>
      </c>
      <c r="R176">
        <v>1064</v>
      </c>
      <c r="S176">
        <v>0</v>
      </c>
      <c r="T176">
        <v>0.5</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1</v>
      </c>
      <c r="AS176">
        <v>1</v>
      </c>
      <c r="AT176">
        <v>9</v>
      </c>
      <c r="AU176">
        <v>0</v>
      </c>
      <c r="AV176">
        <v>25</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-1</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-1</v>
      </c>
      <c r="CQ176">
        <v>0</v>
      </c>
      <c r="CR176">
        <v>0</v>
      </c>
      <c r="CS176">
        <v>0</v>
      </c>
      <c r="CT176">
        <v>0</v>
      </c>
      <c r="CU176">
        <v>0</v>
      </c>
      <c r="CV176">
        <v>0</v>
      </c>
      <c r="CW176">
        <v>0</v>
      </c>
      <c r="CX176">
        <v>0</v>
      </c>
      <c r="CY176">
        <v>0</v>
      </c>
      <c r="CZ176">
        <v>0</v>
      </c>
      <c r="DA176">
        <v>0</v>
      </c>
      <c r="DB176">
        <v>0</v>
      </c>
      <c r="DC176" t="s">
        <v>5180</v>
      </c>
      <c r="DE176">
        <v>0</v>
      </c>
      <c r="DF176">
        <v>0</v>
      </c>
      <c r="DJ176" t="s">
        <v>5095</v>
      </c>
      <c r="DK176" s="202">
        <v>42410.541284722225</v>
      </c>
      <c r="DM176" s="470">
        <v>0</v>
      </c>
      <c r="DO176" s="470">
        <v>0</v>
      </c>
      <c r="DP176">
        <v>0</v>
      </c>
      <c r="DQ176">
        <v>-1</v>
      </c>
      <c r="DS176">
        <v>0</v>
      </c>
      <c r="DT176">
        <v>0</v>
      </c>
      <c r="DV176">
        <v>0</v>
      </c>
      <c r="EB176" t="s">
        <v>5181</v>
      </c>
      <c r="EC176">
        <v>0</v>
      </c>
      <c r="ED176">
        <v>0</v>
      </c>
      <c r="EE176">
        <v>0</v>
      </c>
      <c r="EI176">
        <v>0</v>
      </c>
      <c r="EJ176">
        <v>0</v>
      </c>
      <c r="EK176">
        <v>0</v>
      </c>
      <c r="EL176">
        <v>0</v>
      </c>
      <c r="EM176">
        <v>0</v>
      </c>
      <c r="EN176">
        <v>0</v>
      </c>
      <c r="ER176">
        <v>0</v>
      </c>
      <c r="EV176" t="e">
        <f t="shared" si="2"/>
        <v>#N/A</v>
      </c>
    </row>
    <row r="177" spans="1:152">
      <c r="A177">
        <v>1068</v>
      </c>
      <c r="B177">
        <v>10</v>
      </c>
      <c r="C177" t="s">
        <v>5187</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E177">
        <v>0</v>
      </c>
      <c r="DF177">
        <v>0</v>
      </c>
      <c r="DJ177" t="s">
        <v>5095</v>
      </c>
      <c r="DK177" s="202">
        <v>42410.541284722225</v>
      </c>
      <c r="DM177" s="470">
        <v>0</v>
      </c>
      <c r="DO177" s="470">
        <v>0</v>
      </c>
      <c r="DP177">
        <v>0</v>
      </c>
      <c r="DQ177">
        <v>-1</v>
      </c>
      <c r="DS177">
        <v>0</v>
      </c>
      <c r="DT177">
        <v>0</v>
      </c>
      <c r="DV177">
        <v>0</v>
      </c>
      <c r="EC177">
        <v>0</v>
      </c>
      <c r="ED177">
        <v>0</v>
      </c>
      <c r="EE177">
        <v>0</v>
      </c>
      <c r="EI177">
        <v>0</v>
      </c>
      <c r="EJ177">
        <v>0</v>
      </c>
      <c r="EK177">
        <v>0</v>
      </c>
      <c r="EL177">
        <v>0</v>
      </c>
      <c r="EM177">
        <v>0</v>
      </c>
      <c r="EN177">
        <v>0</v>
      </c>
      <c r="ER177">
        <v>0</v>
      </c>
      <c r="EV177" t="e">
        <f t="shared" si="2"/>
        <v>#N/A</v>
      </c>
    </row>
    <row r="178" spans="1:152">
      <c r="A178">
        <v>1069</v>
      </c>
      <c r="B178">
        <v>10</v>
      </c>
      <c r="C178" t="s">
        <v>5188</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E178">
        <v>0</v>
      </c>
      <c r="DF178">
        <v>0</v>
      </c>
      <c r="DJ178" t="s">
        <v>5095</v>
      </c>
      <c r="DK178" s="202">
        <v>42410.541284722225</v>
      </c>
      <c r="DM178" s="470">
        <v>0</v>
      </c>
      <c r="DO178" s="470">
        <v>0</v>
      </c>
      <c r="DP178">
        <v>0</v>
      </c>
      <c r="DQ178">
        <v>-1</v>
      </c>
      <c r="DS178">
        <v>0</v>
      </c>
      <c r="DT178">
        <v>0</v>
      </c>
      <c r="DV178">
        <v>0</v>
      </c>
      <c r="EC178">
        <v>0</v>
      </c>
      <c r="ED178">
        <v>0</v>
      </c>
      <c r="EE178">
        <v>0</v>
      </c>
      <c r="EI178">
        <v>0</v>
      </c>
      <c r="EJ178">
        <v>0</v>
      </c>
      <c r="EK178">
        <v>0</v>
      </c>
      <c r="EL178">
        <v>0</v>
      </c>
      <c r="EM178">
        <v>0</v>
      </c>
      <c r="EN178">
        <v>0</v>
      </c>
      <c r="ER178">
        <v>0</v>
      </c>
      <c r="EV178" t="e">
        <f t="shared" si="2"/>
        <v>#N/A</v>
      </c>
    </row>
    <row r="179" spans="1:152">
      <c r="A179">
        <v>1070</v>
      </c>
      <c r="B179">
        <v>10</v>
      </c>
      <c r="C179" t="s">
        <v>5189</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E179">
        <v>0</v>
      </c>
      <c r="DF179">
        <v>0</v>
      </c>
      <c r="DJ179" t="s">
        <v>5095</v>
      </c>
      <c r="DK179" s="202">
        <v>42410.541284722225</v>
      </c>
      <c r="DM179" s="470">
        <v>0</v>
      </c>
      <c r="DO179" s="470">
        <v>0</v>
      </c>
      <c r="DP179">
        <v>0</v>
      </c>
      <c r="DQ179">
        <v>-1</v>
      </c>
      <c r="DS179">
        <v>0</v>
      </c>
      <c r="DT179">
        <v>0</v>
      </c>
      <c r="DV179">
        <v>0</v>
      </c>
      <c r="EC179">
        <v>0</v>
      </c>
      <c r="ED179">
        <v>0</v>
      </c>
      <c r="EE179">
        <v>0</v>
      </c>
      <c r="EI179">
        <v>0</v>
      </c>
      <c r="EJ179">
        <v>0</v>
      </c>
      <c r="EK179">
        <v>0</v>
      </c>
      <c r="EL179">
        <v>0</v>
      </c>
      <c r="EM179">
        <v>0</v>
      </c>
      <c r="EN179">
        <v>0</v>
      </c>
      <c r="ER179">
        <v>0</v>
      </c>
      <c r="EV179" t="e">
        <f t="shared" si="2"/>
        <v>#N/A</v>
      </c>
    </row>
    <row r="180" spans="1:152">
      <c r="A180">
        <v>1071</v>
      </c>
      <c r="B180">
        <v>12</v>
      </c>
      <c r="C180" t="s">
        <v>1118</v>
      </c>
      <c r="E180" t="s">
        <v>1118</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2</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E180">
        <v>0</v>
      </c>
      <c r="DF180">
        <v>0</v>
      </c>
      <c r="DJ180" t="s">
        <v>5095</v>
      </c>
      <c r="DK180" s="202">
        <v>42410.541284722225</v>
      </c>
      <c r="DM180" s="470">
        <v>0</v>
      </c>
      <c r="DO180" s="470">
        <v>0</v>
      </c>
      <c r="DP180">
        <v>0</v>
      </c>
      <c r="DQ180">
        <v>-1</v>
      </c>
      <c r="DS180">
        <v>0</v>
      </c>
      <c r="DT180">
        <v>0</v>
      </c>
      <c r="DV180">
        <v>0</v>
      </c>
      <c r="EC180">
        <v>0</v>
      </c>
      <c r="ED180">
        <v>0</v>
      </c>
      <c r="EE180">
        <v>0</v>
      </c>
      <c r="EI180">
        <v>0</v>
      </c>
      <c r="EJ180">
        <v>0</v>
      </c>
      <c r="EK180">
        <v>0</v>
      </c>
      <c r="EL180">
        <v>0</v>
      </c>
      <c r="EM180">
        <v>0</v>
      </c>
      <c r="EN180">
        <v>0</v>
      </c>
      <c r="ER180">
        <v>0</v>
      </c>
      <c r="EV180" t="e">
        <f t="shared" si="2"/>
        <v>#N/A</v>
      </c>
    </row>
    <row r="181" spans="1:152">
      <c r="A181">
        <v>1072</v>
      </c>
      <c r="B181">
        <v>12</v>
      </c>
      <c r="C181" t="s">
        <v>5190</v>
      </c>
      <c r="E181" t="s">
        <v>5190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2</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E181">
        <v>0</v>
      </c>
      <c r="DF181">
        <v>0</v>
      </c>
      <c r="DJ181" t="s">
        <v>5095</v>
      </c>
      <c r="DK181" s="202">
        <v>42410.541284722225</v>
      </c>
      <c r="DM181" s="470">
        <v>0</v>
      </c>
      <c r="DO181" s="470">
        <v>0</v>
      </c>
      <c r="DP181">
        <v>0</v>
      </c>
      <c r="DQ181">
        <v>-1</v>
      </c>
      <c r="DS181">
        <v>0</v>
      </c>
      <c r="DT181">
        <v>0</v>
      </c>
      <c r="DV181">
        <v>0</v>
      </c>
      <c r="EC181">
        <v>0</v>
      </c>
      <c r="ED181">
        <v>0</v>
      </c>
      <c r="EE181">
        <v>0</v>
      </c>
      <c r="EI181">
        <v>0</v>
      </c>
      <c r="EJ181">
        <v>0</v>
      </c>
      <c r="EK181">
        <v>0</v>
      </c>
      <c r="EL181">
        <v>0</v>
      </c>
      <c r="EM181">
        <v>0</v>
      </c>
      <c r="EN181">
        <v>0</v>
      </c>
      <c r="ER181">
        <v>0</v>
      </c>
      <c r="EV181" t="e">
        <f t="shared" si="2"/>
        <v>#N/A</v>
      </c>
    </row>
    <row r="182" spans="1:152">
      <c r="A182">
        <v>1073</v>
      </c>
      <c r="B182">
        <v>12</v>
      </c>
      <c r="C182" t="s">
        <v>5191</v>
      </c>
      <c r="E182" t="s">
        <v>5191</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2</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E182">
        <v>0</v>
      </c>
      <c r="DF182">
        <v>0</v>
      </c>
      <c r="DJ182" t="s">
        <v>5095</v>
      </c>
      <c r="DK182" s="202">
        <v>42410.541284722225</v>
      </c>
      <c r="DM182" s="470">
        <v>0</v>
      </c>
      <c r="DO182" s="470">
        <v>0</v>
      </c>
      <c r="DP182">
        <v>0</v>
      </c>
      <c r="DQ182">
        <v>-1</v>
      </c>
      <c r="DS182">
        <v>0</v>
      </c>
      <c r="DT182">
        <v>0</v>
      </c>
      <c r="DV182">
        <v>0</v>
      </c>
      <c r="EC182">
        <v>0</v>
      </c>
      <c r="ED182">
        <v>0</v>
      </c>
      <c r="EE182">
        <v>0</v>
      </c>
      <c r="EI182">
        <v>0</v>
      </c>
      <c r="EJ182">
        <v>0</v>
      </c>
      <c r="EK182">
        <v>0</v>
      </c>
      <c r="EL182">
        <v>0</v>
      </c>
      <c r="EM182">
        <v>0</v>
      </c>
      <c r="EN182">
        <v>0</v>
      </c>
      <c r="ER182">
        <v>0</v>
      </c>
      <c r="EV182" t="e">
        <f t="shared" si="2"/>
        <v>#N/A</v>
      </c>
    </row>
    <row r="183" spans="1:152">
      <c r="A183">
        <v>1074</v>
      </c>
      <c r="B183">
        <v>12</v>
      </c>
      <c r="C183" t="s">
        <v>2814</v>
      </c>
      <c r="E183" t="s">
        <v>2814</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2</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E183">
        <v>0</v>
      </c>
      <c r="DF183">
        <v>0</v>
      </c>
      <c r="DJ183" t="s">
        <v>5095</v>
      </c>
      <c r="DK183" s="202">
        <v>42410.541296296295</v>
      </c>
      <c r="DM183" s="470">
        <v>0</v>
      </c>
      <c r="DO183" s="470">
        <v>0</v>
      </c>
      <c r="DP183">
        <v>0</v>
      </c>
      <c r="DQ183">
        <v>-1</v>
      </c>
      <c r="DS183">
        <v>0</v>
      </c>
      <c r="DT183">
        <v>0</v>
      </c>
      <c r="DV183">
        <v>0</v>
      </c>
      <c r="EC183">
        <v>0</v>
      </c>
      <c r="ED183">
        <v>0</v>
      </c>
      <c r="EE183">
        <v>0</v>
      </c>
      <c r="EI183">
        <v>0</v>
      </c>
      <c r="EJ183">
        <v>0</v>
      </c>
      <c r="EK183">
        <v>0</v>
      </c>
      <c r="EL183">
        <v>0</v>
      </c>
      <c r="EM183">
        <v>0</v>
      </c>
      <c r="EN183">
        <v>0</v>
      </c>
      <c r="ER183">
        <v>0</v>
      </c>
      <c r="EV183" t="e">
        <f t="shared" si="2"/>
        <v>#N/A</v>
      </c>
    </row>
    <row r="184" spans="1:152">
      <c r="A184">
        <v>1075</v>
      </c>
      <c r="B184">
        <v>12</v>
      </c>
      <c r="C184" t="s">
        <v>5192</v>
      </c>
      <c r="E184" t="s">
        <v>5192</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2</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E184">
        <v>0</v>
      </c>
      <c r="DF184">
        <v>0</v>
      </c>
      <c r="DJ184" t="s">
        <v>5095</v>
      </c>
      <c r="DK184" s="202">
        <v>42410.541296296295</v>
      </c>
      <c r="DM184" s="470">
        <v>0</v>
      </c>
      <c r="DO184" s="470">
        <v>0</v>
      </c>
      <c r="DP184">
        <v>0</v>
      </c>
      <c r="DQ184">
        <v>-1</v>
      </c>
      <c r="DS184">
        <v>0</v>
      </c>
      <c r="DT184">
        <v>0</v>
      </c>
      <c r="DV184">
        <v>0</v>
      </c>
      <c r="EC184">
        <v>0</v>
      </c>
      <c r="ED184">
        <v>0</v>
      </c>
      <c r="EE184">
        <v>0</v>
      </c>
      <c r="EI184">
        <v>0</v>
      </c>
      <c r="EJ184">
        <v>0</v>
      </c>
      <c r="EK184">
        <v>0</v>
      </c>
      <c r="EL184">
        <v>0</v>
      </c>
      <c r="EM184">
        <v>0</v>
      </c>
      <c r="EN184">
        <v>0</v>
      </c>
      <c r="ER184">
        <v>0</v>
      </c>
      <c r="EV184" t="e">
        <f t="shared" si="2"/>
        <v>#N/A</v>
      </c>
    </row>
    <row r="185" spans="1:152">
      <c r="A185">
        <v>1076</v>
      </c>
      <c r="B185">
        <v>12</v>
      </c>
      <c r="C185" t="s">
        <v>5193</v>
      </c>
      <c r="E185" t="s">
        <v>5193</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2</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E185">
        <v>0</v>
      </c>
      <c r="DF185">
        <v>0</v>
      </c>
      <c r="DJ185" t="s">
        <v>5095</v>
      </c>
      <c r="DK185" s="202">
        <v>42410.541296296295</v>
      </c>
      <c r="DM185" s="470">
        <v>0</v>
      </c>
      <c r="DO185" s="470">
        <v>0</v>
      </c>
      <c r="DP185">
        <v>0</v>
      </c>
      <c r="DQ185">
        <v>-1</v>
      </c>
      <c r="DS185">
        <v>0</v>
      </c>
      <c r="DT185">
        <v>0</v>
      </c>
      <c r="DV185">
        <v>0</v>
      </c>
      <c r="EC185">
        <v>0</v>
      </c>
      <c r="ED185">
        <v>0</v>
      </c>
      <c r="EE185">
        <v>0</v>
      </c>
      <c r="EI185">
        <v>0</v>
      </c>
      <c r="EJ185">
        <v>0</v>
      </c>
      <c r="EK185">
        <v>0</v>
      </c>
      <c r="EL185">
        <v>0</v>
      </c>
      <c r="EM185">
        <v>0</v>
      </c>
      <c r="EN185">
        <v>0</v>
      </c>
      <c r="ER185">
        <v>0</v>
      </c>
      <c r="EV185" t="e">
        <f t="shared" si="2"/>
        <v>#N/A</v>
      </c>
    </row>
    <row r="186" spans="1:152">
      <c r="A186">
        <v>1077</v>
      </c>
      <c r="B186">
        <v>12</v>
      </c>
      <c r="C186" t="s">
        <v>5194</v>
      </c>
      <c r="E186" t="s">
        <v>5194</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2</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E186">
        <v>0</v>
      </c>
      <c r="DF186">
        <v>0</v>
      </c>
      <c r="DJ186" t="s">
        <v>5095</v>
      </c>
      <c r="DK186" s="202">
        <v>42410.541296296295</v>
      </c>
      <c r="DM186" s="470">
        <v>0</v>
      </c>
      <c r="DO186" s="470">
        <v>0</v>
      </c>
      <c r="DP186">
        <v>0</v>
      </c>
      <c r="DQ186">
        <v>-1</v>
      </c>
      <c r="DS186">
        <v>0</v>
      </c>
      <c r="DT186">
        <v>0</v>
      </c>
      <c r="DV186">
        <v>0</v>
      </c>
      <c r="EC186">
        <v>0</v>
      </c>
      <c r="ED186">
        <v>0</v>
      </c>
      <c r="EE186">
        <v>0</v>
      </c>
      <c r="EI186">
        <v>0</v>
      </c>
      <c r="EJ186">
        <v>0</v>
      </c>
      <c r="EK186">
        <v>0</v>
      </c>
      <c r="EL186">
        <v>0</v>
      </c>
      <c r="EM186">
        <v>0</v>
      </c>
      <c r="EN186">
        <v>0</v>
      </c>
      <c r="ER186">
        <v>0</v>
      </c>
      <c r="EV186" t="e">
        <f t="shared" si="2"/>
        <v>#N/A</v>
      </c>
    </row>
    <row r="187" spans="1:152">
      <c r="A187">
        <v>1078</v>
      </c>
      <c r="B187">
        <v>14</v>
      </c>
      <c r="C187" t="s">
        <v>5195</v>
      </c>
      <c r="F187">
        <v>0</v>
      </c>
      <c r="G187">
        <v>0</v>
      </c>
      <c r="H187">
        <v>5</v>
      </c>
      <c r="I187">
        <v>1071</v>
      </c>
      <c r="J187">
        <v>0</v>
      </c>
      <c r="K187">
        <v>0</v>
      </c>
      <c r="L187">
        <v>0</v>
      </c>
      <c r="M187">
        <v>0</v>
      </c>
      <c r="N187">
        <v>0</v>
      </c>
      <c r="O187">
        <v>0</v>
      </c>
      <c r="P187">
        <v>0</v>
      </c>
      <c r="Q187">
        <v>0</v>
      </c>
      <c r="R187">
        <v>0</v>
      </c>
      <c r="S187">
        <v>2</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1</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-1</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t="s">
        <v>5196</v>
      </c>
      <c r="DE187">
        <v>0</v>
      </c>
      <c r="DF187">
        <v>0</v>
      </c>
      <c r="DJ187" t="s">
        <v>5095</v>
      </c>
      <c r="DK187" s="202">
        <v>42410.541296296295</v>
      </c>
      <c r="DM187" s="470">
        <v>0</v>
      </c>
      <c r="DO187" s="470">
        <v>0</v>
      </c>
      <c r="DP187">
        <v>0</v>
      </c>
      <c r="DQ187">
        <v>-1</v>
      </c>
      <c r="DS187">
        <v>0</v>
      </c>
      <c r="DT187">
        <v>0</v>
      </c>
      <c r="DV187">
        <v>0</v>
      </c>
      <c r="EC187">
        <v>0</v>
      </c>
      <c r="ED187">
        <v>0</v>
      </c>
      <c r="EE187">
        <v>0</v>
      </c>
      <c r="EI187">
        <v>0</v>
      </c>
      <c r="EJ187">
        <v>0</v>
      </c>
      <c r="EK187">
        <v>0</v>
      </c>
      <c r="EL187">
        <v>0</v>
      </c>
      <c r="EM187">
        <v>0</v>
      </c>
      <c r="EN187">
        <v>0</v>
      </c>
      <c r="ER187">
        <v>0</v>
      </c>
      <c r="EV187" t="e">
        <f t="shared" si="2"/>
        <v>#N/A</v>
      </c>
    </row>
    <row r="188" spans="1:152">
      <c r="A188">
        <v>1079</v>
      </c>
      <c r="B188">
        <v>14</v>
      </c>
      <c r="C188" t="s">
        <v>5197</v>
      </c>
      <c r="F188">
        <v>0</v>
      </c>
      <c r="G188">
        <v>0</v>
      </c>
      <c r="H188">
        <v>5</v>
      </c>
      <c r="I188">
        <v>1072</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1</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-1</v>
      </c>
      <c r="BV188">
        <v>0</v>
      </c>
      <c r="BW188">
        <v>0</v>
      </c>
      <c r="BX188">
        <v>0</v>
      </c>
      <c r="BY188">
        <v>0</v>
      </c>
      <c r="BZ188">
        <v>0</v>
      </c>
      <c r="CA188">
        <v>0</v>
      </c>
      <c r="CB188">
        <v>0</v>
      </c>
      <c r="CC188">
        <v>0</v>
      </c>
      <c r="CD188">
        <v>0</v>
      </c>
      <c r="CE188">
        <v>0</v>
      </c>
      <c r="CF188">
        <v>-1</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t="s">
        <v>5196</v>
      </c>
      <c r="DE188">
        <v>0</v>
      </c>
      <c r="DF188">
        <v>0</v>
      </c>
      <c r="DJ188" t="s">
        <v>5095</v>
      </c>
      <c r="DK188" s="202">
        <v>42410.541296296295</v>
      </c>
      <c r="DM188" s="470">
        <v>0</v>
      </c>
      <c r="DO188" s="470">
        <v>0</v>
      </c>
      <c r="DP188">
        <v>0</v>
      </c>
      <c r="DQ188">
        <v>-1</v>
      </c>
      <c r="DS188">
        <v>0</v>
      </c>
      <c r="DT188">
        <v>0</v>
      </c>
      <c r="DV188">
        <v>0</v>
      </c>
      <c r="EC188">
        <v>0</v>
      </c>
      <c r="ED188">
        <v>0</v>
      </c>
      <c r="EE188">
        <v>0</v>
      </c>
      <c r="EI188">
        <v>0</v>
      </c>
      <c r="EJ188">
        <v>0</v>
      </c>
      <c r="EK188">
        <v>0</v>
      </c>
      <c r="EL188">
        <v>0</v>
      </c>
      <c r="EM188">
        <v>0</v>
      </c>
      <c r="EN188">
        <v>0</v>
      </c>
      <c r="ER188">
        <v>0</v>
      </c>
      <c r="EV188" t="e">
        <f t="shared" si="2"/>
        <v>#N/A</v>
      </c>
    </row>
    <row r="189" spans="1:152">
      <c r="A189">
        <v>1080</v>
      </c>
      <c r="B189">
        <v>14</v>
      </c>
      <c r="C189" t="s">
        <v>5198</v>
      </c>
      <c r="F189">
        <v>0</v>
      </c>
      <c r="G189">
        <v>0</v>
      </c>
      <c r="H189">
        <v>5</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-1</v>
      </c>
      <c r="BT189">
        <v>0</v>
      </c>
      <c r="BU189">
        <v>0</v>
      </c>
      <c r="BV189">
        <v>0</v>
      </c>
      <c r="BW189">
        <v>0</v>
      </c>
      <c r="BX189">
        <v>0</v>
      </c>
      <c r="BY189">
        <v>0</v>
      </c>
      <c r="BZ189">
        <v>0</v>
      </c>
      <c r="CA189">
        <v>0</v>
      </c>
      <c r="CB189">
        <v>0</v>
      </c>
      <c r="CC189">
        <v>0</v>
      </c>
      <c r="CD189">
        <v>0</v>
      </c>
      <c r="CE189">
        <v>0</v>
      </c>
      <c r="CF189">
        <v>0</v>
      </c>
      <c r="CG189">
        <v>0</v>
      </c>
      <c r="CH189">
        <v>0</v>
      </c>
      <c r="CI189">
        <v>-1</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t="s">
        <v>5196</v>
      </c>
      <c r="DE189">
        <v>0</v>
      </c>
      <c r="DF189">
        <v>0</v>
      </c>
      <c r="DJ189" t="s">
        <v>5095</v>
      </c>
      <c r="DK189" s="202">
        <v>42410.541296296295</v>
      </c>
      <c r="DM189" s="470">
        <v>0</v>
      </c>
      <c r="DO189" s="470">
        <v>0</v>
      </c>
      <c r="DP189">
        <v>0</v>
      </c>
      <c r="DQ189">
        <v>-1</v>
      </c>
      <c r="DS189">
        <v>0</v>
      </c>
      <c r="DT189">
        <v>0</v>
      </c>
      <c r="DV189">
        <v>0</v>
      </c>
      <c r="EC189">
        <v>0</v>
      </c>
      <c r="ED189">
        <v>0</v>
      </c>
      <c r="EE189">
        <v>0</v>
      </c>
      <c r="EI189">
        <v>0</v>
      </c>
      <c r="EJ189">
        <v>0</v>
      </c>
      <c r="EK189">
        <v>0</v>
      </c>
      <c r="EL189">
        <v>0</v>
      </c>
      <c r="EM189">
        <v>0</v>
      </c>
      <c r="EN189">
        <v>0</v>
      </c>
      <c r="ER189">
        <v>0</v>
      </c>
      <c r="EV189" t="e">
        <f t="shared" si="2"/>
        <v>#N/A</v>
      </c>
    </row>
    <row r="190" spans="1:152">
      <c r="A190">
        <v>1081</v>
      </c>
      <c r="B190">
        <v>14</v>
      </c>
      <c r="C190" t="s">
        <v>5199</v>
      </c>
      <c r="F190">
        <v>0</v>
      </c>
      <c r="G190">
        <v>0</v>
      </c>
      <c r="H190">
        <v>5</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-1</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t="s">
        <v>5196</v>
      </c>
      <c r="DE190">
        <v>0</v>
      </c>
      <c r="DF190">
        <v>0</v>
      </c>
      <c r="DJ190" t="s">
        <v>5095</v>
      </c>
      <c r="DK190" s="202">
        <v>42410.541307870371</v>
      </c>
      <c r="DM190" s="470">
        <v>0</v>
      </c>
      <c r="DO190" s="470">
        <v>0</v>
      </c>
      <c r="DP190">
        <v>0</v>
      </c>
      <c r="DQ190">
        <v>-1</v>
      </c>
      <c r="DS190">
        <v>0</v>
      </c>
      <c r="DT190">
        <v>0</v>
      </c>
      <c r="DV190">
        <v>0</v>
      </c>
      <c r="EC190">
        <v>0</v>
      </c>
      <c r="ED190">
        <v>0</v>
      </c>
      <c r="EE190">
        <v>0</v>
      </c>
      <c r="EI190">
        <v>0</v>
      </c>
      <c r="EJ190">
        <v>0</v>
      </c>
      <c r="EK190">
        <v>0</v>
      </c>
      <c r="EL190">
        <v>0</v>
      </c>
      <c r="EM190">
        <v>0</v>
      </c>
      <c r="EN190">
        <v>0</v>
      </c>
      <c r="ER190">
        <v>0</v>
      </c>
      <c r="EV190" t="e">
        <f t="shared" si="2"/>
        <v>#N/A</v>
      </c>
    </row>
    <row r="191" spans="1:152">
      <c r="A191">
        <v>1082</v>
      </c>
      <c r="B191">
        <v>14</v>
      </c>
      <c r="C191" t="s">
        <v>5200</v>
      </c>
      <c r="F191">
        <v>0</v>
      </c>
      <c r="G191">
        <v>0</v>
      </c>
      <c r="H191">
        <v>5</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-1</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-1</v>
      </c>
      <c r="CM191">
        <v>0</v>
      </c>
      <c r="CN191">
        <v>0</v>
      </c>
      <c r="CO191">
        <v>0</v>
      </c>
      <c r="CP191">
        <v>0</v>
      </c>
      <c r="CQ191">
        <v>0</v>
      </c>
      <c r="CR191">
        <v>0</v>
      </c>
      <c r="CS191">
        <v>0</v>
      </c>
      <c r="CT191">
        <v>0</v>
      </c>
      <c r="CU191">
        <v>0</v>
      </c>
      <c r="CV191">
        <v>0</v>
      </c>
      <c r="CW191">
        <v>0</v>
      </c>
      <c r="CX191">
        <v>0</v>
      </c>
      <c r="CY191">
        <v>0</v>
      </c>
      <c r="CZ191">
        <v>0</v>
      </c>
      <c r="DA191">
        <v>0</v>
      </c>
      <c r="DB191">
        <v>0</v>
      </c>
      <c r="DC191" t="s">
        <v>5196</v>
      </c>
      <c r="DE191">
        <v>0</v>
      </c>
      <c r="DF191">
        <v>0</v>
      </c>
      <c r="DJ191" t="s">
        <v>5095</v>
      </c>
      <c r="DK191" s="202">
        <v>42410.541307870371</v>
      </c>
      <c r="DM191" s="470">
        <v>0</v>
      </c>
      <c r="DO191" s="470">
        <v>0</v>
      </c>
      <c r="DP191">
        <v>0</v>
      </c>
      <c r="DQ191">
        <v>-1</v>
      </c>
      <c r="DS191">
        <v>0</v>
      </c>
      <c r="DT191">
        <v>0</v>
      </c>
      <c r="DV191">
        <v>0</v>
      </c>
      <c r="EC191">
        <v>0</v>
      </c>
      <c r="ED191">
        <v>0</v>
      </c>
      <c r="EE191">
        <v>0</v>
      </c>
      <c r="EI191">
        <v>0</v>
      </c>
      <c r="EJ191">
        <v>0</v>
      </c>
      <c r="EK191">
        <v>0</v>
      </c>
      <c r="EL191">
        <v>0</v>
      </c>
      <c r="EM191">
        <v>0</v>
      </c>
      <c r="EN191">
        <v>0</v>
      </c>
      <c r="ER191">
        <v>0</v>
      </c>
      <c r="EV191" t="e">
        <f t="shared" si="2"/>
        <v>#N/A</v>
      </c>
    </row>
    <row r="192" spans="1:152">
      <c r="A192">
        <v>1083</v>
      </c>
      <c r="B192">
        <v>13</v>
      </c>
      <c r="C192" t="s">
        <v>5195</v>
      </c>
      <c r="F192">
        <v>0</v>
      </c>
      <c r="G192">
        <v>0</v>
      </c>
      <c r="H192">
        <v>4</v>
      </c>
      <c r="I192">
        <v>0</v>
      </c>
      <c r="J192">
        <v>1071</v>
      </c>
      <c r="K192">
        <v>0</v>
      </c>
      <c r="L192">
        <v>0</v>
      </c>
      <c r="M192">
        <v>0</v>
      </c>
      <c r="N192">
        <v>0</v>
      </c>
      <c r="O192">
        <v>0</v>
      </c>
      <c r="P192">
        <v>0</v>
      </c>
      <c r="Q192">
        <v>0</v>
      </c>
      <c r="R192">
        <v>0</v>
      </c>
      <c r="S192">
        <v>2</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1</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-1</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t="s">
        <v>5201</v>
      </c>
      <c r="DE192">
        <v>0</v>
      </c>
      <c r="DF192">
        <v>0</v>
      </c>
      <c r="DJ192" t="s">
        <v>5095</v>
      </c>
      <c r="DK192" s="202">
        <v>42410.541307870371</v>
      </c>
      <c r="DM192" s="470">
        <v>0</v>
      </c>
      <c r="DO192" s="470">
        <v>0</v>
      </c>
      <c r="DP192">
        <v>0</v>
      </c>
      <c r="DQ192">
        <v>-1</v>
      </c>
      <c r="DS192">
        <v>0</v>
      </c>
      <c r="DT192">
        <v>0</v>
      </c>
      <c r="DV192">
        <v>0</v>
      </c>
      <c r="EC192">
        <v>0</v>
      </c>
      <c r="ED192">
        <v>0</v>
      </c>
      <c r="EE192">
        <v>0</v>
      </c>
      <c r="EI192">
        <v>0</v>
      </c>
      <c r="EJ192">
        <v>0</v>
      </c>
      <c r="EK192">
        <v>0</v>
      </c>
      <c r="EL192">
        <v>0</v>
      </c>
      <c r="EM192">
        <v>0</v>
      </c>
      <c r="EN192">
        <v>0</v>
      </c>
      <c r="ER192">
        <v>0</v>
      </c>
      <c r="EV192" t="e">
        <f t="shared" si="2"/>
        <v>#N/A</v>
      </c>
    </row>
    <row r="193" spans="1:152">
      <c r="A193">
        <v>1084</v>
      </c>
      <c r="B193">
        <v>13</v>
      </c>
      <c r="C193" t="s">
        <v>5197</v>
      </c>
      <c r="F193">
        <v>0</v>
      </c>
      <c r="G193">
        <v>0</v>
      </c>
      <c r="H193">
        <v>4</v>
      </c>
      <c r="I193">
        <v>0</v>
      </c>
      <c r="J193">
        <v>1072</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1</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-1</v>
      </c>
      <c r="BV193">
        <v>0</v>
      </c>
      <c r="BW193">
        <v>0</v>
      </c>
      <c r="BX193">
        <v>0</v>
      </c>
      <c r="BY193">
        <v>0</v>
      </c>
      <c r="BZ193">
        <v>0</v>
      </c>
      <c r="CA193">
        <v>0</v>
      </c>
      <c r="CB193">
        <v>0</v>
      </c>
      <c r="CC193">
        <v>0</v>
      </c>
      <c r="CD193">
        <v>0</v>
      </c>
      <c r="CE193">
        <v>0</v>
      </c>
      <c r="CF193">
        <v>-1</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t="s">
        <v>5202</v>
      </c>
      <c r="DE193">
        <v>0</v>
      </c>
      <c r="DF193">
        <v>0</v>
      </c>
      <c r="DJ193" t="s">
        <v>5095</v>
      </c>
      <c r="DK193" s="202">
        <v>42410.541307870371</v>
      </c>
      <c r="DM193" s="470">
        <v>0</v>
      </c>
      <c r="DO193" s="470">
        <v>0</v>
      </c>
      <c r="DP193">
        <v>0</v>
      </c>
      <c r="DQ193">
        <v>-1</v>
      </c>
      <c r="DS193">
        <v>0</v>
      </c>
      <c r="DT193">
        <v>0</v>
      </c>
      <c r="DV193">
        <v>0</v>
      </c>
      <c r="EC193">
        <v>0</v>
      </c>
      <c r="ED193">
        <v>0</v>
      </c>
      <c r="EE193">
        <v>0</v>
      </c>
      <c r="EI193">
        <v>0</v>
      </c>
      <c r="EJ193">
        <v>0</v>
      </c>
      <c r="EK193">
        <v>0</v>
      </c>
      <c r="EL193">
        <v>0</v>
      </c>
      <c r="EM193">
        <v>0</v>
      </c>
      <c r="EN193">
        <v>0</v>
      </c>
      <c r="ER193">
        <v>0</v>
      </c>
      <c r="EV193" t="e">
        <f t="shared" si="2"/>
        <v>#N/A</v>
      </c>
    </row>
    <row r="194" spans="1:152">
      <c r="A194">
        <v>1085</v>
      </c>
      <c r="B194">
        <v>13</v>
      </c>
      <c r="C194" t="s">
        <v>5198</v>
      </c>
      <c r="F194">
        <v>0</v>
      </c>
      <c r="G194">
        <v>0</v>
      </c>
      <c r="H194">
        <v>4</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-1</v>
      </c>
      <c r="BT194">
        <v>0</v>
      </c>
      <c r="BU194">
        <v>0</v>
      </c>
      <c r="BV194">
        <v>0</v>
      </c>
      <c r="BW194">
        <v>0</v>
      </c>
      <c r="BX194">
        <v>0</v>
      </c>
      <c r="BY194">
        <v>0</v>
      </c>
      <c r="BZ194">
        <v>0</v>
      </c>
      <c r="CA194">
        <v>0</v>
      </c>
      <c r="CB194">
        <v>0</v>
      </c>
      <c r="CC194">
        <v>0</v>
      </c>
      <c r="CD194">
        <v>0</v>
      </c>
      <c r="CE194">
        <v>0</v>
      </c>
      <c r="CF194">
        <v>0</v>
      </c>
      <c r="CG194">
        <v>0</v>
      </c>
      <c r="CH194">
        <v>0</v>
      </c>
      <c r="CI194">
        <v>-1</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t="s">
        <v>5203</v>
      </c>
      <c r="DE194">
        <v>0</v>
      </c>
      <c r="DF194">
        <v>0</v>
      </c>
      <c r="DJ194" t="s">
        <v>5095</v>
      </c>
      <c r="DK194" s="202">
        <v>42410.541307870371</v>
      </c>
      <c r="DM194" s="470">
        <v>0</v>
      </c>
      <c r="DO194" s="470">
        <v>0</v>
      </c>
      <c r="DP194">
        <v>0</v>
      </c>
      <c r="DQ194">
        <v>-1</v>
      </c>
      <c r="DS194">
        <v>0</v>
      </c>
      <c r="DT194">
        <v>0</v>
      </c>
      <c r="DV194">
        <v>0</v>
      </c>
      <c r="EC194">
        <v>0</v>
      </c>
      <c r="ED194">
        <v>0</v>
      </c>
      <c r="EE194">
        <v>0</v>
      </c>
      <c r="EI194">
        <v>0</v>
      </c>
      <c r="EJ194">
        <v>0</v>
      </c>
      <c r="EK194">
        <v>0</v>
      </c>
      <c r="EL194">
        <v>0</v>
      </c>
      <c r="EM194">
        <v>0</v>
      </c>
      <c r="EN194">
        <v>0</v>
      </c>
      <c r="ER194">
        <v>0</v>
      </c>
      <c r="EV194" t="e">
        <f t="shared" ref="EV194:EV257" si="3">VLOOKUP(F194,$A$2:$C$500,3,FALSE)</f>
        <v>#N/A</v>
      </c>
    </row>
    <row r="195" spans="1:152">
      <c r="A195">
        <v>1086</v>
      </c>
      <c r="B195">
        <v>13</v>
      </c>
      <c r="C195" t="s">
        <v>5200</v>
      </c>
      <c r="F195">
        <v>0</v>
      </c>
      <c r="G195">
        <v>0</v>
      </c>
      <c r="H195">
        <v>4</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-1</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-1</v>
      </c>
      <c r="CM195">
        <v>0</v>
      </c>
      <c r="CN195">
        <v>0</v>
      </c>
      <c r="CO195">
        <v>0</v>
      </c>
      <c r="CP195">
        <v>0</v>
      </c>
      <c r="CQ195">
        <v>0</v>
      </c>
      <c r="CR195">
        <v>0</v>
      </c>
      <c r="CS195">
        <v>0</v>
      </c>
      <c r="CT195">
        <v>0</v>
      </c>
      <c r="CU195">
        <v>0</v>
      </c>
      <c r="CV195">
        <v>0</v>
      </c>
      <c r="CW195">
        <v>0</v>
      </c>
      <c r="CX195">
        <v>0</v>
      </c>
      <c r="CY195">
        <v>0</v>
      </c>
      <c r="CZ195">
        <v>0</v>
      </c>
      <c r="DA195">
        <v>0</v>
      </c>
      <c r="DB195">
        <v>0</v>
      </c>
      <c r="DC195" t="s">
        <v>5196</v>
      </c>
      <c r="DE195">
        <v>0</v>
      </c>
      <c r="DF195">
        <v>0</v>
      </c>
      <c r="DJ195" t="s">
        <v>5095</v>
      </c>
      <c r="DK195" s="202">
        <v>42410.541307870371</v>
      </c>
      <c r="DM195" s="470">
        <v>0</v>
      </c>
      <c r="DO195" s="470">
        <v>0</v>
      </c>
      <c r="DP195">
        <v>0</v>
      </c>
      <c r="DQ195">
        <v>-1</v>
      </c>
      <c r="DS195">
        <v>0</v>
      </c>
      <c r="DT195">
        <v>0</v>
      </c>
      <c r="DV195">
        <v>0</v>
      </c>
      <c r="EC195">
        <v>0</v>
      </c>
      <c r="ED195">
        <v>0</v>
      </c>
      <c r="EE195">
        <v>0</v>
      </c>
      <c r="EI195">
        <v>0</v>
      </c>
      <c r="EJ195">
        <v>0</v>
      </c>
      <c r="EK195">
        <v>0</v>
      </c>
      <c r="EL195">
        <v>0</v>
      </c>
      <c r="EM195">
        <v>0</v>
      </c>
      <c r="EN195">
        <v>0</v>
      </c>
      <c r="ER195">
        <v>0</v>
      </c>
      <c r="EV195" t="e">
        <f t="shared" si="3"/>
        <v>#N/A</v>
      </c>
    </row>
    <row r="196" spans="1:152">
      <c r="A196">
        <v>1087</v>
      </c>
      <c r="B196">
        <v>25</v>
      </c>
      <c r="C196" t="s">
        <v>5204</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E196">
        <v>0</v>
      </c>
      <c r="DF196">
        <v>0</v>
      </c>
      <c r="DK196" s="470">
        <v>0</v>
      </c>
      <c r="DM196" s="470">
        <v>0</v>
      </c>
      <c r="DO196" s="470">
        <v>0</v>
      </c>
      <c r="DP196">
        <v>0</v>
      </c>
      <c r="DQ196">
        <v>-1</v>
      </c>
      <c r="DS196">
        <v>0</v>
      </c>
      <c r="DT196">
        <v>0</v>
      </c>
      <c r="DV196">
        <v>0</v>
      </c>
      <c r="EC196">
        <v>0</v>
      </c>
      <c r="ED196">
        <v>0</v>
      </c>
      <c r="EE196">
        <v>0</v>
      </c>
      <c r="EI196">
        <v>0</v>
      </c>
      <c r="EJ196">
        <v>0</v>
      </c>
      <c r="EK196">
        <v>0</v>
      </c>
      <c r="EL196">
        <v>0</v>
      </c>
      <c r="EM196">
        <v>0</v>
      </c>
      <c r="EN196">
        <v>0</v>
      </c>
      <c r="ER196">
        <v>0</v>
      </c>
      <c r="EV196" t="e">
        <f t="shared" si="3"/>
        <v>#N/A</v>
      </c>
    </row>
    <row r="197" spans="1:152">
      <c r="A197">
        <v>1088</v>
      </c>
      <c r="B197">
        <v>25</v>
      </c>
      <c r="C197" s="471">
        <v>0.01</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E197">
        <v>0</v>
      </c>
      <c r="DF197">
        <v>0</v>
      </c>
      <c r="DK197" s="470">
        <v>0</v>
      </c>
      <c r="DM197" s="470">
        <v>0</v>
      </c>
      <c r="DO197" s="470">
        <v>0</v>
      </c>
      <c r="DP197">
        <v>0</v>
      </c>
      <c r="DQ197">
        <v>-1</v>
      </c>
      <c r="DS197">
        <v>0</v>
      </c>
      <c r="DT197">
        <v>0</v>
      </c>
      <c r="DV197">
        <v>0</v>
      </c>
      <c r="EC197">
        <v>0</v>
      </c>
      <c r="ED197">
        <v>0</v>
      </c>
      <c r="EE197">
        <v>0</v>
      </c>
      <c r="EI197">
        <v>0</v>
      </c>
      <c r="EJ197">
        <v>0</v>
      </c>
      <c r="EK197">
        <v>0</v>
      </c>
      <c r="EL197">
        <v>0</v>
      </c>
      <c r="EM197">
        <v>0</v>
      </c>
      <c r="EN197">
        <v>0</v>
      </c>
      <c r="ER197">
        <v>0</v>
      </c>
      <c r="EV197" t="e">
        <f t="shared" si="3"/>
        <v>#N/A</v>
      </c>
    </row>
    <row r="198" spans="1:152">
      <c r="A198">
        <v>1089</v>
      </c>
      <c r="B198">
        <v>25</v>
      </c>
      <c r="C198" s="471">
        <v>0.05</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E198">
        <v>0</v>
      </c>
      <c r="DF198">
        <v>0</v>
      </c>
      <c r="DK198" s="470">
        <v>0</v>
      </c>
      <c r="DM198" s="470">
        <v>0</v>
      </c>
      <c r="DO198" s="470">
        <v>0</v>
      </c>
      <c r="DP198">
        <v>0</v>
      </c>
      <c r="DQ198">
        <v>-1</v>
      </c>
      <c r="DS198">
        <v>0</v>
      </c>
      <c r="DT198">
        <v>0</v>
      </c>
      <c r="DV198">
        <v>0</v>
      </c>
      <c r="EC198">
        <v>0</v>
      </c>
      <c r="ED198">
        <v>0</v>
      </c>
      <c r="EE198">
        <v>0</v>
      </c>
      <c r="EI198">
        <v>0</v>
      </c>
      <c r="EJ198">
        <v>0</v>
      </c>
      <c r="EK198">
        <v>0</v>
      </c>
      <c r="EL198">
        <v>0</v>
      </c>
      <c r="EM198">
        <v>0</v>
      </c>
      <c r="EN198">
        <v>0</v>
      </c>
      <c r="ER198">
        <v>0</v>
      </c>
      <c r="EV198" t="e">
        <f t="shared" si="3"/>
        <v>#N/A</v>
      </c>
    </row>
    <row r="199" spans="1:152">
      <c r="A199">
        <v>1090</v>
      </c>
      <c r="B199">
        <v>25</v>
      </c>
      <c r="C199" s="472">
        <v>0.125</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E199">
        <v>0</v>
      </c>
      <c r="DF199">
        <v>0</v>
      </c>
      <c r="DK199" s="470">
        <v>0</v>
      </c>
      <c r="DM199" s="470">
        <v>0</v>
      </c>
      <c r="DO199" s="470">
        <v>0</v>
      </c>
      <c r="DP199">
        <v>0</v>
      </c>
      <c r="DQ199">
        <v>-1</v>
      </c>
      <c r="DS199">
        <v>0</v>
      </c>
      <c r="DT199">
        <v>0</v>
      </c>
      <c r="DV199">
        <v>0</v>
      </c>
      <c r="EC199">
        <v>0</v>
      </c>
      <c r="ED199">
        <v>0</v>
      </c>
      <c r="EE199">
        <v>0</v>
      </c>
      <c r="EI199">
        <v>0</v>
      </c>
      <c r="EJ199">
        <v>0</v>
      </c>
      <c r="EK199">
        <v>0</v>
      </c>
      <c r="EL199">
        <v>0</v>
      </c>
      <c r="EM199">
        <v>0</v>
      </c>
      <c r="EN199">
        <v>0</v>
      </c>
      <c r="ER199">
        <v>0</v>
      </c>
      <c r="EV199" t="e">
        <f t="shared" si="3"/>
        <v>#N/A</v>
      </c>
    </row>
    <row r="200" spans="1:152">
      <c r="A200">
        <v>1091</v>
      </c>
      <c r="B200">
        <v>25</v>
      </c>
      <c r="C200" t="s">
        <v>5205</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1</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E200">
        <v>0</v>
      </c>
      <c r="DF200">
        <v>0</v>
      </c>
      <c r="DK200" s="470">
        <v>0</v>
      </c>
      <c r="DM200" s="470">
        <v>0</v>
      </c>
      <c r="DO200" s="470">
        <v>0</v>
      </c>
      <c r="DP200">
        <v>0</v>
      </c>
      <c r="DQ200">
        <v>-1</v>
      </c>
      <c r="DS200">
        <v>0</v>
      </c>
      <c r="DT200">
        <v>0</v>
      </c>
      <c r="DV200">
        <v>0</v>
      </c>
      <c r="EC200">
        <v>0</v>
      </c>
      <c r="ED200">
        <v>0</v>
      </c>
      <c r="EE200">
        <v>0</v>
      </c>
      <c r="EI200">
        <v>0</v>
      </c>
      <c r="EJ200">
        <v>0</v>
      </c>
      <c r="EK200">
        <v>0</v>
      </c>
      <c r="EL200">
        <v>0</v>
      </c>
      <c r="EM200">
        <v>0</v>
      </c>
      <c r="EN200">
        <v>0</v>
      </c>
      <c r="ER200">
        <v>0</v>
      </c>
      <c r="EV200" t="e">
        <f t="shared" si="3"/>
        <v>#N/A</v>
      </c>
    </row>
    <row r="201" spans="1:152">
      <c r="A201">
        <v>1092</v>
      </c>
      <c r="B201">
        <v>22</v>
      </c>
      <c r="C201" t="s">
        <v>5206</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t="s">
        <v>5207</v>
      </c>
      <c r="DE201">
        <v>0</v>
      </c>
      <c r="DF201">
        <v>0</v>
      </c>
      <c r="DJ201" t="s">
        <v>5095</v>
      </c>
      <c r="DK201" s="202">
        <v>42410.541331018518</v>
      </c>
      <c r="DM201" s="470">
        <v>0</v>
      </c>
      <c r="DO201" s="470">
        <v>0</v>
      </c>
      <c r="DP201">
        <v>0</v>
      </c>
      <c r="DQ201">
        <v>-1</v>
      </c>
      <c r="DS201">
        <v>0</v>
      </c>
      <c r="DT201">
        <v>0</v>
      </c>
      <c r="DV201">
        <v>0</v>
      </c>
      <c r="EC201">
        <v>0</v>
      </c>
      <c r="ED201">
        <v>0</v>
      </c>
      <c r="EE201">
        <v>0</v>
      </c>
      <c r="EI201">
        <v>0</v>
      </c>
      <c r="EJ201">
        <v>0</v>
      </c>
      <c r="EK201">
        <v>0</v>
      </c>
      <c r="EL201">
        <v>0</v>
      </c>
      <c r="EM201">
        <v>0</v>
      </c>
      <c r="EN201">
        <v>0</v>
      </c>
      <c r="ER201">
        <v>0</v>
      </c>
      <c r="EV201" t="e">
        <f t="shared" si="3"/>
        <v>#N/A</v>
      </c>
    </row>
    <row r="202" spans="1:152">
      <c r="A202">
        <v>1093</v>
      </c>
      <c r="B202">
        <v>22</v>
      </c>
      <c r="C202" t="s">
        <v>5208</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t="s">
        <v>5209</v>
      </c>
      <c r="DE202">
        <v>0</v>
      </c>
      <c r="DF202">
        <v>0</v>
      </c>
      <c r="DJ202" t="s">
        <v>5095</v>
      </c>
      <c r="DK202" s="202">
        <v>42410.541331018518</v>
      </c>
      <c r="DM202" s="470">
        <v>0</v>
      </c>
      <c r="DO202" s="470">
        <v>0</v>
      </c>
      <c r="DP202">
        <v>0</v>
      </c>
      <c r="DQ202">
        <v>-1</v>
      </c>
      <c r="DS202">
        <v>0</v>
      </c>
      <c r="DT202">
        <v>0</v>
      </c>
      <c r="DV202">
        <v>0</v>
      </c>
      <c r="EC202">
        <v>0</v>
      </c>
      <c r="ED202">
        <v>0</v>
      </c>
      <c r="EE202">
        <v>0</v>
      </c>
      <c r="EI202">
        <v>0</v>
      </c>
      <c r="EJ202">
        <v>0</v>
      </c>
      <c r="EK202">
        <v>0</v>
      </c>
      <c r="EL202">
        <v>0</v>
      </c>
      <c r="EM202">
        <v>0</v>
      </c>
      <c r="EN202">
        <v>0</v>
      </c>
      <c r="ER202">
        <v>0</v>
      </c>
      <c r="EV202" t="e">
        <f t="shared" si="3"/>
        <v>#N/A</v>
      </c>
    </row>
    <row r="203" spans="1:152">
      <c r="A203">
        <v>1094</v>
      </c>
      <c r="B203">
        <v>22</v>
      </c>
      <c r="C203" t="s">
        <v>5210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t="s">
        <v>5209</v>
      </c>
      <c r="DE203">
        <v>0</v>
      </c>
      <c r="DF203">
        <v>0</v>
      </c>
      <c r="DJ203" t="s">
        <v>5095</v>
      </c>
      <c r="DK203" s="202">
        <v>42410.541331018518</v>
      </c>
      <c r="DM203" s="470">
        <v>0</v>
      </c>
      <c r="DO203" s="470">
        <v>0</v>
      </c>
      <c r="DP203">
        <v>0</v>
      </c>
      <c r="DQ203">
        <v>-1</v>
      </c>
      <c r="DS203">
        <v>0</v>
      </c>
      <c r="DT203">
        <v>0</v>
      </c>
      <c r="DV203">
        <v>0</v>
      </c>
      <c r="EC203">
        <v>0</v>
      </c>
      <c r="ED203">
        <v>0</v>
      </c>
      <c r="EE203">
        <v>0</v>
      </c>
      <c r="EI203">
        <v>0</v>
      </c>
      <c r="EJ203">
        <v>0</v>
      </c>
      <c r="EK203">
        <v>0</v>
      </c>
      <c r="EL203">
        <v>0</v>
      </c>
      <c r="EM203">
        <v>0</v>
      </c>
      <c r="EN203">
        <v>0</v>
      </c>
      <c r="ER203">
        <v>0</v>
      </c>
      <c r="EV203" t="e">
        <f t="shared" si="3"/>
        <v>#N/A</v>
      </c>
    </row>
    <row r="204" spans="1:152">
      <c r="A204">
        <v>1095</v>
      </c>
      <c r="B204">
        <v>22</v>
      </c>
      <c r="C204" t="s">
        <v>5211</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t="s">
        <v>5209</v>
      </c>
      <c r="DE204">
        <v>0</v>
      </c>
      <c r="DF204">
        <v>0</v>
      </c>
      <c r="DJ204" t="s">
        <v>5095</v>
      </c>
      <c r="DK204" s="202">
        <v>42410.541331018518</v>
      </c>
      <c r="DM204" s="470">
        <v>0</v>
      </c>
      <c r="DO204" s="470">
        <v>0</v>
      </c>
      <c r="DP204">
        <v>0</v>
      </c>
      <c r="DQ204">
        <v>-1</v>
      </c>
      <c r="DS204">
        <v>0</v>
      </c>
      <c r="DT204">
        <v>0</v>
      </c>
      <c r="DV204">
        <v>0</v>
      </c>
      <c r="EC204">
        <v>0</v>
      </c>
      <c r="ED204">
        <v>0</v>
      </c>
      <c r="EE204">
        <v>0</v>
      </c>
      <c r="EI204">
        <v>0</v>
      </c>
      <c r="EJ204">
        <v>0</v>
      </c>
      <c r="EK204">
        <v>0</v>
      </c>
      <c r="EL204">
        <v>0</v>
      </c>
      <c r="EM204">
        <v>0</v>
      </c>
      <c r="EN204">
        <v>0</v>
      </c>
      <c r="ER204">
        <v>0</v>
      </c>
      <c r="EV204" t="e">
        <f t="shared" si="3"/>
        <v>#N/A</v>
      </c>
    </row>
    <row r="205" spans="1:152">
      <c r="A205">
        <v>1096</v>
      </c>
      <c r="B205">
        <v>22</v>
      </c>
      <c r="C205" t="s">
        <v>5212</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t="s">
        <v>5213</v>
      </c>
      <c r="DE205">
        <v>0</v>
      </c>
      <c r="DF205">
        <v>0</v>
      </c>
      <c r="DJ205" t="s">
        <v>5095</v>
      </c>
      <c r="DK205" s="202">
        <v>42410.541331018518</v>
      </c>
      <c r="DM205" s="470">
        <v>0</v>
      </c>
      <c r="DO205" s="470">
        <v>0</v>
      </c>
      <c r="DP205">
        <v>0</v>
      </c>
      <c r="DQ205">
        <v>-1</v>
      </c>
      <c r="DS205">
        <v>0</v>
      </c>
      <c r="DT205">
        <v>0</v>
      </c>
      <c r="DV205">
        <v>0</v>
      </c>
      <c r="EC205">
        <v>0</v>
      </c>
      <c r="ED205">
        <v>0</v>
      </c>
      <c r="EE205">
        <v>0</v>
      </c>
      <c r="EI205">
        <v>0</v>
      </c>
      <c r="EJ205">
        <v>0</v>
      </c>
      <c r="EK205">
        <v>0</v>
      </c>
      <c r="EL205">
        <v>0</v>
      </c>
      <c r="EM205">
        <v>0</v>
      </c>
      <c r="EN205">
        <v>0</v>
      </c>
      <c r="ER205">
        <v>0</v>
      </c>
      <c r="EV205" t="e">
        <f t="shared" si="3"/>
        <v>#N/A</v>
      </c>
    </row>
    <row r="206" spans="1:152">
      <c r="A206">
        <v>1097</v>
      </c>
      <c r="B206">
        <v>22</v>
      </c>
      <c r="C206" t="s">
        <v>5214</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t="s">
        <v>5215</v>
      </c>
      <c r="DE206">
        <v>0</v>
      </c>
      <c r="DF206">
        <v>0</v>
      </c>
      <c r="DJ206" t="s">
        <v>5095</v>
      </c>
      <c r="DK206" s="202">
        <v>42410.541342592594</v>
      </c>
      <c r="DM206" s="470">
        <v>0</v>
      </c>
      <c r="DO206" s="470">
        <v>0</v>
      </c>
      <c r="DP206">
        <v>0</v>
      </c>
      <c r="DQ206">
        <v>-1</v>
      </c>
      <c r="DS206">
        <v>0</v>
      </c>
      <c r="DT206">
        <v>0</v>
      </c>
      <c r="DV206">
        <v>0</v>
      </c>
      <c r="EC206">
        <v>0</v>
      </c>
      <c r="ED206">
        <v>0</v>
      </c>
      <c r="EE206">
        <v>0</v>
      </c>
      <c r="EI206">
        <v>0</v>
      </c>
      <c r="EJ206">
        <v>0</v>
      </c>
      <c r="EK206">
        <v>0</v>
      </c>
      <c r="EL206">
        <v>0</v>
      </c>
      <c r="EM206">
        <v>0</v>
      </c>
      <c r="EN206">
        <v>0</v>
      </c>
      <c r="ER206">
        <v>0</v>
      </c>
      <c r="EV206" t="e">
        <f t="shared" si="3"/>
        <v>#N/A</v>
      </c>
    </row>
    <row r="207" spans="1:152">
      <c r="A207">
        <v>1098</v>
      </c>
      <c r="B207">
        <v>22</v>
      </c>
      <c r="C207" t="s">
        <v>5216</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t="s">
        <v>5215</v>
      </c>
      <c r="DE207">
        <v>0</v>
      </c>
      <c r="DF207">
        <v>0</v>
      </c>
      <c r="DJ207" t="s">
        <v>5095</v>
      </c>
      <c r="DK207" s="202">
        <v>42410.541342592594</v>
      </c>
      <c r="DM207" s="470">
        <v>0</v>
      </c>
      <c r="DO207" s="470">
        <v>0</v>
      </c>
      <c r="DP207">
        <v>0</v>
      </c>
      <c r="DQ207">
        <v>-1</v>
      </c>
      <c r="DS207">
        <v>0</v>
      </c>
      <c r="DT207">
        <v>0</v>
      </c>
      <c r="DV207">
        <v>0</v>
      </c>
      <c r="EC207">
        <v>0</v>
      </c>
      <c r="ED207">
        <v>0</v>
      </c>
      <c r="EE207">
        <v>0</v>
      </c>
      <c r="EI207">
        <v>0</v>
      </c>
      <c r="EJ207">
        <v>0</v>
      </c>
      <c r="EK207">
        <v>0</v>
      </c>
      <c r="EL207">
        <v>0</v>
      </c>
      <c r="EM207">
        <v>0</v>
      </c>
      <c r="EN207">
        <v>0</v>
      </c>
      <c r="ER207">
        <v>0</v>
      </c>
      <c r="EV207" t="e">
        <f t="shared" si="3"/>
        <v>#N/A</v>
      </c>
    </row>
    <row r="208" spans="1:152">
      <c r="A208">
        <v>1099</v>
      </c>
      <c r="B208">
        <v>22</v>
      </c>
      <c r="C208" t="s">
        <v>5217</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t="s">
        <v>5218</v>
      </c>
      <c r="DE208">
        <v>0</v>
      </c>
      <c r="DF208">
        <v>0</v>
      </c>
      <c r="DJ208" t="s">
        <v>5095</v>
      </c>
      <c r="DK208" s="202">
        <v>42410.541342592594</v>
      </c>
      <c r="DM208" s="470">
        <v>0</v>
      </c>
      <c r="DO208" s="470">
        <v>0</v>
      </c>
      <c r="DP208">
        <v>0</v>
      </c>
      <c r="DQ208">
        <v>-1</v>
      </c>
      <c r="DS208">
        <v>0</v>
      </c>
      <c r="DT208">
        <v>0</v>
      </c>
      <c r="DV208">
        <v>0</v>
      </c>
      <c r="EC208">
        <v>0</v>
      </c>
      <c r="ED208">
        <v>0</v>
      </c>
      <c r="EE208">
        <v>0</v>
      </c>
      <c r="EI208">
        <v>0</v>
      </c>
      <c r="EJ208">
        <v>0</v>
      </c>
      <c r="EK208">
        <v>0</v>
      </c>
      <c r="EL208">
        <v>0</v>
      </c>
      <c r="EM208">
        <v>0</v>
      </c>
      <c r="EN208">
        <v>0</v>
      </c>
      <c r="ER208">
        <v>0</v>
      </c>
      <c r="EV208" t="e">
        <f t="shared" si="3"/>
        <v>#N/A</v>
      </c>
    </row>
    <row r="209" spans="1:152">
      <c r="A209">
        <v>1100</v>
      </c>
      <c r="B209">
        <v>22</v>
      </c>
      <c r="C209" t="s">
        <v>5219</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t="s">
        <v>5220</v>
      </c>
      <c r="DE209">
        <v>0</v>
      </c>
      <c r="DF209">
        <v>0</v>
      </c>
      <c r="DJ209" t="s">
        <v>5095</v>
      </c>
      <c r="DK209" s="202">
        <v>42410.541342592594</v>
      </c>
      <c r="DM209" s="470">
        <v>0</v>
      </c>
      <c r="DO209" s="470">
        <v>0</v>
      </c>
      <c r="DP209">
        <v>0</v>
      </c>
      <c r="DQ209">
        <v>-1</v>
      </c>
      <c r="DS209">
        <v>0</v>
      </c>
      <c r="DT209">
        <v>0</v>
      </c>
      <c r="DV209">
        <v>0</v>
      </c>
      <c r="EC209">
        <v>0</v>
      </c>
      <c r="ED209">
        <v>0</v>
      </c>
      <c r="EE209">
        <v>0</v>
      </c>
      <c r="EI209">
        <v>0</v>
      </c>
      <c r="EJ209">
        <v>0</v>
      </c>
      <c r="EK209">
        <v>0</v>
      </c>
      <c r="EL209">
        <v>0</v>
      </c>
      <c r="EM209">
        <v>0</v>
      </c>
      <c r="EN209">
        <v>0</v>
      </c>
      <c r="ER209">
        <v>0</v>
      </c>
      <c r="EV209" t="e">
        <f t="shared" si="3"/>
        <v>#N/A</v>
      </c>
    </row>
    <row r="210" spans="1:152">
      <c r="A210">
        <v>1101</v>
      </c>
      <c r="B210">
        <v>7</v>
      </c>
      <c r="C210" t="s">
        <v>5221</v>
      </c>
      <c r="E210" t="s">
        <v>637</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1</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t="s">
        <v>5222</v>
      </c>
      <c r="DE210">
        <v>0</v>
      </c>
      <c r="DF210">
        <v>0</v>
      </c>
      <c r="DJ210" t="s">
        <v>5095</v>
      </c>
      <c r="DK210" s="202">
        <v>42410.541342592594</v>
      </c>
      <c r="DM210" s="470">
        <v>0</v>
      </c>
      <c r="DO210" s="470">
        <v>0</v>
      </c>
      <c r="DP210">
        <v>0</v>
      </c>
      <c r="DQ210">
        <v>-1</v>
      </c>
      <c r="DS210">
        <v>0</v>
      </c>
      <c r="DT210">
        <v>0</v>
      </c>
      <c r="DV210">
        <v>0</v>
      </c>
      <c r="EC210">
        <v>0</v>
      </c>
      <c r="ED210">
        <v>0</v>
      </c>
      <c r="EE210">
        <v>0</v>
      </c>
      <c r="EI210">
        <v>0</v>
      </c>
      <c r="EJ210">
        <v>0</v>
      </c>
      <c r="EK210">
        <v>0</v>
      </c>
      <c r="EL210">
        <v>0</v>
      </c>
      <c r="EM210">
        <v>0</v>
      </c>
      <c r="EN210">
        <v>0</v>
      </c>
      <c r="ER210">
        <v>0</v>
      </c>
      <c r="EV210" t="e">
        <f t="shared" si="3"/>
        <v>#N/A</v>
      </c>
    </row>
    <row r="211" spans="1:152">
      <c r="A211">
        <v>1102</v>
      </c>
      <c r="B211">
        <v>7</v>
      </c>
      <c r="C211" t="s">
        <v>5223</v>
      </c>
      <c r="E211" t="s">
        <v>5224</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1</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t="s">
        <v>5225</v>
      </c>
      <c r="DE211">
        <v>0</v>
      </c>
      <c r="DF211">
        <v>0</v>
      </c>
      <c r="DJ211" t="s">
        <v>5095</v>
      </c>
      <c r="DK211" s="202">
        <v>42410.541342592594</v>
      </c>
      <c r="DM211" s="470">
        <v>0</v>
      </c>
      <c r="DO211" s="470">
        <v>0</v>
      </c>
      <c r="DP211">
        <v>0</v>
      </c>
      <c r="DQ211">
        <v>-1</v>
      </c>
      <c r="DS211">
        <v>0</v>
      </c>
      <c r="DT211">
        <v>0</v>
      </c>
      <c r="DV211">
        <v>0</v>
      </c>
      <c r="EC211">
        <v>0</v>
      </c>
      <c r="ED211">
        <v>0</v>
      </c>
      <c r="EE211">
        <v>0</v>
      </c>
      <c r="EI211">
        <v>0</v>
      </c>
      <c r="EJ211">
        <v>0</v>
      </c>
      <c r="EK211">
        <v>0</v>
      </c>
      <c r="EL211">
        <v>0</v>
      </c>
      <c r="EM211">
        <v>0</v>
      </c>
      <c r="EN211">
        <v>0</v>
      </c>
      <c r="ER211">
        <v>0</v>
      </c>
      <c r="EV211" t="e">
        <f t="shared" si="3"/>
        <v>#N/A</v>
      </c>
    </row>
    <row r="212" spans="1:152">
      <c r="A212">
        <v>1103</v>
      </c>
      <c r="B212">
        <v>7</v>
      </c>
      <c r="C212" t="s">
        <v>5226</v>
      </c>
      <c r="E212" t="s">
        <v>5227</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1</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t="s">
        <v>5222</v>
      </c>
      <c r="DE212">
        <v>0</v>
      </c>
      <c r="DF212">
        <v>0</v>
      </c>
      <c r="DJ212" t="s">
        <v>5095</v>
      </c>
      <c r="DK212" s="202">
        <v>42410.541354166664</v>
      </c>
      <c r="DM212" s="470">
        <v>0</v>
      </c>
      <c r="DO212" s="470">
        <v>0</v>
      </c>
      <c r="DP212">
        <v>0</v>
      </c>
      <c r="DQ212">
        <v>-1</v>
      </c>
      <c r="DS212">
        <v>0</v>
      </c>
      <c r="DT212">
        <v>0</v>
      </c>
      <c r="DV212">
        <v>0</v>
      </c>
      <c r="EC212">
        <v>0</v>
      </c>
      <c r="ED212">
        <v>0</v>
      </c>
      <c r="EE212">
        <v>0</v>
      </c>
      <c r="EI212">
        <v>0</v>
      </c>
      <c r="EJ212">
        <v>0</v>
      </c>
      <c r="EK212">
        <v>0</v>
      </c>
      <c r="EL212">
        <v>0</v>
      </c>
      <c r="EM212">
        <v>0</v>
      </c>
      <c r="EN212">
        <v>0</v>
      </c>
      <c r="ER212">
        <v>0</v>
      </c>
      <c r="EV212" t="e">
        <f t="shared" si="3"/>
        <v>#N/A</v>
      </c>
    </row>
    <row r="213" spans="1:152">
      <c r="A213">
        <v>1104</v>
      </c>
      <c r="B213">
        <v>55</v>
      </c>
      <c r="C213" t="s">
        <v>5228</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E213">
        <v>0</v>
      </c>
      <c r="DF213">
        <v>0</v>
      </c>
      <c r="DJ213" t="s">
        <v>5095</v>
      </c>
      <c r="DK213" s="202">
        <v>42410.541354166664</v>
      </c>
      <c r="DM213" s="470">
        <v>0</v>
      </c>
      <c r="DO213" s="470">
        <v>0</v>
      </c>
      <c r="DP213">
        <v>0</v>
      </c>
      <c r="DQ213">
        <v>-1</v>
      </c>
      <c r="DS213">
        <v>0</v>
      </c>
      <c r="DT213">
        <v>0</v>
      </c>
      <c r="DV213">
        <v>0</v>
      </c>
      <c r="EC213">
        <v>0</v>
      </c>
      <c r="ED213">
        <v>0</v>
      </c>
      <c r="EE213">
        <v>0</v>
      </c>
      <c r="EI213">
        <v>0</v>
      </c>
      <c r="EJ213">
        <v>0</v>
      </c>
      <c r="EK213">
        <v>0</v>
      </c>
      <c r="EL213">
        <v>0</v>
      </c>
      <c r="EM213">
        <v>0</v>
      </c>
      <c r="EN213">
        <v>0</v>
      </c>
      <c r="ER213">
        <v>0</v>
      </c>
      <c r="EV213" t="e">
        <f t="shared" si="3"/>
        <v>#N/A</v>
      </c>
    </row>
    <row r="214" spans="1:152">
      <c r="A214">
        <v>1105</v>
      </c>
      <c r="B214">
        <v>55</v>
      </c>
      <c r="C214" t="s">
        <v>5229</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E214">
        <v>0</v>
      </c>
      <c r="DF214">
        <v>0</v>
      </c>
      <c r="DJ214" t="s">
        <v>5095</v>
      </c>
      <c r="DK214" s="202">
        <v>42410.541354166664</v>
      </c>
      <c r="DM214" s="470">
        <v>0</v>
      </c>
      <c r="DO214" s="470">
        <v>0</v>
      </c>
      <c r="DP214">
        <v>0</v>
      </c>
      <c r="DQ214">
        <v>-1</v>
      </c>
      <c r="DS214">
        <v>0</v>
      </c>
      <c r="DT214">
        <v>0</v>
      </c>
      <c r="DV214">
        <v>0</v>
      </c>
      <c r="EC214">
        <v>0</v>
      </c>
      <c r="ED214">
        <v>0</v>
      </c>
      <c r="EE214">
        <v>0</v>
      </c>
      <c r="EI214">
        <v>0</v>
      </c>
      <c r="EJ214">
        <v>0</v>
      </c>
      <c r="EK214">
        <v>0</v>
      </c>
      <c r="EL214">
        <v>0</v>
      </c>
      <c r="EM214">
        <v>0</v>
      </c>
      <c r="EN214">
        <v>0</v>
      </c>
      <c r="ER214">
        <v>0</v>
      </c>
      <c r="EV214" t="e">
        <f t="shared" si="3"/>
        <v>#N/A</v>
      </c>
    </row>
    <row r="215" spans="1:152">
      <c r="A215">
        <v>1106</v>
      </c>
      <c r="B215">
        <v>55</v>
      </c>
      <c r="C215" t="s">
        <v>5230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E215">
        <v>0</v>
      </c>
      <c r="DF215">
        <v>0</v>
      </c>
      <c r="DJ215" t="s">
        <v>5095</v>
      </c>
      <c r="DK215" s="202">
        <v>42410.541354166664</v>
      </c>
      <c r="DM215" s="470">
        <v>0</v>
      </c>
      <c r="DO215" s="470">
        <v>0</v>
      </c>
      <c r="DP215">
        <v>0</v>
      </c>
      <c r="DQ215">
        <v>-1</v>
      </c>
      <c r="DS215">
        <v>0</v>
      </c>
      <c r="DT215">
        <v>0</v>
      </c>
      <c r="DV215">
        <v>0</v>
      </c>
      <c r="EC215">
        <v>0</v>
      </c>
      <c r="ED215">
        <v>0</v>
      </c>
      <c r="EE215">
        <v>0</v>
      </c>
      <c r="EI215">
        <v>0</v>
      </c>
      <c r="EJ215">
        <v>0</v>
      </c>
      <c r="EK215">
        <v>0</v>
      </c>
      <c r="EL215">
        <v>0</v>
      </c>
      <c r="EM215">
        <v>0</v>
      </c>
      <c r="EN215">
        <v>0</v>
      </c>
      <c r="ER215">
        <v>0</v>
      </c>
      <c r="EV215" t="e">
        <f t="shared" si="3"/>
        <v>#N/A</v>
      </c>
    </row>
    <row r="216" spans="1:152">
      <c r="A216">
        <v>1107</v>
      </c>
      <c r="B216">
        <v>55</v>
      </c>
      <c r="C216" t="s">
        <v>5231</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E216">
        <v>0</v>
      </c>
      <c r="DF216">
        <v>0</v>
      </c>
      <c r="DJ216" t="s">
        <v>5095</v>
      </c>
      <c r="DK216" s="202">
        <v>42410.541354166664</v>
      </c>
      <c r="DM216" s="470">
        <v>0</v>
      </c>
      <c r="DO216" s="470">
        <v>0</v>
      </c>
      <c r="DP216">
        <v>0</v>
      </c>
      <c r="DQ216">
        <v>-1</v>
      </c>
      <c r="DS216">
        <v>0</v>
      </c>
      <c r="DT216">
        <v>0</v>
      </c>
      <c r="DV216">
        <v>0</v>
      </c>
      <c r="EC216">
        <v>0</v>
      </c>
      <c r="ED216">
        <v>0</v>
      </c>
      <c r="EE216">
        <v>0</v>
      </c>
      <c r="EI216">
        <v>0</v>
      </c>
      <c r="EJ216">
        <v>0</v>
      </c>
      <c r="EK216">
        <v>0</v>
      </c>
      <c r="EL216">
        <v>0</v>
      </c>
      <c r="EM216">
        <v>0</v>
      </c>
      <c r="EN216">
        <v>0</v>
      </c>
      <c r="ER216">
        <v>0</v>
      </c>
      <c r="EV216" t="e">
        <f t="shared" si="3"/>
        <v>#N/A</v>
      </c>
    </row>
    <row r="217" spans="1:152">
      <c r="A217">
        <v>1108</v>
      </c>
      <c r="B217">
        <v>55</v>
      </c>
      <c r="C217" t="s">
        <v>5232</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E217">
        <v>0</v>
      </c>
      <c r="DF217">
        <v>0</v>
      </c>
      <c r="DJ217" t="s">
        <v>5095</v>
      </c>
      <c r="DK217" s="202">
        <v>42410.541365740741</v>
      </c>
      <c r="DM217" s="470">
        <v>0</v>
      </c>
      <c r="DO217" s="470">
        <v>0</v>
      </c>
      <c r="DP217">
        <v>0</v>
      </c>
      <c r="DQ217">
        <v>-1</v>
      </c>
      <c r="DS217">
        <v>0</v>
      </c>
      <c r="DT217">
        <v>0</v>
      </c>
      <c r="DV217">
        <v>0</v>
      </c>
      <c r="EC217">
        <v>0</v>
      </c>
      <c r="ED217">
        <v>0</v>
      </c>
      <c r="EE217">
        <v>0</v>
      </c>
      <c r="EI217">
        <v>0</v>
      </c>
      <c r="EJ217">
        <v>0</v>
      </c>
      <c r="EK217">
        <v>0</v>
      </c>
      <c r="EL217">
        <v>0</v>
      </c>
      <c r="EM217">
        <v>0</v>
      </c>
      <c r="EN217">
        <v>0</v>
      </c>
      <c r="ER217">
        <v>0</v>
      </c>
      <c r="EV217" t="e">
        <f t="shared" si="3"/>
        <v>#N/A</v>
      </c>
    </row>
    <row r="218" spans="1:152">
      <c r="A218">
        <v>1109</v>
      </c>
      <c r="B218">
        <v>55</v>
      </c>
      <c r="C218" t="s">
        <v>5233</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E218">
        <v>0</v>
      </c>
      <c r="DF218">
        <v>0</v>
      </c>
      <c r="DJ218" t="s">
        <v>5095</v>
      </c>
      <c r="DK218" s="202">
        <v>42410.541365740741</v>
      </c>
      <c r="DM218" s="470">
        <v>0</v>
      </c>
      <c r="DO218" s="470">
        <v>0</v>
      </c>
      <c r="DP218">
        <v>0</v>
      </c>
      <c r="DQ218">
        <v>-1</v>
      </c>
      <c r="DS218">
        <v>0</v>
      </c>
      <c r="DT218">
        <v>0</v>
      </c>
      <c r="DV218">
        <v>0</v>
      </c>
      <c r="EC218">
        <v>0</v>
      </c>
      <c r="ED218">
        <v>0</v>
      </c>
      <c r="EE218">
        <v>0</v>
      </c>
      <c r="EI218">
        <v>0</v>
      </c>
      <c r="EJ218">
        <v>0</v>
      </c>
      <c r="EK218">
        <v>0</v>
      </c>
      <c r="EL218">
        <v>0</v>
      </c>
      <c r="EM218">
        <v>0</v>
      </c>
      <c r="EN218">
        <v>0</v>
      </c>
      <c r="ER218">
        <v>0</v>
      </c>
      <c r="EV218" t="e">
        <f t="shared" si="3"/>
        <v>#N/A</v>
      </c>
    </row>
    <row r="219" spans="1:152">
      <c r="A219">
        <v>1110</v>
      </c>
      <c r="B219">
        <v>55</v>
      </c>
      <c r="C219" t="s">
        <v>5234</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E219">
        <v>0</v>
      </c>
      <c r="DF219">
        <v>0</v>
      </c>
      <c r="DJ219" t="s">
        <v>5095</v>
      </c>
      <c r="DK219" s="202">
        <v>42410.541365740741</v>
      </c>
      <c r="DM219" s="470">
        <v>0</v>
      </c>
      <c r="DO219" s="470">
        <v>0</v>
      </c>
      <c r="DP219">
        <v>0</v>
      </c>
      <c r="DQ219">
        <v>-1</v>
      </c>
      <c r="DS219">
        <v>0</v>
      </c>
      <c r="DT219">
        <v>0</v>
      </c>
      <c r="DV219">
        <v>0</v>
      </c>
      <c r="EC219">
        <v>0</v>
      </c>
      <c r="ED219">
        <v>0</v>
      </c>
      <c r="EE219">
        <v>0</v>
      </c>
      <c r="EI219">
        <v>0</v>
      </c>
      <c r="EJ219">
        <v>0</v>
      </c>
      <c r="EK219">
        <v>0</v>
      </c>
      <c r="EL219">
        <v>0</v>
      </c>
      <c r="EM219">
        <v>0</v>
      </c>
      <c r="EN219">
        <v>0</v>
      </c>
      <c r="ER219">
        <v>0</v>
      </c>
      <c r="EV219" t="e">
        <f t="shared" si="3"/>
        <v>#N/A</v>
      </c>
    </row>
    <row r="220" spans="1:152">
      <c r="A220">
        <v>1111</v>
      </c>
      <c r="B220">
        <v>55</v>
      </c>
      <c r="C220" t="s">
        <v>5235</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E220">
        <v>0</v>
      </c>
      <c r="DF220">
        <v>0</v>
      </c>
      <c r="DJ220" t="s">
        <v>5095</v>
      </c>
      <c r="DK220" s="202">
        <v>42410.541365740741</v>
      </c>
      <c r="DM220" s="470">
        <v>0</v>
      </c>
      <c r="DO220" s="470">
        <v>0</v>
      </c>
      <c r="DP220">
        <v>0</v>
      </c>
      <c r="DQ220">
        <v>-1</v>
      </c>
      <c r="DS220">
        <v>0</v>
      </c>
      <c r="DT220">
        <v>0</v>
      </c>
      <c r="DV220">
        <v>0</v>
      </c>
      <c r="EC220">
        <v>0</v>
      </c>
      <c r="ED220">
        <v>0</v>
      </c>
      <c r="EE220">
        <v>0</v>
      </c>
      <c r="EI220">
        <v>0</v>
      </c>
      <c r="EJ220">
        <v>0</v>
      </c>
      <c r="EK220">
        <v>0</v>
      </c>
      <c r="EL220">
        <v>0</v>
      </c>
      <c r="EM220">
        <v>0</v>
      </c>
      <c r="EN220">
        <v>0</v>
      </c>
      <c r="ER220">
        <v>0</v>
      </c>
      <c r="EV220" t="e">
        <f t="shared" si="3"/>
        <v>#N/A</v>
      </c>
    </row>
    <row r="221" spans="1:152">
      <c r="A221">
        <v>1112</v>
      </c>
      <c r="B221">
        <v>55</v>
      </c>
      <c r="C221" t="s">
        <v>5236</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E221">
        <v>0</v>
      </c>
      <c r="DF221">
        <v>0</v>
      </c>
      <c r="DJ221" t="s">
        <v>5095</v>
      </c>
      <c r="DK221" s="202">
        <v>42410.541365740741</v>
      </c>
      <c r="DM221" s="470">
        <v>0</v>
      </c>
      <c r="DO221" s="470">
        <v>0</v>
      </c>
      <c r="DP221">
        <v>0</v>
      </c>
      <c r="DQ221">
        <v>-1</v>
      </c>
      <c r="DS221">
        <v>0</v>
      </c>
      <c r="DT221">
        <v>0</v>
      </c>
      <c r="DV221">
        <v>0</v>
      </c>
      <c r="EC221">
        <v>0</v>
      </c>
      <c r="ED221">
        <v>0</v>
      </c>
      <c r="EE221">
        <v>0</v>
      </c>
      <c r="EI221">
        <v>0</v>
      </c>
      <c r="EJ221">
        <v>0</v>
      </c>
      <c r="EK221">
        <v>0</v>
      </c>
      <c r="EL221">
        <v>0</v>
      </c>
      <c r="EM221">
        <v>0</v>
      </c>
      <c r="EN221">
        <v>0</v>
      </c>
      <c r="ER221">
        <v>0</v>
      </c>
      <c r="EV221" t="e">
        <f t="shared" si="3"/>
        <v>#N/A</v>
      </c>
    </row>
    <row r="222" spans="1:152">
      <c r="A222">
        <v>1113</v>
      </c>
      <c r="B222">
        <v>55</v>
      </c>
      <c r="C222" t="s">
        <v>5237</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E222">
        <v>0</v>
      </c>
      <c r="DF222">
        <v>0</v>
      </c>
      <c r="DJ222" t="s">
        <v>5095</v>
      </c>
      <c r="DK222" s="202">
        <v>42410.541365740741</v>
      </c>
      <c r="DM222" s="470">
        <v>0</v>
      </c>
      <c r="DO222" s="470">
        <v>0</v>
      </c>
      <c r="DP222">
        <v>0</v>
      </c>
      <c r="DQ222">
        <v>-1</v>
      </c>
      <c r="DS222">
        <v>0</v>
      </c>
      <c r="DT222">
        <v>0</v>
      </c>
      <c r="DV222">
        <v>0</v>
      </c>
      <c r="EC222">
        <v>0</v>
      </c>
      <c r="ED222">
        <v>0</v>
      </c>
      <c r="EE222">
        <v>0</v>
      </c>
      <c r="EI222">
        <v>0</v>
      </c>
      <c r="EJ222">
        <v>0</v>
      </c>
      <c r="EK222">
        <v>0</v>
      </c>
      <c r="EL222">
        <v>0</v>
      </c>
      <c r="EM222">
        <v>0</v>
      </c>
      <c r="EN222">
        <v>0</v>
      </c>
      <c r="ER222">
        <v>0</v>
      </c>
      <c r="EV222" t="e">
        <f t="shared" si="3"/>
        <v>#N/A</v>
      </c>
    </row>
    <row r="223" spans="1:152">
      <c r="A223">
        <v>1114</v>
      </c>
      <c r="B223">
        <v>55</v>
      </c>
      <c r="C223" t="s">
        <v>5238</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E223">
        <v>0</v>
      </c>
      <c r="DF223">
        <v>0</v>
      </c>
      <c r="DJ223" t="s">
        <v>5095</v>
      </c>
      <c r="DK223" s="202">
        <v>42410.541365740741</v>
      </c>
      <c r="DM223" s="470">
        <v>0</v>
      </c>
      <c r="DO223" s="470">
        <v>0</v>
      </c>
      <c r="DP223">
        <v>0</v>
      </c>
      <c r="DQ223">
        <v>-1</v>
      </c>
      <c r="DS223">
        <v>0</v>
      </c>
      <c r="DT223">
        <v>0</v>
      </c>
      <c r="DV223">
        <v>0</v>
      </c>
      <c r="EC223">
        <v>0</v>
      </c>
      <c r="ED223">
        <v>0</v>
      </c>
      <c r="EE223">
        <v>0</v>
      </c>
      <c r="EI223">
        <v>0</v>
      </c>
      <c r="EJ223">
        <v>0</v>
      </c>
      <c r="EK223">
        <v>0</v>
      </c>
      <c r="EL223">
        <v>0</v>
      </c>
      <c r="EM223">
        <v>0</v>
      </c>
      <c r="EN223">
        <v>0</v>
      </c>
      <c r="ER223">
        <v>0</v>
      </c>
      <c r="EV223" t="e">
        <f t="shared" si="3"/>
        <v>#N/A</v>
      </c>
    </row>
    <row r="224" spans="1:152">
      <c r="A224">
        <v>1115</v>
      </c>
      <c r="B224">
        <v>55</v>
      </c>
      <c r="C224" t="s">
        <v>5239</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E224">
        <v>0</v>
      </c>
      <c r="DF224">
        <v>0</v>
      </c>
      <c r="DJ224" t="s">
        <v>5095</v>
      </c>
      <c r="DK224" s="202">
        <v>42410.541365740741</v>
      </c>
      <c r="DM224" s="470">
        <v>0</v>
      </c>
      <c r="DO224" s="470">
        <v>0</v>
      </c>
      <c r="DP224">
        <v>0</v>
      </c>
      <c r="DQ224">
        <v>-1</v>
      </c>
      <c r="DS224">
        <v>0</v>
      </c>
      <c r="DT224">
        <v>0</v>
      </c>
      <c r="DV224">
        <v>0</v>
      </c>
      <c r="EC224">
        <v>0</v>
      </c>
      <c r="ED224">
        <v>0</v>
      </c>
      <c r="EE224">
        <v>0</v>
      </c>
      <c r="EI224">
        <v>0</v>
      </c>
      <c r="EJ224">
        <v>0</v>
      </c>
      <c r="EK224">
        <v>0</v>
      </c>
      <c r="EL224">
        <v>0</v>
      </c>
      <c r="EM224">
        <v>0</v>
      </c>
      <c r="EN224">
        <v>0</v>
      </c>
      <c r="ER224">
        <v>0</v>
      </c>
      <c r="EV224" t="e">
        <f t="shared" si="3"/>
        <v>#N/A</v>
      </c>
    </row>
    <row r="225" spans="1:152">
      <c r="A225">
        <v>1116</v>
      </c>
      <c r="B225">
        <v>55</v>
      </c>
      <c r="C225" t="s">
        <v>5240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E225">
        <v>0</v>
      </c>
      <c r="DF225">
        <v>0</v>
      </c>
      <c r="DJ225" t="s">
        <v>5095</v>
      </c>
      <c r="DK225" s="202">
        <v>42410.541377314818</v>
      </c>
      <c r="DM225" s="470">
        <v>0</v>
      </c>
      <c r="DO225" s="470">
        <v>0</v>
      </c>
      <c r="DP225">
        <v>0</v>
      </c>
      <c r="DQ225">
        <v>-1</v>
      </c>
      <c r="DS225">
        <v>0</v>
      </c>
      <c r="DT225">
        <v>0</v>
      </c>
      <c r="DV225">
        <v>0</v>
      </c>
      <c r="EC225">
        <v>0</v>
      </c>
      <c r="ED225">
        <v>0</v>
      </c>
      <c r="EE225">
        <v>0</v>
      </c>
      <c r="EI225">
        <v>0</v>
      </c>
      <c r="EJ225">
        <v>0</v>
      </c>
      <c r="EK225">
        <v>0</v>
      </c>
      <c r="EL225">
        <v>0</v>
      </c>
      <c r="EM225">
        <v>0</v>
      </c>
      <c r="EN225">
        <v>0</v>
      </c>
      <c r="ER225">
        <v>0</v>
      </c>
      <c r="EV225" t="e">
        <f t="shared" si="3"/>
        <v>#N/A</v>
      </c>
    </row>
    <row r="226" spans="1:152">
      <c r="A226">
        <v>1117</v>
      </c>
      <c r="B226">
        <v>55</v>
      </c>
      <c r="C226" t="s">
        <v>5241</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E226">
        <v>0</v>
      </c>
      <c r="DF226">
        <v>0</v>
      </c>
      <c r="DJ226" t="s">
        <v>5095</v>
      </c>
      <c r="DK226" s="202">
        <v>42410.541377314818</v>
      </c>
      <c r="DM226" s="470">
        <v>0</v>
      </c>
      <c r="DO226" s="470">
        <v>0</v>
      </c>
      <c r="DP226">
        <v>0</v>
      </c>
      <c r="DQ226">
        <v>-1</v>
      </c>
      <c r="DS226">
        <v>0</v>
      </c>
      <c r="DT226">
        <v>0</v>
      </c>
      <c r="DV226">
        <v>0</v>
      </c>
      <c r="EC226">
        <v>0</v>
      </c>
      <c r="ED226">
        <v>0</v>
      </c>
      <c r="EE226">
        <v>0</v>
      </c>
      <c r="EI226">
        <v>0</v>
      </c>
      <c r="EJ226">
        <v>0</v>
      </c>
      <c r="EK226">
        <v>0</v>
      </c>
      <c r="EL226">
        <v>0</v>
      </c>
      <c r="EM226">
        <v>0</v>
      </c>
      <c r="EN226">
        <v>0</v>
      </c>
      <c r="ER226">
        <v>0</v>
      </c>
      <c r="EV226" t="e">
        <f t="shared" si="3"/>
        <v>#N/A</v>
      </c>
    </row>
    <row r="227" spans="1:152">
      <c r="A227">
        <v>1118</v>
      </c>
      <c r="B227">
        <v>55</v>
      </c>
      <c r="C227" t="s">
        <v>5242</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E227">
        <v>0</v>
      </c>
      <c r="DF227">
        <v>0</v>
      </c>
      <c r="DJ227" t="s">
        <v>5095</v>
      </c>
      <c r="DK227" s="202">
        <v>42410.541377314818</v>
      </c>
      <c r="DM227" s="470">
        <v>0</v>
      </c>
      <c r="DO227" s="470">
        <v>0</v>
      </c>
      <c r="DP227">
        <v>0</v>
      </c>
      <c r="DQ227">
        <v>-1</v>
      </c>
      <c r="DS227">
        <v>0</v>
      </c>
      <c r="DT227">
        <v>0</v>
      </c>
      <c r="DV227">
        <v>0</v>
      </c>
      <c r="EC227">
        <v>0</v>
      </c>
      <c r="ED227">
        <v>0</v>
      </c>
      <c r="EE227">
        <v>0</v>
      </c>
      <c r="EI227">
        <v>0</v>
      </c>
      <c r="EJ227">
        <v>0</v>
      </c>
      <c r="EK227">
        <v>0</v>
      </c>
      <c r="EL227">
        <v>0</v>
      </c>
      <c r="EM227">
        <v>0</v>
      </c>
      <c r="EN227">
        <v>0</v>
      </c>
      <c r="ER227">
        <v>0</v>
      </c>
      <c r="EV227" t="e">
        <f t="shared" si="3"/>
        <v>#N/A</v>
      </c>
    </row>
    <row r="228" spans="1:152">
      <c r="A228">
        <v>1119</v>
      </c>
      <c r="B228">
        <v>55</v>
      </c>
      <c r="C228" t="s">
        <v>5243</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E228">
        <v>0</v>
      </c>
      <c r="DF228">
        <v>0</v>
      </c>
      <c r="DJ228" t="s">
        <v>5095</v>
      </c>
      <c r="DK228" s="202">
        <v>42410.541377314818</v>
      </c>
      <c r="DM228" s="470">
        <v>0</v>
      </c>
      <c r="DO228" s="470">
        <v>0</v>
      </c>
      <c r="DP228">
        <v>0</v>
      </c>
      <c r="DQ228">
        <v>-1</v>
      </c>
      <c r="DS228">
        <v>0</v>
      </c>
      <c r="DT228">
        <v>0</v>
      </c>
      <c r="DV228">
        <v>0</v>
      </c>
      <c r="EC228">
        <v>0</v>
      </c>
      <c r="ED228">
        <v>0</v>
      </c>
      <c r="EE228">
        <v>0</v>
      </c>
      <c r="EI228">
        <v>0</v>
      </c>
      <c r="EJ228">
        <v>0</v>
      </c>
      <c r="EK228">
        <v>0</v>
      </c>
      <c r="EL228">
        <v>0</v>
      </c>
      <c r="EM228">
        <v>0</v>
      </c>
      <c r="EN228">
        <v>0</v>
      </c>
      <c r="ER228">
        <v>0</v>
      </c>
      <c r="EV228" t="e">
        <f t="shared" si="3"/>
        <v>#N/A</v>
      </c>
    </row>
    <row r="229" spans="1:152">
      <c r="A229">
        <v>1120</v>
      </c>
      <c r="B229">
        <v>55</v>
      </c>
      <c r="C229" t="s">
        <v>5244</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E229">
        <v>0</v>
      </c>
      <c r="DF229">
        <v>0</v>
      </c>
      <c r="DJ229" t="s">
        <v>5095</v>
      </c>
      <c r="DK229" s="202">
        <v>42410.541377314818</v>
      </c>
      <c r="DM229" s="470">
        <v>0</v>
      </c>
      <c r="DO229" s="470">
        <v>0</v>
      </c>
      <c r="DP229">
        <v>0</v>
      </c>
      <c r="DQ229">
        <v>-1</v>
      </c>
      <c r="DS229">
        <v>0</v>
      </c>
      <c r="DT229">
        <v>0</v>
      </c>
      <c r="DV229">
        <v>0</v>
      </c>
      <c r="EC229">
        <v>0</v>
      </c>
      <c r="ED229">
        <v>0</v>
      </c>
      <c r="EE229">
        <v>0</v>
      </c>
      <c r="EI229">
        <v>0</v>
      </c>
      <c r="EJ229">
        <v>0</v>
      </c>
      <c r="EK229">
        <v>0</v>
      </c>
      <c r="EL229">
        <v>0</v>
      </c>
      <c r="EM229">
        <v>0</v>
      </c>
      <c r="EN229">
        <v>0</v>
      </c>
      <c r="ER229">
        <v>0</v>
      </c>
      <c r="EV229" t="e">
        <f t="shared" si="3"/>
        <v>#N/A</v>
      </c>
    </row>
    <row r="230" spans="1:152">
      <c r="A230">
        <v>1121</v>
      </c>
      <c r="B230">
        <v>55</v>
      </c>
      <c r="C230" t="s">
        <v>5245</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E230">
        <v>0</v>
      </c>
      <c r="DF230">
        <v>0</v>
      </c>
      <c r="DJ230" t="s">
        <v>5095</v>
      </c>
      <c r="DK230" s="202">
        <v>42410.541377314818</v>
      </c>
      <c r="DM230" s="470">
        <v>0</v>
      </c>
      <c r="DO230" s="470">
        <v>0</v>
      </c>
      <c r="DP230">
        <v>0</v>
      </c>
      <c r="DQ230">
        <v>-1</v>
      </c>
      <c r="DS230">
        <v>0</v>
      </c>
      <c r="DT230">
        <v>0</v>
      </c>
      <c r="DV230">
        <v>0</v>
      </c>
      <c r="EC230">
        <v>0</v>
      </c>
      <c r="ED230">
        <v>0</v>
      </c>
      <c r="EE230">
        <v>0</v>
      </c>
      <c r="EI230">
        <v>0</v>
      </c>
      <c r="EJ230">
        <v>0</v>
      </c>
      <c r="EK230">
        <v>0</v>
      </c>
      <c r="EL230">
        <v>0</v>
      </c>
      <c r="EM230">
        <v>0</v>
      </c>
      <c r="EN230">
        <v>0</v>
      </c>
      <c r="ER230">
        <v>0</v>
      </c>
      <c r="EV230" t="e">
        <f t="shared" si="3"/>
        <v>#N/A</v>
      </c>
    </row>
    <row r="231" spans="1:152">
      <c r="A231">
        <v>1122</v>
      </c>
      <c r="B231">
        <v>55</v>
      </c>
      <c r="C231" t="s">
        <v>5246</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E231">
        <v>0</v>
      </c>
      <c r="DF231">
        <v>0</v>
      </c>
      <c r="DJ231" t="s">
        <v>5095</v>
      </c>
      <c r="DK231" s="202">
        <v>42410.541377314818</v>
      </c>
      <c r="DM231" s="470">
        <v>0</v>
      </c>
      <c r="DO231" s="470">
        <v>0</v>
      </c>
      <c r="DP231">
        <v>0</v>
      </c>
      <c r="DQ231">
        <v>-1</v>
      </c>
      <c r="DS231">
        <v>0</v>
      </c>
      <c r="DT231">
        <v>0</v>
      </c>
      <c r="DV231">
        <v>0</v>
      </c>
      <c r="EC231">
        <v>0</v>
      </c>
      <c r="ED231">
        <v>0</v>
      </c>
      <c r="EE231">
        <v>0</v>
      </c>
      <c r="EI231">
        <v>0</v>
      </c>
      <c r="EJ231">
        <v>0</v>
      </c>
      <c r="EK231">
        <v>0</v>
      </c>
      <c r="EL231">
        <v>0</v>
      </c>
      <c r="EM231">
        <v>0</v>
      </c>
      <c r="EN231">
        <v>0</v>
      </c>
      <c r="ER231">
        <v>0</v>
      </c>
      <c r="EV231" t="e">
        <f t="shared" si="3"/>
        <v>#N/A</v>
      </c>
    </row>
    <row r="232" spans="1:152">
      <c r="A232">
        <v>1123</v>
      </c>
      <c r="B232">
        <v>56</v>
      </c>
      <c r="C232" t="s">
        <v>4811</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E232">
        <v>0</v>
      </c>
      <c r="DF232">
        <v>0</v>
      </c>
      <c r="DJ232" t="s">
        <v>5095</v>
      </c>
      <c r="DK232" s="202">
        <v>42410.541388888887</v>
      </c>
      <c r="DM232" s="470">
        <v>0</v>
      </c>
      <c r="DO232" s="470">
        <v>0</v>
      </c>
      <c r="DP232">
        <v>0</v>
      </c>
      <c r="DQ232">
        <v>-1</v>
      </c>
      <c r="DS232">
        <v>0</v>
      </c>
      <c r="DT232">
        <v>0</v>
      </c>
      <c r="DV232">
        <v>0</v>
      </c>
      <c r="EC232">
        <v>0</v>
      </c>
      <c r="ED232">
        <v>0</v>
      </c>
      <c r="EE232">
        <v>0</v>
      </c>
      <c r="EI232">
        <v>0</v>
      </c>
      <c r="EJ232">
        <v>0</v>
      </c>
      <c r="EK232">
        <v>0</v>
      </c>
      <c r="EL232">
        <v>0</v>
      </c>
      <c r="EM232">
        <v>0</v>
      </c>
      <c r="EN232">
        <v>0</v>
      </c>
      <c r="ER232">
        <v>0</v>
      </c>
      <c r="EV232" t="e">
        <f t="shared" si="3"/>
        <v>#N/A</v>
      </c>
    </row>
    <row r="233" spans="1:152">
      <c r="A233">
        <v>1124</v>
      </c>
      <c r="B233">
        <v>56</v>
      </c>
      <c r="C233" t="s">
        <v>4813</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E233">
        <v>0</v>
      </c>
      <c r="DF233">
        <v>0</v>
      </c>
      <c r="DJ233" t="s">
        <v>5095</v>
      </c>
      <c r="DK233" s="202">
        <v>42410.541388888887</v>
      </c>
      <c r="DM233" s="470">
        <v>0</v>
      </c>
      <c r="DO233" s="470">
        <v>0</v>
      </c>
      <c r="DP233">
        <v>0</v>
      </c>
      <c r="DQ233">
        <v>-1</v>
      </c>
      <c r="DS233">
        <v>0</v>
      </c>
      <c r="DT233">
        <v>0</v>
      </c>
      <c r="DV233">
        <v>0</v>
      </c>
      <c r="EC233">
        <v>0</v>
      </c>
      <c r="ED233">
        <v>0</v>
      </c>
      <c r="EE233">
        <v>0</v>
      </c>
      <c r="EI233">
        <v>0</v>
      </c>
      <c r="EJ233">
        <v>0</v>
      </c>
      <c r="EK233">
        <v>0</v>
      </c>
      <c r="EL233">
        <v>0</v>
      </c>
      <c r="EM233">
        <v>0</v>
      </c>
      <c r="EN233">
        <v>0</v>
      </c>
      <c r="ER233">
        <v>0</v>
      </c>
      <c r="EV233" t="e">
        <f t="shared" si="3"/>
        <v>#N/A</v>
      </c>
    </row>
    <row r="234" spans="1:152">
      <c r="A234">
        <v>1125</v>
      </c>
      <c r="B234">
        <v>56</v>
      </c>
      <c r="C234" t="s">
        <v>4815</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E234">
        <v>0</v>
      </c>
      <c r="DF234">
        <v>0</v>
      </c>
      <c r="DJ234" t="s">
        <v>5095</v>
      </c>
      <c r="DK234" s="202">
        <v>42410.541388888887</v>
      </c>
      <c r="DM234" s="470">
        <v>0</v>
      </c>
      <c r="DO234" s="470">
        <v>0</v>
      </c>
      <c r="DP234">
        <v>0</v>
      </c>
      <c r="DQ234">
        <v>-1</v>
      </c>
      <c r="DS234">
        <v>0</v>
      </c>
      <c r="DT234">
        <v>0</v>
      </c>
      <c r="DV234">
        <v>0</v>
      </c>
      <c r="EC234">
        <v>0</v>
      </c>
      <c r="ED234">
        <v>0</v>
      </c>
      <c r="EE234">
        <v>0</v>
      </c>
      <c r="EI234">
        <v>0</v>
      </c>
      <c r="EJ234">
        <v>0</v>
      </c>
      <c r="EK234">
        <v>0</v>
      </c>
      <c r="EL234">
        <v>0</v>
      </c>
      <c r="EM234">
        <v>0</v>
      </c>
      <c r="EN234">
        <v>0</v>
      </c>
      <c r="ER234">
        <v>0</v>
      </c>
      <c r="EV234" t="e">
        <f t="shared" si="3"/>
        <v>#N/A</v>
      </c>
    </row>
    <row r="235" spans="1:152">
      <c r="A235">
        <v>1126</v>
      </c>
      <c r="B235">
        <v>56</v>
      </c>
      <c r="C235" t="s">
        <v>4817</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E235">
        <v>0</v>
      </c>
      <c r="DF235">
        <v>0</v>
      </c>
      <c r="DJ235" t="s">
        <v>5095</v>
      </c>
      <c r="DK235" s="202">
        <v>42410.541388888887</v>
      </c>
      <c r="DM235" s="470">
        <v>0</v>
      </c>
      <c r="DO235" s="470">
        <v>0</v>
      </c>
      <c r="DP235">
        <v>0</v>
      </c>
      <c r="DQ235">
        <v>-1</v>
      </c>
      <c r="DS235">
        <v>0</v>
      </c>
      <c r="DT235">
        <v>0</v>
      </c>
      <c r="DV235">
        <v>0</v>
      </c>
      <c r="EC235">
        <v>0</v>
      </c>
      <c r="ED235">
        <v>0</v>
      </c>
      <c r="EE235">
        <v>0</v>
      </c>
      <c r="EI235">
        <v>0</v>
      </c>
      <c r="EJ235">
        <v>0</v>
      </c>
      <c r="EK235">
        <v>0</v>
      </c>
      <c r="EL235">
        <v>0</v>
      </c>
      <c r="EM235">
        <v>0</v>
      </c>
      <c r="EN235">
        <v>0</v>
      </c>
      <c r="ER235">
        <v>0</v>
      </c>
      <c r="EV235" t="e">
        <f t="shared" si="3"/>
        <v>#N/A</v>
      </c>
    </row>
    <row r="236" spans="1:152">
      <c r="A236">
        <v>1127</v>
      </c>
      <c r="B236">
        <v>56</v>
      </c>
      <c r="C236" t="s">
        <v>4819</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E236">
        <v>0</v>
      </c>
      <c r="DF236">
        <v>0</v>
      </c>
      <c r="DJ236" t="s">
        <v>5095</v>
      </c>
      <c r="DK236" s="202">
        <v>42410.541388888887</v>
      </c>
      <c r="DM236" s="470">
        <v>0</v>
      </c>
      <c r="DO236" s="470">
        <v>0</v>
      </c>
      <c r="DP236">
        <v>0</v>
      </c>
      <c r="DQ236">
        <v>-1</v>
      </c>
      <c r="DS236">
        <v>0</v>
      </c>
      <c r="DT236">
        <v>0</v>
      </c>
      <c r="DV236">
        <v>0</v>
      </c>
      <c r="EC236">
        <v>0</v>
      </c>
      <c r="ED236">
        <v>0</v>
      </c>
      <c r="EE236">
        <v>0</v>
      </c>
      <c r="EI236">
        <v>0</v>
      </c>
      <c r="EJ236">
        <v>0</v>
      </c>
      <c r="EK236">
        <v>0</v>
      </c>
      <c r="EL236">
        <v>0</v>
      </c>
      <c r="EM236">
        <v>0</v>
      </c>
      <c r="EN236">
        <v>0</v>
      </c>
      <c r="ER236">
        <v>0</v>
      </c>
      <c r="EV236" t="e">
        <f t="shared" si="3"/>
        <v>#N/A</v>
      </c>
    </row>
    <row r="237" spans="1:152">
      <c r="A237">
        <v>1128</v>
      </c>
      <c r="B237">
        <v>56</v>
      </c>
      <c r="C237" t="s">
        <v>4821</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E237">
        <v>0</v>
      </c>
      <c r="DF237">
        <v>0</v>
      </c>
      <c r="DJ237" t="s">
        <v>5095</v>
      </c>
      <c r="DK237" s="202">
        <v>42410.541388888887</v>
      </c>
      <c r="DM237" s="470">
        <v>0</v>
      </c>
      <c r="DO237" s="470">
        <v>0</v>
      </c>
      <c r="DP237">
        <v>0</v>
      </c>
      <c r="DQ237">
        <v>-1</v>
      </c>
      <c r="DS237">
        <v>0</v>
      </c>
      <c r="DT237">
        <v>0</v>
      </c>
      <c r="DV237">
        <v>0</v>
      </c>
      <c r="EC237">
        <v>0</v>
      </c>
      <c r="ED237">
        <v>0</v>
      </c>
      <c r="EE237">
        <v>0</v>
      </c>
      <c r="EI237">
        <v>0</v>
      </c>
      <c r="EJ237">
        <v>0</v>
      </c>
      <c r="EK237">
        <v>0</v>
      </c>
      <c r="EL237">
        <v>0</v>
      </c>
      <c r="EM237">
        <v>0</v>
      </c>
      <c r="EN237">
        <v>0</v>
      </c>
      <c r="ER237">
        <v>0</v>
      </c>
      <c r="EV237" t="e">
        <f t="shared" si="3"/>
        <v>#N/A</v>
      </c>
    </row>
    <row r="238" spans="1:152">
      <c r="A238">
        <v>1129</v>
      </c>
      <c r="B238">
        <v>56</v>
      </c>
      <c r="C238" t="s">
        <v>4823</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E238">
        <v>0</v>
      </c>
      <c r="DF238">
        <v>0</v>
      </c>
      <c r="DJ238" t="s">
        <v>5095</v>
      </c>
      <c r="DK238" s="202">
        <v>42410.541388888887</v>
      </c>
      <c r="DM238" s="470">
        <v>0</v>
      </c>
      <c r="DO238" s="470">
        <v>0</v>
      </c>
      <c r="DP238">
        <v>0</v>
      </c>
      <c r="DQ238">
        <v>-1</v>
      </c>
      <c r="DS238">
        <v>0</v>
      </c>
      <c r="DT238">
        <v>0</v>
      </c>
      <c r="DV238">
        <v>0</v>
      </c>
      <c r="EC238">
        <v>0</v>
      </c>
      <c r="ED238">
        <v>0</v>
      </c>
      <c r="EE238">
        <v>0</v>
      </c>
      <c r="EI238">
        <v>0</v>
      </c>
      <c r="EJ238">
        <v>0</v>
      </c>
      <c r="EK238">
        <v>0</v>
      </c>
      <c r="EL238">
        <v>0</v>
      </c>
      <c r="EM238">
        <v>0</v>
      </c>
      <c r="EN238">
        <v>0</v>
      </c>
      <c r="ER238">
        <v>0</v>
      </c>
      <c r="EV238" t="e">
        <f t="shared" si="3"/>
        <v>#N/A</v>
      </c>
    </row>
    <row r="239" spans="1:152">
      <c r="A239">
        <v>1130</v>
      </c>
      <c r="B239">
        <v>56</v>
      </c>
      <c r="C239" t="s">
        <v>4825</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E239">
        <v>0</v>
      </c>
      <c r="DF239">
        <v>0</v>
      </c>
      <c r="DJ239" t="s">
        <v>5095</v>
      </c>
      <c r="DK239" s="202">
        <v>42410.541388888887</v>
      </c>
      <c r="DM239" s="470">
        <v>0</v>
      </c>
      <c r="DO239" s="470">
        <v>0</v>
      </c>
      <c r="DP239">
        <v>0</v>
      </c>
      <c r="DQ239">
        <v>-1</v>
      </c>
      <c r="DS239">
        <v>0</v>
      </c>
      <c r="DT239">
        <v>0</v>
      </c>
      <c r="DV239">
        <v>0</v>
      </c>
      <c r="EC239">
        <v>0</v>
      </c>
      <c r="ED239">
        <v>0</v>
      </c>
      <c r="EE239">
        <v>0</v>
      </c>
      <c r="EI239">
        <v>0</v>
      </c>
      <c r="EJ239">
        <v>0</v>
      </c>
      <c r="EK239">
        <v>0</v>
      </c>
      <c r="EL239">
        <v>0</v>
      </c>
      <c r="EM239">
        <v>0</v>
      </c>
      <c r="EN239">
        <v>0</v>
      </c>
      <c r="ER239">
        <v>0</v>
      </c>
      <c r="EV239" t="e">
        <f t="shared" si="3"/>
        <v>#N/A</v>
      </c>
    </row>
    <row r="240" spans="1:152">
      <c r="A240">
        <v>1131</v>
      </c>
      <c r="B240">
        <v>56</v>
      </c>
      <c r="C240" t="s">
        <v>4826</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E240">
        <v>0</v>
      </c>
      <c r="DF240">
        <v>0</v>
      </c>
      <c r="DJ240" t="s">
        <v>5095</v>
      </c>
      <c r="DK240" s="202">
        <v>42410.541400462964</v>
      </c>
      <c r="DM240" s="470">
        <v>0</v>
      </c>
      <c r="DO240" s="470">
        <v>0</v>
      </c>
      <c r="DP240">
        <v>0</v>
      </c>
      <c r="DQ240">
        <v>-1</v>
      </c>
      <c r="DS240">
        <v>0</v>
      </c>
      <c r="DT240">
        <v>0</v>
      </c>
      <c r="DV240">
        <v>0</v>
      </c>
      <c r="EC240">
        <v>0</v>
      </c>
      <c r="ED240">
        <v>0</v>
      </c>
      <c r="EE240">
        <v>0</v>
      </c>
      <c r="EI240">
        <v>0</v>
      </c>
      <c r="EJ240">
        <v>0</v>
      </c>
      <c r="EK240">
        <v>0</v>
      </c>
      <c r="EL240">
        <v>0</v>
      </c>
      <c r="EM240">
        <v>0</v>
      </c>
      <c r="EN240">
        <v>0</v>
      </c>
      <c r="ER240">
        <v>0</v>
      </c>
      <c r="EV240" t="e">
        <f t="shared" si="3"/>
        <v>#N/A</v>
      </c>
    </row>
    <row r="241" spans="1:152">
      <c r="A241">
        <v>1132</v>
      </c>
      <c r="B241">
        <v>56</v>
      </c>
      <c r="C241" t="s">
        <v>4828</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E241">
        <v>0</v>
      </c>
      <c r="DF241">
        <v>0</v>
      </c>
      <c r="DJ241" t="s">
        <v>5095</v>
      </c>
      <c r="DK241" s="202">
        <v>42410.541400462964</v>
      </c>
      <c r="DM241" s="470">
        <v>0</v>
      </c>
      <c r="DO241" s="470">
        <v>0</v>
      </c>
      <c r="DP241">
        <v>0</v>
      </c>
      <c r="DQ241">
        <v>-1</v>
      </c>
      <c r="DS241">
        <v>0</v>
      </c>
      <c r="DT241">
        <v>0</v>
      </c>
      <c r="DV241">
        <v>0</v>
      </c>
      <c r="EC241">
        <v>0</v>
      </c>
      <c r="ED241">
        <v>0</v>
      </c>
      <c r="EE241">
        <v>0</v>
      </c>
      <c r="EI241">
        <v>0</v>
      </c>
      <c r="EJ241">
        <v>0</v>
      </c>
      <c r="EK241">
        <v>0</v>
      </c>
      <c r="EL241">
        <v>0</v>
      </c>
      <c r="EM241">
        <v>0</v>
      </c>
      <c r="EN241">
        <v>0</v>
      </c>
      <c r="ER241">
        <v>0</v>
      </c>
      <c r="EV241" t="e">
        <f t="shared" si="3"/>
        <v>#N/A</v>
      </c>
    </row>
    <row r="242" spans="1:152">
      <c r="A242">
        <v>1133</v>
      </c>
      <c r="B242">
        <v>56</v>
      </c>
      <c r="C242" t="s">
        <v>4830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E242">
        <v>0</v>
      </c>
      <c r="DF242">
        <v>0</v>
      </c>
      <c r="DJ242" t="s">
        <v>5095</v>
      </c>
      <c r="DK242" s="202">
        <v>42410.541400462964</v>
      </c>
      <c r="DM242" s="470">
        <v>0</v>
      </c>
      <c r="DO242" s="470">
        <v>0</v>
      </c>
      <c r="DP242">
        <v>0</v>
      </c>
      <c r="DQ242">
        <v>-1</v>
      </c>
      <c r="DS242">
        <v>0</v>
      </c>
      <c r="DT242">
        <v>0</v>
      </c>
      <c r="DV242">
        <v>0</v>
      </c>
      <c r="EC242">
        <v>0</v>
      </c>
      <c r="ED242">
        <v>0</v>
      </c>
      <c r="EE242">
        <v>0</v>
      </c>
      <c r="EI242">
        <v>0</v>
      </c>
      <c r="EJ242">
        <v>0</v>
      </c>
      <c r="EK242">
        <v>0</v>
      </c>
      <c r="EL242">
        <v>0</v>
      </c>
      <c r="EM242">
        <v>0</v>
      </c>
      <c r="EN242">
        <v>0</v>
      </c>
      <c r="ER242">
        <v>0</v>
      </c>
      <c r="EV242" t="e">
        <f t="shared" si="3"/>
        <v>#N/A</v>
      </c>
    </row>
    <row r="243" spans="1:152">
      <c r="A243">
        <v>1134</v>
      </c>
      <c r="B243">
        <v>56</v>
      </c>
      <c r="C243" t="s">
        <v>4832</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E243">
        <v>0</v>
      </c>
      <c r="DF243">
        <v>0</v>
      </c>
      <c r="DJ243" t="s">
        <v>5095</v>
      </c>
      <c r="DK243" s="202">
        <v>42410.541400462964</v>
      </c>
      <c r="DM243" s="470">
        <v>0</v>
      </c>
      <c r="DO243" s="470">
        <v>0</v>
      </c>
      <c r="DP243">
        <v>0</v>
      </c>
      <c r="DQ243">
        <v>-1</v>
      </c>
      <c r="DS243">
        <v>0</v>
      </c>
      <c r="DT243">
        <v>0</v>
      </c>
      <c r="DV243">
        <v>0</v>
      </c>
      <c r="EC243">
        <v>0</v>
      </c>
      <c r="ED243">
        <v>0</v>
      </c>
      <c r="EE243">
        <v>0</v>
      </c>
      <c r="EI243">
        <v>0</v>
      </c>
      <c r="EJ243">
        <v>0</v>
      </c>
      <c r="EK243">
        <v>0</v>
      </c>
      <c r="EL243">
        <v>0</v>
      </c>
      <c r="EM243">
        <v>0</v>
      </c>
      <c r="EN243">
        <v>0</v>
      </c>
      <c r="ER243">
        <v>0</v>
      </c>
      <c r="EV243" t="e">
        <f t="shared" si="3"/>
        <v>#N/A</v>
      </c>
    </row>
    <row r="244" spans="1:152">
      <c r="A244">
        <v>1135</v>
      </c>
      <c r="B244">
        <v>56</v>
      </c>
      <c r="C244" t="s">
        <v>4834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E244">
        <v>0</v>
      </c>
      <c r="DF244">
        <v>0</v>
      </c>
      <c r="DJ244" t="s">
        <v>5095</v>
      </c>
      <c r="DK244" s="202">
        <v>42410.541400462964</v>
      </c>
      <c r="DM244" s="470">
        <v>0</v>
      </c>
      <c r="DO244" s="470">
        <v>0</v>
      </c>
      <c r="DP244">
        <v>0</v>
      </c>
      <c r="DQ244">
        <v>-1</v>
      </c>
      <c r="DS244">
        <v>0</v>
      </c>
      <c r="DT244">
        <v>0</v>
      </c>
      <c r="DV244">
        <v>0</v>
      </c>
      <c r="EC244">
        <v>0</v>
      </c>
      <c r="ED244">
        <v>0</v>
      </c>
      <c r="EE244">
        <v>0</v>
      </c>
      <c r="EI244">
        <v>0</v>
      </c>
      <c r="EJ244">
        <v>0</v>
      </c>
      <c r="EK244">
        <v>0</v>
      </c>
      <c r="EL244">
        <v>0</v>
      </c>
      <c r="EM244">
        <v>0</v>
      </c>
      <c r="EN244">
        <v>0</v>
      </c>
      <c r="ER244">
        <v>0</v>
      </c>
      <c r="EV244" t="e">
        <f t="shared" si="3"/>
        <v>#N/A</v>
      </c>
    </row>
    <row r="245" spans="1:152">
      <c r="A245">
        <v>1136</v>
      </c>
      <c r="B245">
        <v>56</v>
      </c>
      <c r="C245" t="s">
        <v>4836</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E245">
        <v>0</v>
      </c>
      <c r="DF245">
        <v>0</v>
      </c>
      <c r="DJ245" t="s">
        <v>5095</v>
      </c>
      <c r="DK245" s="202">
        <v>42410.541400462964</v>
      </c>
      <c r="DM245" s="470">
        <v>0</v>
      </c>
      <c r="DO245" s="470">
        <v>0</v>
      </c>
      <c r="DP245">
        <v>0</v>
      </c>
      <c r="DQ245">
        <v>-1</v>
      </c>
      <c r="DS245">
        <v>0</v>
      </c>
      <c r="DT245">
        <v>0</v>
      </c>
      <c r="DV245">
        <v>0</v>
      </c>
      <c r="EC245">
        <v>0</v>
      </c>
      <c r="ED245">
        <v>0</v>
      </c>
      <c r="EE245">
        <v>0</v>
      </c>
      <c r="EI245">
        <v>0</v>
      </c>
      <c r="EJ245">
        <v>0</v>
      </c>
      <c r="EK245">
        <v>0</v>
      </c>
      <c r="EL245">
        <v>0</v>
      </c>
      <c r="EM245">
        <v>0</v>
      </c>
      <c r="EN245">
        <v>0</v>
      </c>
      <c r="ER245">
        <v>0</v>
      </c>
      <c r="EV245" t="e">
        <f t="shared" si="3"/>
        <v>#N/A</v>
      </c>
    </row>
    <row r="246" spans="1:152">
      <c r="A246">
        <v>1137</v>
      </c>
      <c r="B246">
        <v>56</v>
      </c>
      <c r="C246" t="s">
        <v>5228</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E246">
        <v>0</v>
      </c>
      <c r="DF246">
        <v>0</v>
      </c>
      <c r="DJ246" t="s">
        <v>5095</v>
      </c>
      <c r="DK246" s="202">
        <v>42410.541400462964</v>
      </c>
      <c r="DM246" s="470">
        <v>0</v>
      </c>
      <c r="DO246" s="470">
        <v>0</v>
      </c>
      <c r="DP246">
        <v>0</v>
      </c>
      <c r="DQ246">
        <v>-1</v>
      </c>
      <c r="DS246">
        <v>0</v>
      </c>
      <c r="DT246">
        <v>0</v>
      </c>
      <c r="DV246">
        <v>0</v>
      </c>
      <c r="EC246">
        <v>0</v>
      </c>
      <c r="ED246">
        <v>0</v>
      </c>
      <c r="EE246">
        <v>0</v>
      </c>
      <c r="EI246">
        <v>0</v>
      </c>
      <c r="EJ246">
        <v>0</v>
      </c>
      <c r="EK246">
        <v>0</v>
      </c>
      <c r="EL246">
        <v>0</v>
      </c>
      <c r="EM246">
        <v>0</v>
      </c>
      <c r="EN246">
        <v>0</v>
      </c>
      <c r="ER246">
        <v>0</v>
      </c>
      <c r="EV246" t="e">
        <f t="shared" si="3"/>
        <v>#N/A</v>
      </c>
    </row>
    <row r="247" spans="1:152">
      <c r="A247">
        <v>1138</v>
      </c>
      <c r="B247">
        <v>56</v>
      </c>
      <c r="C247" t="s">
        <v>4838</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E247">
        <v>0</v>
      </c>
      <c r="DF247">
        <v>0</v>
      </c>
      <c r="DJ247" t="s">
        <v>5095</v>
      </c>
      <c r="DK247" s="202">
        <v>42410.541400462964</v>
      </c>
      <c r="DM247" s="470">
        <v>0</v>
      </c>
      <c r="DO247" s="470">
        <v>0</v>
      </c>
      <c r="DP247">
        <v>0</v>
      </c>
      <c r="DQ247">
        <v>-1</v>
      </c>
      <c r="DS247">
        <v>0</v>
      </c>
      <c r="DT247">
        <v>0</v>
      </c>
      <c r="DV247">
        <v>0</v>
      </c>
      <c r="EC247">
        <v>0</v>
      </c>
      <c r="ED247">
        <v>0</v>
      </c>
      <c r="EE247">
        <v>0</v>
      </c>
      <c r="EI247">
        <v>0</v>
      </c>
      <c r="EJ247">
        <v>0</v>
      </c>
      <c r="EK247">
        <v>0</v>
      </c>
      <c r="EL247">
        <v>0</v>
      </c>
      <c r="EM247">
        <v>0</v>
      </c>
      <c r="EN247">
        <v>0</v>
      </c>
      <c r="ER247">
        <v>0</v>
      </c>
      <c r="EV247" t="e">
        <f t="shared" si="3"/>
        <v>#N/A</v>
      </c>
    </row>
    <row r="248" spans="1:152">
      <c r="A248">
        <v>1139</v>
      </c>
      <c r="B248">
        <v>56</v>
      </c>
      <c r="C248" t="s">
        <v>4840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E248">
        <v>0</v>
      </c>
      <c r="DF248">
        <v>0</v>
      </c>
      <c r="DJ248" t="s">
        <v>5095</v>
      </c>
      <c r="DK248" s="202">
        <v>42410.541412037041</v>
      </c>
      <c r="DM248" s="470">
        <v>0</v>
      </c>
      <c r="DO248" s="470">
        <v>0</v>
      </c>
      <c r="DP248">
        <v>0</v>
      </c>
      <c r="DQ248">
        <v>-1</v>
      </c>
      <c r="DS248">
        <v>0</v>
      </c>
      <c r="DT248">
        <v>0</v>
      </c>
      <c r="DV248">
        <v>0</v>
      </c>
      <c r="EC248">
        <v>0</v>
      </c>
      <c r="ED248">
        <v>0</v>
      </c>
      <c r="EE248">
        <v>0</v>
      </c>
      <c r="EI248">
        <v>0</v>
      </c>
      <c r="EJ248">
        <v>0</v>
      </c>
      <c r="EK248">
        <v>0</v>
      </c>
      <c r="EL248">
        <v>0</v>
      </c>
      <c r="EM248">
        <v>0</v>
      </c>
      <c r="EN248">
        <v>0</v>
      </c>
      <c r="ER248">
        <v>0</v>
      </c>
      <c r="EV248" t="e">
        <f t="shared" si="3"/>
        <v>#N/A</v>
      </c>
    </row>
    <row r="249" spans="1:152">
      <c r="A249">
        <v>1140</v>
      </c>
      <c r="B249">
        <v>56</v>
      </c>
      <c r="C249" t="s">
        <v>4842</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E249">
        <v>0</v>
      </c>
      <c r="DF249">
        <v>0</v>
      </c>
      <c r="DJ249" t="s">
        <v>5095</v>
      </c>
      <c r="DK249" s="202">
        <v>42410.541412037041</v>
      </c>
      <c r="DM249" s="470">
        <v>0</v>
      </c>
      <c r="DO249" s="470">
        <v>0</v>
      </c>
      <c r="DP249">
        <v>0</v>
      </c>
      <c r="DQ249">
        <v>-1</v>
      </c>
      <c r="DS249">
        <v>0</v>
      </c>
      <c r="DT249">
        <v>0</v>
      </c>
      <c r="DV249">
        <v>0</v>
      </c>
      <c r="EC249">
        <v>0</v>
      </c>
      <c r="ED249">
        <v>0</v>
      </c>
      <c r="EE249">
        <v>0</v>
      </c>
      <c r="EI249">
        <v>0</v>
      </c>
      <c r="EJ249">
        <v>0</v>
      </c>
      <c r="EK249">
        <v>0</v>
      </c>
      <c r="EL249">
        <v>0</v>
      </c>
      <c r="EM249">
        <v>0</v>
      </c>
      <c r="EN249">
        <v>0</v>
      </c>
      <c r="ER249">
        <v>0</v>
      </c>
      <c r="EV249" t="e">
        <f t="shared" si="3"/>
        <v>#N/A</v>
      </c>
    </row>
    <row r="250" spans="1:152">
      <c r="A250">
        <v>1141</v>
      </c>
      <c r="B250">
        <v>56</v>
      </c>
      <c r="C250" t="s">
        <v>4844</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E250">
        <v>0</v>
      </c>
      <c r="DF250">
        <v>0</v>
      </c>
      <c r="DJ250" t="s">
        <v>5095</v>
      </c>
      <c r="DK250" s="202">
        <v>42410.541412037041</v>
      </c>
      <c r="DM250" s="470">
        <v>0</v>
      </c>
      <c r="DO250" s="470">
        <v>0</v>
      </c>
      <c r="DP250">
        <v>0</v>
      </c>
      <c r="DQ250">
        <v>-1</v>
      </c>
      <c r="DS250">
        <v>0</v>
      </c>
      <c r="DT250">
        <v>0</v>
      </c>
      <c r="DV250">
        <v>0</v>
      </c>
      <c r="EC250">
        <v>0</v>
      </c>
      <c r="ED250">
        <v>0</v>
      </c>
      <c r="EE250">
        <v>0</v>
      </c>
      <c r="EI250">
        <v>0</v>
      </c>
      <c r="EJ250">
        <v>0</v>
      </c>
      <c r="EK250">
        <v>0</v>
      </c>
      <c r="EL250">
        <v>0</v>
      </c>
      <c r="EM250">
        <v>0</v>
      </c>
      <c r="EN250">
        <v>0</v>
      </c>
      <c r="ER250">
        <v>0</v>
      </c>
      <c r="EV250" t="e">
        <f t="shared" si="3"/>
        <v>#N/A</v>
      </c>
    </row>
    <row r="251" spans="1:152">
      <c r="A251">
        <v>1142</v>
      </c>
      <c r="B251">
        <v>56</v>
      </c>
      <c r="C251" t="s">
        <v>4848</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E251">
        <v>0</v>
      </c>
      <c r="DF251">
        <v>0</v>
      </c>
      <c r="DJ251" t="s">
        <v>5095</v>
      </c>
      <c r="DK251" s="202">
        <v>42410.541412037041</v>
      </c>
      <c r="DM251" s="470">
        <v>0</v>
      </c>
      <c r="DO251" s="470">
        <v>0</v>
      </c>
      <c r="DP251">
        <v>0</v>
      </c>
      <c r="DQ251">
        <v>-1</v>
      </c>
      <c r="DS251">
        <v>0</v>
      </c>
      <c r="DT251">
        <v>0</v>
      </c>
      <c r="DV251">
        <v>0</v>
      </c>
      <c r="EC251">
        <v>0</v>
      </c>
      <c r="ED251">
        <v>0</v>
      </c>
      <c r="EE251">
        <v>0</v>
      </c>
      <c r="EI251">
        <v>0</v>
      </c>
      <c r="EJ251">
        <v>0</v>
      </c>
      <c r="EK251">
        <v>0</v>
      </c>
      <c r="EL251">
        <v>0</v>
      </c>
      <c r="EM251">
        <v>0</v>
      </c>
      <c r="EN251">
        <v>0</v>
      </c>
      <c r="ER251">
        <v>0</v>
      </c>
      <c r="EV251" t="e">
        <f t="shared" si="3"/>
        <v>#N/A</v>
      </c>
    </row>
    <row r="252" spans="1:152">
      <c r="A252">
        <v>1143</v>
      </c>
      <c r="B252">
        <v>56</v>
      </c>
      <c r="C252" t="s">
        <v>4850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E252">
        <v>0</v>
      </c>
      <c r="DF252">
        <v>0</v>
      </c>
      <c r="DJ252" t="s">
        <v>5095</v>
      </c>
      <c r="DK252" s="202">
        <v>42410.541412037041</v>
      </c>
      <c r="DM252" s="470">
        <v>0</v>
      </c>
      <c r="DO252" s="470">
        <v>0</v>
      </c>
      <c r="DP252">
        <v>0</v>
      </c>
      <c r="DQ252">
        <v>-1</v>
      </c>
      <c r="DS252">
        <v>0</v>
      </c>
      <c r="DT252">
        <v>0</v>
      </c>
      <c r="DV252">
        <v>0</v>
      </c>
      <c r="EC252">
        <v>0</v>
      </c>
      <c r="ED252">
        <v>0</v>
      </c>
      <c r="EE252">
        <v>0</v>
      </c>
      <c r="EI252">
        <v>0</v>
      </c>
      <c r="EJ252">
        <v>0</v>
      </c>
      <c r="EK252">
        <v>0</v>
      </c>
      <c r="EL252">
        <v>0</v>
      </c>
      <c r="EM252">
        <v>0</v>
      </c>
      <c r="EN252">
        <v>0</v>
      </c>
      <c r="ER252">
        <v>0</v>
      </c>
      <c r="EV252" t="e">
        <f t="shared" si="3"/>
        <v>#N/A</v>
      </c>
    </row>
    <row r="253" spans="1:152">
      <c r="A253">
        <v>1144</v>
      </c>
      <c r="B253">
        <v>56</v>
      </c>
      <c r="C253" t="s">
        <v>4852</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E253">
        <v>0</v>
      </c>
      <c r="DF253">
        <v>0</v>
      </c>
      <c r="DJ253" t="s">
        <v>5095</v>
      </c>
      <c r="DK253" s="202">
        <v>42410.541412037041</v>
      </c>
      <c r="DM253" s="470">
        <v>0</v>
      </c>
      <c r="DO253" s="470">
        <v>0</v>
      </c>
      <c r="DP253">
        <v>0</v>
      </c>
      <c r="DQ253">
        <v>-1</v>
      </c>
      <c r="DS253">
        <v>0</v>
      </c>
      <c r="DT253">
        <v>0</v>
      </c>
      <c r="DV253">
        <v>0</v>
      </c>
      <c r="EC253">
        <v>0</v>
      </c>
      <c r="ED253">
        <v>0</v>
      </c>
      <c r="EE253">
        <v>0</v>
      </c>
      <c r="EI253">
        <v>0</v>
      </c>
      <c r="EJ253">
        <v>0</v>
      </c>
      <c r="EK253">
        <v>0</v>
      </c>
      <c r="EL253">
        <v>0</v>
      </c>
      <c r="EM253">
        <v>0</v>
      </c>
      <c r="EN253">
        <v>0</v>
      </c>
      <c r="ER253">
        <v>0</v>
      </c>
      <c r="EV253" t="e">
        <f t="shared" si="3"/>
        <v>#N/A</v>
      </c>
    </row>
    <row r="254" spans="1:152">
      <c r="A254">
        <v>1145</v>
      </c>
      <c r="B254">
        <v>56</v>
      </c>
      <c r="C254" t="s">
        <v>4854</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E254">
        <v>0</v>
      </c>
      <c r="DF254">
        <v>0</v>
      </c>
      <c r="DJ254" t="s">
        <v>5095</v>
      </c>
      <c r="DK254" s="202">
        <v>42410.541412037041</v>
      </c>
      <c r="DM254" s="470">
        <v>0</v>
      </c>
      <c r="DO254" s="470">
        <v>0</v>
      </c>
      <c r="DP254">
        <v>0</v>
      </c>
      <c r="DQ254">
        <v>-1</v>
      </c>
      <c r="DS254">
        <v>0</v>
      </c>
      <c r="DT254">
        <v>0</v>
      </c>
      <c r="DV254">
        <v>0</v>
      </c>
      <c r="EC254">
        <v>0</v>
      </c>
      <c r="ED254">
        <v>0</v>
      </c>
      <c r="EE254">
        <v>0</v>
      </c>
      <c r="EI254">
        <v>0</v>
      </c>
      <c r="EJ254">
        <v>0</v>
      </c>
      <c r="EK254">
        <v>0</v>
      </c>
      <c r="EL254">
        <v>0</v>
      </c>
      <c r="EM254">
        <v>0</v>
      </c>
      <c r="EN254">
        <v>0</v>
      </c>
      <c r="ER254">
        <v>0</v>
      </c>
      <c r="EV254" t="e">
        <f t="shared" si="3"/>
        <v>#N/A</v>
      </c>
    </row>
    <row r="255" spans="1:152">
      <c r="A255">
        <v>1146</v>
      </c>
      <c r="B255">
        <v>56</v>
      </c>
      <c r="C255" t="s">
        <v>4856</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E255">
        <v>0</v>
      </c>
      <c r="DF255">
        <v>0</v>
      </c>
      <c r="DJ255" t="s">
        <v>5095</v>
      </c>
      <c r="DK255" s="202">
        <v>42410.541412037041</v>
      </c>
      <c r="DM255" s="470">
        <v>0</v>
      </c>
      <c r="DO255" s="470">
        <v>0</v>
      </c>
      <c r="DP255">
        <v>0</v>
      </c>
      <c r="DQ255">
        <v>-1</v>
      </c>
      <c r="DS255">
        <v>0</v>
      </c>
      <c r="DT255">
        <v>0</v>
      </c>
      <c r="DV255">
        <v>0</v>
      </c>
      <c r="EC255">
        <v>0</v>
      </c>
      <c r="ED255">
        <v>0</v>
      </c>
      <c r="EE255">
        <v>0</v>
      </c>
      <c r="EI255">
        <v>0</v>
      </c>
      <c r="EJ255">
        <v>0</v>
      </c>
      <c r="EK255">
        <v>0</v>
      </c>
      <c r="EL255">
        <v>0</v>
      </c>
      <c r="EM255">
        <v>0</v>
      </c>
      <c r="EN255">
        <v>0</v>
      </c>
      <c r="ER255">
        <v>0</v>
      </c>
      <c r="EV255" t="e">
        <f t="shared" si="3"/>
        <v>#N/A</v>
      </c>
    </row>
    <row r="256" spans="1:152">
      <c r="A256">
        <v>1147</v>
      </c>
      <c r="B256">
        <v>56</v>
      </c>
      <c r="C256" t="s">
        <v>4857</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E256">
        <v>0</v>
      </c>
      <c r="DF256">
        <v>0</v>
      </c>
      <c r="DJ256" t="s">
        <v>5095</v>
      </c>
      <c r="DK256" s="202">
        <v>42410.541412037041</v>
      </c>
      <c r="DM256" s="470">
        <v>0</v>
      </c>
      <c r="DO256" s="470">
        <v>0</v>
      </c>
      <c r="DP256">
        <v>0</v>
      </c>
      <c r="DQ256">
        <v>-1</v>
      </c>
      <c r="DS256">
        <v>0</v>
      </c>
      <c r="DT256">
        <v>0</v>
      </c>
      <c r="DV256">
        <v>0</v>
      </c>
      <c r="EC256">
        <v>0</v>
      </c>
      <c r="ED256">
        <v>0</v>
      </c>
      <c r="EE256">
        <v>0</v>
      </c>
      <c r="EI256">
        <v>0</v>
      </c>
      <c r="EJ256">
        <v>0</v>
      </c>
      <c r="EK256">
        <v>0</v>
      </c>
      <c r="EL256">
        <v>0</v>
      </c>
      <c r="EM256">
        <v>0</v>
      </c>
      <c r="EN256">
        <v>0</v>
      </c>
      <c r="ER256">
        <v>0</v>
      </c>
      <c r="EV256" t="e">
        <f t="shared" si="3"/>
        <v>#N/A</v>
      </c>
    </row>
    <row r="257" spans="1:152">
      <c r="A257">
        <v>1148</v>
      </c>
      <c r="B257">
        <v>56</v>
      </c>
      <c r="C257" t="s">
        <v>4859</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E257">
        <v>0</v>
      </c>
      <c r="DF257">
        <v>0</v>
      </c>
      <c r="DJ257" t="s">
        <v>5095</v>
      </c>
      <c r="DK257" s="202">
        <v>42410.54142361111</v>
      </c>
      <c r="DM257" s="470">
        <v>0</v>
      </c>
      <c r="DO257" s="470">
        <v>0</v>
      </c>
      <c r="DP257">
        <v>0</v>
      </c>
      <c r="DQ257">
        <v>-1</v>
      </c>
      <c r="DS257">
        <v>0</v>
      </c>
      <c r="DT257">
        <v>0</v>
      </c>
      <c r="DV257">
        <v>0</v>
      </c>
      <c r="EC257">
        <v>0</v>
      </c>
      <c r="ED257">
        <v>0</v>
      </c>
      <c r="EE257">
        <v>0</v>
      </c>
      <c r="EI257">
        <v>0</v>
      </c>
      <c r="EJ257">
        <v>0</v>
      </c>
      <c r="EK257">
        <v>0</v>
      </c>
      <c r="EL257">
        <v>0</v>
      </c>
      <c r="EM257">
        <v>0</v>
      </c>
      <c r="EN257">
        <v>0</v>
      </c>
      <c r="ER257">
        <v>0</v>
      </c>
      <c r="EV257" t="e">
        <f t="shared" si="3"/>
        <v>#N/A</v>
      </c>
    </row>
    <row r="258" spans="1:152">
      <c r="A258">
        <v>1149</v>
      </c>
      <c r="B258">
        <v>56</v>
      </c>
      <c r="C258" t="s">
        <v>4861</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E258">
        <v>0</v>
      </c>
      <c r="DF258">
        <v>0</v>
      </c>
      <c r="DJ258" t="s">
        <v>5095</v>
      </c>
      <c r="DK258" s="202">
        <v>42410.54142361111</v>
      </c>
      <c r="DM258" s="470">
        <v>0</v>
      </c>
      <c r="DO258" s="470">
        <v>0</v>
      </c>
      <c r="DP258">
        <v>0</v>
      </c>
      <c r="DQ258">
        <v>-1</v>
      </c>
      <c r="DS258">
        <v>0</v>
      </c>
      <c r="DT258">
        <v>0</v>
      </c>
      <c r="DV258">
        <v>0</v>
      </c>
      <c r="EC258">
        <v>0</v>
      </c>
      <c r="ED258">
        <v>0</v>
      </c>
      <c r="EE258">
        <v>0</v>
      </c>
      <c r="EI258">
        <v>0</v>
      </c>
      <c r="EJ258">
        <v>0</v>
      </c>
      <c r="EK258">
        <v>0</v>
      </c>
      <c r="EL258">
        <v>0</v>
      </c>
      <c r="EM258">
        <v>0</v>
      </c>
      <c r="EN258">
        <v>0</v>
      </c>
      <c r="ER258">
        <v>0</v>
      </c>
      <c r="EV258" t="e">
        <f t="shared" ref="EV258:EV303" si="4">VLOOKUP(F258,$A$2:$C$500,3,FALSE)</f>
        <v>#N/A</v>
      </c>
    </row>
    <row r="259" spans="1:152">
      <c r="A259">
        <v>1150</v>
      </c>
      <c r="B259">
        <v>56</v>
      </c>
      <c r="C259" t="s">
        <v>5247</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E259">
        <v>0</v>
      </c>
      <c r="DF259">
        <v>0</v>
      </c>
      <c r="DJ259" t="s">
        <v>5095</v>
      </c>
      <c r="DK259" s="202">
        <v>42410.54142361111</v>
      </c>
      <c r="DM259" s="470">
        <v>0</v>
      </c>
      <c r="DO259" s="470">
        <v>0</v>
      </c>
      <c r="DP259">
        <v>0</v>
      </c>
      <c r="DQ259">
        <v>-1</v>
      </c>
      <c r="DS259">
        <v>0</v>
      </c>
      <c r="DT259">
        <v>0</v>
      </c>
      <c r="DV259">
        <v>0</v>
      </c>
      <c r="EC259">
        <v>0</v>
      </c>
      <c r="ED259">
        <v>0</v>
      </c>
      <c r="EE259">
        <v>0</v>
      </c>
      <c r="EI259">
        <v>0</v>
      </c>
      <c r="EJ259">
        <v>0</v>
      </c>
      <c r="EK259">
        <v>0</v>
      </c>
      <c r="EL259">
        <v>0</v>
      </c>
      <c r="EM259">
        <v>0</v>
      </c>
      <c r="EN259">
        <v>0</v>
      </c>
      <c r="ER259">
        <v>0</v>
      </c>
      <c r="EV259" t="e">
        <f t="shared" si="4"/>
        <v>#N/A</v>
      </c>
    </row>
    <row r="260" spans="1:152">
      <c r="A260">
        <v>1151</v>
      </c>
      <c r="B260">
        <v>56</v>
      </c>
      <c r="C260" t="s">
        <v>4867</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E260">
        <v>0</v>
      </c>
      <c r="DF260">
        <v>0</v>
      </c>
      <c r="DJ260" t="s">
        <v>5095</v>
      </c>
      <c r="DK260" s="202">
        <v>42410.54142361111</v>
      </c>
      <c r="DM260" s="470">
        <v>0</v>
      </c>
      <c r="DO260" s="470">
        <v>0</v>
      </c>
      <c r="DP260">
        <v>0</v>
      </c>
      <c r="DQ260">
        <v>-1</v>
      </c>
      <c r="DS260">
        <v>0</v>
      </c>
      <c r="DT260">
        <v>0</v>
      </c>
      <c r="DV260">
        <v>0</v>
      </c>
      <c r="EC260">
        <v>0</v>
      </c>
      <c r="ED260">
        <v>0</v>
      </c>
      <c r="EE260">
        <v>0</v>
      </c>
      <c r="EI260">
        <v>0</v>
      </c>
      <c r="EJ260">
        <v>0</v>
      </c>
      <c r="EK260">
        <v>0</v>
      </c>
      <c r="EL260">
        <v>0</v>
      </c>
      <c r="EM260">
        <v>0</v>
      </c>
      <c r="EN260">
        <v>0</v>
      </c>
      <c r="ER260">
        <v>0</v>
      </c>
      <c r="EV260" t="e">
        <f t="shared" si="4"/>
        <v>#N/A</v>
      </c>
    </row>
    <row r="261" spans="1:152">
      <c r="A261">
        <v>1152</v>
      </c>
      <c r="B261">
        <v>56</v>
      </c>
      <c r="C261" t="s">
        <v>4869</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E261">
        <v>0</v>
      </c>
      <c r="DF261">
        <v>0</v>
      </c>
      <c r="DJ261" t="s">
        <v>5095</v>
      </c>
      <c r="DK261" s="202">
        <v>42410.54142361111</v>
      </c>
      <c r="DM261" s="470">
        <v>0</v>
      </c>
      <c r="DO261" s="470">
        <v>0</v>
      </c>
      <c r="DP261">
        <v>0</v>
      </c>
      <c r="DQ261">
        <v>-1</v>
      </c>
      <c r="DS261">
        <v>0</v>
      </c>
      <c r="DT261">
        <v>0</v>
      </c>
      <c r="DV261">
        <v>0</v>
      </c>
      <c r="EC261">
        <v>0</v>
      </c>
      <c r="ED261">
        <v>0</v>
      </c>
      <c r="EE261">
        <v>0</v>
      </c>
      <c r="EI261">
        <v>0</v>
      </c>
      <c r="EJ261">
        <v>0</v>
      </c>
      <c r="EK261">
        <v>0</v>
      </c>
      <c r="EL261">
        <v>0</v>
      </c>
      <c r="EM261">
        <v>0</v>
      </c>
      <c r="EN261">
        <v>0</v>
      </c>
      <c r="ER261">
        <v>0</v>
      </c>
      <c r="EV261" t="e">
        <f t="shared" si="4"/>
        <v>#N/A</v>
      </c>
    </row>
    <row r="262" spans="1:152">
      <c r="A262">
        <v>1153</v>
      </c>
      <c r="B262">
        <v>56</v>
      </c>
      <c r="C262" t="s">
        <v>4871</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E262">
        <v>0</v>
      </c>
      <c r="DF262">
        <v>0</v>
      </c>
      <c r="DJ262" t="s">
        <v>5095</v>
      </c>
      <c r="DK262" s="202">
        <v>42410.54142361111</v>
      </c>
      <c r="DM262" s="470">
        <v>0</v>
      </c>
      <c r="DO262" s="470">
        <v>0</v>
      </c>
      <c r="DP262">
        <v>0</v>
      </c>
      <c r="DQ262">
        <v>-1</v>
      </c>
      <c r="DS262">
        <v>0</v>
      </c>
      <c r="DT262">
        <v>0</v>
      </c>
      <c r="DV262">
        <v>0</v>
      </c>
      <c r="EC262">
        <v>0</v>
      </c>
      <c r="ED262">
        <v>0</v>
      </c>
      <c r="EE262">
        <v>0</v>
      </c>
      <c r="EI262">
        <v>0</v>
      </c>
      <c r="EJ262">
        <v>0</v>
      </c>
      <c r="EK262">
        <v>0</v>
      </c>
      <c r="EL262">
        <v>0</v>
      </c>
      <c r="EM262">
        <v>0</v>
      </c>
      <c r="EN262">
        <v>0</v>
      </c>
      <c r="ER262">
        <v>0</v>
      </c>
      <c r="EV262" t="e">
        <f t="shared" si="4"/>
        <v>#N/A</v>
      </c>
    </row>
    <row r="263" spans="1:152">
      <c r="A263">
        <v>1154</v>
      </c>
      <c r="B263">
        <v>56</v>
      </c>
      <c r="C263" t="s">
        <v>5248</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E263">
        <v>0</v>
      </c>
      <c r="DF263">
        <v>0</v>
      </c>
      <c r="DJ263" t="s">
        <v>5095</v>
      </c>
      <c r="DK263" s="202">
        <v>42410.54142361111</v>
      </c>
      <c r="DM263" s="470">
        <v>0</v>
      </c>
      <c r="DO263" s="470">
        <v>0</v>
      </c>
      <c r="DP263">
        <v>0</v>
      </c>
      <c r="DQ263">
        <v>-1</v>
      </c>
      <c r="DS263">
        <v>0</v>
      </c>
      <c r="DT263">
        <v>0</v>
      </c>
      <c r="DV263">
        <v>0</v>
      </c>
      <c r="EC263">
        <v>0</v>
      </c>
      <c r="ED263">
        <v>0</v>
      </c>
      <c r="EE263">
        <v>0</v>
      </c>
      <c r="EI263">
        <v>0</v>
      </c>
      <c r="EJ263">
        <v>0</v>
      </c>
      <c r="EK263">
        <v>0</v>
      </c>
      <c r="EL263">
        <v>0</v>
      </c>
      <c r="EM263">
        <v>0</v>
      </c>
      <c r="EN263">
        <v>0</v>
      </c>
      <c r="ER263">
        <v>0</v>
      </c>
      <c r="EV263" t="e">
        <f t="shared" si="4"/>
        <v>#N/A</v>
      </c>
    </row>
    <row r="264" spans="1:152">
      <c r="A264">
        <v>1155</v>
      </c>
      <c r="B264">
        <v>56</v>
      </c>
      <c r="C264" t="s">
        <v>4875</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E264">
        <v>0</v>
      </c>
      <c r="DF264">
        <v>0</v>
      </c>
      <c r="DJ264" t="s">
        <v>5095</v>
      </c>
      <c r="DK264" s="202">
        <v>42410.541435185187</v>
      </c>
      <c r="DM264" s="470">
        <v>0</v>
      </c>
      <c r="DO264" s="470">
        <v>0</v>
      </c>
      <c r="DP264">
        <v>0</v>
      </c>
      <c r="DQ264">
        <v>-1</v>
      </c>
      <c r="DS264">
        <v>0</v>
      </c>
      <c r="DT264">
        <v>0</v>
      </c>
      <c r="DV264">
        <v>0</v>
      </c>
      <c r="EC264">
        <v>0</v>
      </c>
      <c r="ED264">
        <v>0</v>
      </c>
      <c r="EE264">
        <v>0</v>
      </c>
      <c r="EI264">
        <v>0</v>
      </c>
      <c r="EJ264">
        <v>0</v>
      </c>
      <c r="EK264">
        <v>0</v>
      </c>
      <c r="EL264">
        <v>0</v>
      </c>
      <c r="EM264">
        <v>0</v>
      </c>
      <c r="EN264">
        <v>0</v>
      </c>
      <c r="ER264">
        <v>0</v>
      </c>
      <c r="EV264" t="e">
        <f t="shared" si="4"/>
        <v>#N/A</v>
      </c>
    </row>
    <row r="265" spans="1:152">
      <c r="A265">
        <v>1156</v>
      </c>
      <c r="B265">
        <v>56</v>
      </c>
      <c r="C265" t="s">
        <v>4877</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E265">
        <v>0</v>
      </c>
      <c r="DF265">
        <v>0</v>
      </c>
      <c r="DJ265" t="s">
        <v>5095</v>
      </c>
      <c r="DK265" s="202">
        <v>42410.541435185187</v>
      </c>
      <c r="DM265" s="470">
        <v>0</v>
      </c>
      <c r="DO265" s="470">
        <v>0</v>
      </c>
      <c r="DP265">
        <v>0</v>
      </c>
      <c r="DQ265">
        <v>-1</v>
      </c>
      <c r="DS265">
        <v>0</v>
      </c>
      <c r="DT265">
        <v>0</v>
      </c>
      <c r="DV265">
        <v>0</v>
      </c>
      <c r="EC265">
        <v>0</v>
      </c>
      <c r="ED265">
        <v>0</v>
      </c>
      <c r="EE265">
        <v>0</v>
      </c>
      <c r="EI265">
        <v>0</v>
      </c>
      <c r="EJ265">
        <v>0</v>
      </c>
      <c r="EK265">
        <v>0</v>
      </c>
      <c r="EL265">
        <v>0</v>
      </c>
      <c r="EM265">
        <v>0</v>
      </c>
      <c r="EN265">
        <v>0</v>
      </c>
      <c r="ER265">
        <v>0</v>
      </c>
      <c r="EV265" t="e">
        <f t="shared" si="4"/>
        <v>#N/A</v>
      </c>
    </row>
    <row r="266" spans="1:152">
      <c r="A266">
        <v>1157</v>
      </c>
      <c r="B266">
        <v>56</v>
      </c>
      <c r="C266" t="s">
        <v>4879</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E266">
        <v>0</v>
      </c>
      <c r="DF266">
        <v>0</v>
      </c>
      <c r="DJ266" t="s">
        <v>5095</v>
      </c>
      <c r="DK266" s="202">
        <v>42410.541435185187</v>
      </c>
      <c r="DM266" s="470">
        <v>0</v>
      </c>
      <c r="DO266" s="470">
        <v>0</v>
      </c>
      <c r="DP266">
        <v>0</v>
      </c>
      <c r="DQ266">
        <v>-1</v>
      </c>
      <c r="DS266">
        <v>0</v>
      </c>
      <c r="DT266">
        <v>0</v>
      </c>
      <c r="DV266">
        <v>0</v>
      </c>
      <c r="EC266">
        <v>0</v>
      </c>
      <c r="ED266">
        <v>0</v>
      </c>
      <c r="EE266">
        <v>0</v>
      </c>
      <c r="EI266">
        <v>0</v>
      </c>
      <c r="EJ266">
        <v>0</v>
      </c>
      <c r="EK266">
        <v>0</v>
      </c>
      <c r="EL266">
        <v>0</v>
      </c>
      <c r="EM266">
        <v>0</v>
      </c>
      <c r="EN266">
        <v>0</v>
      </c>
      <c r="ER266">
        <v>0</v>
      </c>
      <c r="EV266" t="e">
        <f t="shared" si="4"/>
        <v>#N/A</v>
      </c>
    </row>
    <row r="267" spans="1:152">
      <c r="A267">
        <v>1158</v>
      </c>
      <c r="B267">
        <v>56</v>
      </c>
      <c r="C267" t="s">
        <v>4881</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E267">
        <v>0</v>
      </c>
      <c r="DF267">
        <v>0</v>
      </c>
      <c r="DJ267" t="s">
        <v>5095</v>
      </c>
      <c r="DK267" s="202">
        <v>42410.541435185187</v>
      </c>
      <c r="DM267" s="470">
        <v>0</v>
      </c>
      <c r="DO267" s="470">
        <v>0</v>
      </c>
      <c r="DP267">
        <v>0</v>
      </c>
      <c r="DQ267">
        <v>-1</v>
      </c>
      <c r="DS267">
        <v>0</v>
      </c>
      <c r="DT267">
        <v>0</v>
      </c>
      <c r="DV267">
        <v>0</v>
      </c>
      <c r="EC267">
        <v>0</v>
      </c>
      <c r="ED267">
        <v>0</v>
      </c>
      <c r="EE267">
        <v>0</v>
      </c>
      <c r="EI267">
        <v>0</v>
      </c>
      <c r="EJ267">
        <v>0</v>
      </c>
      <c r="EK267">
        <v>0</v>
      </c>
      <c r="EL267">
        <v>0</v>
      </c>
      <c r="EM267">
        <v>0</v>
      </c>
      <c r="EN267">
        <v>0</v>
      </c>
      <c r="ER267">
        <v>0</v>
      </c>
      <c r="EV267" t="e">
        <f t="shared" si="4"/>
        <v>#N/A</v>
      </c>
    </row>
    <row r="268" spans="1:152">
      <c r="A268">
        <v>1159</v>
      </c>
      <c r="B268">
        <v>56</v>
      </c>
      <c r="C268" t="s">
        <v>4883</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E268">
        <v>0</v>
      </c>
      <c r="DF268">
        <v>0</v>
      </c>
      <c r="DJ268" t="s">
        <v>5095</v>
      </c>
      <c r="DK268" s="202">
        <v>42410.541435185187</v>
      </c>
      <c r="DM268" s="470">
        <v>0</v>
      </c>
      <c r="DO268" s="470">
        <v>0</v>
      </c>
      <c r="DP268">
        <v>0</v>
      </c>
      <c r="DQ268">
        <v>-1</v>
      </c>
      <c r="DS268">
        <v>0</v>
      </c>
      <c r="DT268">
        <v>0</v>
      </c>
      <c r="DV268">
        <v>0</v>
      </c>
      <c r="EC268">
        <v>0</v>
      </c>
      <c r="ED268">
        <v>0</v>
      </c>
      <c r="EE268">
        <v>0</v>
      </c>
      <c r="EI268">
        <v>0</v>
      </c>
      <c r="EJ268">
        <v>0</v>
      </c>
      <c r="EK268">
        <v>0</v>
      </c>
      <c r="EL268">
        <v>0</v>
      </c>
      <c r="EM268">
        <v>0</v>
      </c>
      <c r="EN268">
        <v>0</v>
      </c>
      <c r="ER268">
        <v>0</v>
      </c>
      <c r="EV268" t="e">
        <f t="shared" si="4"/>
        <v>#N/A</v>
      </c>
    </row>
    <row r="269" spans="1:152">
      <c r="A269">
        <v>1160</v>
      </c>
      <c r="B269">
        <v>60</v>
      </c>
      <c r="C269" t="s">
        <v>456</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E269">
        <v>0</v>
      </c>
      <c r="DF269">
        <v>0</v>
      </c>
      <c r="DJ269" t="s">
        <v>5095</v>
      </c>
      <c r="DK269" s="202">
        <v>42410.541435185187</v>
      </c>
      <c r="DM269" s="470">
        <v>0</v>
      </c>
      <c r="DO269" s="470">
        <v>0</v>
      </c>
      <c r="DP269">
        <v>0</v>
      </c>
      <c r="DQ269">
        <v>-1</v>
      </c>
      <c r="DS269">
        <v>0</v>
      </c>
      <c r="DT269">
        <v>0</v>
      </c>
      <c r="DV269">
        <v>0</v>
      </c>
      <c r="EC269">
        <v>0</v>
      </c>
      <c r="ED269">
        <v>0</v>
      </c>
      <c r="EE269">
        <v>0</v>
      </c>
      <c r="EI269">
        <v>0</v>
      </c>
      <c r="EJ269">
        <v>0</v>
      </c>
      <c r="EK269">
        <v>0</v>
      </c>
      <c r="EL269">
        <v>0</v>
      </c>
      <c r="EM269">
        <v>0</v>
      </c>
      <c r="EN269">
        <v>0</v>
      </c>
      <c r="ER269">
        <v>0</v>
      </c>
      <c r="EV269" t="e">
        <f t="shared" si="4"/>
        <v>#N/A</v>
      </c>
    </row>
    <row r="270" spans="1:152">
      <c r="A270">
        <v>1161</v>
      </c>
      <c r="B270">
        <v>60</v>
      </c>
      <c r="C270" t="s">
        <v>5249</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E270">
        <v>0</v>
      </c>
      <c r="DF270">
        <v>0</v>
      </c>
      <c r="DJ270" t="s">
        <v>5095</v>
      </c>
      <c r="DK270" s="202">
        <v>42410.541435185187</v>
      </c>
      <c r="DM270" s="470">
        <v>0</v>
      </c>
      <c r="DO270" s="470">
        <v>0</v>
      </c>
      <c r="DP270">
        <v>0</v>
      </c>
      <c r="DQ270">
        <v>-1</v>
      </c>
      <c r="DS270">
        <v>0</v>
      </c>
      <c r="DT270">
        <v>0</v>
      </c>
      <c r="DV270">
        <v>0</v>
      </c>
      <c r="EC270">
        <v>0</v>
      </c>
      <c r="ED270">
        <v>0</v>
      </c>
      <c r="EE270">
        <v>0</v>
      </c>
      <c r="EI270">
        <v>0</v>
      </c>
      <c r="EJ270">
        <v>0</v>
      </c>
      <c r="EK270">
        <v>0</v>
      </c>
      <c r="EL270">
        <v>0</v>
      </c>
      <c r="EM270">
        <v>0</v>
      </c>
      <c r="EN270">
        <v>0</v>
      </c>
      <c r="ER270">
        <v>0</v>
      </c>
      <c r="EV270" t="e">
        <f t="shared" si="4"/>
        <v>#N/A</v>
      </c>
    </row>
    <row r="271" spans="1:152">
      <c r="A271">
        <v>1162</v>
      </c>
      <c r="B271">
        <v>60</v>
      </c>
      <c r="C271" t="s">
        <v>5250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E271">
        <v>0</v>
      </c>
      <c r="DF271">
        <v>0</v>
      </c>
      <c r="DJ271" t="s">
        <v>5095</v>
      </c>
      <c r="DK271" s="202">
        <v>42410.541435185187</v>
      </c>
      <c r="DM271" s="470">
        <v>0</v>
      </c>
      <c r="DO271" s="470">
        <v>0</v>
      </c>
      <c r="DP271">
        <v>0</v>
      </c>
      <c r="DQ271">
        <v>-1</v>
      </c>
      <c r="DS271">
        <v>0</v>
      </c>
      <c r="DT271">
        <v>0</v>
      </c>
      <c r="DV271">
        <v>0</v>
      </c>
      <c r="EC271">
        <v>0</v>
      </c>
      <c r="ED271">
        <v>0</v>
      </c>
      <c r="EE271">
        <v>0</v>
      </c>
      <c r="EI271">
        <v>0</v>
      </c>
      <c r="EJ271">
        <v>0</v>
      </c>
      <c r="EK271">
        <v>0</v>
      </c>
      <c r="EL271">
        <v>0</v>
      </c>
      <c r="EM271">
        <v>0</v>
      </c>
      <c r="EN271">
        <v>0</v>
      </c>
      <c r="ER271">
        <v>0</v>
      </c>
      <c r="EV271" t="e">
        <f t="shared" si="4"/>
        <v>#N/A</v>
      </c>
    </row>
    <row r="272" spans="1:152">
      <c r="A272">
        <v>1163</v>
      </c>
      <c r="B272">
        <v>60</v>
      </c>
      <c r="C272" t="s">
        <v>5095</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E272">
        <v>0</v>
      </c>
      <c r="DF272">
        <v>0</v>
      </c>
      <c r="DJ272" t="s">
        <v>5095</v>
      </c>
      <c r="DK272" s="202">
        <v>42410.541446759256</v>
      </c>
      <c r="DM272" s="470">
        <v>0</v>
      </c>
      <c r="DO272" s="470">
        <v>0</v>
      </c>
      <c r="DP272">
        <v>0</v>
      </c>
      <c r="DQ272">
        <v>-1</v>
      </c>
      <c r="DS272">
        <v>0</v>
      </c>
      <c r="DT272">
        <v>0</v>
      </c>
      <c r="DV272">
        <v>0</v>
      </c>
      <c r="EC272">
        <v>0</v>
      </c>
      <c r="ED272">
        <v>0</v>
      </c>
      <c r="EE272">
        <v>0</v>
      </c>
      <c r="EI272">
        <v>0</v>
      </c>
      <c r="EJ272">
        <v>0</v>
      </c>
      <c r="EK272">
        <v>0</v>
      </c>
      <c r="EL272">
        <v>0</v>
      </c>
      <c r="EM272">
        <v>0</v>
      </c>
      <c r="EN272">
        <v>0</v>
      </c>
      <c r="ER272">
        <v>0</v>
      </c>
      <c r="EV272" t="e">
        <f t="shared" si="4"/>
        <v>#N/A</v>
      </c>
    </row>
    <row r="273" spans="1:152">
      <c r="A273">
        <v>1164</v>
      </c>
      <c r="B273">
        <v>60</v>
      </c>
      <c r="C273" t="s">
        <v>4835</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E273">
        <v>0</v>
      </c>
      <c r="DF273">
        <v>0</v>
      </c>
      <c r="DJ273" t="s">
        <v>5095</v>
      </c>
      <c r="DK273" s="202">
        <v>42410.541446759256</v>
      </c>
      <c r="DM273" s="470">
        <v>0</v>
      </c>
      <c r="DO273" s="470">
        <v>0</v>
      </c>
      <c r="DP273">
        <v>0</v>
      </c>
      <c r="DQ273">
        <v>-1</v>
      </c>
      <c r="DS273">
        <v>0</v>
      </c>
      <c r="DT273">
        <v>0</v>
      </c>
      <c r="DV273">
        <v>0</v>
      </c>
      <c r="EC273">
        <v>0</v>
      </c>
      <c r="ED273">
        <v>0</v>
      </c>
      <c r="EE273">
        <v>0</v>
      </c>
      <c r="EI273">
        <v>0</v>
      </c>
      <c r="EJ273">
        <v>0</v>
      </c>
      <c r="EK273">
        <v>0</v>
      </c>
      <c r="EL273">
        <v>0</v>
      </c>
      <c r="EM273">
        <v>0</v>
      </c>
      <c r="EN273">
        <v>0</v>
      </c>
      <c r="ER273">
        <v>0</v>
      </c>
      <c r="EV273" t="e">
        <f t="shared" si="4"/>
        <v>#N/A</v>
      </c>
    </row>
    <row r="274" spans="1:152">
      <c r="A274">
        <v>1165</v>
      </c>
      <c r="B274">
        <v>60</v>
      </c>
      <c r="C274" t="s">
        <v>64</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E274">
        <v>0</v>
      </c>
      <c r="DF274">
        <v>0</v>
      </c>
      <c r="DJ274" t="s">
        <v>5095</v>
      </c>
      <c r="DK274" s="202">
        <v>42410.541446759256</v>
      </c>
      <c r="DM274" s="470">
        <v>0</v>
      </c>
      <c r="DO274" s="470">
        <v>0</v>
      </c>
      <c r="DP274">
        <v>0</v>
      </c>
      <c r="DQ274">
        <v>-1</v>
      </c>
      <c r="DS274">
        <v>0</v>
      </c>
      <c r="DT274">
        <v>0</v>
      </c>
      <c r="DV274">
        <v>0</v>
      </c>
      <c r="EC274">
        <v>0</v>
      </c>
      <c r="ED274">
        <v>0</v>
      </c>
      <c r="EE274">
        <v>0</v>
      </c>
      <c r="EI274">
        <v>0</v>
      </c>
      <c r="EJ274">
        <v>0</v>
      </c>
      <c r="EK274">
        <v>0</v>
      </c>
      <c r="EL274">
        <v>0</v>
      </c>
      <c r="EM274">
        <v>0</v>
      </c>
      <c r="EN274">
        <v>0</v>
      </c>
      <c r="ER274">
        <v>0</v>
      </c>
      <c r="EV274" t="e">
        <f t="shared" si="4"/>
        <v>#N/A</v>
      </c>
    </row>
    <row r="275" spans="1:152">
      <c r="A275">
        <v>1166</v>
      </c>
      <c r="B275">
        <v>62</v>
      </c>
      <c r="C275" t="s">
        <v>5251</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1</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E275">
        <v>0</v>
      </c>
      <c r="DF275">
        <v>0</v>
      </c>
      <c r="DJ275" t="s">
        <v>5095</v>
      </c>
      <c r="DK275" s="202">
        <v>42410.541446759256</v>
      </c>
      <c r="DM275" s="470">
        <v>0</v>
      </c>
      <c r="DO275" s="470">
        <v>0</v>
      </c>
      <c r="DP275">
        <v>0</v>
      </c>
      <c r="DQ275">
        <v>-1</v>
      </c>
      <c r="DS275">
        <v>0</v>
      </c>
      <c r="DT275">
        <v>0</v>
      </c>
      <c r="DV275">
        <v>0</v>
      </c>
      <c r="EC275">
        <v>0</v>
      </c>
      <c r="ED275">
        <v>0</v>
      </c>
      <c r="EE275">
        <v>0</v>
      </c>
      <c r="EI275">
        <v>0</v>
      </c>
      <c r="EJ275">
        <v>0</v>
      </c>
      <c r="EK275">
        <v>0</v>
      </c>
      <c r="EL275">
        <v>0</v>
      </c>
      <c r="EM275">
        <v>0</v>
      </c>
      <c r="EN275">
        <v>0</v>
      </c>
      <c r="ER275">
        <v>0</v>
      </c>
      <c r="EV275" t="e">
        <f t="shared" si="4"/>
        <v>#N/A</v>
      </c>
    </row>
    <row r="276" spans="1:152">
      <c r="A276">
        <v>1167</v>
      </c>
      <c r="B276">
        <v>62</v>
      </c>
      <c r="C276" t="s">
        <v>5252</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1</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E276">
        <v>0</v>
      </c>
      <c r="DF276">
        <v>0</v>
      </c>
      <c r="DJ276" t="s">
        <v>5095</v>
      </c>
      <c r="DK276" s="202">
        <v>42410.541446759256</v>
      </c>
      <c r="DM276" s="470">
        <v>0</v>
      </c>
      <c r="DO276" s="470">
        <v>0</v>
      </c>
      <c r="DP276">
        <v>0</v>
      </c>
      <c r="DQ276">
        <v>-1</v>
      </c>
      <c r="DS276">
        <v>0</v>
      </c>
      <c r="DT276">
        <v>0</v>
      </c>
      <c r="DV276">
        <v>0</v>
      </c>
      <c r="EC276">
        <v>0</v>
      </c>
      <c r="ED276">
        <v>0</v>
      </c>
      <c r="EE276">
        <v>0</v>
      </c>
      <c r="EI276">
        <v>0</v>
      </c>
      <c r="EJ276">
        <v>0</v>
      </c>
      <c r="EK276">
        <v>0</v>
      </c>
      <c r="EL276">
        <v>0</v>
      </c>
      <c r="EM276">
        <v>0</v>
      </c>
      <c r="EN276">
        <v>0</v>
      </c>
      <c r="ER276">
        <v>0</v>
      </c>
      <c r="EV276" t="e">
        <f t="shared" si="4"/>
        <v>#N/A</v>
      </c>
    </row>
    <row r="277" spans="1:152">
      <c r="A277">
        <v>1168</v>
      </c>
      <c r="B277">
        <v>65</v>
      </c>
      <c r="C277" t="s">
        <v>5253</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E277">
        <v>0</v>
      </c>
      <c r="DF277">
        <v>0</v>
      </c>
      <c r="DJ277" t="s">
        <v>5095</v>
      </c>
      <c r="DK277" s="202">
        <v>42410.541446759256</v>
      </c>
      <c r="DM277" s="470">
        <v>0</v>
      </c>
      <c r="DO277" s="470">
        <v>0</v>
      </c>
      <c r="DP277">
        <v>0</v>
      </c>
      <c r="DQ277">
        <v>-1</v>
      </c>
      <c r="DS277">
        <v>0</v>
      </c>
      <c r="DT277">
        <v>0</v>
      </c>
      <c r="DV277">
        <v>0</v>
      </c>
      <c r="EC277">
        <v>0</v>
      </c>
      <c r="ED277">
        <v>0</v>
      </c>
      <c r="EE277">
        <v>0</v>
      </c>
      <c r="EI277">
        <v>0</v>
      </c>
      <c r="EJ277">
        <v>0</v>
      </c>
      <c r="EK277">
        <v>0</v>
      </c>
      <c r="EL277">
        <v>0</v>
      </c>
      <c r="EM277">
        <v>0</v>
      </c>
      <c r="EN277">
        <v>0</v>
      </c>
      <c r="ER277">
        <v>0</v>
      </c>
      <c r="EV277" t="e">
        <f t="shared" si="4"/>
        <v>#N/A</v>
      </c>
    </row>
    <row r="278" spans="1:152">
      <c r="A278">
        <v>1169</v>
      </c>
      <c r="B278">
        <v>65</v>
      </c>
      <c r="C278" t="s">
        <v>5254</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E278">
        <v>0</v>
      </c>
      <c r="DF278">
        <v>0</v>
      </c>
      <c r="DJ278" t="s">
        <v>5095</v>
      </c>
      <c r="DK278" s="202">
        <v>42410.541458333333</v>
      </c>
      <c r="DM278" s="470">
        <v>0</v>
      </c>
      <c r="DO278" s="470">
        <v>0</v>
      </c>
      <c r="DP278">
        <v>0</v>
      </c>
      <c r="DQ278">
        <v>-1</v>
      </c>
      <c r="DS278">
        <v>0</v>
      </c>
      <c r="DT278">
        <v>0</v>
      </c>
      <c r="DV278">
        <v>0</v>
      </c>
      <c r="EC278">
        <v>0</v>
      </c>
      <c r="ED278">
        <v>0</v>
      </c>
      <c r="EE278">
        <v>0</v>
      </c>
      <c r="EI278">
        <v>0</v>
      </c>
      <c r="EJ278">
        <v>0</v>
      </c>
      <c r="EK278">
        <v>0</v>
      </c>
      <c r="EL278">
        <v>0</v>
      </c>
      <c r="EM278">
        <v>0</v>
      </c>
      <c r="EN278">
        <v>0</v>
      </c>
      <c r="ER278">
        <v>0</v>
      </c>
      <c r="EV278" t="e">
        <f t="shared" si="4"/>
        <v>#N/A</v>
      </c>
    </row>
    <row r="279" spans="1:152">
      <c r="A279">
        <v>1170</v>
      </c>
      <c r="B279">
        <v>65</v>
      </c>
      <c r="C279" t="s">
        <v>656</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E279">
        <v>0</v>
      </c>
      <c r="DF279">
        <v>0</v>
      </c>
      <c r="DJ279" t="s">
        <v>5095</v>
      </c>
      <c r="DK279" s="202">
        <v>42410.541458333333</v>
      </c>
      <c r="DM279" s="470">
        <v>0</v>
      </c>
      <c r="DO279" s="470">
        <v>0</v>
      </c>
      <c r="DP279">
        <v>0</v>
      </c>
      <c r="DQ279">
        <v>-1</v>
      </c>
      <c r="DS279">
        <v>0</v>
      </c>
      <c r="DT279">
        <v>0</v>
      </c>
      <c r="DV279">
        <v>0</v>
      </c>
      <c r="EC279">
        <v>0</v>
      </c>
      <c r="ED279">
        <v>0</v>
      </c>
      <c r="EE279">
        <v>0</v>
      </c>
      <c r="EI279">
        <v>0</v>
      </c>
      <c r="EJ279">
        <v>0</v>
      </c>
      <c r="EK279">
        <v>0</v>
      </c>
      <c r="EL279">
        <v>0</v>
      </c>
      <c r="EM279">
        <v>0</v>
      </c>
      <c r="EN279">
        <v>0</v>
      </c>
      <c r="ER279">
        <v>0</v>
      </c>
      <c r="EV279" t="e">
        <f t="shared" si="4"/>
        <v>#N/A</v>
      </c>
    </row>
    <row r="280" spans="1:152">
      <c r="A280">
        <v>1171</v>
      </c>
      <c r="B280">
        <v>61</v>
      </c>
      <c r="C280" t="s">
        <v>5255</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E280">
        <v>0</v>
      </c>
      <c r="DF280">
        <v>0</v>
      </c>
      <c r="DJ280" t="s">
        <v>5095</v>
      </c>
      <c r="DK280" s="202">
        <v>42410.541458333333</v>
      </c>
      <c r="DM280" s="470">
        <v>0</v>
      </c>
      <c r="DO280" s="470">
        <v>0</v>
      </c>
      <c r="DP280">
        <v>0</v>
      </c>
      <c r="DQ280">
        <v>-1</v>
      </c>
      <c r="DS280">
        <v>0</v>
      </c>
      <c r="DT280">
        <v>0</v>
      </c>
      <c r="DV280">
        <v>0</v>
      </c>
      <c r="EC280">
        <v>0</v>
      </c>
      <c r="ED280">
        <v>0</v>
      </c>
      <c r="EE280">
        <v>0</v>
      </c>
      <c r="EI280">
        <v>0</v>
      </c>
      <c r="EJ280">
        <v>0</v>
      </c>
      <c r="EK280">
        <v>0</v>
      </c>
      <c r="EL280">
        <v>0</v>
      </c>
      <c r="EM280">
        <v>0</v>
      </c>
      <c r="EN280">
        <v>0</v>
      </c>
      <c r="ER280">
        <v>0</v>
      </c>
      <c r="EV280" t="e">
        <f t="shared" si="4"/>
        <v>#N/A</v>
      </c>
    </row>
    <row r="281" spans="1:152">
      <c r="A281">
        <v>1172</v>
      </c>
      <c r="B281">
        <v>61</v>
      </c>
      <c r="C281" t="s">
        <v>5256</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E281">
        <v>0</v>
      </c>
      <c r="DF281">
        <v>0</v>
      </c>
      <c r="DJ281" t="s">
        <v>5095</v>
      </c>
      <c r="DK281" s="202">
        <v>42410.541458333333</v>
      </c>
      <c r="DM281" s="470">
        <v>0</v>
      </c>
      <c r="DO281" s="470">
        <v>0</v>
      </c>
      <c r="DP281">
        <v>0</v>
      </c>
      <c r="DQ281">
        <v>-1</v>
      </c>
      <c r="DS281">
        <v>0</v>
      </c>
      <c r="DT281">
        <v>0</v>
      </c>
      <c r="DV281">
        <v>0</v>
      </c>
      <c r="EC281">
        <v>0</v>
      </c>
      <c r="ED281">
        <v>0</v>
      </c>
      <c r="EE281">
        <v>0</v>
      </c>
      <c r="EI281">
        <v>0</v>
      </c>
      <c r="EJ281">
        <v>0</v>
      </c>
      <c r="EK281">
        <v>0</v>
      </c>
      <c r="EL281">
        <v>0</v>
      </c>
      <c r="EM281">
        <v>0</v>
      </c>
      <c r="EN281">
        <v>0</v>
      </c>
      <c r="ER281">
        <v>0</v>
      </c>
      <c r="EV281" t="e">
        <f t="shared" si="4"/>
        <v>#N/A</v>
      </c>
    </row>
    <row r="282" spans="1:152">
      <c r="A282">
        <v>1173</v>
      </c>
      <c r="B282">
        <v>61</v>
      </c>
      <c r="C282" t="s">
        <v>5257</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E282">
        <v>0</v>
      </c>
      <c r="DF282">
        <v>0</v>
      </c>
      <c r="DJ282" t="s">
        <v>5095</v>
      </c>
      <c r="DK282" s="202">
        <v>42410.54146990741</v>
      </c>
      <c r="DM282" s="470">
        <v>0</v>
      </c>
      <c r="DO282" s="470">
        <v>0</v>
      </c>
      <c r="DP282">
        <v>0</v>
      </c>
      <c r="DQ282">
        <v>-1</v>
      </c>
      <c r="DS282">
        <v>0</v>
      </c>
      <c r="DT282">
        <v>0</v>
      </c>
      <c r="DV282">
        <v>0</v>
      </c>
      <c r="EC282">
        <v>0</v>
      </c>
      <c r="ED282">
        <v>0</v>
      </c>
      <c r="EE282">
        <v>0</v>
      </c>
      <c r="EI282">
        <v>0</v>
      </c>
      <c r="EJ282">
        <v>0</v>
      </c>
      <c r="EK282">
        <v>0</v>
      </c>
      <c r="EL282">
        <v>0</v>
      </c>
      <c r="EM282">
        <v>0</v>
      </c>
      <c r="EN282">
        <v>0</v>
      </c>
      <c r="ER282">
        <v>0</v>
      </c>
      <c r="EV282" t="e">
        <f t="shared" si="4"/>
        <v>#N/A</v>
      </c>
    </row>
    <row r="283" spans="1:152">
      <c r="A283">
        <v>1174</v>
      </c>
      <c r="B283">
        <v>61</v>
      </c>
      <c r="C283" t="s">
        <v>5258</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E283">
        <v>0</v>
      </c>
      <c r="DF283">
        <v>0</v>
      </c>
      <c r="DJ283" t="s">
        <v>5095</v>
      </c>
      <c r="DK283" s="202">
        <v>42410.54146990741</v>
      </c>
      <c r="DM283" s="470">
        <v>0</v>
      </c>
      <c r="DO283" s="470">
        <v>0</v>
      </c>
      <c r="DP283">
        <v>0</v>
      </c>
      <c r="DQ283">
        <v>-1</v>
      </c>
      <c r="DS283">
        <v>0</v>
      </c>
      <c r="DT283">
        <v>0</v>
      </c>
      <c r="DV283">
        <v>0</v>
      </c>
      <c r="EC283">
        <v>0</v>
      </c>
      <c r="ED283">
        <v>0</v>
      </c>
      <c r="EE283">
        <v>0</v>
      </c>
      <c r="EI283">
        <v>0</v>
      </c>
      <c r="EJ283">
        <v>0</v>
      </c>
      <c r="EK283">
        <v>0</v>
      </c>
      <c r="EL283">
        <v>0</v>
      </c>
      <c r="EM283">
        <v>0</v>
      </c>
      <c r="EN283">
        <v>0</v>
      </c>
      <c r="ER283">
        <v>0</v>
      </c>
      <c r="EV283" t="e">
        <f t="shared" si="4"/>
        <v>#N/A</v>
      </c>
    </row>
    <row r="284" spans="1:152">
      <c r="A284">
        <v>1175</v>
      </c>
      <c r="B284">
        <v>61</v>
      </c>
      <c r="C284" t="s">
        <v>5259</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E284">
        <v>0</v>
      </c>
      <c r="DF284">
        <v>0</v>
      </c>
      <c r="DJ284" t="s">
        <v>5095</v>
      </c>
      <c r="DK284" s="202">
        <v>42410.54146990741</v>
      </c>
      <c r="DM284" s="470">
        <v>0</v>
      </c>
      <c r="DO284" s="470">
        <v>0</v>
      </c>
      <c r="DP284">
        <v>0</v>
      </c>
      <c r="DQ284">
        <v>-1</v>
      </c>
      <c r="DS284">
        <v>0</v>
      </c>
      <c r="DT284">
        <v>0</v>
      </c>
      <c r="DV284">
        <v>0</v>
      </c>
      <c r="EC284">
        <v>0</v>
      </c>
      <c r="ED284">
        <v>0</v>
      </c>
      <c r="EE284">
        <v>0</v>
      </c>
      <c r="EI284">
        <v>0</v>
      </c>
      <c r="EJ284">
        <v>0</v>
      </c>
      <c r="EK284">
        <v>0</v>
      </c>
      <c r="EL284">
        <v>0</v>
      </c>
      <c r="EM284">
        <v>0</v>
      </c>
      <c r="EN284">
        <v>0</v>
      </c>
      <c r="ER284">
        <v>0</v>
      </c>
      <c r="EV284" t="e">
        <f t="shared" si="4"/>
        <v>#N/A</v>
      </c>
    </row>
    <row r="285" spans="1:152">
      <c r="A285">
        <v>1176</v>
      </c>
      <c r="B285">
        <v>63</v>
      </c>
      <c r="C285" t="s">
        <v>5260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E285">
        <v>0</v>
      </c>
      <c r="DF285">
        <v>0</v>
      </c>
      <c r="DJ285" t="s">
        <v>5095</v>
      </c>
      <c r="DK285" s="202">
        <v>42410.54146990741</v>
      </c>
      <c r="DM285" s="470">
        <v>0</v>
      </c>
      <c r="DO285" s="470">
        <v>0</v>
      </c>
      <c r="DP285">
        <v>0</v>
      </c>
      <c r="DQ285">
        <v>-1</v>
      </c>
      <c r="DS285">
        <v>0</v>
      </c>
      <c r="DT285">
        <v>0</v>
      </c>
      <c r="DV285">
        <v>0</v>
      </c>
      <c r="EC285">
        <v>0</v>
      </c>
      <c r="ED285">
        <v>0</v>
      </c>
      <c r="EE285">
        <v>0</v>
      </c>
      <c r="EI285">
        <v>0</v>
      </c>
      <c r="EJ285">
        <v>0</v>
      </c>
      <c r="EK285">
        <v>0</v>
      </c>
      <c r="EL285">
        <v>0</v>
      </c>
      <c r="EM285">
        <v>0</v>
      </c>
      <c r="EN285">
        <v>0</v>
      </c>
      <c r="ER285">
        <v>0</v>
      </c>
      <c r="EV285" t="e">
        <f t="shared" si="4"/>
        <v>#N/A</v>
      </c>
    </row>
    <row r="286" spans="1:152">
      <c r="A286">
        <v>1177</v>
      </c>
      <c r="B286">
        <v>63</v>
      </c>
      <c r="C286" t="s">
        <v>5261</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E286">
        <v>0</v>
      </c>
      <c r="DF286">
        <v>0</v>
      </c>
      <c r="DJ286" t="s">
        <v>5095</v>
      </c>
      <c r="DK286" s="202">
        <v>42410.54146990741</v>
      </c>
      <c r="DM286" s="470">
        <v>0</v>
      </c>
      <c r="DO286" s="470">
        <v>0</v>
      </c>
      <c r="DP286">
        <v>0</v>
      </c>
      <c r="DQ286">
        <v>-1</v>
      </c>
      <c r="DS286">
        <v>0</v>
      </c>
      <c r="DT286">
        <v>0</v>
      </c>
      <c r="DV286">
        <v>0</v>
      </c>
      <c r="EC286">
        <v>0</v>
      </c>
      <c r="ED286">
        <v>0</v>
      </c>
      <c r="EE286">
        <v>0</v>
      </c>
      <c r="EI286">
        <v>0</v>
      </c>
      <c r="EJ286">
        <v>0</v>
      </c>
      <c r="EK286">
        <v>0</v>
      </c>
      <c r="EL286">
        <v>0</v>
      </c>
      <c r="EM286">
        <v>0</v>
      </c>
      <c r="EN286">
        <v>0</v>
      </c>
      <c r="ER286">
        <v>0</v>
      </c>
      <c r="EV286" t="e">
        <f t="shared" si="4"/>
        <v>#N/A</v>
      </c>
    </row>
    <row r="287" spans="1:152">
      <c r="A287">
        <v>1178</v>
      </c>
      <c r="B287">
        <v>63</v>
      </c>
      <c r="C287" t="s">
        <v>5262</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E287">
        <v>0</v>
      </c>
      <c r="DF287">
        <v>0</v>
      </c>
      <c r="DJ287" t="s">
        <v>5095</v>
      </c>
      <c r="DK287" s="202">
        <v>42410.54146990741</v>
      </c>
      <c r="DM287" s="470">
        <v>0</v>
      </c>
      <c r="DO287" s="470">
        <v>0</v>
      </c>
      <c r="DP287">
        <v>0</v>
      </c>
      <c r="DQ287">
        <v>-1</v>
      </c>
      <c r="DS287">
        <v>0</v>
      </c>
      <c r="DT287">
        <v>0</v>
      </c>
      <c r="DV287">
        <v>0</v>
      </c>
      <c r="EC287">
        <v>0</v>
      </c>
      <c r="ED287">
        <v>0</v>
      </c>
      <c r="EE287">
        <v>0</v>
      </c>
      <c r="EI287">
        <v>0</v>
      </c>
      <c r="EJ287">
        <v>0</v>
      </c>
      <c r="EK287">
        <v>0</v>
      </c>
      <c r="EL287">
        <v>0</v>
      </c>
      <c r="EM287">
        <v>0</v>
      </c>
      <c r="EN287">
        <v>0</v>
      </c>
      <c r="ER287">
        <v>0</v>
      </c>
      <c r="EV287" t="e">
        <f t="shared" si="4"/>
        <v>#N/A</v>
      </c>
    </row>
    <row r="288" spans="1:152">
      <c r="A288">
        <v>1179</v>
      </c>
      <c r="B288">
        <v>63</v>
      </c>
      <c r="C288" t="s">
        <v>5263</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E288">
        <v>0</v>
      </c>
      <c r="DF288">
        <v>0</v>
      </c>
      <c r="DJ288" t="s">
        <v>5095</v>
      </c>
      <c r="DK288" s="202">
        <v>42410.54146990741</v>
      </c>
      <c r="DM288" s="470">
        <v>0</v>
      </c>
      <c r="DO288" s="470">
        <v>0</v>
      </c>
      <c r="DP288">
        <v>0</v>
      </c>
      <c r="DQ288">
        <v>-1</v>
      </c>
      <c r="DS288">
        <v>0</v>
      </c>
      <c r="DT288">
        <v>0</v>
      </c>
      <c r="DV288">
        <v>0</v>
      </c>
      <c r="EC288">
        <v>0</v>
      </c>
      <c r="ED288">
        <v>0</v>
      </c>
      <c r="EE288">
        <v>0</v>
      </c>
      <c r="EI288">
        <v>0</v>
      </c>
      <c r="EJ288">
        <v>0</v>
      </c>
      <c r="EK288">
        <v>0</v>
      </c>
      <c r="EL288">
        <v>0</v>
      </c>
      <c r="EM288">
        <v>0</v>
      </c>
      <c r="EN288">
        <v>0</v>
      </c>
      <c r="ER288">
        <v>0</v>
      </c>
      <c r="EV288" t="e">
        <f t="shared" si="4"/>
        <v>#N/A</v>
      </c>
    </row>
    <row r="289" spans="1:152">
      <c r="A289">
        <v>1180</v>
      </c>
      <c r="B289">
        <v>64</v>
      </c>
      <c r="C289" t="s">
        <v>5264</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E289">
        <v>0</v>
      </c>
      <c r="DF289">
        <v>0</v>
      </c>
      <c r="DJ289" t="s">
        <v>5095</v>
      </c>
      <c r="DK289" s="202">
        <v>42410.541481481479</v>
      </c>
      <c r="DM289" s="470">
        <v>0</v>
      </c>
      <c r="DO289" s="470">
        <v>0</v>
      </c>
      <c r="DP289">
        <v>0</v>
      </c>
      <c r="DQ289">
        <v>-1</v>
      </c>
      <c r="DS289">
        <v>0</v>
      </c>
      <c r="DT289">
        <v>0</v>
      </c>
      <c r="DV289">
        <v>0</v>
      </c>
      <c r="EC289">
        <v>0</v>
      </c>
      <c r="ED289">
        <v>0</v>
      </c>
      <c r="EE289">
        <v>0</v>
      </c>
      <c r="EI289">
        <v>0</v>
      </c>
      <c r="EJ289">
        <v>0</v>
      </c>
      <c r="EK289">
        <v>0</v>
      </c>
      <c r="EL289">
        <v>0</v>
      </c>
      <c r="EM289">
        <v>0</v>
      </c>
      <c r="EN289">
        <v>0</v>
      </c>
      <c r="ER289">
        <v>0</v>
      </c>
      <c r="EV289" t="e">
        <f t="shared" si="4"/>
        <v>#N/A</v>
      </c>
    </row>
    <row r="290" spans="1:152">
      <c r="A290">
        <v>1181</v>
      </c>
      <c r="B290">
        <v>64</v>
      </c>
      <c r="C290" t="s">
        <v>5265</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E290">
        <v>0</v>
      </c>
      <c r="DF290">
        <v>0</v>
      </c>
      <c r="DJ290" t="s">
        <v>5095</v>
      </c>
      <c r="DK290" s="202">
        <v>42410.541481481479</v>
      </c>
      <c r="DM290" s="470">
        <v>0</v>
      </c>
      <c r="DO290" s="470">
        <v>0</v>
      </c>
      <c r="DP290">
        <v>0</v>
      </c>
      <c r="DQ290">
        <v>-1</v>
      </c>
      <c r="DS290">
        <v>0</v>
      </c>
      <c r="DT290">
        <v>0</v>
      </c>
      <c r="DV290">
        <v>0</v>
      </c>
      <c r="EC290">
        <v>0</v>
      </c>
      <c r="ED290">
        <v>0</v>
      </c>
      <c r="EE290">
        <v>0</v>
      </c>
      <c r="EI290">
        <v>0</v>
      </c>
      <c r="EJ290">
        <v>0</v>
      </c>
      <c r="EK290">
        <v>0</v>
      </c>
      <c r="EL290">
        <v>0</v>
      </c>
      <c r="EM290">
        <v>0</v>
      </c>
      <c r="EN290">
        <v>0</v>
      </c>
      <c r="ER290">
        <v>0</v>
      </c>
      <c r="EV290" t="e">
        <f t="shared" si="4"/>
        <v>#N/A</v>
      </c>
    </row>
    <row r="291" spans="1:152">
      <c r="A291">
        <v>1182</v>
      </c>
      <c r="B291">
        <v>64</v>
      </c>
      <c r="C291" t="s">
        <v>5266</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E291">
        <v>0</v>
      </c>
      <c r="DF291">
        <v>0</v>
      </c>
      <c r="DJ291" t="s">
        <v>5095</v>
      </c>
      <c r="DK291" s="202">
        <v>42410.541481481479</v>
      </c>
      <c r="DM291" s="470">
        <v>0</v>
      </c>
      <c r="DO291" s="470">
        <v>0</v>
      </c>
      <c r="DP291">
        <v>0</v>
      </c>
      <c r="DQ291">
        <v>-1</v>
      </c>
      <c r="DS291">
        <v>0</v>
      </c>
      <c r="DT291">
        <v>0</v>
      </c>
      <c r="DV291">
        <v>0</v>
      </c>
      <c r="EC291">
        <v>0</v>
      </c>
      <c r="ED291">
        <v>0</v>
      </c>
      <c r="EE291">
        <v>0</v>
      </c>
      <c r="EI291">
        <v>0</v>
      </c>
      <c r="EJ291">
        <v>0</v>
      </c>
      <c r="EK291">
        <v>0</v>
      </c>
      <c r="EL291">
        <v>0</v>
      </c>
      <c r="EM291">
        <v>0</v>
      </c>
      <c r="EN291">
        <v>0</v>
      </c>
      <c r="ER291">
        <v>0</v>
      </c>
      <c r="EV291" t="e">
        <f t="shared" si="4"/>
        <v>#N/A</v>
      </c>
    </row>
    <row r="292" spans="1:152">
      <c r="A292">
        <v>1183</v>
      </c>
      <c r="B292">
        <v>29</v>
      </c>
      <c r="C292" t="s">
        <v>5267</v>
      </c>
      <c r="D292" t="s">
        <v>5268</v>
      </c>
      <c r="E292" t="s">
        <v>5267</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1</v>
      </c>
      <c r="AS292">
        <v>0</v>
      </c>
      <c r="AT292">
        <v>0</v>
      </c>
      <c r="AU292">
        <v>2</v>
      </c>
      <c r="AV292">
        <v>1</v>
      </c>
      <c r="AW292">
        <v>0</v>
      </c>
      <c r="AX292">
        <v>1</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-1</v>
      </c>
      <c r="BS292">
        <v>-1</v>
      </c>
      <c r="BT292">
        <v>0</v>
      </c>
      <c r="BU292">
        <v>0</v>
      </c>
      <c r="BV292">
        <v>-1</v>
      </c>
      <c r="BW292">
        <v>0</v>
      </c>
      <c r="BX292">
        <v>0</v>
      </c>
      <c r="BY292">
        <v>0</v>
      </c>
      <c r="BZ292">
        <v>0</v>
      </c>
      <c r="CA292">
        <v>0</v>
      </c>
      <c r="CB292">
        <v>0</v>
      </c>
      <c r="CC292">
        <v>-1</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E292">
        <v>0</v>
      </c>
      <c r="DF292">
        <v>0</v>
      </c>
      <c r="DJ292" t="s">
        <v>5095</v>
      </c>
      <c r="DK292" s="202">
        <v>42410.541550925926</v>
      </c>
      <c r="DM292" s="470">
        <v>0</v>
      </c>
      <c r="DO292" s="470">
        <v>0</v>
      </c>
      <c r="DP292">
        <v>0</v>
      </c>
      <c r="DQ292">
        <v>-1</v>
      </c>
      <c r="DS292">
        <v>0</v>
      </c>
      <c r="DT292">
        <v>0</v>
      </c>
      <c r="DV292">
        <v>0</v>
      </c>
      <c r="EC292">
        <v>0</v>
      </c>
      <c r="ED292">
        <v>0</v>
      </c>
      <c r="EE292">
        <v>0</v>
      </c>
      <c r="EI292">
        <v>0</v>
      </c>
      <c r="EJ292">
        <v>0</v>
      </c>
      <c r="EK292">
        <v>0</v>
      </c>
      <c r="EL292">
        <v>0</v>
      </c>
      <c r="EM292">
        <v>0</v>
      </c>
      <c r="EN292">
        <v>0</v>
      </c>
      <c r="ER292">
        <v>0</v>
      </c>
      <c r="EV292" t="e">
        <f t="shared" si="4"/>
        <v>#N/A</v>
      </c>
    </row>
    <row r="293" spans="1:152">
      <c r="A293">
        <v>1184</v>
      </c>
      <c r="B293">
        <v>29</v>
      </c>
      <c r="C293" t="s">
        <v>5269</v>
      </c>
      <c r="D293" t="s">
        <v>975</v>
      </c>
      <c r="E293" t="s">
        <v>5269</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1</v>
      </c>
      <c r="AS293">
        <v>0</v>
      </c>
      <c r="AT293">
        <v>0</v>
      </c>
      <c r="AU293">
        <v>2</v>
      </c>
      <c r="AV293">
        <v>1</v>
      </c>
      <c r="AW293">
        <v>0</v>
      </c>
      <c r="AX293">
        <v>1</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-1</v>
      </c>
      <c r="BS293">
        <v>-1</v>
      </c>
      <c r="BT293">
        <v>0</v>
      </c>
      <c r="BU293">
        <v>0</v>
      </c>
      <c r="BV293">
        <v>-1</v>
      </c>
      <c r="BW293">
        <v>0</v>
      </c>
      <c r="BX293">
        <v>0</v>
      </c>
      <c r="BY293">
        <v>0</v>
      </c>
      <c r="BZ293">
        <v>0</v>
      </c>
      <c r="CA293">
        <v>0</v>
      </c>
      <c r="CB293">
        <v>0</v>
      </c>
      <c r="CC293">
        <v>-1</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E293">
        <v>0</v>
      </c>
      <c r="DF293">
        <v>0</v>
      </c>
      <c r="DJ293" t="s">
        <v>5095</v>
      </c>
      <c r="DK293" s="202">
        <v>42410.541550925926</v>
      </c>
      <c r="DM293" s="470">
        <v>0</v>
      </c>
      <c r="DO293" s="470">
        <v>0</v>
      </c>
      <c r="DP293">
        <v>0</v>
      </c>
      <c r="DQ293">
        <v>-1</v>
      </c>
      <c r="DS293">
        <v>0</v>
      </c>
      <c r="DT293">
        <v>0</v>
      </c>
      <c r="DV293">
        <v>0</v>
      </c>
      <c r="EC293">
        <v>0</v>
      </c>
      <c r="ED293">
        <v>0</v>
      </c>
      <c r="EE293">
        <v>0</v>
      </c>
      <c r="EI293">
        <v>0</v>
      </c>
      <c r="EJ293">
        <v>0</v>
      </c>
      <c r="EK293">
        <v>0</v>
      </c>
      <c r="EL293">
        <v>0</v>
      </c>
      <c r="EM293">
        <v>0</v>
      </c>
      <c r="EN293">
        <v>0</v>
      </c>
      <c r="ER293">
        <v>0</v>
      </c>
      <c r="EV293" t="e">
        <f t="shared" si="4"/>
        <v>#N/A</v>
      </c>
    </row>
    <row r="294" spans="1:152">
      <c r="A294">
        <v>1185</v>
      </c>
      <c r="B294">
        <v>29</v>
      </c>
      <c r="C294" t="s">
        <v>5270</v>
      </c>
      <c r="D294" t="s">
        <v>5271</v>
      </c>
      <c r="E294" t="s">
        <v>5270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1</v>
      </c>
      <c r="AS294">
        <v>0</v>
      </c>
      <c r="AT294">
        <v>0</v>
      </c>
      <c r="AU294">
        <v>2</v>
      </c>
      <c r="AV294">
        <v>1</v>
      </c>
      <c r="AW294">
        <v>0</v>
      </c>
      <c r="AX294">
        <v>1</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-1</v>
      </c>
      <c r="BS294">
        <v>-1</v>
      </c>
      <c r="BT294">
        <v>0</v>
      </c>
      <c r="BU294">
        <v>0</v>
      </c>
      <c r="BV294">
        <v>-1</v>
      </c>
      <c r="BW294">
        <v>0</v>
      </c>
      <c r="BX294">
        <v>0</v>
      </c>
      <c r="BY294">
        <v>0</v>
      </c>
      <c r="BZ294">
        <v>0</v>
      </c>
      <c r="CA294">
        <v>0</v>
      </c>
      <c r="CB294">
        <v>0</v>
      </c>
      <c r="CC294">
        <v>-1</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E294">
        <v>0</v>
      </c>
      <c r="DF294">
        <v>0</v>
      </c>
      <c r="DJ294" t="s">
        <v>5095</v>
      </c>
      <c r="DK294" s="202">
        <v>42410.541550925926</v>
      </c>
      <c r="DM294" s="470">
        <v>0</v>
      </c>
      <c r="DO294" s="470">
        <v>0</v>
      </c>
      <c r="DP294">
        <v>0</v>
      </c>
      <c r="DQ294">
        <v>-1</v>
      </c>
      <c r="DS294">
        <v>0</v>
      </c>
      <c r="DT294">
        <v>0</v>
      </c>
      <c r="DV294">
        <v>0</v>
      </c>
      <c r="EC294">
        <v>0</v>
      </c>
      <c r="ED294">
        <v>0</v>
      </c>
      <c r="EE294">
        <v>0</v>
      </c>
      <c r="EI294">
        <v>0</v>
      </c>
      <c r="EJ294">
        <v>0</v>
      </c>
      <c r="EK294">
        <v>0</v>
      </c>
      <c r="EL294">
        <v>0</v>
      </c>
      <c r="EM294">
        <v>0</v>
      </c>
      <c r="EN294">
        <v>0</v>
      </c>
      <c r="ER294">
        <v>0</v>
      </c>
      <c r="EV294" t="e">
        <f t="shared" si="4"/>
        <v>#N/A</v>
      </c>
    </row>
    <row r="295" spans="1:152">
      <c r="A295" s="201">
        <v>1186</v>
      </c>
      <c r="B295" s="201">
        <v>2</v>
      </c>
      <c r="C295" s="201" t="s">
        <v>5272</v>
      </c>
      <c r="D295" s="201"/>
      <c r="E295" s="201" t="s">
        <v>5272</v>
      </c>
      <c r="F295" s="201">
        <v>116</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1</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-1</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E295">
        <v>0</v>
      </c>
      <c r="DF295">
        <v>0</v>
      </c>
      <c r="DJ295" t="s">
        <v>5095</v>
      </c>
      <c r="DK295" s="202">
        <v>42410.55908564815</v>
      </c>
      <c r="DM295" s="470">
        <v>0</v>
      </c>
      <c r="DO295" s="470">
        <v>0</v>
      </c>
      <c r="DP295">
        <v>0</v>
      </c>
      <c r="DQ295">
        <v>0</v>
      </c>
      <c r="DS295">
        <v>0</v>
      </c>
      <c r="DT295">
        <v>0</v>
      </c>
      <c r="DV295">
        <v>0</v>
      </c>
      <c r="EC295">
        <v>0</v>
      </c>
      <c r="ED295">
        <v>0</v>
      </c>
      <c r="EE295">
        <v>0</v>
      </c>
      <c r="EI295">
        <v>0</v>
      </c>
      <c r="EJ295">
        <v>0</v>
      </c>
      <c r="EK295">
        <v>0</v>
      </c>
      <c r="EL295">
        <v>0</v>
      </c>
      <c r="EM295">
        <v>0</v>
      </c>
      <c r="EN295">
        <v>0</v>
      </c>
      <c r="ER295">
        <v>0</v>
      </c>
      <c r="EV295" t="str">
        <f t="shared" si="4"/>
        <v>Sundry Debtors</v>
      </c>
    </row>
    <row r="296" spans="1:152">
      <c r="A296" s="28">
        <v>1187</v>
      </c>
      <c r="B296" s="28">
        <v>6</v>
      </c>
      <c r="C296" s="28" t="s">
        <v>5273</v>
      </c>
      <c r="D296" s="28"/>
      <c r="E296" s="28" t="s">
        <v>5273</v>
      </c>
      <c r="F296" s="28">
        <v>401</v>
      </c>
      <c r="G296">
        <v>0</v>
      </c>
      <c r="H296">
        <v>451</v>
      </c>
      <c r="I296">
        <v>451</v>
      </c>
      <c r="J296">
        <v>4</v>
      </c>
      <c r="K296">
        <v>5</v>
      </c>
      <c r="L296">
        <v>0</v>
      </c>
      <c r="M296">
        <v>0</v>
      </c>
      <c r="N296">
        <v>0</v>
      </c>
      <c r="O296">
        <v>0</v>
      </c>
      <c r="P296">
        <v>0</v>
      </c>
      <c r="Q296">
        <v>0</v>
      </c>
      <c r="R296">
        <v>0</v>
      </c>
      <c r="S296">
        <v>1</v>
      </c>
      <c r="T296">
        <v>0</v>
      </c>
      <c r="U296">
        <v>100000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5</v>
      </c>
      <c r="AV296">
        <v>0</v>
      </c>
      <c r="AW296">
        <v>0</v>
      </c>
      <c r="AX296">
        <v>0</v>
      </c>
      <c r="AY296">
        <v>0</v>
      </c>
      <c r="AZ296">
        <v>1</v>
      </c>
      <c r="BA296">
        <v>0</v>
      </c>
      <c r="BB296">
        <v>0</v>
      </c>
      <c r="BC296">
        <v>1</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E296">
        <v>0</v>
      </c>
      <c r="DF296">
        <v>0</v>
      </c>
      <c r="DJ296" t="s">
        <v>5095</v>
      </c>
      <c r="DK296" s="202">
        <v>42410.562569444446</v>
      </c>
      <c r="DM296" s="470">
        <v>0</v>
      </c>
      <c r="DO296" s="470">
        <v>0</v>
      </c>
      <c r="DP296">
        <v>0</v>
      </c>
      <c r="DQ296">
        <v>0</v>
      </c>
      <c r="DS296">
        <v>0</v>
      </c>
      <c r="DT296">
        <v>0</v>
      </c>
      <c r="DV296">
        <v>0</v>
      </c>
      <c r="EC296">
        <v>0</v>
      </c>
      <c r="ED296">
        <v>0</v>
      </c>
      <c r="EE296">
        <v>0</v>
      </c>
      <c r="EI296">
        <v>0</v>
      </c>
      <c r="EJ296">
        <v>0</v>
      </c>
      <c r="EK296">
        <v>0</v>
      </c>
      <c r="EL296">
        <v>0</v>
      </c>
      <c r="EM296">
        <v>0</v>
      </c>
      <c r="EN296">
        <v>0</v>
      </c>
      <c r="ER296">
        <v>0</v>
      </c>
      <c r="EV296" t="str">
        <f t="shared" si="4"/>
        <v>General</v>
      </c>
    </row>
    <row r="297" spans="1:152">
      <c r="A297" s="28">
        <v>1188</v>
      </c>
      <c r="B297" s="28">
        <v>6</v>
      </c>
      <c r="C297" s="28" t="s">
        <v>5274</v>
      </c>
      <c r="D297" s="28"/>
      <c r="E297" s="28" t="s">
        <v>5274</v>
      </c>
      <c r="F297" s="28">
        <v>401</v>
      </c>
      <c r="G297">
        <v>0</v>
      </c>
      <c r="H297">
        <v>451</v>
      </c>
      <c r="I297">
        <v>451</v>
      </c>
      <c r="J297">
        <v>4</v>
      </c>
      <c r="K297">
        <v>5</v>
      </c>
      <c r="L297">
        <v>0</v>
      </c>
      <c r="M297">
        <v>0</v>
      </c>
      <c r="N297">
        <v>0</v>
      </c>
      <c r="O297">
        <v>0</v>
      </c>
      <c r="P297">
        <v>0</v>
      </c>
      <c r="Q297">
        <v>0</v>
      </c>
      <c r="R297">
        <v>0</v>
      </c>
      <c r="S297">
        <v>1</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5</v>
      </c>
      <c r="AV297">
        <v>0</v>
      </c>
      <c r="AW297">
        <v>0</v>
      </c>
      <c r="AX297">
        <v>0</v>
      </c>
      <c r="AY297">
        <v>0</v>
      </c>
      <c r="AZ297">
        <v>1</v>
      </c>
      <c r="BA297">
        <v>0</v>
      </c>
      <c r="BB297">
        <v>0</v>
      </c>
      <c r="BC297">
        <v>1</v>
      </c>
      <c r="BD297">
        <v>0</v>
      </c>
      <c r="BE297">
        <v>0</v>
      </c>
      <c r="BF297">
        <v>0</v>
      </c>
      <c r="BG297">
        <v>0</v>
      </c>
      <c r="BH297">
        <v>0</v>
      </c>
      <c r="BI297">
        <v>0</v>
      </c>
      <c r="BJ297">
        <v>0</v>
      </c>
      <c r="BK297">
        <v>0</v>
      </c>
      <c r="BL297">
        <v>0</v>
      </c>
      <c r="BM297">
        <v>0</v>
      </c>
      <c r="BN297">
        <v>0</v>
      </c>
      <c r="BO297">
        <v>0</v>
      </c>
      <c r="BP297">
        <v>0</v>
      </c>
      <c r="BQ297">
        <v>0</v>
      </c>
      <c r="BR297">
        <v>-1</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E297">
        <v>0</v>
      </c>
      <c r="DF297">
        <v>0</v>
      </c>
      <c r="DJ297" t="s">
        <v>5095</v>
      </c>
      <c r="DK297" t="s">
        <v>5275</v>
      </c>
      <c r="DM297" s="470">
        <v>0</v>
      </c>
      <c r="DO297" s="470">
        <v>0</v>
      </c>
      <c r="DP297">
        <v>0</v>
      </c>
      <c r="DQ297">
        <v>0</v>
      </c>
      <c r="DS297">
        <v>0</v>
      </c>
      <c r="DT297">
        <v>0</v>
      </c>
      <c r="DV297">
        <v>0</v>
      </c>
      <c r="EC297">
        <v>0</v>
      </c>
      <c r="ED297">
        <v>0</v>
      </c>
      <c r="EE297">
        <v>0</v>
      </c>
      <c r="EI297">
        <v>0</v>
      </c>
      <c r="EJ297">
        <v>0</v>
      </c>
      <c r="EK297">
        <v>0</v>
      </c>
      <c r="EL297">
        <v>0</v>
      </c>
      <c r="EM297">
        <v>0</v>
      </c>
      <c r="EN297">
        <v>0</v>
      </c>
      <c r="ER297">
        <v>0</v>
      </c>
      <c r="EV297" t="str">
        <f t="shared" si="4"/>
        <v>General</v>
      </c>
    </row>
    <row r="298" spans="1:152">
      <c r="A298" s="28">
        <v>1189</v>
      </c>
      <c r="B298" s="28">
        <v>6</v>
      </c>
      <c r="C298" s="28" t="s">
        <v>5276</v>
      </c>
      <c r="D298" s="28"/>
      <c r="E298" s="28" t="s">
        <v>5276</v>
      </c>
      <c r="F298" s="28">
        <v>401</v>
      </c>
      <c r="G298">
        <v>0</v>
      </c>
      <c r="H298">
        <v>451</v>
      </c>
      <c r="I298">
        <v>451</v>
      </c>
      <c r="J298">
        <v>4</v>
      </c>
      <c r="K298">
        <v>5</v>
      </c>
      <c r="L298">
        <v>0</v>
      </c>
      <c r="M298">
        <v>0</v>
      </c>
      <c r="N298">
        <v>0</v>
      </c>
      <c r="O298">
        <v>0</v>
      </c>
      <c r="P298">
        <v>0</v>
      </c>
      <c r="Q298">
        <v>0</v>
      </c>
      <c r="R298">
        <v>0</v>
      </c>
      <c r="S298">
        <v>1</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5</v>
      </c>
      <c r="AV298">
        <v>0</v>
      </c>
      <c r="AW298">
        <v>0</v>
      </c>
      <c r="AX298">
        <v>0</v>
      </c>
      <c r="AY298">
        <v>0</v>
      </c>
      <c r="AZ298">
        <v>1</v>
      </c>
      <c r="BA298">
        <v>0</v>
      </c>
      <c r="BB298">
        <v>0</v>
      </c>
      <c r="BC298">
        <v>1</v>
      </c>
      <c r="BD298">
        <v>0</v>
      </c>
      <c r="BE298">
        <v>0</v>
      </c>
      <c r="BF298">
        <v>0</v>
      </c>
      <c r="BG298">
        <v>0</v>
      </c>
      <c r="BH298">
        <v>0</v>
      </c>
      <c r="BI298">
        <v>0</v>
      </c>
      <c r="BJ298">
        <v>0</v>
      </c>
      <c r="BK298">
        <v>0</v>
      </c>
      <c r="BL298">
        <v>0</v>
      </c>
      <c r="BM298">
        <v>0</v>
      </c>
      <c r="BN298">
        <v>0</v>
      </c>
      <c r="BO298">
        <v>0</v>
      </c>
      <c r="BP298">
        <v>0</v>
      </c>
      <c r="BQ298">
        <v>0</v>
      </c>
      <c r="BR298">
        <v>-1</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E298">
        <v>0</v>
      </c>
      <c r="DF298">
        <v>0</v>
      </c>
      <c r="DJ298" t="s">
        <v>5095</v>
      </c>
      <c r="DK298" t="s">
        <v>5277</v>
      </c>
      <c r="DL298" t="s">
        <v>5095</v>
      </c>
      <c r="DM298" t="s">
        <v>5278</v>
      </c>
      <c r="DO298" s="470">
        <v>0</v>
      </c>
      <c r="DP298">
        <v>0</v>
      </c>
      <c r="DQ298">
        <v>0</v>
      </c>
      <c r="DS298">
        <v>0</v>
      </c>
      <c r="DT298">
        <v>0</v>
      </c>
      <c r="DV298">
        <v>0</v>
      </c>
      <c r="EC298">
        <v>0</v>
      </c>
      <c r="ED298">
        <v>0</v>
      </c>
      <c r="EE298">
        <v>0</v>
      </c>
      <c r="EI298">
        <v>0</v>
      </c>
      <c r="EJ298">
        <v>0</v>
      </c>
      <c r="EK298">
        <v>0</v>
      </c>
      <c r="EL298">
        <v>0</v>
      </c>
      <c r="EM298">
        <v>0</v>
      </c>
      <c r="EN298">
        <v>0</v>
      </c>
      <c r="ER298">
        <v>0</v>
      </c>
      <c r="EV298" t="str">
        <f t="shared" si="4"/>
        <v>General</v>
      </c>
    </row>
    <row r="299" spans="1:152">
      <c r="A299" s="28">
        <v>1190</v>
      </c>
      <c r="B299" s="28">
        <v>6</v>
      </c>
      <c r="C299" s="28" t="s">
        <v>5279</v>
      </c>
      <c r="D299" s="28"/>
      <c r="E299" s="28" t="s">
        <v>5279</v>
      </c>
      <c r="F299" s="28">
        <v>401</v>
      </c>
      <c r="G299">
        <v>0</v>
      </c>
      <c r="H299">
        <v>451</v>
      </c>
      <c r="I299">
        <v>451</v>
      </c>
      <c r="J299">
        <v>4</v>
      </c>
      <c r="K299">
        <v>5</v>
      </c>
      <c r="L299">
        <v>0</v>
      </c>
      <c r="M299">
        <v>0</v>
      </c>
      <c r="N299">
        <v>0</v>
      </c>
      <c r="O299">
        <v>0</v>
      </c>
      <c r="P299">
        <v>0</v>
      </c>
      <c r="Q299">
        <v>0</v>
      </c>
      <c r="R299">
        <v>0</v>
      </c>
      <c r="S299">
        <v>1</v>
      </c>
      <c r="T299">
        <v>0</v>
      </c>
      <c r="U299">
        <v>400000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5</v>
      </c>
      <c r="AV299">
        <v>0</v>
      </c>
      <c r="AW299">
        <v>0</v>
      </c>
      <c r="AX299">
        <v>0</v>
      </c>
      <c r="AY299">
        <v>0</v>
      </c>
      <c r="AZ299">
        <v>1</v>
      </c>
      <c r="BA299">
        <v>0</v>
      </c>
      <c r="BB299">
        <v>0</v>
      </c>
      <c r="BC299">
        <v>1</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E299">
        <v>0</v>
      </c>
      <c r="DF299">
        <v>0</v>
      </c>
      <c r="DJ299" t="s">
        <v>5095</v>
      </c>
      <c r="DK299" t="s">
        <v>5280</v>
      </c>
      <c r="DM299" s="470">
        <v>0</v>
      </c>
      <c r="DO299" s="470">
        <v>0</v>
      </c>
      <c r="DP299">
        <v>0</v>
      </c>
      <c r="DQ299">
        <v>0</v>
      </c>
      <c r="DS299">
        <v>0</v>
      </c>
      <c r="DT299">
        <v>0</v>
      </c>
      <c r="DV299">
        <v>0</v>
      </c>
      <c r="EC299">
        <v>0</v>
      </c>
      <c r="ED299">
        <v>0</v>
      </c>
      <c r="EE299">
        <v>0</v>
      </c>
      <c r="EI299">
        <v>0</v>
      </c>
      <c r="EJ299">
        <v>0</v>
      </c>
      <c r="EK299">
        <v>0</v>
      </c>
      <c r="EL299">
        <v>0</v>
      </c>
      <c r="EM299">
        <v>0</v>
      </c>
      <c r="EN299">
        <v>0</v>
      </c>
      <c r="ER299">
        <v>0</v>
      </c>
      <c r="EV299" t="str">
        <f t="shared" si="4"/>
        <v>General</v>
      </c>
    </row>
    <row r="300" spans="1:152">
      <c r="A300" s="201">
        <v>1191</v>
      </c>
      <c r="B300" s="201">
        <v>2</v>
      </c>
      <c r="C300" s="201" t="s">
        <v>5281</v>
      </c>
      <c r="D300" s="201"/>
      <c r="E300" s="201" t="s">
        <v>5281</v>
      </c>
      <c r="F300" s="201">
        <v>116</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1</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-1</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E300">
        <v>0</v>
      </c>
      <c r="DF300">
        <v>0</v>
      </c>
      <c r="DJ300" t="s">
        <v>5095</v>
      </c>
      <c r="DK300" t="s">
        <v>5282</v>
      </c>
      <c r="DL300" t="s">
        <v>5095</v>
      </c>
      <c r="DM300" s="202">
        <v>42829.976388888892</v>
      </c>
      <c r="DO300" s="470">
        <v>0</v>
      </c>
      <c r="DP300">
        <v>0</v>
      </c>
      <c r="DQ300">
        <v>0</v>
      </c>
      <c r="DS300">
        <v>0</v>
      </c>
      <c r="DT300">
        <v>0</v>
      </c>
      <c r="DV300">
        <v>0</v>
      </c>
      <c r="EC300">
        <v>0</v>
      </c>
      <c r="ED300">
        <v>0</v>
      </c>
      <c r="EE300">
        <v>0</v>
      </c>
      <c r="EI300">
        <v>0</v>
      </c>
      <c r="EJ300">
        <v>0</v>
      </c>
      <c r="EK300">
        <v>0</v>
      </c>
      <c r="EL300">
        <v>0</v>
      </c>
      <c r="EM300">
        <v>0</v>
      </c>
      <c r="EN300">
        <v>0</v>
      </c>
      <c r="ER300">
        <v>0</v>
      </c>
      <c r="EV300" t="str">
        <f t="shared" si="4"/>
        <v>Sundry Debtors</v>
      </c>
    </row>
    <row r="301" spans="1:152">
      <c r="A301" s="201">
        <v>1192</v>
      </c>
      <c r="B301" s="201">
        <v>2</v>
      </c>
      <c r="C301" s="201" t="s">
        <v>5283</v>
      </c>
      <c r="D301" s="201"/>
      <c r="E301" s="201" t="s">
        <v>5283</v>
      </c>
      <c r="F301" s="201">
        <v>116</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1</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-1</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E301">
        <v>0</v>
      </c>
      <c r="DF301">
        <v>0</v>
      </c>
      <c r="DJ301" t="s">
        <v>5095</v>
      </c>
      <c r="DK301" s="202">
        <v>42829.963460648149</v>
      </c>
      <c r="DL301" t="s">
        <v>5095</v>
      </c>
      <c r="DM301" s="202">
        <v>42829.974502314813</v>
      </c>
      <c r="DO301" s="470">
        <v>0</v>
      </c>
      <c r="DP301">
        <v>0</v>
      </c>
      <c r="DQ301">
        <v>0</v>
      </c>
      <c r="DS301">
        <v>0</v>
      </c>
      <c r="DT301">
        <v>0</v>
      </c>
      <c r="DV301">
        <v>0</v>
      </c>
      <c r="EC301">
        <v>0</v>
      </c>
      <c r="ED301">
        <v>0</v>
      </c>
      <c r="EE301">
        <v>0</v>
      </c>
      <c r="EI301">
        <v>0</v>
      </c>
      <c r="EJ301">
        <v>0</v>
      </c>
      <c r="EK301">
        <v>0</v>
      </c>
      <c r="EL301">
        <v>0</v>
      </c>
      <c r="EM301">
        <v>0</v>
      </c>
      <c r="EN301">
        <v>0</v>
      </c>
      <c r="ER301">
        <v>0</v>
      </c>
      <c r="EV301" t="str">
        <f t="shared" si="4"/>
        <v>Sundry Debtors</v>
      </c>
    </row>
    <row r="302" spans="1:152">
      <c r="A302" s="201">
        <v>1193</v>
      </c>
      <c r="B302" s="201">
        <v>2</v>
      </c>
      <c r="C302" s="201" t="s">
        <v>5284</v>
      </c>
      <c r="D302" s="201"/>
      <c r="E302" s="201" t="s">
        <v>5284</v>
      </c>
      <c r="F302" s="201">
        <v>116</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1</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-1</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E302">
        <v>0</v>
      </c>
      <c r="DF302">
        <v>0</v>
      </c>
      <c r="DJ302" t="s">
        <v>5095</v>
      </c>
      <c r="DK302" s="202">
        <v>42982.624409722222</v>
      </c>
      <c r="DM302" s="470">
        <v>0</v>
      </c>
      <c r="DO302" s="470">
        <v>0</v>
      </c>
      <c r="DP302">
        <v>0</v>
      </c>
      <c r="DQ302">
        <v>0</v>
      </c>
      <c r="DS302">
        <v>0</v>
      </c>
      <c r="DT302">
        <v>0</v>
      </c>
      <c r="DV302">
        <v>0</v>
      </c>
      <c r="EC302">
        <v>0</v>
      </c>
      <c r="ED302">
        <v>0</v>
      </c>
      <c r="EE302">
        <v>0</v>
      </c>
      <c r="EI302">
        <v>0</v>
      </c>
      <c r="EJ302">
        <v>0</v>
      </c>
      <c r="EK302">
        <v>0</v>
      </c>
      <c r="EL302">
        <v>0</v>
      </c>
      <c r="EM302">
        <v>0</v>
      </c>
      <c r="EN302">
        <v>0</v>
      </c>
      <c r="ER302">
        <v>0</v>
      </c>
      <c r="EV302" t="str">
        <f t="shared" si="4"/>
        <v>Sundry Debtors</v>
      </c>
    </row>
    <row r="303" spans="1:152" ht="45">
      <c r="A303" s="201">
        <v>1194</v>
      </c>
      <c r="B303" s="201">
        <v>2</v>
      </c>
      <c r="C303" s="201" t="s">
        <v>5285</v>
      </c>
      <c r="D303" s="201"/>
      <c r="E303" s="201" t="s">
        <v>5285</v>
      </c>
      <c r="F303" s="201">
        <v>112</v>
      </c>
      <c r="G303">
        <v>1</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1</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E303">
        <v>0</v>
      </c>
      <c r="DF303">
        <v>0</v>
      </c>
      <c r="DI303" s="427" t="s">
        <v>5286</v>
      </c>
      <c r="DJ303" t="s">
        <v>5095</v>
      </c>
      <c r="DK303" s="202">
        <v>44294.978171296294</v>
      </c>
      <c r="DM303" s="470">
        <v>0</v>
      </c>
      <c r="DO303" s="470">
        <v>0</v>
      </c>
      <c r="DP303">
        <v>0</v>
      </c>
      <c r="DQ303">
        <v>0</v>
      </c>
      <c r="DS303">
        <v>0</v>
      </c>
      <c r="DT303">
        <v>0</v>
      </c>
      <c r="DV303">
        <v>0</v>
      </c>
      <c r="EC303">
        <v>0</v>
      </c>
      <c r="ED303">
        <v>0</v>
      </c>
      <c r="EE303">
        <v>0</v>
      </c>
      <c r="EI303">
        <v>0</v>
      </c>
      <c r="EJ303">
        <v>0</v>
      </c>
      <c r="EK303">
        <v>0</v>
      </c>
      <c r="EL303">
        <v>0</v>
      </c>
      <c r="EM303">
        <v>0</v>
      </c>
      <c r="EN303">
        <v>0</v>
      </c>
      <c r="ER303">
        <v>0</v>
      </c>
      <c r="EV303" t="str">
        <f t="shared" si="4"/>
        <v>Bank Accounts</v>
      </c>
    </row>
  </sheetData>
  <autoFilter ref="A1:EV1" xr:uid="{BB659C61-0989-4828-ACAD-42A24883CCAB}">
    <sortState xmlns:xlrd2="http://schemas.microsoft.com/office/spreadsheetml/2017/richdata2" ref="A2:EV303">
      <sortCondition ref="A1"/>
    </sortState>
  </autoFilter>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5D3EE-C1BE-410F-9121-7A5DE9FEFA5F}">
  <dimension ref="A1:BW7"/>
  <sheetViews>
    <sheetView workbookViewId="0">
      <selection activeCell="K19" sqref="K19"/>
    </sheetView>
  </sheetViews>
  <sheetFormatPr defaultRowHeight="15"/>
  <cols>
    <col min="1" max="1" width="11.7109375" bestFit="1" customWidth="1"/>
    <col min="2" max="2" width="37.140625" bestFit="1" customWidth="1"/>
    <col min="3" max="3" width="37.7109375" bestFit="1" customWidth="1"/>
    <col min="6" max="6" width="12.7109375" bestFit="1" customWidth="1"/>
    <col min="7" max="7" width="4" bestFit="1" customWidth="1"/>
    <col min="8" max="8" width="27.7109375" bestFit="1" customWidth="1"/>
    <col min="9" max="9" width="11" bestFit="1" customWidth="1"/>
    <col min="10" max="10" width="3.85546875" bestFit="1" customWidth="1"/>
    <col min="11" max="11" width="4.140625" bestFit="1" customWidth="1"/>
    <col min="12" max="12" width="5" bestFit="1" customWidth="1"/>
    <col min="13" max="14" width="6.5703125" bestFit="1" customWidth="1"/>
    <col min="15" max="15" width="12.42578125" bestFit="1" customWidth="1"/>
    <col min="16" max="16" width="7.28515625" bestFit="1" customWidth="1"/>
    <col min="17" max="17" width="16.85546875" bestFit="1" customWidth="1"/>
    <col min="18" max="18" width="12.28515625" bestFit="1" customWidth="1"/>
    <col min="19" max="19" width="8.85546875" bestFit="1" customWidth="1"/>
    <col min="20" max="20" width="6.85546875" bestFit="1" customWidth="1"/>
    <col min="21" max="21" width="8.140625" bestFit="1" customWidth="1"/>
    <col min="22" max="22" width="6.42578125" bestFit="1" customWidth="1"/>
    <col min="23" max="23" width="11.85546875" bestFit="1" customWidth="1"/>
    <col min="24" max="32" width="4.42578125" bestFit="1" customWidth="1"/>
    <col min="33" max="33" width="5.42578125" bestFit="1" customWidth="1"/>
    <col min="34" max="34" width="12.7109375" bestFit="1" customWidth="1"/>
    <col min="35" max="35" width="13.140625" bestFit="1" customWidth="1"/>
    <col min="36" max="36" width="10" bestFit="1" customWidth="1"/>
    <col min="37" max="37" width="6.85546875" bestFit="1" customWidth="1"/>
    <col min="38" max="38" width="16.85546875" bestFit="1" customWidth="1"/>
    <col min="39" max="39" width="14.42578125" bestFit="1" customWidth="1"/>
    <col min="40" max="40" width="13.28515625" bestFit="1" customWidth="1"/>
    <col min="41" max="41" width="16" bestFit="1" customWidth="1"/>
    <col min="42" max="42" width="14" bestFit="1" customWidth="1"/>
    <col min="43" max="43" width="18.42578125" bestFit="1" customWidth="1"/>
    <col min="44" max="44" width="8.7109375" bestFit="1" customWidth="1"/>
    <col min="45" max="45" width="5.7109375" bestFit="1" customWidth="1"/>
    <col min="46" max="46" width="6.7109375" bestFit="1" customWidth="1"/>
    <col min="47" max="47" width="9.42578125" bestFit="1" customWidth="1"/>
    <col min="48" max="48" width="7.28515625" bestFit="1" customWidth="1"/>
    <col min="49" max="49" width="6.5703125" bestFit="1" customWidth="1"/>
    <col min="50" max="57" width="11.5703125" bestFit="1" customWidth="1"/>
    <col min="58" max="66" width="3.140625" bestFit="1" customWidth="1"/>
    <col min="67" max="67" width="4.140625" bestFit="1" customWidth="1"/>
    <col min="68" max="68" width="3.7109375" bestFit="1" customWidth="1"/>
    <col min="69" max="72" width="11" bestFit="1" customWidth="1"/>
    <col min="73" max="73" width="8.5703125" bestFit="1" customWidth="1"/>
    <col min="74" max="74" width="14.7109375" bestFit="1" customWidth="1"/>
    <col min="75" max="75" width="12.7109375" bestFit="1" customWidth="1"/>
  </cols>
  <sheetData>
    <row r="1" spans="1:75">
      <c r="A1" t="s">
        <v>3965</v>
      </c>
      <c r="B1" t="s">
        <v>1997</v>
      </c>
      <c r="C1" t="s">
        <v>1998</v>
      </c>
      <c r="D1" t="s">
        <v>1999</v>
      </c>
      <c r="E1" t="s">
        <v>2000</v>
      </c>
      <c r="F1" t="s">
        <v>5287</v>
      </c>
      <c r="G1" t="s">
        <v>5288</v>
      </c>
      <c r="H1" t="s">
        <v>5289</v>
      </c>
      <c r="I1" t="s">
        <v>2002</v>
      </c>
      <c r="J1" t="s">
        <v>5290</v>
      </c>
      <c r="K1" t="s">
        <v>5291</v>
      </c>
      <c r="L1" t="s">
        <v>5292</v>
      </c>
      <c r="M1" t="s">
        <v>5293</v>
      </c>
      <c r="N1" t="s">
        <v>5294</v>
      </c>
      <c r="O1" t="s">
        <v>5295</v>
      </c>
      <c r="P1" t="s">
        <v>5296</v>
      </c>
      <c r="Q1" t="s">
        <v>5297</v>
      </c>
      <c r="R1" t="s">
        <v>5298</v>
      </c>
      <c r="S1" t="s">
        <v>5299</v>
      </c>
      <c r="T1" t="s">
        <v>5300</v>
      </c>
      <c r="U1" t="s">
        <v>5301</v>
      </c>
      <c r="V1" t="s">
        <v>1539</v>
      </c>
      <c r="W1" t="s">
        <v>5302</v>
      </c>
      <c r="X1" t="s">
        <v>5303</v>
      </c>
      <c r="Y1" t="s">
        <v>5304</v>
      </c>
      <c r="Z1" t="s">
        <v>5305</v>
      </c>
      <c r="AA1" t="s">
        <v>5306</v>
      </c>
      <c r="AB1" t="s">
        <v>5307</v>
      </c>
      <c r="AC1" t="s">
        <v>5308</v>
      </c>
      <c r="AD1" t="s">
        <v>5309</v>
      </c>
      <c r="AE1" t="s">
        <v>5310</v>
      </c>
      <c r="AF1" t="s">
        <v>5311</v>
      </c>
      <c r="AG1" t="s">
        <v>5312</v>
      </c>
      <c r="AH1" t="s">
        <v>5313</v>
      </c>
      <c r="AI1" t="s">
        <v>5314</v>
      </c>
      <c r="AJ1" t="s">
        <v>5315</v>
      </c>
      <c r="AK1" t="s">
        <v>5316</v>
      </c>
      <c r="AL1" t="s">
        <v>5317</v>
      </c>
      <c r="AM1" t="s">
        <v>5318</v>
      </c>
      <c r="AN1" t="s">
        <v>5319</v>
      </c>
      <c r="AO1" t="s">
        <v>5320</v>
      </c>
      <c r="AP1" t="s">
        <v>5321</v>
      </c>
      <c r="AQ1" t="s">
        <v>5322</v>
      </c>
      <c r="AR1" t="s">
        <v>5323</v>
      </c>
      <c r="AS1" t="s">
        <v>5324</v>
      </c>
      <c r="AT1" t="s">
        <v>5325</v>
      </c>
      <c r="AU1" t="s">
        <v>5326</v>
      </c>
      <c r="AV1" t="s">
        <v>5327</v>
      </c>
      <c r="AW1" t="s">
        <v>5328</v>
      </c>
      <c r="AX1" t="s">
        <v>5329</v>
      </c>
      <c r="AY1" t="s">
        <v>5330</v>
      </c>
      <c r="AZ1" t="s">
        <v>5331</v>
      </c>
      <c r="BA1" t="s">
        <v>5332</v>
      </c>
      <c r="BB1" t="s">
        <v>5333</v>
      </c>
      <c r="BC1" t="s">
        <v>5334</v>
      </c>
      <c r="BD1" t="s">
        <v>5335</v>
      </c>
      <c r="BE1" t="s">
        <v>5336</v>
      </c>
      <c r="BF1" t="s">
        <v>5054</v>
      </c>
      <c r="BG1" t="s">
        <v>5055</v>
      </c>
      <c r="BH1" t="s">
        <v>5071</v>
      </c>
      <c r="BI1" t="s">
        <v>5072</v>
      </c>
      <c r="BJ1" t="s">
        <v>5074</v>
      </c>
      <c r="BK1" t="s">
        <v>5075</v>
      </c>
      <c r="BL1" t="s">
        <v>5337</v>
      </c>
      <c r="BM1" t="s">
        <v>5338</v>
      </c>
      <c r="BN1" t="s">
        <v>5339</v>
      </c>
      <c r="BO1" t="s">
        <v>5340</v>
      </c>
      <c r="BP1" t="s">
        <v>5076</v>
      </c>
      <c r="BQ1" t="s">
        <v>5341</v>
      </c>
      <c r="BR1" t="s">
        <v>5342</v>
      </c>
      <c r="BS1" t="s">
        <v>5343</v>
      </c>
      <c r="BT1" t="s">
        <v>5344</v>
      </c>
      <c r="BU1" t="s">
        <v>5345</v>
      </c>
      <c r="BV1" t="s">
        <v>5346</v>
      </c>
      <c r="BW1" t="s">
        <v>5347</v>
      </c>
    </row>
    <row r="2" spans="1:75">
      <c r="A2">
        <v>1004</v>
      </c>
      <c r="AL2">
        <v>1104</v>
      </c>
      <c r="AM2">
        <v>302</v>
      </c>
      <c r="AN2">
        <v>0</v>
      </c>
      <c r="AO2">
        <v>304</v>
      </c>
      <c r="AP2">
        <v>0</v>
      </c>
      <c r="AQ2">
        <v>0</v>
      </c>
      <c r="AX2" s="470">
        <v>0</v>
      </c>
      <c r="AY2" s="470">
        <v>0</v>
      </c>
      <c r="AZ2" s="470">
        <v>0</v>
      </c>
      <c r="BA2" s="470">
        <v>0</v>
      </c>
      <c r="BB2" s="470">
        <v>0</v>
      </c>
      <c r="BC2" s="470">
        <v>0</v>
      </c>
      <c r="BD2" s="470">
        <v>0</v>
      </c>
      <c r="BE2" s="470">
        <v>0</v>
      </c>
      <c r="BU2">
        <v>0</v>
      </c>
      <c r="BV2">
        <v>0</v>
      </c>
    </row>
    <row r="3" spans="1:75">
      <c r="A3">
        <v>1186</v>
      </c>
      <c r="B3" t="s">
        <v>5348</v>
      </c>
      <c r="C3" t="s">
        <v>5349</v>
      </c>
      <c r="F3" t="s">
        <v>5350</v>
      </c>
      <c r="H3" t="s">
        <v>5351</v>
      </c>
      <c r="I3">
        <v>9810668000</v>
      </c>
      <c r="Q3" t="s">
        <v>5352</v>
      </c>
      <c r="AL3">
        <v>1104</v>
      </c>
      <c r="AM3">
        <v>1132</v>
      </c>
      <c r="AN3">
        <v>0</v>
      </c>
      <c r="AO3">
        <v>0</v>
      </c>
      <c r="AP3">
        <v>305</v>
      </c>
      <c r="AQ3">
        <v>0</v>
      </c>
      <c r="AX3" s="470">
        <v>0</v>
      </c>
      <c r="AY3" s="470">
        <v>0</v>
      </c>
      <c r="AZ3" s="470">
        <v>0</v>
      </c>
      <c r="BA3" s="470">
        <v>0</v>
      </c>
      <c r="BB3" s="470">
        <v>0</v>
      </c>
      <c r="BC3" s="470">
        <v>0</v>
      </c>
      <c r="BD3" s="470">
        <v>0</v>
      </c>
      <c r="BE3" s="470">
        <v>0</v>
      </c>
      <c r="BU3">
        <v>0</v>
      </c>
      <c r="BV3">
        <v>0</v>
      </c>
    </row>
    <row r="4" spans="1:75">
      <c r="A4">
        <v>1191</v>
      </c>
      <c r="B4" t="s">
        <v>5353</v>
      </c>
      <c r="H4">
        <v>919811224048</v>
      </c>
      <c r="O4" t="s">
        <v>5354</v>
      </c>
      <c r="Q4" t="s">
        <v>5355</v>
      </c>
      <c r="AL4">
        <v>1104</v>
      </c>
      <c r="AM4">
        <v>1157</v>
      </c>
      <c r="AN4">
        <v>0</v>
      </c>
      <c r="AO4">
        <v>304</v>
      </c>
      <c r="AP4">
        <v>305</v>
      </c>
      <c r="AQ4">
        <v>0</v>
      </c>
      <c r="AX4" s="470">
        <v>0</v>
      </c>
      <c r="AY4" s="470">
        <v>0</v>
      </c>
      <c r="AZ4" s="470">
        <v>0</v>
      </c>
      <c r="BA4" s="470">
        <v>0</v>
      </c>
      <c r="BB4" s="470">
        <v>0</v>
      </c>
      <c r="BC4" s="470">
        <v>0</v>
      </c>
      <c r="BD4" s="470">
        <v>0</v>
      </c>
      <c r="BE4" s="470">
        <v>0</v>
      </c>
      <c r="BU4">
        <v>0</v>
      </c>
      <c r="BV4">
        <v>0</v>
      </c>
    </row>
    <row r="5" spans="1:75">
      <c r="A5">
        <v>1192</v>
      </c>
      <c r="B5" t="s">
        <v>5356</v>
      </c>
      <c r="C5" t="s">
        <v>5357</v>
      </c>
      <c r="H5" t="s">
        <v>5358</v>
      </c>
      <c r="I5">
        <v>919999999094</v>
      </c>
      <c r="Q5" t="s">
        <v>5359</v>
      </c>
      <c r="AL5">
        <v>1104</v>
      </c>
      <c r="AM5">
        <v>1132</v>
      </c>
      <c r="AN5">
        <v>0</v>
      </c>
      <c r="AO5">
        <v>304</v>
      </c>
      <c r="AP5">
        <v>305</v>
      </c>
      <c r="AQ5">
        <v>0</v>
      </c>
      <c r="AX5" s="470">
        <v>0</v>
      </c>
      <c r="AY5" s="470">
        <v>0</v>
      </c>
      <c r="AZ5" s="470">
        <v>0</v>
      </c>
      <c r="BA5" s="470">
        <v>0</v>
      </c>
      <c r="BB5" s="470">
        <v>0</v>
      </c>
      <c r="BC5" s="470">
        <v>0</v>
      </c>
      <c r="BD5" s="470">
        <v>0</v>
      </c>
      <c r="BE5" s="470">
        <v>0</v>
      </c>
      <c r="BU5">
        <v>0</v>
      </c>
      <c r="BV5">
        <v>0</v>
      </c>
    </row>
    <row r="6" spans="1:75">
      <c r="A6">
        <v>1193</v>
      </c>
      <c r="B6" t="s">
        <v>5360</v>
      </c>
      <c r="C6" t="s">
        <v>5361</v>
      </c>
      <c r="F6">
        <v>22127876</v>
      </c>
      <c r="H6" t="s">
        <v>5362</v>
      </c>
      <c r="AL6">
        <v>1104</v>
      </c>
      <c r="AM6">
        <v>1132</v>
      </c>
      <c r="AN6">
        <v>0</v>
      </c>
      <c r="AO6">
        <v>0</v>
      </c>
      <c r="AP6">
        <v>305</v>
      </c>
      <c r="AQ6">
        <v>0</v>
      </c>
      <c r="AX6" s="470">
        <v>0</v>
      </c>
      <c r="AY6" s="470">
        <v>0</v>
      </c>
      <c r="AZ6" s="470">
        <v>0</v>
      </c>
      <c r="BA6" s="470">
        <v>0</v>
      </c>
      <c r="BB6" s="470">
        <v>0</v>
      </c>
      <c r="BC6" s="470">
        <v>0</v>
      </c>
      <c r="BD6" s="470">
        <v>0</v>
      </c>
      <c r="BE6" s="470">
        <v>0</v>
      </c>
      <c r="BU6">
        <v>0</v>
      </c>
      <c r="BV6">
        <v>0</v>
      </c>
    </row>
    <row r="7" spans="1:75">
      <c r="A7">
        <v>1194</v>
      </c>
      <c r="AL7">
        <v>1104</v>
      </c>
      <c r="AM7">
        <v>302</v>
      </c>
      <c r="AN7">
        <v>0</v>
      </c>
      <c r="AO7">
        <v>0</v>
      </c>
      <c r="AP7">
        <v>305</v>
      </c>
      <c r="AQ7">
        <v>0</v>
      </c>
      <c r="AX7" s="470">
        <v>0</v>
      </c>
      <c r="AY7" s="470">
        <v>0</v>
      </c>
      <c r="AZ7" s="470">
        <v>0</v>
      </c>
      <c r="BA7" s="470">
        <v>0</v>
      </c>
      <c r="BB7" s="470">
        <v>0</v>
      </c>
      <c r="BC7" s="470">
        <v>0</v>
      </c>
      <c r="BD7" s="470">
        <v>0</v>
      </c>
      <c r="BE7" s="470">
        <v>0</v>
      </c>
      <c r="BU7">
        <v>0</v>
      </c>
      <c r="BV7">
        <v>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B0297-C0CC-40F9-95D4-C072BD903B3C}">
  <sheetPr filterMode="1"/>
  <dimension ref="A1:P1181"/>
  <sheetViews>
    <sheetView workbookViewId="0">
      <selection activeCell="A91" sqref="A91"/>
    </sheetView>
  </sheetViews>
  <sheetFormatPr defaultRowHeight="15"/>
  <cols>
    <col min="1" max="1" width="8.42578125" bestFit="1" customWidth="1"/>
    <col min="2" max="2" width="42.5703125" bestFit="1" customWidth="1"/>
    <col min="3" max="3" width="5.5703125" bestFit="1" customWidth="1"/>
    <col min="4" max="4" width="11.42578125" bestFit="1" customWidth="1"/>
    <col min="5" max="5" width="12.7109375" bestFit="1" customWidth="1"/>
    <col min="6" max="6" width="36.140625" bestFit="1" customWidth="1"/>
    <col min="7" max="7" width="12.28515625" bestFit="1" customWidth="1"/>
    <col min="8" max="8" width="12.5703125" bestFit="1" customWidth="1"/>
    <col min="9" max="9" width="6.42578125" bestFit="1" customWidth="1"/>
    <col min="10" max="10" width="15.140625" bestFit="1" customWidth="1"/>
    <col min="11" max="14" width="12.140625" bestFit="1" customWidth="1"/>
    <col min="16" max="16" width="46.42578125" bestFit="1" customWidth="1"/>
    <col min="17" max="17" width="15.140625" bestFit="1" customWidth="1"/>
  </cols>
  <sheetData>
    <row r="1" spans="1:16">
      <c r="A1" t="s">
        <v>5363</v>
      </c>
      <c r="B1" t="s">
        <v>5364</v>
      </c>
      <c r="C1" t="s">
        <v>19</v>
      </c>
      <c r="D1" t="s">
        <v>4953</v>
      </c>
      <c r="E1" t="s">
        <v>5365</v>
      </c>
      <c r="F1" t="s">
        <v>5366</v>
      </c>
      <c r="G1" t="s">
        <v>5367</v>
      </c>
      <c r="H1" t="s">
        <v>5368</v>
      </c>
      <c r="I1" t="s">
        <v>654</v>
      </c>
      <c r="J1" t="s">
        <v>5369</v>
      </c>
      <c r="K1" t="s">
        <v>5370</v>
      </c>
      <c r="L1" t="s">
        <v>5371</v>
      </c>
      <c r="M1" t="s">
        <v>5372</v>
      </c>
      <c r="N1" t="s">
        <v>5373</v>
      </c>
      <c r="P1" s="454" t="s">
        <v>712</v>
      </c>
    </row>
    <row r="2" spans="1:16" hidden="1">
      <c r="A2">
        <v>1</v>
      </c>
      <c r="B2" t="s">
        <v>1743</v>
      </c>
      <c r="C2">
        <v>1000</v>
      </c>
      <c r="D2">
        <v>2</v>
      </c>
      <c r="E2">
        <v>1</v>
      </c>
      <c r="F2" t="s">
        <v>5374</v>
      </c>
      <c r="G2">
        <v>125</v>
      </c>
      <c r="H2">
        <v>0</v>
      </c>
      <c r="I2">
        <v>0</v>
      </c>
      <c r="J2">
        <v>0</v>
      </c>
      <c r="P2" s="10">
        <v>1</v>
      </c>
    </row>
    <row r="3" spans="1:16" hidden="1">
      <c r="A3">
        <v>1</v>
      </c>
      <c r="B3" t="s">
        <v>1744</v>
      </c>
      <c r="C3">
        <v>1002</v>
      </c>
      <c r="D3">
        <v>2</v>
      </c>
      <c r="E3">
        <v>1</v>
      </c>
      <c r="F3" t="s">
        <v>5374</v>
      </c>
      <c r="G3">
        <v>125</v>
      </c>
      <c r="H3">
        <v>0</v>
      </c>
      <c r="I3">
        <v>0</v>
      </c>
      <c r="J3">
        <v>0</v>
      </c>
      <c r="P3" s="473" t="s">
        <v>1748</v>
      </c>
    </row>
    <row r="4" spans="1:16" hidden="1">
      <c r="A4">
        <v>1</v>
      </c>
      <c r="B4" t="s">
        <v>1745</v>
      </c>
      <c r="C4">
        <v>1001</v>
      </c>
      <c r="D4">
        <v>2</v>
      </c>
      <c r="E4">
        <v>1</v>
      </c>
      <c r="F4" t="s">
        <v>5374</v>
      </c>
      <c r="G4">
        <v>125</v>
      </c>
      <c r="H4">
        <v>0</v>
      </c>
      <c r="I4">
        <v>0</v>
      </c>
      <c r="J4">
        <v>0</v>
      </c>
      <c r="P4" s="474">
        <v>1</v>
      </c>
    </row>
    <row r="5" spans="1:16" hidden="1">
      <c r="A5">
        <v>1</v>
      </c>
      <c r="B5" t="s">
        <v>1746</v>
      </c>
      <c r="C5">
        <v>1003</v>
      </c>
      <c r="D5">
        <v>2</v>
      </c>
      <c r="E5">
        <v>1</v>
      </c>
      <c r="F5" t="s">
        <v>5374</v>
      </c>
      <c r="G5">
        <v>125</v>
      </c>
      <c r="H5">
        <v>0</v>
      </c>
      <c r="I5">
        <v>0</v>
      </c>
      <c r="J5">
        <v>0</v>
      </c>
      <c r="P5" s="474">
        <v>101</v>
      </c>
    </row>
    <row r="6" spans="1:16" hidden="1">
      <c r="A6">
        <v>1</v>
      </c>
      <c r="B6" t="s">
        <v>5170</v>
      </c>
      <c r="C6">
        <v>1004</v>
      </c>
      <c r="D6">
        <v>2</v>
      </c>
      <c r="E6">
        <v>1</v>
      </c>
      <c r="F6" t="s">
        <v>5375</v>
      </c>
      <c r="G6">
        <v>117</v>
      </c>
      <c r="H6">
        <v>0</v>
      </c>
      <c r="I6">
        <v>0</v>
      </c>
      <c r="J6">
        <v>0</v>
      </c>
      <c r="P6" s="474">
        <v>104</v>
      </c>
    </row>
    <row r="7" spans="1:16" hidden="1">
      <c r="A7">
        <v>1</v>
      </c>
      <c r="B7" t="s">
        <v>1747</v>
      </c>
      <c r="C7">
        <v>1005</v>
      </c>
      <c r="D7">
        <v>2</v>
      </c>
      <c r="E7">
        <v>1</v>
      </c>
      <c r="F7" t="s">
        <v>5376</v>
      </c>
      <c r="G7">
        <v>104</v>
      </c>
      <c r="H7">
        <v>0</v>
      </c>
      <c r="I7">
        <v>0</v>
      </c>
      <c r="J7">
        <v>0</v>
      </c>
      <c r="P7" s="474">
        <v>107</v>
      </c>
    </row>
    <row r="8" spans="1:16" hidden="1">
      <c r="A8">
        <v>1</v>
      </c>
      <c r="B8" t="s">
        <v>1748</v>
      </c>
      <c r="C8">
        <v>1</v>
      </c>
      <c r="D8">
        <v>2</v>
      </c>
      <c r="E8">
        <v>1</v>
      </c>
      <c r="F8" t="s">
        <v>5377</v>
      </c>
      <c r="G8">
        <v>111</v>
      </c>
      <c r="H8">
        <v>0</v>
      </c>
      <c r="I8">
        <v>0</v>
      </c>
      <c r="J8">
        <v>0</v>
      </c>
      <c r="P8" s="10">
        <v>2</v>
      </c>
    </row>
    <row r="9" spans="1:16" hidden="1">
      <c r="A9">
        <v>1</v>
      </c>
      <c r="B9" t="s">
        <v>1749</v>
      </c>
      <c r="C9">
        <v>1006</v>
      </c>
      <c r="D9">
        <v>2</v>
      </c>
      <c r="E9">
        <v>1</v>
      </c>
      <c r="F9" t="s">
        <v>5374</v>
      </c>
      <c r="G9">
        <v>125</v>
      </c>
      <c r="H9">
        <v>0</v>
      </c>
      <c r="I9">
        <v>0</v>
      </c>
      <c r="J9">
        <v>0</v>
      </c>
      <c r="P9" s="473" t="s">
        <v>1732</v>
      </c>
    </row>
    <row r="10" spans="1:16" hidden="1">
      <c r="A10">
        <v>1</v>
      </c>
      <c r="B10" t="s">
        <v>1750</v>
      </c>
      <c r="C10">
        <v>1007</v>
      </c>
      <c r="D10">
        <v>2</v>
      </c>
      <c r="E10">
        <v>1</v>
      </c>
      <c r="F10" t="s">
        <v>5374</v>
      </c>
      <c r="G10">
        <v>125</v>
      </c>
      <c r="H10">
        <v>0</v>
      </c>
      <c r="I10">
        <v>0</v>
      </c>
      <c r="J10">
        <v>0</v>
      </c>
      <c r="P10" s="474">
        <v>1</v>
      </c>
    </row>
    <row r="11" spans="1:16" hidden="1">
      <c r="A11">
        <v>1</v>
      </c>
      <c r="B11" t="s">
        <v>1751</v>
      </c>
      <c r="C11">
        <v>1008</v>
      </c>
      <c r="D11">
        <v>2</v>
      </c>
      <c r="E11">
        <v>1</v>
      </c>
      <c r="F11" t="s">
        <v>5376</v>
      </c>
      <c r="G11">
        <v>104</v>
      </c>
      <c r="H11">
        <v>0</v>
      </c>
      <c r="I11">
        <v>0</v>
      </c>
      <c r="J11">
        <v>0</v>
      </c>
      <c r="P11" s="474">
        <v>102</v>
      </c>
    </row>
    <row r="12" spans="1:16" hidden="1">
      <c r="A12">
        <v>1</v>
      </c>
      <c r="B12" t="s">
        <v>1752</v>
      </c>
      <c r="C12">
        <v>1009</v>
      </c>
      <c r="D12">
        <v>2</v>
      </c>
      <c r="E12">
        <v>1</v>
      </c>
      <c r="F12" t="s">
        <v>5374</v>
      </c>
      <c r="G12">
        <v>125</v>
      </c>
      <c r="H12">
        <v>0</v>
      </c>
      <c r="I12">
        <v>0</v>
      </c>
      <c r="J12">
        <v>0</v>
      </c>
      <c r="P12" s="474">
        <v>107</v>
      </c>
    </row>
    <row r="13" spans="1:16" hidden="1">
      <c r="A13">
        <v>1</v>
      </c>
      <c r="B13" t="s">
        <v>1753</v>
      </c>
      <c r="C13">
        <v>1010</v>
      </c>
      <c r="D13">
        <v>2</v>
      </c>
      <c r="E13">
        <v>1</v>
      </c>
      <c r="F13" t="s">
        <v>5374</v>
      </c>
      <c r="G13">
        <v>125</v>
      </c>
      <c r="H13">
        <v>0</v>
      </c>
      <c r="I13">
        <v>0</v>
      </c>
      <c r="J13">
        <v>0</v>
      </c>
      <c r="P13" s="10">
        <v>3</v>
      </c>
    </row>
    <row r="14" spans="1:16" hidden="1">
      <c r="A14">
        <v>1</v>
      </c>
      <c r="B14" t="s">
        <v>1754</v>
      </c>
      <c r="C14">
        <v>1011</v>
      </c>
      <c r="D14">
        <v>2</v>
      </c>
      <c r="E14">
        <v>1</v>
      </c>
      <c r="F14" t="s">
        <v>5374</v>
      </c>
      <c r="G14">
        <v>125</v>
      </c>
      <c r="H14">
        <v>0</v>
      </c>
      <c r="I14">
        <v>0</v>
      </c>
      <c r="J14">
        <v>0</v>
      </c>
      <c r="P14" s="473" t="s">
        <v>453</v>
      </c>
    </row>
    <row r="15" spans="1:16" hidden="1">
      <c r="A15">
        <v>1</v>
      </c>
      <c r="B15" t="s">
        <v>1755</v>
      </c>
      <c r="C15">
        <v>1033</v>
      </c>
      <c r="D15">
        <v>2</v>
      </c>
      <c r="E15">
        <v>1</v>
      </c>
      <c r="F15" t="s">
        <v>5378</v>
      </c>
      <c r="G15">
        <v>118</v>
      </c>
      <c r="H15">
        <v>0</v>
      </c>
      <c r="I15">
        <v>0</v>
      </c>
      <c r="J15">
        <v>0</v>
      </c>
      <c r="P15" s="474">
        <v>1</v>
      </c>
    </row>
    <row r="16" spans="1:16" hidden="1">
      <c r="A16">
        <v>1</v>
      </c>
      <c r="B16" t="s">
        <v>1756</v>
      </c>
      <c r="C16">
        <v>1012</v>
      </c>
      <c r="D16">
        <v>2</v>
      </c>
      <c r="E16">
        <v>1</v>
      </c>
      <c r="F16" t="s">
        <v>5379</v>
      </c>
      <c r="G16">
        <v>113</v>
      </c>
      <c r="H16">
        <v>0</v>
      </c>
      <c r="I16">
        <v>0</v>
      </c>
      <c r="J16">
        <v>0</v>
      </c>
      <c r="P16" s="474">
        <v>110</v>
      </c>
    </row>
    <row r="17" spans="1:16" hidden="1">
      <c r="A17">
        <v>1</v>
      </c>
      <c r="B17" t="s">
        <v>1757</v>
      </c>
      <c r="C17">
        <v>1045</v>
      </c>
      <c r="D17">
        <v>2</v>
      </c>
      <c r="E17">
        <v>1</v>
      </c>
      <c r="F17" t="s">
        <v>5378</v>
      </c>
      <c r="G17">
        <v>118</v>
      </c>
      <c r="H17">
        <v>0</v>
      </c>
      <c r="I17">
        <v>0</v>
      </c>
      <c r="J17">
        <v>0</v>
      </c>
      <c r="P17" s="10">
        <v>4</v>
      </c>
    </row>
    <row r="18" spans="1:16" hidden="1">
      <c r="A18">
        <v>1</v>
      </c>
      <c r="B18" t="s">
        <v>1758</v>
      </c>
      <c r="C18">
        <v>1034</v>
      </c>
      <c r="D18">
        <v>2</v>
      </c>
      <c r="E18">
        <v>1</v>
      </c>
      <c r="F18" t="s">
        <v>5378</v>
      </c>
      <c r="G18">
        <v>118</v>
      </c>
      <c r="H18">
        <v>0</v>
      </c>
      <c r="I18">
        <v>0</v>
      </c>
      <c r="J18">
        <v>0</v>
      </c>
      <c r="P18" s="473" t="s">
        <v>456</v>
      </c>
    </row>
    <row r="19" spans="1:16" hidden="1">
      <c r="A19">
        <v>1</v>
      </c>
      <c r="B19" t="s">
        <v>5281</v>
      </c>
      <c r="C19">
        <v>1191</v>
      </c>
      <c r="D19">
        <v>2</v>
      </c>
      <c r="E19">
        <v>1</v>
      </c>
      <c r="F19" t="s">
        <v>5380</v>
      </c>
      <c r="G19">
        <v>116</v>
      </c>
      <c r="H19">
        <v>0</v>
      </c>
      <c r="I19">
        <v>0</v>
      </c>
      <c r="J19">
        <v>0</v>
      </c>
      <c r="P19" s="474">
        <v>1</v>
      </c>
    </row>
    <row r="20" spans="1:16" hidden="1">
      <c r="A20">
        <v>1</v>
      </c>
      <c r="B20" t="s">
        <v>1759</v>
      </c>
      <c r="C20">
        <v>1013</v>
      </c>
      <c r="D20">
        <v>2</v>
      </c>
      <c r="E20">
        <v>1</v>
      </c>
      <c r="F20" t="s">
        <v>5374</v>
      </c>
      <c r="G20">
        <v>125</v>
      </c>
      <c r="H20">
        <v>0</v>
      </c>
      <c r="I20">
        <v>0</v>
      </c>
      <c r="J20">
        <v>0</v>
      </c>
      <c r="P20" s="474">
        <v>102</v>
      </c>
    </row>
    <row r="21" spans="1:16" hidden="1">
      <c r="A21">
        <v>1</v>
      </c>
      <c r="B21" t="s">
        <v>1760</v>
      </c>
      <c r="C21">
        <v>1014</v>
      </c>
      <c r="D21">
        <v>2</v>
      </c>
      <c r="E21">
        <v>1</v>
      </c>
      <c r="F21" t="s">
        <v>5376</v>
      </c>
      <c r="G21">
        <v>104</v>
      </c>
      <c r="H21">
        <v>0</v>
      </c>
      <c r="I21">
        <v>0</v>
      </c>
      <c r="J21">
        <v>0</v>
      </c>
      <c r="P21" s="474">
        <v>105</v>
      </c>
    </row>
    <row r="22" spans="1:16" hidden="1">
      <c r="A22">
        <v>1</v>
      </c>
      <c r="B22" t="s">
        <v>5283</v>
      </c>
      <c r="C22">
        <v>1192</v>
      </c>
      <c r="D22">
        <v>2</v>
      </c>
      <c r="E22">
        <v>1</v>
      </c>
      <c r="F22" t="s">
        <v>5380</v>
      </c>
      <c r="G22">
        <v>116</v>
      </c>
      <c r="H22">
        <v>0</v>
      </c>
      <c r="I22">
        <v>0</v>
      </c>
      <c r="J22">
        <v>0</v>
      </c>
      <c r="P22" s="474">
        <v>107</v>
      </c>
    </row>
    <row r="23" spans="1:16" hidden="1">
      <c r="A23">
        <v>1</v>
      </c>
      <c r="B23" t="s">
        <v>5285</v>
      </c>
      <c r="C23">
        <v>1194</v>
      </c>
      <c r="D23">
        <v>2</v>
      </c>
      <c r="E23">
        <v>1</v>
      </c>
      <c r="F23" t="s">
        <v>5381</v>
      </c>
      <c r="G23">
        <v>112</v>
      </c>
      <c r="H23">
        <v>0</v>
      </c>
      <c r="I23">
        <v>0</v>
      </c>
      <c r="J23">
        <v>0</v>
      </c>
      <c r="P23" s="10">
        <v>5</v>
      </c>
    </row>
    <row r="24" spans="1:16" hidden="1">
      <c r="A24">
        <v>1</v>
      </c>
      <c r="B24" t="s">
        <v>1794</v>
      </c>
      <c r="C24">
        <v>1049</v>
      </c>
      <c r="D24">
        <v>2</v>
      </c>
      <c r="E24">
        <v>1</v>
      </c>
      <c r="F24" t="s">
        <v>5378</v>
      </c>
      <c r="G24">
        <v>118</v>
      </c>
      <c r="H24">
        <v>0</v>
      </c>
      <c r="I24">
        <v>0</v>
      </c>
      <c r="J24">
        <v>0</v>
      </c>
      <c r="P24" s="473" t="s">
        <v>64</v>
      </c>
    </row>
    <row r="25" spans="1:16" hidden="1">
      <c r="A25">
        <v>1</v>
      </c>
      <c r="B25" t="s">
        <v>1761</v>
      </c>
      <c r="C25">
        <v>1015</v>
      </c>
      <c r="D25">
        <v>2</v>
      </c>
      <c r="E25">
        <v>1</v>
      </c>
      <c r="F25" t="s">
        <v>5374</v>
      </c>
      <c r="G25">
        <v>125</v>
      </c>
      <c r="H25">
        <v>0</v>
      </c>
      <c r="I25">
        <v>0</v>
      </c>
      <c r="J25">
        <v>0</v>
      </c>
      <c r="P25" s="474">
        <v>1</v>
      </c>
    </row>
    <row r="26" spans="1:16" hidden="1">
      <c r="A26">
        <v>1</v>
      </c>
      <c r="B26" t="s">
        <v>1788</v>
      </c>
      <c r="C26">
        <v>1016</v>
      </c>
      <c r="D26">
        <v>2</v>
      </c>
      <c r="E26">
        <v>1</v>
      </c>
      <c r="F26" t="s">
        <v>5374</v>
      </c>
      <c r="G26">
        <v>125</v>
      </c>
      <c r="H26">
        <v>0</v>
      </c>
      <c r="I26">
        <v>0</v>
      </c>
      <c r="J26">
        <v>0</v>
      </c>
      <c r="P26" s="474">
        <v>102</v>
      </c>
    </row>
    <row r="27" spans="1:16" hidden="1">
      <c r="A27">
        <v>1</v>
      </c>
      <c r="B27" t="s">
        <v>1762</v>
      </c>
      <c r="C27">
        <v>1017</v>
      </c>
      <c r="D27">
        <v>2</v>
      </c>
      <c r="E27">
        <v>1</v>
      </c>
      <c r="F27" t="s">
        <v>5376</v>
      </c>
      <c r="G27">
        <v>104</v>
      </c>
      <c r="H27">
        <v>0</v>
      </c>
      <c r="I27">
        <v>0</v>
      </c>
      <c r="J27">
        <v>0</v>
      </c>
      <c r="P27" s="474">
        <v>106</v>
      </c>
    </row>
    <row r="28" spans="1:16" hidden="1">
      <c r="A28">
        <v>1</v>
      </c>
      <c r="B28" t="s">
        <v>1789</v>
      </c>
      <c r="C28">
        <v>1018</v>
      </c>
      <c r="D28">
        <v>2</v>
      </c>
      <c r="E28">
        <v>1</v>
      </c>
      <c r="F28" t="s">
        <v>5374</v>
      </c>
      <c r="G28">
        <v>125</v>
      </c>
      <c r="H28">
        <v>0</v>
      </c>
      <c r="I28">
        <v>0</v>
      </c>
      <c r="J28">
        <v>0</v>
      </c>
      <c r="P28" s="474">
        <v>107</v>
      </c>
    </row>
    <row r="29" spans="1:16" hidden="1">
      <c r="A29">
        <v>1</v>
      </c>
      <c r="B29" t="s">
        <v>1763</v>
      </c>
      <c r="C29">
        <v>1019</v>
      </c>
      <c r="D29">
        <v>2</v>
      </c>
      <c r="E29">
        <v>1</v>
      </c>
      <c r="F29" t="s">
        <v>5374</v>
      </c>
      <c r="G29">
        <v>125</v>
      </c>
      <c r="H29">
        <v>0</v>
      </c>
      <c r="I29">
        <v>0</v>
      </c>
      <c r="J29">
        <v>0</v>
      </c>
      <c r="P29" s="10">
        <v>101</v>
      </c>
    </row>
    <row r="30" spans="1:16" hidden="1">
      <c r="A30">
        <v>1</v>
      </c>
      <c r="B30" t="s">
        <v>5272</v>
      </c>
      <c r="C30">
        <v>1186</v>
      </c>
      <c r="D30">
        <v>2</v>
      </c>
      <c r="E30">
        <v>1</v>
      </c>
      <c r="F30" t="s">
        <v>5380</v>
      </c>
      <c r="G30">
        <v>116</v>
      </c>
      <c r="H30">
        <v>0</v>
      </c>
      <c r="I30">
        <v>0</v>
      </c>
      <c r="J30">
        <v>0</v>
      </c>
      <c r="P30" s="473" t="s">
        <v>1718</v>
      </c>
    </row>
    <row r="31" spans="1:16" hidden="1">
      <c r="A31">
        <v>1</v>
      </c>
      <c r="B31" t="s">
        <v>1790</v>
      </c>
      <c r="C31">
        <v>1020</v>
      </c>
      <c r="D31">
        <v>2</v>
      </c>
      <c r="E31">
        <v>1</v>
      </c>
      <c r="F31" t="s">
        <v>5376</v>
      </c>
      <c r="G31">
        <v>104</v>
      </c>
      <c r="H31">
        <v>0</v>
      </c>
      <c r="I31">
        <v>0</v>
      </c>
      <c r="J31">
        <v>0</v>
      </c>
      <c r="P31" s="474">
        <v>2</v>
      </c>
    </row>
    <row r="32" spans="1:16" hidden="1">
      <c r="A32">
        <v>1</v>
      </c>
      <c r="B32" t="s">
        <v>1764</v>
      </c>
      <c r="C32">
        <v>1021</v>
      </c>
      <c r="D32">
        <v>2</v>
      </c>
      <c r="E32">
        <v>1</v>
      </c>
      <c r="F32" t="s">
        <v>5374</v>
      </c>
      <c r="G32">
        <v>125</v>
      </c>
      <c r="H32">
        <v>0</v>
      </c>
      <c r="I32">
        <v>0</v>
      </c>
      <c r="J32">
        <v>0</v>
      </c>
      <c r="P32" s="474">
        <v>201</v>
      </c>
    </row>
    <row r="33" spans="1:16" hidden="1">
      <c r="A33">
        <v>1</v>
      </c>
      <c r="B33" t="s">
        <v>1765</v>
      </c>
      <c r="C33">
        <v>1022</v>
      </c>
      <c r="D33">
        <v>2</v>
      </c>
      <c r="E33">
        <v>1</v>
      </c>
      <c r="F33" t="s">
        <v>5374</v>
      </c>
      <c r="G33">
        <v>125</v>
      </c>
      <c r="H33">
        <v>0</v>
      </c>
      <c r="I33">
        <v>0</v>
      </c>
      <c r="J33">
        <v>0</v>
      </c>
      <c r="P33" s="474">
        <v>202</v>
      </c>
    </row>
    <row r="34" spans="1:16" hidden="1">
      <c r="A34">
        <v>1</v>
      </c>
      <c r="B34" t="s">
        <v>1732</v>
      </c>
      <c r="C34">
        <v>2</v>
      </c>
      <c r="D34">
        <v>2</v>
      </c>
      <c r="E34">
        <v>1</v>
      </c>
      <c r="F34" t="s">
        <v>5382</v>
      </c>
      <c r="G34">
        <v>108</v>
      </c>
      <c r="H34">
        <v>0</v>
      </c>
      <c r="I34">
        <v>0</v>
      </c>
      <c r="J34">
        <v>0</v>
      </c>
      <c r="P34" s="10">
        <v>102</v>
      </c>
    </row>
    <row r="35" spans="1:16" hidden="1">
      <c r="A35">
        <v>1</v>
      </c>
      <c r="B35" t="s">
        <v>64</v>
      </c>
      <c r="C35">
        <v>5</v>
      </c>
      <c r="D35">
        <v>2</v>
      </c>
      <c r="E35">
        <v>1</v>
      </c>
      <c r="F35" t="s">
        <v>5383</v>
      </c>
      <c r="G35">
        <v>122</v>
      </c>
      <c r="H35">
        <v>0</v>
      </c>
      <c r="I35">
        <v>0</v>
      </c>
      <c r="J35">
        <v>0</v>
      </c>
      <c r="P35" s="473" t="s">
        <v>1720</v>
      </c>
    </row>
    <row r="36" spans="1:16" hidden="1">
      <c r="A36">
        <v>1</v>
      </c>
      <c r="B36" t="s">
        <v>5284</v>
      </c>
      <c r="C36">
        <v>1193</v>
      </c>
      <c r="D36">
        <v>2</v>
      </c>
      <c r="E36">
        <v>1</v>
      </c>
      <c r="F36" t="s">
        <v>5380</v>
      </c>
      <c r="G36">
        <v>116</v>
      </c>
      <c r="H36">
        <v>0</v>
      </c>
      <c r="I36">
        <v>0</v>
      </c>
      <c r="J36">
        <v>0</v>
      </c>
      <c r="P36" s="474">
        <v>2</v>
      </c>
    </row>
    <row r="37" spans="1:16" hidden="1">
      <c r="A37">
        <v>1</v>
      </c>
      <c r="B37" t="s">
        <v>1766</v>
      </c>
      <c r="C37">
        <v>1023</v>
      </c>
      <c r="D37">
        <v>2</v>
      </c>
      <c r="E37">
        <v>1</v>
      </c>
      <c r="F37" t="s">
        <v>5374</v>
      </c>
      <c r="G37">
        <v>125</v>
      </c>
      <c r="H37">
        <v>0</v>
      </c>
      <c r="I37">
        <v>0</v>
      </c>
      <c r="J37">
        <v>0</v>
      </c>
      <c r="P37" s="474">
        <v>201</v>
      </c>
    </row>
    <row r="38" spans="1:16" hidden="1">
      <c r="A38">
        <v>1</v>
      </c>
      <c r="B38" t="s">
        <v>1791</v>
      </c>
      <c r="C38">
        <v>1024</v>
      </c>
      <c r="D38">
        <v>2</v>
      </c>
      <c r="E38">
        <v>1</v>
      </c>
      <c r="F38" t="s">
        <v>5374</v>
      </c>
      <c r="G38">
        <v>125</v>
      </c>
      <c r="H38">
        <v>0</v>
      </c>
      <c r="I38">
        <v>0</v>
      </c>
      <c r="J38">
        <v>0</v>
      </c>
      <c r="P38" s="474">
        <v>202</v>
      </c>
    </row>
    <row r="39" spans="1:16" hidden="1">
      <c r="A39">
        <v>1</v>
      </c>
      <c r="B39" t="s">
        <v>1767</v>
      </c>
      <c r="C39">
        <v>1025</v>
      </c>
      <c r="D39">
        <v>2</v>
      </c>
      <c r="E39">
        <v>1</v>
      </c>
      <c r="F39" t="s">
        <v>5384</v>
      </c>
      <c r="G39">
        <v>119</v>
      </c>
      <c r="H39">
        <v>0</v>
      </c>
      <c r="I39">
        <v>0</v>
      </c>
      <c r="J39">
        <v>0</v>
      </c>
      <c r="P39" s="10">
        <v>103</v>
      </c>
    </row>
    <row r="40" spans="1:16" hidden="1">
      <c r="A40">
        <v>1</v>
      </c>
      <c r="B40" t="s">
        <v>456</v>
      </c>
      <c r="C40">
        <v>4</v>
      </c>
      <c r="D40">
        <v>2</v>
      </c>
      <c r="E40">
        <v>1</v>
      </c>
      <c r="F40" t="s">
        <v>5385</v>
      </c>
      <c r="G40">
        <v>123</v>
      </c>
      <c r="H40">
        <v>0</v>
      </c>
      <c r="I40">
        <v>0</v>
      </c>
      <c r="J40">
        <v>0</v>
      </c>
      <c r="P40" s="473" t="s">
        <v>1721</v>
      </c>
    </row>
    <row r="41" spans="1:16" hidden="1">
      <c r="A41">
        <v>1</v>
      </c>
      <c r="B41" t="s">
        <v>1768</v>
      </c>
      <c r="C41">
        <v>1026</v>
      </c>
      <c r="D41">
        <v>2</v>
      </c>
      <c r="E41">
        <v>1</v>
      </c>
      <c r="F41" t="s">
        <v>5374</v>
      </c>
      <c r="G41">
        <v>125</v>
      </c>
      <c r="H41">
        <v>0</v>
      </c>
      <c r="I41">
        <v>0</v>
      </c>
      <c r="J41">
        <v>0</v>
      </c>
      <c r="P41" s="474">
        <v>2</v>
      </c>
    </row>
    <row r="42" spans="1:16" hidden="1">
      <c r="A42">
        <v>1</v>
      </c>
      <c r="B42" t="s">
        <v>1793</v>
      </c>
      <c r="C42">
        <v>1048</v>
      </c>
      <c r="D42">
        <v>2</v>
      </c>
      <c r="E42">
        <v>1</v>
      </c>
      <c r="F42" t="s">
        <v>5378</v>
      </c>
      <c r="G42">
        <v>118</v>
      </c>
      <c r="H42">
        <v>0</v>
      </c>
      <c r="I42">
        <v>0</v>
      </c>
      <c r="J42">
        <v>0</v>
      </c>
      <c r="P42" s="474">
        <v>201</v>
      </c>
    </row>
    <row r="43" spans="1:16" hidden="1">
      <c r="A43">
        <v>1</v>
      </c>
      <c r="B43" t="s">
        <v>1769</v>
      </c>
      <c r="C43">
        <v>1032</v>
      </c>
      <c r="D43">
        <v>2</v>
      </c>
      <c r="E43">
        <v>1</v>
      </c>
      <c r="F43" t="s">
        <v>5374</v>
      </c>
      <c r="G43">
        <v>125</v>
      </c>
      <c r="H43">
        <v>0</v>
      </c>
      <c r="I43">
        <v>0</v>
      </c>
      <c r="J43">
        <v>0</v>
      </c>
      <c r="P43" s="474">
        <v>202</v>
      </c>
    </row>
    <row r="44" spans="1:16" hidden="1">
      <c r="A44">
        <v>1</v>
      </c>
      <c r="B44" t="s">
        <v>1770</v>
      </c>
      <c r="C44">
        <v>1031</v>
      </c>
      <c r="D44">
        <v>2</v>
      </c>
      <c r="E44">
        <v>1</v>
      </c>
      <c r="F44" t="s">
        <v>5386</v>
      </c>
      <c r="G44">
        <v>127</v>
      </c>
      <c r="H44">
        <v>0</v>
      </c>
      <c r="I44">
        <v>0</v>
      </c>
      <c r="J44">
        <v>0</v>
      </c>
      <c r="P44" s="10">
        <v>104</v>
      </c>
    </row>
    <row r="45" spans="1:16" hidden="1">
      <c r="A45">
        <v>1</v>
      </c>
      <c r="B45" t="s">
        <v>1771</v>
      </c>
      <c r="C45">
        <v>1035</v>
      </c>
      <c r="D45">
        <v>2</v>
      </c>
      <c r="E45">
        <v>1</v>
      </c>
      <c r="F45" t="s">
        <v>5378</v>
      </c>
      <c r="G45">
        <v>118</v>
      </c>
      <c r="H45">
        <v>0</v>
      </c>
      <c r="I45">
        <v>0</v>
      </c>
      <c r="J45">
        <v>0</v>
      </c>
      <c r="P45" s="473" t="s">
        <v>1725</v>
      </c>
    </row>
    <row r="46" spans="1:16" hidden="1">
      <c r="A46">
        <v>1</v>
      </c>
      <c r="B46" t="s">
        <v>1772</v>
      </c>
      <c r="C46">
        <v>1046</v>
      </c>
      <c r="D46">
        <v>2</v>
      </c>
      <c r="E46">
        <v>1</v>
      </c>
      <c r="F46" t="s">
        <v>5378</v>
      </c>
      <c r="G46">
        <v>118</v>
      </c>
      <c r="H46">
        <v>0</v>
      </c>
      <c r="I46">
        <v>0</v>
      </c>
      <c r="J46">
        <v>0</v>
      </c>
      <c r="P46" s="474">
        <v>2</v>
      </c>
    </row>
    <row r="47" spans="1:16" hidden="1">
      <c r="A47">
        <v>1</v>
      </c>
      <c r="B47" t="s">
        <v>1773</v>
      </c>
      <c r="C47">
        <v>1027</v>
      </c>
      <c r="D47">
        <v>2</v>
      </c>
      <c r="E47">
        <v>1</v>
      </c>
      <c r="F47" t="s">
        <v>5374</v>
      </c>
      <c r="G47">
        <v>125</v>
      </c>
      <c r="H47">
        <v>0</v>
      </c>
      <c r="I47">
        <v>0</v>
      </c>
      <c r="J47">
        <v>0</v>
      </c>
      <c r="P47" s="474">
        <v>201</v>
      </c>
    </row>
    <row r="48" spans="1:16" hidden="1">
      <c r="A48">
        <v>1</v>
      </c>
      <c r="B48" t="s">
        <v>453</v>
      </c>
      <c r="C48">
        <v>3</v>
      </c>
      <c r="D48">
        <v>2</v>
      </c>
      <c r="E48">
        <v>1</v>
      </c>
      <c r="F48" t="s">
        <v>5387</v>
      </c>
      <c r="G48">
        <v>115</v>
      </c>
      <c r="H48">
        <v>0</v>
      </c>
      <c r="I48">
        <v>0</v>
      </c>
      <c r="J48">
        <v>0</v>
      </c>
      <c r="P48" s="474">
        <v>202</v>
      </c>
    </row>
    <row r="49" spans="1:16" hidden="1">
      <c r="A49">
        <v>1</v>
      </c>
      <c r="B49" t="s">
        <v>1774</v>
      </c>
      <c r="C49">
        <v>1036</v>
      </c>
      <c r="D49">
        <v>2</v>
      </c>
      <c r="E49">
        <v>1</v>
      </c>
      <c r="F49" t="s">
        <v>5378</v>
      </c>
      <c r="G49">
        <v>118</v>
      </c>
      <c r="H49">
        <v>0</v>
      </c>
      <c r="I49">
        <v>0</v>
      </c>
      <c r="J49">
        <v>0</v>
      </c>
      <c r="P49" s="10">
        <v>105</v>
      </c>
    </row>
    <row r="50" spans="1:16" hidden="1">
      <c r="A50">
        <v>1</v>
      </c>
      <c r="B50" t="s">
        <v>1775</v>
      </c>
      <c r="C50">
        <v>1037</v>
      </c>
      <c r="D50">
        <v>2</v>
      </c>
      <c r="E50">
        <v>1</v>
      </c>
      <c r="F50" t="s">
        <v>5378</v>
      </c>
      <c r="G50">
        <v>118</v>
      </c>
      <c r="H50">
        <v>0</v>
      </c>
      <c r="I50">
        <v>0</v>
      </c>
      <c r="J50">
        <v>0</v>
      </c>
      <c r="P50" s="473" t="s">
        <v>1728</v>
      </c>
    </row>
    <row r="51" spans="1:16" hidden="1">
      <c r="A51">
        <v>1</v>
      </c>
      <c r="B51" t="s">
        <v>1776</v>
      </c>
      <c r="C51">
        <v>1038</v>
      </c>
      <c r="D51">
        <v>2</v>
      </c>
      <c r="E51">
        <v>1</v>
      </c>
      <c r="F51" t="s">
        <v>5378</v>
      </c>
      <c r="G51">
        <v>118</v>
      </c>
      <c r="H51">
        <v>0</v>
      </c>
      <c r="I51">
        <v>0</v>
      </c>
      <c r="J51">
        <v>0</v>
      </c>
      <c r="P51" s="474">
        <v>2</v>
      </c>
    </row>
    <row r="52" spans="1:16" hidden="1">
      <c r="A52">
        <v>1</v>
      </c>
      <c r="B52" t="s">
        <v>1777</v>
      </c>
      <c r="C52">
        <v>1039</v>
      </c>
      <c r="D52">
        <v>2</v>
      </c>
      <c r="E52">
        <v>1</v>
      </c>
      <c r="F52" t="s">
        <v>5378</v>
      </c>
      <c r="G52">
        <v>118</v>
      </c>
      <c r="H52">
        <v>0</v>
      </c>
      <c r="I52">
        <v>0</v>
      </c>
      <c r="J52">
        <v>0</v>
      </c>
      <c r="P52" s="474">
        <v>201</v>
      </c>
    </row>
    <row r="53" spans="1:16" hidden="1">
      <c r="A53">
        <v>1</v>
      </c>
      <c r="B53" t="s">
        <v>1778</v>
      </c>
      <c r="C53">
        <v>1041</v>
      </c>
      <c r="D53">
        <v>2</v>
      </c>
      <c r="E53">
        <v>1</v>
      </c>
      <c r="F53" t="s">
        <v>5378</v>
      </c>
      <c r="G53">
        <v>118</v>
      </c>
      <c r="H53">
        <v>0</v>
      </c>
      <c r="I53">
        <v>0</v>
      </c>
      <c r="J53">
        <v>0</v>
      </c>
      <c r="P53" s="474">
        <v>202</v>
      </c>
    </row>
    <row r="54" spans="1:16" hidden="1">
      <c r="A54">
        <v>1</v>
      </c>
      <c r="B54" t="s">
        <v>1779</v>
      </c>
      <c r="C54">
        <v>1042</v>
      </c>
      <c r="D54">
        <v>2</v>
      </c>
      <c r="E54">
        <v>1</v>
      </c>
      <c r="F54" t="s">
        <v>5378</v>
      </c>
      <c r="G54">
        <v>118</v>
      </c>
      <c r="H54">
        <v>0</v>
      </c>
      <c r="I54">
        <v>0</v>
      </c>
      <c r="J54">
        <v>0</v>
      </c>
      <c r="P54" s="10">
        <v>106</v>
      </c>
    </row>
    <row r="55" spans="1:16" hidden="1">
      <c r="A55">
        <v>1</v>
      </c>
      <c r="B55" t="s">
        <v>1780</v>
      </c>
      <c r="C55">
        <v>1040</v>
      </c>
      <c r="D55">
        <v>2</v>
      </c>
      <c r="E55">
        <v>1</v>
      </c>
      <c r="F55" t="s">
        <v>5378</v>
      </c>
      <c r="G55">
        <v>118</v>
      </c>
      <c r="H55">
        <v>0</v>
      </c>
      <c r="I55">
        <v>0</v>
      </c>
      <c r="J55">
        <v>0</v>
      </c>
      <c r="P55" s="473" t="s">
        <v>1730</v>
      </c>
    </row>
    <row r="56" spans="1:16" hidden="1">
      <c r="A56">
        <v>1</v>
      </c>
      <c r="B56" t="s">
        <v>1781</v>
      </c>
      <c r="C56">
        <v>1043</v>
      </c>
      <c r="D56">
        <v>2</v>
      </c>
      <c r="E56">
        <v>1</v>
      </c>
      <c r="F56" t="s">
        <v>5378</v>
      </c>
      <c r="G56">
        <v>118</v>
      </c>
      <c r="H56">
        <v>0</v>
      </c>
      <c r="I56">
        <v>0</v>
      </c>
      <c r="J56">
        <v>0</v>
      </c>
      <c r="P56" s="474">
        <v>2</v>
      </c>
    </row>
    <row r="57" spans="1:16" hidden="1">
      <c r="A57">
        <v>1</v>
      </c>
      <c r="B57" t="s">
        <v>1782</v>
      </c>
      <c r="C57">
        <v>1044</v>
      </c>
      <c r="D57">
        <v>2</v>
      </c>
      <c r="E57">
        <v>1</v>
      </c>
      <c r="F57" t="s">
        <v>5378</v>
      </c>
      <c r="G57">
        <v>118</v>
      </c>
      <c r="H57">
        <v>0</v>
      </c>
      <c r="I57">
        <v>0</v>
      </c>
      <c r="J57">
        <v>0</v>
      </c>
      <c r="P57" s="474">
        <v>201</v>
      </c>
    </row>
    <row r="58" spans="1:16" hidden="1">
      <c r="A58">
        <v>1</v>
      </c>
      <c r="B58" t="s">
        <v>1792</v>
      </c>
      <c r="C58">
        <v>1047</v>
      </c>
      <c r="D58">
        <v>2</v>
      </c>
      <c r="E58">
        <v>1</v>
      </c>
      <c r="F58" t="s">
        <v>5378</v>
      </c>
      <c r="G58">
        <v>118</v>
      </c>
      <c r="H58">
        <v>0</v>
      </c>
      <c r="I58">
        <v>0</v>
      </c>
      <c r="J58">
        <v>0</v>
      </c>
      <c r="P58" s="474">
        <v>202</v>
      </c>
    </row>
    <row r="59" spans="1:16" hidden="1">
      <c r="A59">
        <v>1</v>
      </c>
      <c r="B59" t="s">
        <v>1783</v>
      </c>
      <c r="C59">
        <v>1028</v>
      </c>
      <c r="D59">
        <v>2</v>
      </c>
      <c r="E59">
        <v>1</v>
      </c>
      <c r="F59" t="s">
        <v>5374</v>
      </c>
      <c r="G59">
        <v>125</v>
      </c>
      <c r="H59">
        <v>0</v>
      </c>
      <c r="I59">
        <v>0</v>
      </c>
      <c r="J59">
        <v>0</v>
      </c>
      <c r="P59" s="474">
        <v>204</v>
      </c>
    </row>
    <row r="60" spans="1:16" hidden="1">
      <c r="A60">
        <v>1</v>
      </c>
      <c r="B60" t="s">
        <v>1784</v>
      </c>
      <c r="C60">
        <v>1029</v>
      </c>
      <c r="D60">
        <v>2</v>
      </c>
      <c r="E60">
        <v>1</v>
      </c>
      <c r="F60" t="s">
        <v>5374</v>
      </c>
      <c r="G60">
        <v>125</v>
      </c>
      <c r="H60">
        <v>0</v>
      </c>
      <c r="I60">
        <v>0</v>
      </c>
      <c r="J60">
        <v>0</v>
      </c>
      <c r="P60" s="10">
        <v>107</v>
      </c>
    </row>
    <row r="61" spans="1:16" hidden="1">
      <c r="A61">
        <v>1</v>
      </c>
      <c r="B61" t="s">
        <v>1785</v>
      </c>
      <c r="C61">
        <v>1030</v>
      </c>
      <c r="D61">
        <v>2</v>
      </c>
      <c r="E61">
        <v>1</v>
      </c>
      <c r="F61" t="s">
        <v>5374</v>
      </c>
      <c r="G61">
        <v>125</v>
      </c>
      <c r="H61">
        <v>0</v>
      </c>
      <c r="I61">
        <v>0</v>
      </c>
      <c r="J61">
        <v>0</v>
      </c>
      <c r="P61" s="473" t="s">
        <v>1731</v>
      </c>
    </row>
    <row r="62" spans="1:16" hidden="1">
      <c r="A62">
        <v>2</v>
      </c>
      <c r="B62" t="s">
        <v>1716</v>
      </c>
      <c r="C62">
        <v>112</v>
      </c>
      <c r="D62">
        <v>1</v>
      </c>
      <c r="E62">
        <v>1</v>
      </c>
      <c r="G62">
        <v>102</v>
      </c>
      <c r="H62">
        <v>0</v>
      </c>
      <c r="I62">
        <v>0</v>
      </c>
      <c r="J62">
        <v>0</v>
      </c>
      <c r="P62" s="474">
        <v>2</v>
      </c>
    </row>
    <row r="63" spans="1:16" hidden="1">
      <c r="A63">
        <v>2</v>
      </c>
      <c r="B63" t="s">
        <v>1717</v>
      </c>
      <c r="C63">
        <v>128</v>
      </c>
      <c r="D63">
        <v>1</v>
      </c>
      <c r="E63">
        <v>1</v>
      </c>
      <c r="G63">
        <v>106</v>
      </c>
      <c r="H63">
        <v>0</v>
      </c>
      <c r="I63">
        <v>0</v>
      </c>
      <c r="J63">
        <v>0</v>
      </c>
      <c r="P63" s="474">
        <v>201</v>
      </c>
    </row>
    <row r="64" spans="1:16" hidden="1">
      <c r="A64">
        <v>2</v>
      </c>
      <c r="B64" t="s">
        <v>1718</v>
      </c>
      <c r="C64">
        <v>101</v>
      </c>
      <c r="D64">
        <v>1</v>
      </c>
      <c r="E64">
        <v>1</v>
      </c>
      <c r="G64">
        <v>0</v>
      </c>
      <c r="H64">
        <v>0</v>
      </c>
      <c r="I64">
        <v>0</v>
      </c>
      <c r="J64">
        <v>0</v>
      </c>
      <c r="P64" s="474">
        <v>202</v>
      </c>
    </row>
    <row r="65" spans="1:16" hidden="1">
      <c r="A65">
        <v>2</v>
      </c>
      <c r="B65" t="s">
        <v>1719</v>
      </c>
      <c r="C65">
        <v>111</v>
      </c>
      <c r="D65">
        <v>1</v>
      </c>
      <c r="E65">
        <v>1</v>
      </c>
      <c r="G65">
        <v>102</v>
      </c>
      <c r="H65">
        <v>0</v>
      </c>
      <c r="I65">
        <v>0</v>
      </c>
      <c r="J65">
        <v>0</v>
      </c>
      <c r="P65" s="10">
        <v>108</v>
      </c>
    </row>
    <row r="66" spans="1:16" hidden="1">
      <c r="A66">
        <v>2</v>
      </c>
      <c r="B66" t="s">
        <v>1720</v>
      </c>
      <c r="C66">
        <v>102</v>
      </c>
      <c r="D66">
        <v>1</v>
      </c>
      <c r="E66">
        <v>1</v>
      </c>
      <c r="G66">
        <v>0</v>
      </c>
      <c r="H66">
        <v>0</v>
      </c>
      <c r="I66">
        <v>0</v>
      </c>
      <c r="J66">
        <v>0</v>
      </c>
      <c r="P66" s="473" t="s">
        <v>1732</v>
      </c>
    </row>
    <row r="67" spans="1:16" hidden="1">
      <c r="A67">
        <v>2</v>
      </c>
      <c r="B67" t="s">
        <v>1721</v>
      </c>
      <c r="C67">
        <v>103</v>
      </c>
      <c r="D67">
        <v>1</v>
      </c>
      <c r="E67">
        <v>1</v>
      </c>
      <c r="G67">
        <v>0</v>
      </c>
      <c r="H67">
        <v>0</v>
      </c>
      <c r="I67">
        <v>0</v>
      </c>
      <c r="J67">
        <v>0</v>
      </c>
      <c r="P67" s="474">
        <v>2</v>
      </c>
    </row>
    <row r="68" spans="1:16" hidden="1">
      <c r="A68">
        <v>2</v>
      </c>
      <c r="B68" t="s">
        <v>1722</v>
      </c>
      <c r="C68">
        <v>118</v>
      </c>
      <c r="D68">
        <v>1</v>
      </c>
      <c r="E68">
        <v>1</v>
      </c>
      <c r="G68">
        <v>103</v>
      </c>
      <c r="H68">
        <v>0</v>
      </c>
      <c r="I68">
        <v>0</v>
      </c>
      <c r="J68">
        <v>0</v>
      </c>
      <c r="P68" s="10">
        <v>109</v>
      </c>
    </row>
    <row r="69" spans="1:16" hidden="1">
      <c r="A69">
        <v>2</v>
      </c>
      <c r="B69" t="s">
        <v>1723</v>
      </c>
      <c r="C69">
        <v>124</v>
      </c>
      <c r="D69">
        <v>1</v>
      </c>
      <c r="E69">
        <v>1</v>
      </c>
      <c r="G69">
        <v>109</v>
      </c>
      <c r="H69">
        <v>0</v>
      </c>
      <c r="I69">
        <v>0</v>
      </c>
      <c r="J69">
        <v>0</v>
      </c>
      <c r="P69" s="473" t="s">
        <v>1735</v>
      </c>
    </row>
    <row r="70" spans="1:16" hidden="1">
      <c r="A70">
        <v>2</v>
      </c>
      <c r="B70" t="s">
        <v>1724</v>
      </c>
      <c r="C70">
        <v>125</v>
      </c>
      <c r="D70">
        <v>1</v>
      </c>
      <c r="E70">
        <v>1</v>
      </c>
      <c r="G70">
        <v>109</v>
      </c>
      <c r="H70">
        <v>0</v>
      </c>
      <c r="I70">
        <v>0</v>
      </c>
      <c r="J70">
        <v>0</v>
      </c>
      <c r="P70" s="474">
        <v>2</v>
      </c>
    </row>
    <row r="71" spans="1:16" hidden="1">
      <c r="A71">
        <v>2</v>
      </c>
      <c r="B71" t="s">
        <v>1725</v>
      </c>
      <c r="C71">
        <v>104</v>
      </c>
      <c r="D71">
        <v>1</v>
      </c>
      <c r="E71">
        <v>1</v>
      </c>
      <c r="G71">
        <v>0</v>
      </c>
      <c r="H71">
        <v>0</v>
      </c>
      <c r="I71">
        <v>0</v>
      </c>
      <c r="J71">
        <v>0</v>
      </c>
      <c r="P71" s="10">
        <v>110</v>
      </c>
    </row>
    <row r="72" spans="1:16" hidden="1">
      <c r="A72">
        <v>2</v>
      </c>
      <c r="B72" t="s">
        <v>1726</v>
      </c>
      <c r="C72">
        <v>126</v>
      </c>
      <c r="D72">
        <v>1</v>
      </c>
      <c r="E72">
        <v>1</v>
      </c>
      <c r="G72">
        <v>109</v>
      </c>
      <c r="H72">
        <v>0</v>
      </c>
      <c r="I72">
        <v>0</v>
      </c>
      <c r="J72">
        <v>0</v>
      </c>
      <c r="P72" s="473" t="s">
        <v>1741</v>
      </c>
    </row>
    <row r="73" spans="1:16" hidden="1">
      <c r="A73">
        <v>2</v>
      </c>
      <c r="B73" t="s">
        <v>1727</v>
      </c>
      <c r="C73">
        <v>127</v>
      </c>
      <c r="D73">
        <v>1</v>
      </c>
      <c r="E73">
        <v>1</v>
      </c>
      <c r="G73">
        <v>109</v>
      </c>
      <c r="H73">
        <v>0</v>
      </c>
      <c r="I73">
        <v>0</v>
      </c>
      <c r="J73">
        <v>0</v>
      </c>
      <c r="P73" s="474">
        <v>2</v>
      </c>
    </row>
    <row r="74" spans="1:16" hidden="1">
      <c r="A74">
        <v>2</v>
      </c>
      <c r="B74" t="s">
        <v>1728</v>
      </c>
      <c r="C74">
        <v>105</v>
      </c>
      <c r="D74">
        <v>1</v>
      </c>
      <c r="E74">
        <v>1</v>
      </c>
      <c r="G74">
        <v>0</v>
      </c>
      <c r="H74">
        <v>0</v>
      </c>
      <c r="I74">
        <v>0</v>
      </c>
      <c r="J74">
        <v>0</v>
      </c>
      <c r="P74" s="474">
        <v>201</v>
      </c>
    </row>
    <row r="75" spans="1:16" hidden="1">
      <c r="A75">
        <v>2</v>
      </c>
      <c r="B75" t="s">
        <v>1729</v>
      </c>
      <c r="C75">
        <v>114</v>
      </c>
      <c r="D75">
        <v>1</v>
      </c>
      <c r="E75">
        <v>1</v>
      </c>
      <c r="G75">
        <v>102</v>
      </c>
      <c r="H75">
        <v>0</v>
      </c>
      <c r="I75">
        <v>0</v>
      </c>
      <c r="J75">
        <v>0</v>
      </c>
      <c r="P75" s="474">
        <v>202</v>
      </c>
    </row>
    <row r="76" spans="1:16" hidden="1">
      <c r="A76">
        <v>2</v>
      </c>
      <c r="B76" t="s">
        <v>1730</v>
      </c>
      <c r="C76">
        <v>106</v>
      </c>
      <c r="D76">
        <v>1</v>
      </c>
      <c r="E76">
        <v>1</v>
      </c>
      <c r="G76">
        <v>0</v>
      </c>
      <c r="H76">
        <v>0</v>
      </c>
      <c r="I76">
        <v>0</v>
      </c>
      <c r="J76">
        <v>0</v>
      </c>
      <c r="P76" s="10">
        <v>111</v>
      </c>
    </row>
    <row r="77" spans="1:16" hidden="1">
      <c r="A77">
        <v>2</v>
      </c>
      <c r="B77" t="s">
        <v>1731</v>
      </c>
      <c r="C77">
        <v>107</v>
      </c>
      <c r="D77">
        <v>1</v>
      </c>
      <c r="E77">
        <v>1</v>
      </c>
      <c r="G77">
        <v>0</v>
      </c>
      <c r="H77">
        <v>0</v>
      </c>
      <c r="I77">
        <v>0</v>
      </c>
      <c r="J77">
        <v>0</v>
      </c>
      <c r="P77" s="473" t="s">
        <v>1719</v>
      </c>
    </row>
    <row r="78" spans="1:16" hidden="1">
      <c r="A78">
        <v>2</v>
      </c>
      <c r="B78" t="s">
        <v>1732</v>
      </c>
      <c r="C78">
        <v>108</v>
      </c>
      <c r="D78">
        <v>1</v>
      </c>
      <c r="E78">
        <v>1</v>
      </c>
      <c r="G78">
        <v>0</v>
      </c>
      <c r="H78">
        <v>0</v>
      </c>
      <c r="I78">
        <v>0</v>
      </c>
      <c r="J78">
        <v>0</v>
      </c>
      <c r="P78" s="474">
        <v>2</v>
      </c>
    </row>
    <row r="79" spans="1:16" hidden="1">
      <c r="A79">
        <v>2</v>
      </c>
      <c r="B79" t="s">
        <v>1733</v>
      </c>
      <c r="C79">
        <v>119</v>
      </c>
      <c r="D79">
        <v>1</v>
      </c>
      <c r="E79">
        <v>1</v>
      </c>
      <c r="G79">
        <v>103</v>
      </c>
      <c r="H79">
        <v>0</v>
      </c>
      <c r="I79">
        <v>0</v>
      </c>
      <c r="J79">
        <v>0</v>
      </c>
      <c r="P79" s="474">
        <v>201</v>
      </c>
    </row>
    <row r="80" spans="1:16" hidden="1">
      <c r="A80">
        <v>2</v>
      </c>
      <c r="B80" t="s">
        <v>64</v>
      </c>
      <c r="C80">
        <v>122</v>
      </c>
      <c r="D80">
        <v>1</v>
      </c>
      <c r="E80">
        <v>1</v>
      </c>
      <c r="G80">
        <v>109</v>
      </c>
      <c r="H80">
        <v>0</v>
      </c>
      <c r="I80">
        <v>0</v>
      </c>
      <c r="J80">
        <v>0</v>
      </c>
      <c r="P80" s="474">
        <v>202</v>
      </c>
    </row>
    <row r="81" spans="1:16" hidden="1">
      <c r="A81">
        <v>2</v>
      </c>
      <c r="B81" t="s">
        <v>1734</v>
      </c>
      <c r="C81">
        <v>129</v>
      </c>
      <c r="D81">
        <v>1</v>
      </c>
      <c r="E81">
        <v>1</v>
      </c>
      <c r="G81">
        <v>101</v>
      </c>
      <c r="H81">
        <v>0</v>
      </c>
      <c r="I81">
        <v>0</v>
      </c>
      <c r="J81">
        <v>0</v>
      </c>
      <c r="P81" s="474">
        <v>205</v>
      </c>
    </row>
    <row r="82" spans="1:16" hidden="1">
      <c r="A82">
        <v>2</v>
      </c>
      <c r="B82" t="s">
        <v>1735</v>
      </c>
      <c r="C82">
        <v>109</v>
      </c>
      <c r="D82">
        <v>1</v>
      </c>
      <c r="E82">
        <v>1</v>
      </c>
      <c r="G82">
        <v>0</v>
      </c>
      <c r="H82">
        <v>0</v>
      </c>
      <c r="I82">
        <v>0</v>
      </c>
      <c r="J82">
        <v>0</v>
      </c>
      <c r="P82" s="10">
        <v>112</v>
      </c>
    </row>
    <row r="83" spans="1:16" hidden="1">
      <c r="A83">
        <v>2</v>
      </c>
      <c r="B83" t="s">
        <v>65</v>
      </c>
      <c r="C83">
        <v>123</v>
      </c>
      <c r="D83">
        <v>1</v>
      </c>
      <c r="E83">
        <v>1</v>
      </c>
      <c r="G83">
        <v>109</v>
      </c>
      <c r="H83">
        <v>0</v>
      </c>
      <c r="I83">
        <v>0</v>
      </c>
      <c r="J83">
        <v>0</v>
      </c>
      <c r="P83" s="473" t="s">
        <v>1716</v>
      </c>
    </row>
    <row r="84" spans="1:16" hidden="1">
      <c r="A84">
        <v>2</v>
      </c>
      <c r="B84" t="s">
        <v>1736</v>
      </c>
      <c r="C84">
        <v>120</v>
      </c>
      <c r="D84">
        <v>1</v>
      </c>
      <c r="E84">
        <v>1</v>
      </c>
      <c r="G84">
        <v>106</v>
      </c>
      <c r="H84">
        <v>0</v>
      </c>
      <c r="I84">
        <v>0</v>
      </c>
      <c r="J84">
        <v>0</v>
      </c>
      <c r="P84" s="474">
        <v>2</v>
      </c>
    </row>
    <row r="85" spans="1:16" hidden="1">
      <c r="A85">
        <v>2</v>
      </c>
      <c r="B85" t="s">
        <v>1737</v>
      </c>
      <c r="C85">
        <v>113</v>
      </c>
      <c r="D85">
        <v>1</v>
      </c>
      <c r="E85">
        <v>1</v>
      </c>
      <c r="G85">
        <v>102</v>
      </c>
      <c r="H85">
        <v>0</v>
      </c>
      <c r="I85">
        <v>0</v>
      </c>
      <c r="J85">
        <v>0</v>
      </c>
      <c r="P85" s="474">
        <v>201</v>
      </c>
    </row>
    <row r="86" spans="1:16" hidden="1">
      <c r="A86">
        <v>2</v>
      </c>
      <c r="B86" t="s">
        <v>1738</v>
      </c>
      <c r="C86">
        <v>115</v>
      </c>
      <c r="D86">
        <v>1</v>
      </c>
      <c r="E86">
        <v>1</v>
      </c>
      <c r="G86">
        <v>102</v>
      </c>
      <c r="H86">
        <v>0</v>
      </c>
      <c r="I86">
        <v>0</v>
      </c>
      <c r="J86">
        <v>0</v>
      </c>
      <c r="P86" s="474">
        <v>202</v>
      </c>
    </row>
    <row r="87" spans="1:16" hidden="1">
      <c r="A87">
        <v>2</v>
      </c>
      <c r="B87" t="s">
        <v>1739</v>
      </c>
      <c r="C87">
        <v>117</v>
      </c>
      <c r="D87">
        <v>1</v>
      </c>
      <c r="E87">
        <v>1</v>
      </c>
      <c r="G87">
        <v>103</v>
      </c>
      <c r="H87">
        <v>0</v>
      </c>
      <c r="I87">
        <v>0</v>
      </c>
      <c r="J87">
        <v>0</v>
      </c>
      <c r="P87" s="474">
        <v>205</v>
      </c>
    </row>
    <row r="88" spans="1:16" hidden="1">
      <c r="A88">
        <v>2</v>
      </c>
      <c r="B88" t="s">
        <v>1740</v>
      </c>
      <c r="C88">
        <v>116</v>
      </c>
      <c r="D88">
        <v>1</v>
      </c>
      <c r="E88">
        <v>1</v>
      </c>
      <c r="G88">
        <v>102</v>
      </c>
      <c r="H88">
        <v>0</v>
      </c>
      <c r="I88">
        <v>0</v>
      </c>
      <c r="J88">
        <v>0</v>
      </c>
      <c r="P88" s="10">
        <v>113</v>
      </c>
    </row>
    <row r="89" spans="1:16" hidden="1">
      <c r="A89">
        <v>2</v>
      </c>
      <c r="B89" t="s">
        <v>1741</v>
      </c>
      <c r="C89">
        <v>110</v>
      </c>
      <c r="D89">
        <v>1</v>
      </c>
      <c r="E89">
        <v>1</v>
      </c>
      <c r="G89">
        <v>0</v>
      </c>
      <c r="H89">
        <v>0</v>
      </c>
      <c r="I89">
        <v>0</v>
      </c>
      <c r="J89">
        <v>0</v>
      </c>
      <c r="P89" s="473" t="s">
        <v>1737</v>
      </c>
    </row>
    <row r="90" spans="1:16" hidden="1">
      <c r="A90">
        <v>2</v>
      </c>
      <c r="B90" t="s">
        <v>1742</v>
      </c>
      <c r="C90">
        <v>121</v>
      </c>
      <c r="D90">
        <v>1</v>
      </c>
      <c r="E90">
        <v>1</v>
      </c>
      <c r="G90">
        <v>106</v>
      </c>
      <c r="H90">
        <v>0</v>
      </c>
      <c r="I90">
        <v>0</v>
      </c>
      <c r="J90">
        <v>0</v>
      </c>
      <c r="P90" s="474">
        <v>2</v>
      </c>
    </row>
    <row r="91" spans="1:16">
      <c r="A91">
        <v>3</v>
      </c>
      <c r="B91" t="s">
        <v>5274</v>
      </c>
      <c r="C91">
        <v>1188</v>
      </c>
      <c r="D91">
        <v>6</v>
      </c>
      <c r="E91">
        <v>1</v>
      </c>
      <c r="F91" t="s">
        <v>5388</v>
      </c>
      <c r="G91">
        <v>401</v>
      </c>
      <c r="H91">
        <v>0</v>
      </c>
      <c r="I91">
        <v>0</v>
      </c>
      <c r="J91">
        <v>0</v>
      </c>
      <c r="P91" s="474">
        <v>201</v>
      </c>
    </row>
    <row r="92" spans="1:16">
      <c r="A92">
        <v>3</v>
      </c>
      <c r="B92" t="s">
        <v>5276</v>
      </c>
      <c r="C92">
        <v>1189</v>
      </c>
      <c r="D92">
        <v>6</v>
      </c>
      <c r="E92">
        <v>1</v>
      </c>
      <c r="F92" t="s">
        <v>5388</v>
      </c>
      <c r="G92">
        <v>401</v>
      </c>
      <c r="H92">
        <v>0</v>
      </c>
      <c r="I92">
        <v>0</v>
      </c>
      <c r="J92">
        <v>0</v>
      </c>
      <c r="P92" s="474">
        <v>202</v>
      </c>
    </row>
    <row r="93" spans="1:16">
      <c r="A93">
        <v>3</v>
      </c>
      <c r="B93" t="s">
        <v>5279</v>
      </c>
      <c r="C93">
        <v>1190</v>
      </c>
      <c r="D93">
        <v>6</v>
      </c>
      <c r="E93">
        <v>1</v>
      </c>
      <c r="F93" t="s">
        <v>5388</v>
      </c>
      <c r="G93">
        <v>401</v>
      </c>
      <c r="H93">
        <v>0</v>
      </c>
      <c r="I93">
        <v>0</v>
      </c>
      <c r="J93">
        <v>0</v>
      </c>
      <c r="P93" s="10">
        <v>114</v>
      </c>
    </row>
    <row r="94" spans="1:16">
      <c r="A94">
        <v>3</v>
      </c>
      <c r="B94" t="s">
        <v>5273</v>
      </c>
      <c r="C94">
        <v>1187</v>
      </c>
      <c r="D94">
        <v>6</v>
      </c>
      <c r="E94">
        <v>1</v>
      </c>
      <c r="F94" t="s">
        <v>5388</v>
      </c>
      <c r="G94">
        <v>401</v>
      </c>
      <c r="H94">
        <v>0</v>
      </c>
      <c r="I94">
        <v>0</v>
      </c>
      <c r="J94">
        <v>0</v>
      </c>
      <c r="P94" s="473" t="s">
        <v>1729</v>
      </c>
    </row>
    <row r="95" spans="1:16" hidden="1">
      <c r="A95">
        <v>4</v>
      </c>
      <c r="B95" t="s">
        <v>450</v>
      </c>
      <c r="C95">
        <v>401</v>
      </c>
      <c r="D95">
        <v>5</v>
      </c>
      <c r="E95">
        <v>1</v>
      </c>
      <c r="G95">
        <v>0</v>
      </c>
      <c r="H95">
        <v>0</v>
      </c>
      <c r="I95">
        <v>0</v>
      </c>
      <c r="J95">
        <v>0</v>
      </c>
      <c r="P95" s="474">
        <v>2</v>
      </c>
    </row>
    <row r="96" spans="1:16" hidden="1">
      <c r="A96">
        <v>6</v>
      </c>
      <c r="B96" t="s">
        <v>450</v>
      </c>
      <c r="C96">
        <v>402</v>
      </c>
      <c r="D96">
        <v>3</v>
      </c>
      <c r="E96">
        <v>1</v>
      </c>
      <c r="G96">
        <v>0</v>
      </c>
      <c r="H96">
        <v>0</v>
      </c>
      <c r="I96">
        <v>0</v>
      </c>
      <c r="J96">
        <v>0</v>
      </c>
      <c r="P96" s="474">
        <v>201</v>
      </c>
    </row>
    <row r="97" spans="1:16" hidden="1">
      <c r="A97">
        <v>7</v>
      </c>
      <c r="B97" t="s">
        <v>624</v>
      </c>
      <c r="C97">
        <v>1054</v>
      </c>
      <c r="D97">
        <v>8</v>
      </c>
      <c r="E97">
        <v>1</v>
      </c>
      <c r="G97">
        <v>0</v>
      </c>
      <c r="H97">
        <v>0</v>
      </c>
      <c r="I97">
        <v>0</v>
      </c>
      <c r="J97">
        <v>0</v>
      </c>
      <c r="P97" s="474">
        <v>202</v>
      </c>
    </row>
    <row r="98" spans="1:16" hidden="1">
      <c r="A98">
        <v>7</v>
      </c>
      <c r="B98" t="s">
        <v>5173</v>
      </c>
      <c r="C98">
        <v>1052</v>
      </c>
      <c r="D98">
        <v>8</v>
      </c>
      <c r="E98">
        <v>1</v>
      </c>
      <c r="G98">
        <v>0</v>
      </c>
      <c r="H98">
        <v>0</v>
      </c>
      <c r="I98">
        <v>0</v>
      </c>
      <c r="J98">
        <v>0</v>
      </c>
      <c r="P98" s="474">
        <v>204</v>
      </c>
    </row>
    <row r="99" spans="1:16" hidden="1">
      <c r="A99">
        <v>7</v>
      </c>
      <c r="B99" t="s">
        <v>5172</v>
      </c>
      <c r="C99">
        <v>1051</v>
      </c>
      <c r="D99">
        <v>8</v>
      </c>
      <c r="E99">
        <v>1</v>
      </c>
      <c r="G99">
        <v>0</v>
      </c>
      <c r="H99">
        <v>0</v>
      </c>
      <c r="I99">
        <v>0</v>
      </c>
      <c r="J99">
        <v>0</v>
      </c>
      <c r="P99" s="10">
        <v>115</v>
      </c>
    </row>
    <row r="100" spans="1:16" hidden="1">
      <c r="A100">
        <v>7</v>
      </c>
      <c r="B100" t="s">
        <v>5174</v>
      </c>
      <c r="C100">
        <v>1053</v>
      </c>
      <c r="D100">
        <v>8</v>
      </c>
      <c r="E100">
        <v>1</v>
      </c>
      <c r="G100">
        <v>0</v>
      </c>
      <c r="H100">
        <v>0</v>
      </c>
      <c r="I100">
        <v>0</v>
      </c>
      <c r="J100">
        <v>0</v>
      </c>
      <c r="P100" s="473" t="s">
        <v>1738</v>
      </c>
    </row>
    <row r="101" spans="1:16" hidden="1">
      <c r="A101">
        <v>7</v>
      </c>
      <c r="B101" t="s">
        <v>5171</v>
      </c>
      <c r="C101">
        <v>1050</v>
      </c>
      <c r="D101">
        <v>8</v>
      </c>
      <c r="E101">
        <v>1</v>
      </c>
      <c r="G101">
        <v>0</v>
      </c>
      <c r="H101">
        <v>0</v>
      </c>
      <c r="I101">
        <v>0</v>
      </c>
      <c r="J101">
        <v>0</v>
      </c>
      <c r="P101" s="474">
        <v>2</v>
      </c>
    </row>
    <row r="102" spans="1:16" hidden="1">
      <c r="A102">
        <v>7</v>
      </c>
      <c r="B102" t="s">
        <v>5175</v>
      </c>
      <c r="C102">
        <v>1055</v>
      </c>
      <c r="D102">
        <v>8</v>
      </c>
      <c r="E102">
        <v>1</v>
      </c>
      <c r="G102">
        <v>0</v>
      </c>
      <c r="H102">
        <v>0</v>
      </c>
      <c r="I102">
        <v>0</v>
      </c>
      <c r="J102">
        <v>0</v>
      </c>
      <c r="P102" s="474">
        <v>202</v>
      </c>
    </row>
    <row r="103" spans="1:16" hidden="1">
      <c r="A103">
        <v>7</v>
      </c>
      <c r="B103" t="s">
        <v>1568</v>
      </c>
      <c r="C103">
        <v>451</v>
      </c>
      <c r="D103">
        <v>8</v>
      </c>
      <c r="E103">
        <v>1</v>
      </c>
      <c r="G103">
        <v>0</v>
      </c>
      <c r="H103">
        <v>0</v>
      </c>
      <c r="I103">
        <v>0</v>
      </c>
      <c r="J103">
        <v>0</v>
      </c>
      <c r="P103" s="10">
        <v>116</v>
      </c>
    </row>
    <row r="104" spans="1:16" hidden="1">
      <c r="A104">
        <v>8</v>
      </c>
      <c r="B104" t="s">
        <v>5221</v>
      </c>
      <c r="C104">
        <v>1101</v>
      </c>
      <c r="D104">
        <v>7</v>
      </c>
      <c r="E104">
        <v>1</v>
      </c>
      <c r="G104">
        <v>0</v>
      </c>
      <c r="H104">
        <v>0</v>
      </c>
      <c r="I104">
        <v>0</v>
      </c>
      <c r="J104">
        <v>0</v>
      </c>
      <c r="P104" s="473" t="s">
        <v>1740</v>
      </c>
    </row>
    <row r="105" spans="1:16" hidden="1">
      <c r="A105">
        <v>8</v>
      </c>
      <c r="B105" t="s">
        <v>5223</v>
      </c>
      <c r="C105">
        <v>1102</v>
      </c>
      <c r="D105">
        <v>7</v>
      </c>
      <c r="E105">
        <v>1</v>
      </c>
      <c r="G105">
        <v>0</v>
      </c>
      <c r="H105">
        <v>0</v>
      </c>
      <c r="I105">
        <v>0</v>
      </c>
      <c r="J105">
        <v>0</v>
      </c>
      <c r="P105" s="474">
        <v>2</v>
      </c>
    </row>
    <row r="106" spans="1:16" hidden="1">
      <c r="A106">
        <v>8</v>
      </c>
      <c r="B106" t="s">
        <v>5226</v>
      </c>
      <c r="C106">
        <v>1103</v>
      </c>
      <c r="D106">
        <v>7</v>
      </c>
      <c r="E106">
        <v>1</v>
      </c>
      <c r="G106">
        <v>0</v>
      </c>
      <c r="H106">
        <v>0</v>
      </c>
      <c r="I106">
        <v>0</v>
      </c>
      <c r="J106">
        <v>0</v>
      </c>
      <c r="P106" s="474">
        <v>201</v>
      </c>
    </row>
    <row r="107" spans="1:16" hidden="1">
      <c r="A107">
        <v>9</v>
      </c>
      <c r="B107" t="s">
        <v>1755</v>
      </c>
      <c r="C107">
        <v>1065</v>
      </c>
      <c r="D107">
        <v>9</v>
      </c>
      <c r="E107">
        <v>1</v>
      </c>
      <c r="G107">
        <v>0</v>
      </c>
      <c r="H107">
        <v>0</v>
      </c>
      <c r="I107">
        <v>0</v>
      </c>
      <c r="J107">
        <v>0</v>
      </c>
      <c r="P107" s="474">
        <v>202</v>
      </c>
    </row>
    <row r="108" spans="1:16" hidden="1">
      <c r="A108">
        <v>9</v>
      </c>
      <c r="B108" t="s">
        <v>1786</v>
      </c>
      <c r="C108">
        <v>1062</v>
      </c>
      <c r="D108">
        <v>9</v>
      </c>
      <c r="E108">
        <v>1</v>
      </c>
      <c r="G108">
        <v>0</v>
      </c>
      <c r="H108">
        <v>0</v>
      </c>
      <c r="I108">
        <v>0</v>
      </c>
      <c r="J108">
        <v>0</v>
      </c>
      <c r="P108" s="474">
        <v>203</v>
      </c>
    </row>
    <row r="109" spans="1:16" hidden="1">
      <c r="A109">
        <v>9</v>
      </c>
      <c r="B109" t="s">
        <v>1758</v>
      </c>
      <c r="C109">
        <v>1063</v>
      </c>
      <c r="D109">
        <v>9</v>
      </c>
      <c r="E109">
        <v>1</v>
      </c>
      <c r="G109">
        <v>0</v>
      </c>
      <c r="H109">
        <v>0</v>
      </c>
      <c r="I109">
        <v>0</v>
      </c>
      <c r="J109">
        <v>0</v>
      </c>
      <c r="P109" s="474">
        <v>204</v>
      </c>
    </row>
    <row r="110" spans="1:16" hidden="1">
      <c r="A110">
        <v>9</v>
      </c>
      <c r="B110" t="s">
        <v>1759</v>
      </c>
      <c r="C110">
        <v>1061</v>
      </c>
      <c r="D110">
        <v>9</v>
      </c>
      <c r="E110">
        <v>1</v>
      </c>
      <c r="G110">
        <v>0</v>
      </c>
      <c r="H110">
        <v>0</v>
      </c>
      <c r="I110">
        <v>0</v>
      </c>
      <c r="J110">
        <v>0</v>
      </c>
      <c r="P110" s="474">
        <v>205</v>
      </c>
    </row>
    <row r="111" spans="1:16" hidden="1">
      <c r="A111">
        <v>9</v>
      </c>
      <c r="B111" t="s">
        <v>5186</v>
      </c>
      <c r="C111">
        <v>1067</v>
      </c>
      <c r="D111">
        <v>9</v>
      </c>
      <c r="E111">
        <v>2</v>
      </c>
      <c r="G111">
        <v>0</v>
      </c>
      <c r="H111">
        <v>0</v>
      </c>
      <c r="I111">
        <v>0</v>
      </c>
      <c r="J111">
        <v>0</v>
      </c>
      <c r="P111" s="10">
        <v>117</v>
      </c>
    </row>
    <row r="112" spans="1:16" hidden="1">
      <c r="A112">
        <v>9</v>
      </c>
      <c r="B112" t="s">
        <v>5185</v>
      </c>
      <c r="C112">
        <v>1067</v>
      </c>
      <c r="D112">
        <v>9</v>
      </c>
      <c r="E112">
        <v>1</v>
      </c>
      <c r="G112">
        <v>0</v>
      </c>
      <c r="H112">
        <v>0</v>
      </c>
      <c r="I112">
        <v>0</v>
      </c>
      <c r="J112">
        <v>0</v>
      </c>
      <c r="P112" s="473" t="s">
        <v>1739</v>
      </c>
    </row>
    <row r="113" spans="1:16" hidden="1">
      <c r="A113">
        <v>9</v>
      </c>
      <c r="B113" t="s">
        <v>5182</v>
      </c>
      <c r="C113">
        <v>1060</v>
      </c>
      <c r="D113">
        <v>9</v>
      </c>
      <c r="E113">
        <v>1</v>
      </c>
      <c r="G113">
        <v>0</v>
      </c>
      <c r="H113">
        <v>0</v>
      </c>
      <c r="I113">
        <v>0</v>
      </c>
      <c r="J113">
        <v>0</v>
      </c>
      <c r="P113" s="474">
        <v>2</v>
      </c>
    </row>
    <row r="114" spans="1:16" hidden="1">
      <c r="A114">
        <v>9</v>
      </c>
      <c r="B114" t="s">
        <v>5179</v>
      </c>
      <c r="C114">
        <v>1059</v>
      </c>
      <c r="D114">
        <v>9</v>
      </c>
      <c r="E114">
        <v>1</v>
      </c>
      <c r="G114">
        <v>0</v>
      </c>
      <c r="H114">
        <v>0</v>
      </c>
      <c r="I114">
        <v>0</v>
      </c>
      <c r="J114">
        <v>0</v>
      </c>
      <c r="P114" s="474">
        <v>201</v>
      </c>
    </row>
    <row r="115" spans="1:16" hidden="1">
      <c r="A115">
        <v>9</v>
      </c>
      <c r="B115" t="s">
        <v>5184</v>
      </c>
      <c r="C115">
        <v>1066</v>
      </c>
      <c r="D115">
        <v>9</v>
      </c>
      <c r="E115">
        <v>2</v>
      </c>
      <c r="G115">
        <v>0</v>
      </c>
      <c r="H115">
        <v>0</v>
      </c>
      <c r="I115">
        <v>0</v>
      </c>
      <c r="J115">
        <v>0</v>
      </c>
      <c r="P115" s="474">
        <v>202</v>
      </c>
    </row>
    <row r="116" spans="1:16" hidden="1">
      <c r="A116">
        <v>9</v>
      </c>
      <c r="B116" t="s">
        <v>1771</v>
      </c>
      <c r="C116">
        <v>1064</v>
      </c>
      <c r="D116">
        <v>9</v>
      </c>
      <c r="E116">
        <v>1</v>
      </c>
      <c r="G116">
        <v>0</v>
      </c>
      <c r="H116">
        <v>0</v>
      </c>
      <c r="I116">
        <v>0</v>
      </c>
      <c r="J116">
        <v>0</v>
      </c>
      <c r="P116" s="474">
        <v>203</v>
      </c>
    </row>
    <row r="117" spans="1:16" hidden="1">
      <c r="A117">
        <v>9</v>
      </c>
      <c r="B117" t="s">
        <v>5183</v>
      </c>
      <c r="C117">
        <v>1066</v>
      </c>
      <c r="D117">
        <v>9</v>
      </c>
      <c r="E117">
        <v>1</v>
      </c>
      <c r="G117">
        <v>0</v>
      </c>
      <c r="H117">
        <v>0</v>
      </c>
      <c r="I117">
        <v>0</v>
      </c>
      <c r="J117">
        <v>0</v>
      </c>
      <c r="P117" s="474">
        <v>204</v>
      </c>
    </row>
    <row r="118" spans="1:16" hidden="1">
      <c r="A118">
        <v>10</v>
      </c>
      <c r="B118" t="s">
        <v>5096</v>
      </c>
      <c r="C118">
        <v>201</v>
      </c>
      <c r="D118">
        <v>11</v>
      </c>
      <c r="E118">
        <v>1</v>
      </c>
      <c r="G118">
        <v>1068</v>
      </c>
      <c r="H118">
        <v>0</v>
      </c>
      <c r="I118">
        <v>0</v>
      </c>
      <c r="J118">
        <v>0</v>
      </c>
      <c r="P118" s="474">
        <v>205</v>
      </c>
    </row>
    <row r="119" spans="1:16" hidden="1">
      <c r="A119">
        <v>11</v>
      </c>
      <c r="B119" t="s">
        <v>1118</v>
      </c>
      <c r="C119">
        <v>1071</v>
      </c>
      <c r="D119">
        <v>12</v>
      </c>
      <c r="E119">
        <v>1</v>
      </c>
      <c r="G119">
        <v>0</v>
      </c>
      <c r="H119">
        <v>0</v>
      </c>
      <c r="I119">
        <v>0</v>
      </c>
      <c r="J119">
        <v>0</v>
      </c>
      <c r="P119" s="10">
        <v>118</v>
      </c>
    </row>
    <row r="120" spans="1:16" hidden="1">
      <c r="A120">
        <v>11</v>
      </c>
      <c r="B120" t="s">
        <v>5193</v>
      </c>
      <c r="C120">
        <v>1076</v>
      </c>
      <c r="D120">
        <v>12</v>
      </c>
      <c r="E120">
        <v>1</v>
      </c>
      <c r="G120">
        <v>0</v>
      </c>
      <c r="H120">
        <v>0</v>
      </c>
      <c r="I120">
        <v>0</v>
      </c>
      <c r="J120">
        <v>0</v>
      </c>
      <c r="P120" s="473" t="s">
        <v>1722</v>
      </c>
    </row>
    <row r="121" spans="1:16" hidden="1">
      <c r="A121">
        <v>11</v>
      </c>
      <c r="B121" t="s">
        <v>5194</v>
      </c>
      <c r="C121">
        <v>1077</v>
      </c>
      <c r="D121">
        <v>12</v>
      </c>
      <c r="E121">
        <v>1</v>
      </c>
      <c r="G121">
        <v>0</v>
      </c>
      <c r="H121">
        <v>0</v>
      </c>
      <c r="I121">
        <v>0</v>
      </c>
      <c r="J121">
        <v>0</v>
      </c>
      <c r="P121" s="474">
        <v>2</v>
      </c>
    </row>
    <row r="122" spans="1:16" hidden="1">
      <c r="A122">
        <v>11</v>
      </c>
      <c r="B122" t="s">
        <v>5190</v>
      </c>
      <c r="C122">
        <v>1072</v>
      </c>
      <c r="D122">
        <v>12</v>
      </c>
      <c r="E122">
        <v>1</v>
      </c>
      <c r="G122">
        <v>0</v>
      </c>
      <c r="H122">
        <v>0</v>
      </c>
      <c r="I122">
        <v>0</v>
      </c>
      <c r="J122">
        <v>0</v>
      </c>
      <c r="P122" s="474">
        <v>201</v>
      </c>
    </row>
    <row r="123" spans="1:16" hidden="1">
      <c r="A123">
        <v>11</v>
      </c>
      <c r="B123" t="s">
        <v>5191</v>
      </c>
      <c r="C123">
        <v>1073</v>
      </c>
      <c r="D123">
        <v>12</v>
      </c>
      <c r="E123">
        <v>1</v>
      </c>
      <c r="G123">
        <v>0</v>
      </c>
      <c r="H123">
        <v>0</v>
      </c>
      <c r="I123">
        <v>0</v>
      </c>
      <c r="J123">
        <v>0</v>
      </c>
      <c r="P123" s="474">
        <v>202</v>
      </c>
    </row>
    <row r="124" spans="1:16" hidden="1">
      <c r="A124">
        <v>11</v>
      </c>
      <c r="B124" t="s">
        <v>2814</v>
      </c>
      <c r="C124">
        <v>1074</v>
      </c>
      <c r="D124">
        <v>12</v>
      </c>
      <c r="E124">
        <v>1</v>
      </c>
      <c r="G124">
        <v>0</v>
      </c>
      <c r="H124">
        <v>0</v>
      </c>
      <c r="I124">
        <v>0</v>
      </c>
      <c r="J124">
        <v>0</v>
      </c>
      <c r="P124" s="10">
        <v>119</v>
      </c>
    </row>
    <row r="125" spans="1:16" hidden="1">
      <c r="A125">
        <v>11</v>
      </c>
      <c r="B125" t="s">
        <v>5192</v>
      </c>
      <c r="C125">
        <v>1075</v>
      </c>
      <c r="D125">
        <v>12</v>
      </c>
      <c r="E125">
        <v>1</v>
      </c>
      <c r="G125">
        <v>0</v>
      </c>
      <c r="H125">
        <v>0</v>
      </c>
      <c r="I125">
        <v>0</v>
      </c>
      <c r="J125">
        <v>0</v>
      </c>
      <c r="P125" s="473" t="s">
        <v>1733</v>
      </c>
    </row>
    <row r="126" spans="1:16" hidden="1">
      <c r="A126">
        <v>12</v>
      </c>
      <c r="B126" t="s">
        <v>5195</v>
      </c>
      <c r="C126">
        <v>1083</v>
      </c>
      <c r="D126">
        <v>13</v>
      </c>
      <c r="E126">
        <v>1</v>
      </c>
      <c r="G126">
        <v>0</v>
      </c>
      <c r="H126">
        <v>0</v>
      </c>
      <c r="I126">
        <v>0</v>
      </c>
      <c r="J126">
        <v>0</v>
      </c>
      <c r="P126" s="474">
        <v>2</v>
      </c>
    </row>
    <row r="127" spans="1:16" hidden="1">
      <c r="A127">
        <v>12</v>
      </c>
      <c r="B127" t="s">
        <v>5197</v>
      </c>
      <c r="C127">
        <v>1084</v>
      </c>
      <c r="D127">
        <v>13</v>
      </c>
      <c r="E127">
        <v>1</v>
      </c>
      <c r="G127">
        <v>0</v>
      </c>
      <c r="H127">
        <v>0</v>
      </c>
      <c r="I127">
        <v>0</v>
      </c>
      <c r="J127">
        <v>0</v>
      </c>
      <c r="P127" s="474">
        <v>201</v>
      </c>
    </row>
    <row r="128" spans="1:16" hidden="1">
      <c r="A128">
        <v>12</v>
      </c>
      <c r="B128" t="s">
        <v>5198</v>
      </c>
      <c r="C128">
        <v>1085</v>
      </c>
      <c r="D128">
        <v>13</v>
      </c>
      <c r="E128">
        <v>1</v>
      </c>
      <c r="G128">
        <v>0</v>
      </c>
      <c r="H128">
        <v>0</v>
      </c>
      <c r="I128">
        <v>0</v>
      </c>
      <c r="J128">
        <v>0</v>
      </c>
      <c r="P128" s="474">
        <v>202</v>
      </c>
    </row>
    <row r="129" spans="1:16" hidden="1">
      <c r="A129">
        <v>12</v>
      </c>
      <c r="B129" t="s">
        <v>5200</v>
      </c>
      <c r="C129">
        <v>1086</v>
      </c>
      <c r="D129">
        <v>13</v>
      </c>
      <c r="E129">
        <v>1</v>
      </c>
      <c r="G129">
        <v>0</v>
      </c>
      <c r="H129">
        <v>0</v>
      </c>
      <c r="I129">
        <v>0</v>
      </c>
      <c r="J129">
        <v>0</v>
      </c>
      <c r="P129" s="10">
        <v>120</v>
      </c>
    </row>
    <row r="130" spans="1:16" hidden="1">
      <c r="A130">
        <v>13</v>
      </c>
      <c r="B130" t="s">
        <v>5195</v>
      </c>
      <c r="C130">
        <v>1078</v>
      </c>
      <c r="D130">
        <v>14</v>
      </c>
      <c r="E130">
        <v>1</v>
      </c>
      <c r="G130">
        <v>0</v>
      </c>
      <c r="H130">
        <v>0</v>
      </c>
      <c r="I130">
        <v>0</v>
      </c>
      <c r="J130">
        <v>0</v>
      </c>
      <c r="P130" s="473" t="s">
        <v>1736</v>
      </c>
    </row>
    <row r="131" spans="1:16" hidden="1">
      <c r="A131">
        <v>13</v>
      </c>
      <c r="B131" t="s">
        <v>5197</v>
      </c>
      <c r="C131">
        <v>1079</v>
      </c>
      <c r="D131">
        <v>14</v>
      </c>
      <c r="E131">
        <v>1</v>
      </c>
      <c r="G131">
        <v>0</v>
      </c>
      <c r="H131">
        <v>0</v>
      </c>
      <c r="I131">
        <v>0</v>
      </c>
      <c r="J131">
        <v>0</v>
      </c>
      <c r="P131" s="474">
        <v>2</v>
      </c>
    </row>
    <row r="132" spans="1:16" hidden="1">
      <c r="A132">
        <v>13</v>
      </c>
      <c r="B132" t="s">
        <v>5198</v>
      </c>
      <c r="C132">
        <v>1080</v>
      </c>
      <c r="D132">
        <v>14</v>
      </c>
      <c r="E132">
        <v>1</v>
      </c>
      <c r="G132">
        <v>0</v>
      </c>
      <c r="H132">
        <v>0</v>
      </c>
      <c r="I132">
        <v>0</v>
      </c>
      <c r="J132">
        <v>0</v>
      </c>
      <c r="P132" s="474">
        <v>201</v>
      </c>
    </row>
    <row r="133" spans="1:16" hidden="1">
      <c r="A133">
        <v>13</v>
      </c>
      <c r="B133" t="s">
        <v>5199</v>
      </c>
      <c r="C133">
        <v>1081</v>
      </c>
      <c r="D133">
        <v>14</v>
      </c>
      <c r="E133">
        <v>1</v>
      </c>
      <c r="G133">
        <v>0</v>
      </c>
      <c r="H133">
        <v>0</v>
      </c>
      <c r="I133">
        <v>0</v>
      </c>
      <c r="J133">
        <v>0</v>
      </c>
      <c r="P133" s="474">
        <v>202</v>
      </c>
    </row>
    <row r="134" spans="1:16" hidden="1">
      <c r="A134">
        <v>13</v>
      </c>
      <c r="B134" t="s">
        <v>5200</v>
      </c>
      <c r="C134">
        <v>1082</v>
      </c>
      <c r="D134">
        <v>14</v>
      </c>
      <c r="E134">
        <v>1</v>
      </c>
      <c r="G134">
        <v>0</v>
      </c>
      <c r="H134">
        <v>0</v>
      </c>
      <c r="I134">
        <v>0</v>
      </c>
      <c r="J134">
        <v>0</v>
      </c>
      <c r="P134" s="474">
        <v>204</v>
      </c>
    </row>
    <row r="135" spans="1:16" hidden="1">
      <c r="A135">
        <v>14</v>
      </c>
      <c r="B135" t="s">
        <v>5188</v>
      </c>
      <c r="C135">
        <v>1069</v>
      </c>
      <c r="D135">
        <v>10</v>
      </c>
      <c r="E135">
        <v>1</v>
      </c>
      <c r="G135">
        <v>0</v>
      </c>
      <c r="H135">
        <v>0</v>
      </c>
      <c r="I135">
        <v>0</v>
      </c>
      <c r="J135">
        <v>0</v>
      </c>
      <c r="P135" s="10">
        <v>121</v>
      </c>
    </row>
    <row r="136" spans="1:16" hidden="1">
      <c r="A136">
        <v>14</v>
      </c>
      <c r="B136" t="s">
        <v>5189</v>
      </c>
      <c r="C136">
        <v>1070</v>
      </c>
      <c r="D136">
        <v>10</v>
      </c>
      <c r="E136">
        <v>1</v>
      </c>
      <c r="G136">
        <v>0</v>
      </c>
      <c r="H136">
        <v>0</v>
      </c>
      <c r="I136">
        <v>0</v>
      </c>
      <c r="J136">
        <v>0</v>
      </c>
      <c r="P136" s="473" t="s">
        <v>1742</v>
      </c>
    </row>
    <row r="137" spans="1:16" hidden="1">
      <c r="A137">
        <v>14</v>
      </c>
      <c r="B137" t="s">
        <v>5187</v>
      </c>
      <c r="C137">
        <v>1068</v>
      </c>
      <c r="D137">
        <v>10</v>
      </c>
      <c r="E137">
        <v>1</v>
      </c>
      <c r="G137">
        <v>0</v>
      </c>
      <c r="H137">
        <v>0</v>
      </c>
      <c r="I137">
        <v>0</v>
      </c>
      <c r="J137">
        <v>0</v>
      </c>
      <c r="P137" s="474">
        <v>2</v>
      </c>
    </row>
    <row r="138" spans="1:16" hidden="1">
      <c r="A138">
        <v>18</v>
      </c>
      <c r="B138" t="s">
        <v>5097</v>
      </c>
      <c r="C138">
        <v>251</v>
      </c>
      <c r="D138">
        <v>21</v>
      </c>
      <c r="E138">
        <v>1</v>
      </c>
      <c r="G138">
        <v>0</v>
      </c>
      <c r="H138">
        <v>0</v>
      </c>
      <c r="I138">
        <v>0</v>
      </c>
      <c r="J138">
        <v>0</v>
      </c>
      <c r="P138" s="474">
        <v>201</v>
      </c>
    </row>
    <row r="139" spans="1:16" hidden="1">
      <c r="A139">
        <v>18</v>
      </c>
      <c r="B139" t="s">
        <v>5098</v>
      </c>
      <c r="C139">
        <v>252</v>
      </c>
      <c r="D139">
        <v>21</v>
      </c>
      <c r="E139">
        <v>1</v>
      </c>
      <c r="G139">
        <v>0</v>
      </c>
      <c r="H139">
        <v>0</v>
      </c>
      <c r="I139">
        <v>0</v>
      </c>
      <c r="J139">
        <v>0</v>
      </c>
      <c r="P139" s="474">
        <v>202</v>
      </c>
    </row>
    <row r="140" spans="1:16" hidden="1">
      <c r="A140">
        <v>18</v>
      </c>
      <c r="B140" t="s">
        <v>5099</v>
      </c>
      <c r="C140">
        <v>253</v>
      </c>
      <c r="D140">
        <v>21</v>
      </c>
      <c r="E140">
        <v>1</v>
      </c>
      <c r="G140">
        <v>0</v>
      </c>
      <c r="H140">
        <v>0</v>
      </c>
      <c r="I140">
        <v>0</v>
      </c>
      <c r="J140">
        <v>0</v>
      </c>
      <c r="P140" s="474">
        <v>204</v>
      </c>
    </row>
    <row r="141" spans="1:16" hidden="1">
      <c r="A141">
        <v>18</v>
      </c>
      <c r="B141" t="s">
        <v>5100</v>
      </c>
      <c r="C141">
        <v>254</v>
      </c>
      <c r="D141">
        <v>21</v>
      </c>
      <c r="E141">
        <v>1</v>
      </c>
      <c r="G141">
        <v>0</v>
      </c>
      <c r="H141">
        <v>0</v>
      </c>
      <c r="I141">
        <v>0</v>
      </c>
      <c r="J141">
        <v>0</v>
      </c>
      <c r="P141" s="10">
        <v>122</v>
      </c>
    </row>
    <row r="142" spans="1:16" hidden="1">
      <c r="A142">
        <v>18</v>
      </c>
      <c r="B142" t="s">
        <v>5101</v>
      </c>
      <c r="C142">
        <v>255</v>
      </c>
      <c r="D142">
        <v>21</v>
      </c>
      <c r="E142">
        <v>1</v>
      </c>
      <c r="G142">
        <v>0</v>
      </c>
      <c r="H142">
        <v>0</v>
      </c>
      <c r="I142">
        <v>0</v>
      </c>
      <c r="J142">
        <v>0</v>
      </c>
      <c r="P142" s="473" t="s">
        <v>64</v>
      </c>
    </row>
    <row r="143" spans="1:16" hidden="1">
      <c r="A143">
        <v>18</v>
      </c>
      <c r="B143" t="s">
        <v>5102</v>
      </c>
      <c r="C143">
        <v>256</v>
      </c>
      <c r="D143">
        <v>21</v>
      </c>
      <c r="E143">
        <v>1</v>
      </c>
      <c r="G143">
        <v>0</v>
      </c>
      <c r="H143">
        <v>0</v>
      </c>
      <c r="I143">
        <v>0</v>
      </c>
      <c r="J143">
        <v>0</v>
      </c>
      <c r="P143" s="474">
        <v>2</v>
      </c>
    </row>
    <row r="144" spans="1:16" hidden="1">
      <c r="A144">
        <v>18</v>
      </c>
      <c r="B144" t="s">
        <v>5103</v>
      </c>
      <c r="C144">
        <v>257</v>
      </c>
      <c r="D144">
        <v>21</v>
      </c>
      <c r="E144">
        <v>1</v>
      </c>
      <c r="G144">
        <v>0</v>
      </c>
      <c r="H144">
        <v>0</v>
      </c>
      <c r="I144">
        <v>0</v>
      </c>
      <c r="J144">
        <v>0</v>
      </c>
      <c r="P144" s="474">
        <v>201</v>
      </c>
    </row>
    <row r="145" spans="1:16" hidden="1">
      <c r="A145">
        <v>18</v>
      </c>
      <c r="B145" t="s">
        <v>5104</v>
      </c>
      <c r="C145">
        <v>258</v>
      </c>
      <c r="D145">
        <v>21</v>
      </c>
      <c r="E145">
        <v>1</v>
      </c>
      <c r="G145">
        <v>0</v>
      </c>
      <c r="H145">
        <v>0</v>
      </c>
      <c r="I145">
        <v>0</v>
      </c>
      <c r="J145">
        <v>0</v>
      </c>
      <c r="P145" s="474">
        <v>202</v>
      </c>
    </row>
    <row r="146" spans="1:16" hidden="1">
      <c r="A146">
        <v>18</v>
      </c>
      <c r="B146" t="s">
        <v>5105</v>
      </c>
      <c r="C146">
        <v>259</v>
      </c>
      <c r="D146">
        <v>21</v>
      </c>
      <c r="E146">
        <v>1</v>
      </c>
      <c r="G146">
        <v>0</v>
      </c>
      <c r="H146">
        <v>0</v>
      </c>
      <c r="I146">
        <v>0</v>
      </c>
      <c r="J146">
        <v>0</v>
      </c>
      <c r="P146" s="10">
        <v>123</v>
      </c>
    </row>
    <row r="147" spans="1:16" hidden="1">
      <c r="A147">
        <v>18</v>
      </c>
      <c r="B147" t="s">
        <v>5106</v>
      </c>
      <c r="C147">
        <v>260</v>
      </c>
      <c r="D147">
        <v>21</v>
      </c>
      <c r="E147">
        <v>1</v>
      </c>
      <c r="G147">
        <v>0</v>
      </c>
      <c r="H147">
        <v>0</v>
      </c>
      <c r="I147">
        <v>0</v>
      </c>
      <c r="J147">
        <v>0</v>
      </c>
      <c r="P147" s="473" t="s">
        <v>65</v>
      </c>
    </row>
    <row r="148" spans="1:16" hidden="1">
      <c r="A148">
        <v>18</v>
      </c>
      <c r="B148" t="s">
        <v>5107</v>
      </c>
      <c r="C148">
        <v>261</v>
      </c>
      <c r="D148">
        <v>21</v>
      </c>
      <c r="E148">
        <v>1</v>
      </c>
      <c r="G148">
        <v>0</v>
      </c>
      <c r="H148">
        <v>0</v>
      </c>
      <c r="I148">
        <v>0</v>
      </c>
      <c r="J148">
        <v>0</v>
      </c>
      <c r="P148" s="474">
        <v>2</v>
      </c>
    </row>
    <row r="149" spans="1:16" hidden="1">
      <c r="A149">
        <v>18</v>
      </c>
      <c r="B149" t="s">
        <v>5108</v>
      </c>
      <c r="C149">
        <v>262</v>
      </c>
      <c r="D149">
        <v>21</v>
      </c>
      <c r="E149">
        <v>1</v>
      </c>
      <c r="G149">
        <v>0</v>
      </c>
      <c r="H149">
        <v>0</v>
      </c>
      <c r="I149">
        <v>0</v>
      </c>
      <c r="J149">
        <v>0</v>
      </c>
      <c r="P149" s="474">
        <v>201</v>
      </c>
    </row>
    <row r="150" spans="1:16" hidden="1">
      <c r="A150">
        <v>18</v>
      </c>
      <c r="B150" t="s">
        <v>5109</v>
      </c>
      <c r="C150">
        <v>263</v>
      </c>
      <c r="D150">
        <v>21</v>
      </c>
      <c r="E150">
        <v>1</v>
      </c>
      <c r="G150">
        <v>0</v>
      </c>
      <c r="H150">
        <v>0</v>
      </c>
      <c r="I150">
        <v>0</v>
      </c>
      <c r="J150">
        <v>0</v>
      </c>
      <c r="P150" s="474">
        <v>202</v>
      </c>
    </row>
    <row r="151" spans="1:16" hidden="1">
      <c r="A151">
        <v>18</v>
      </c>
      <c r="B151" t="s">
        <v>5110</v>
      </c>
      <c r="C151">
        <v>264</v>
      </c>
      <c r="D151">
        <v>21</v>
      </c>
      <c r="E151">
        <v>1</v>
      </c>
      <c r="G151">
        <v>0</v>
      </c>
      <c r="H151">
        <v>0</v>
      </c>
      <c r="I151">
        <v>0</v>
      </c>
      <c r="J151">
        <v>0</v>
      </c>
      <c r="P151" s="10">
        <v>124</v>
      </c>
    </row>
    <row r="152" spans="1:16" hidden="1">
      <c r="A152">
        <v>18</v>
      </c>
      <c r="B152" t="s">
        <v>5111</v>
      </c>
      <c r="C152">
        <v>265</v>
      </c>
      <c r="D152">
        <v>21</v>
      </c>
      <c r="E152">
        <v>1</v>
      </c>
      <c r="G152">
        <v>0</v>
      </c>
      <c r="H152">
        <v>0</v>
      </c>
      <c r="I152">
        <v>0</v>
      </c>
      <c r="J152">
        <v>0</v>
      </c>
      <c r="P152" s="473" t="s">
        <v>1723</v>
      </c>
    </row>
    <row r="153" spans="1:16" hidden="1">
      <c r="A153">
        <v>18</v>
      </c>
      <c r="B153" t="s">
        <v>5112</v>
      </c>
      <c r="C153">
        <v>266</v>
      </c>
      <c r="D153">
        <v>21</v>
      </c>
      <c r="E153">
        <v>1</v>
      </c>
      <c r="G153">
        <v>0</v>
      </c>
      <c r="H153">
        <v>0</v>
      </c>
      <c r="I153">
        <v>0</v>
      </c>
      <c r="J153">
        <v>0</v>
      </c>
      <c r="P153" s="474">
        <v>2</v>
      </c>
    </row>
    <row r="154" spans="1:16" hidden="1">
      <c r="A154">
        <v>18</v>
      </c>
      <c r="B154" t="s">
        <v>5113</v>
      </c>
      <c r="C154">
        <v>267</v>
      </c>
      <c r="D154">
        <v>21</v>
      </c>
      <c r="E154">
        <v>1</v>
      </c>
      <c r="G154">
        <v>0</v>
      </c>
      <c r="H154">
        <v>0</v>
      </c>
      <c r="I154">
        <v>0</v>
      </c>
      <c r="J154">
        <v>0</v>
      </c>
      <c r="P154" s="474">
        <v>201</v>
      </c>
    </row>
    <row r="155" spans="1:16" hidden="1">
      <c r="A155">
        <v>18</v>
      </c>
      <c r="B155" t="s">
        <v>5114</v>
      </c>
      <c r="C155">
        <v>268</v>
      </c>
      <c r="D155">
        <v>21</v>
      </c>
      <c r="E155">
        <v>1</v>
      </c>
      <c r="G155">
        <v>0</v>
      </c>
      <c r="H155">
        <v>0</v>
      </c>
      <c r="I155">
        <v>0</v>
      </c>
      <c r="J155">
        <v>0</v>
      </c>
      <c r="P155" s="474">
        <v>202</v>
      </c>
    </row>
    <row r="156" spans="1:16" hidden="1">
      <c r="A156">
        <v>18</v>
      </c>
      <c r="B156" t="s">
        <v>5115</v>
      </c>
      <c r="C156">
        <v>269</v>
      </c>
      <c r="D156">
        <v>21</v>
      </c>
      <c r="E156">
        <v>1</v>
      </c>
      <c r="G156">
        <v>0</v>
      </c>
      <c r="H156">
        <v>0</v>
      </c>
      <c r="I156">
        <v>0</v>
      </c>
      <c r="J156">
        <v>0</v>
      </c>
      <c r="P156" s="10">
        <v>125</v>
      </c>
    </row>
    <row r="157" spans="1:16" hidden="1">
      <c r="A157">
        <v>18</v>
      </c>
      <c r="B157" t="s">
        <v>5116</v>
      </c>
      <c r="C157">
        <v>270</v>
      </c>
      <c r="D157">
        <v>21</v>
      </c>
      <c r="E157">
        <v>1</v>
      </c>
      <c r="G157">
        <v>0</v>
      </c>
      <c r="H157">
        <v>0</v>
      </c>
      <c r="I157">
        <v>0</v>
      </c>
      <c r="J157">
        <v>0</v>
      </c>
      <c r="P157" s="473" t="s">
        <v>1724</v>
      </c>
    </row>
    <row r="158" spans="1:16" hidden="1">
      <c r="A158">
        <v>18</v>
      </c>
      <c r="B158" t="s">
        <v>5117</v>
      </c>
      <c r="C158">
        <v>271</v>
      </c>
      <c r="D158">
        <v>21</v>
      </c>
      <c r="E158">
        <v>1</v>
      </c>
      <c r="G158">
        <v>0</v>
      </c>
      <c r="H158">
        <v>0</v>
      </c>
      <c r="I158">
        <v>0</v>
      </c>
      <c r="J158">
        <v>0</v>
      </c>
      <c r="P158" s="474">
        <v>2</v>
      </c>
    </row>
    <row r="159" spans="1:16" hidden="1">
      <c r="A159">
        <v>18</v>
      </c>
      <c r="B159" t="s">
        <v>5118</v>
      </c>
      <c r="C159">
        <v>272</v>
      </c>
      <c r="D159">
        <v>21</v>
      </c>
      <c r="E159">
        <v>1</v>
      </c>
      <c r="G159">
        <v>0</v>
      </c>
      <c r="H159">
        <v>0</v>
      </c>
      <c r="I159">
        <v>0</v>
      </c>
      <c r="J159">
        <v>0</v>
      </c>
      <c r="P159" s="474">
        <v>201</v>
      </c>
    </row>
    <row r="160" spans="1:16" hidden="1">
      <c r="A160">
        <v>18</v>
      </c>
      <c r="B160" t="s">
        <v>5119</v>
      </c>
      <c r="C160">
        <v>273</v>
      </c>
      <c r="D160">
        <v>21</v>
      </c>
      <c r="E160">
        <v>1</v>
      </c>
      <c r="G160">
        <v>0</v>
      </c>
      <c r="H160">
        <v>0</v>
      </c>
      <c r="I160">
        <v>0</v>
      </c>
      <c r="J160">
        <v>0</v>
      </c>
      <c r="P160" s="474">
        <v>202</v>
      </c>
    </row>
    <row r="161" spans="1:16" hidden="1">
      <c r="A161">
        <v>18</v>
      </c>
      <c r="B161" t="s">
        <v>5120</v>
      </c>
      <c r="C161">
        <v>274</v>
      </c>
      <c r="D161">
        <v>21</v>
      </c>
      <c r="E161">
        <v>1</v>
      </c>
      <c r="G161">
        <v>0</v>
      </c>
      <c r="H161">
        <v>0</v>
      </c>
      <c r="I161">
        <v>0</v>
      </c>
      <c r="J161">
        <v>0</v>
      </c>
      <c r="P161" s="10">
        <v>126</v>
      </c>
    </row>
    <row r="162" spans="1:16" hidden="1">
      <c r="A162">
        <v>18</v>
      </c>
      <c r="B162" t="s">
        <v>5121</v>
      </c>
      <c r="C162">
        <v>275</v>
      </c>
      <c r="D162">
        <v>21</v>
      </c>
      <c r="E162">
        <v>1</v>
      </c>
      <c r="G162">
        <v>0</v>
      </c>
      <c r="H162">
        <v>0</v>
      </c>
      <c r="I162">
        <v>0</v>
      </c>
      <c r="J162">
        <v>0</v>
      </c>
      <c r="P162" s="473" t="s">
        <v>1726</v>
      </c>
    </row>
    <row r="163" spans="1:16" hidden="1">
      <c r="A163">
        <v>19</v>
      </c>
      <c r="B163" t="s">
        <v>5206</v>
      </c>
      <c r="C163">
        <v>1092</v>
      </c>
      <c r="D163">
        <v>22</v>
      </c>
      <c r="E163">
        <v>1</v>
      </c>
      <c r="G163">
        <v>0</v>
      </c>
      <c r="H163">
        <v>0</v>
      </c>
      <c r="I163">
        <v>0</v>
      </c>
      <c r="J163">
        <v>0</v>
      </c>
      <c r="P163" s="474">
        <v>2</v>
      </c>
    </row>
    <row r="164" spans="1:16" hidden="1">
      <c r="A164">
        <v>19</v>
      </c>
      <c r="B164" t="s">
        <v>5208</v>
      </c>
      <c r="C164">
        <v>1093</v>
      </c>
      <c r="D164">
        <v>22</v>
      </c>
      <c r="E164">
        <v>1</v>
      </c>
      <c r="G164">
        <v>0</v>
      </c>
      <c r="H164">
        <v>0</v>
      </c>
      <c r="I164">
        <v>0</v>
      </c>
      <c r="J164">
        <v>0</v>
      </c>
      <c r="P164" s="474">
        <v>201</v>
      </c>
    </row>
    <row r="165" spans="1:16" hidden="1">
      <c r="A165">
        <v>19</v>
      </c>
      <c r="B165" t="s">
        <v>5210</v>
      </c>
      <c r="C165">
        <v>1094</v>
      </c>
      <c r="D165">
        <v>22</v>
      </c>
      <c r="E165">
        <v>1</v>
      </c>
      <c r="G165">
        <v>0</v>
      </c>
      <c r="H165">
        <v>0</v>
      </c>
      <c r="I165">
        <v>0</v>
      </c>
      <c r="J165">
        <v>0</v>
      </c>
      <c r="P165" s="474">
        <v>202</v>
      </c>
    </row>
    <row r="166" spans="1:16" hidden="1">
      <c r="A166">
        <v>19</v>
      </c>
      <c r="B166" t="s">
        <v>5211</v>
      </c>
      <c r="C166">
        <v>1095</v>
      </c>
      <c r="D166">
        <v>22</v>
      </c>
      <c r="E166">
        <v>1</v>
      </c>
      <c r="G166">
        <v>0</v>
      </c>
      <c r="H166">
        <v>0</v>
      </c>
      <c r="I166">
        <v>0</v>
      </c>
      <c r="J166">
        <v>0</v>
      </c>
      <c r="P166" s="10">
        <v>127</v>
      </c>
    </row>
    <row r="167" spans="1:16" hidden="1">
      <c r="A167">
        <v>19</v>
      </c>
      <c r="B167" t="s">
        <v>5212</v>
      </c>
      <c r="C167">
        <v>1096</v>
      </c>
      <c r="D167">
        <v>22</v>
      </c>
      <c r="E167">
        <v>1</v>
      </c>
      <c r="G167">
        <v>0</v>
      </c>
      <c r="H167">
        <v>0</v>
      </c>
      <c r="I167">
        <v>0</v>
      </c>
      <c r="J167">
        <v>0</v>
      </c>
      <c r="P167" s="473" t="s">
        <v>1727</v>
      </c>
    </row>
    <row r="168" spans="1:16" hidden="1">
      <c r="A168">
        <v>19</v>
      </c>
      <c r="B168" t="s">
        <v>5214</v>
      </c>
      <c r="C168">
        <v>1097</v>
      </c>
      <c r="D168">
        <v>22</v>
      </c>
      <c r="E168">
        <v>1</v>
      </c>
      <c r="G168">
        <v>0</v>
      </c>
      <c r="H168">
        <v>0</v>
      </c>
      <c r="I168">
        <v>0</v>
      </c>
      <c r="J168">
        <v>0</v>
      </c>
      <c r="P168" s="474">
        <v>2</v>
      </c>
    </row>
    <row r="169" spans="1:16" hidden="1">
      <c r="A169">
        <v>19</v>
      </c>
      <c r="B169" t="s">
        <v>5216</v>
      </c>
      <c r="C169">
        <v>1098</v>
      </c>
      <c r="D169">
        <v>22</v>
      </c>
      <c r="E169">
        <v>1</v>
      </c>
      <c r="G169">
        <v>0</v>
      </c>
      <c r="H169">
        <v>0</v>
      </c>
      <c r="I169">
        <v>0</v>
      </c>
      <c r="J169">
        <v>0</v>
      </c>
      <c r="P169" s="474">
        <v>201</v>
      </c>
    </row>
    <row r="170" spans="1:16" hidden="1">
      <c r="A170">
        <v>19</v>
      </c>
      <c r="B170" t="s">
        <v>5217</v>
      </c>
      <c r="C170">
        <v>1099</v>
      </c>
      <c r="D170">
        <v>22</v>
      </c>
      <c r="E170">
        <v>1</v>
      </c>
      <c r="G170">
        <v>0</v>
      </c>
      <c r="H170">
        <v>0</v>
      </c>
      <c r="I170">
        <v>0</v>
      </c>
      <c r="J170">
        <v>0</v>
      </c>
      <c r="P170" s="474">
        <v>202</v>
      </c>
    </row>
    <row r="171" spans="1:16" hidden="1">
      <c r="A171">
        <v>19</v>
      </c>
      <c r="B171" t="s">
        <v>5219</v>
      </c>
      <c r="C171">
        <v>1100</v>
      </c>
      <c r="D171">
        <v>22</v>
      </c>
      <c r="E171">
        <v>1</v>
      </c>
      <c r="G171">
        <v>0</v>
      </c>
      <c r="H171">
        <v>0</v>
      </c>
      <c r="I171">
        <v>0</v>
      </c>
      <c r="J171">
        <v>0</v>
      </c>
      <c r="P171" s="10">
        <v>128</v>
      </c>
    </row>
    <row r="172" spans="1:16" hidden="1">
      <c r="A172">
        <v>21</v>
      </c>
      <c r="B172" t="s">
        <v>450</v>
      </c>
      <c r="C172">
        <v>404</v>
      </c>
      <c r="D172">
        <v>28</v>
      </c>
      <c r="E172">
        <v>1</v>
      </c>
      <c r="G172">
        <v>0</v>
      </c>
      <c r="H172">
        <v>0</v>
      </c>
      <c r="I172">
        <v>0</v>
      </c>
      <c r="J172">
        <v>0</v>
      </c>
      <c r="P172" s="473" t="s">
        <v>1717</v>
      </c>
    </row>
    <row r="173" spans="1:16" hidden="1">
      <c r="A173">
        <v>23</v>
      </c>
      <c r="B173" t="s">
        <v>5128</v>
      </c>
      <c r="C173">
        <v>461</v>
      </c>
      <c r="D173">
        <v>29</v>
      </c>
      <c r="E173">
        <v>2</v>
      </c>
      <c r="G173">
        <v>0</v>
      </c>
      <c r="H173">
        <v>0</v>
      </c>
      <c r="I173">
        <v>0</v>
      </c>
      <c r="J173">
        <v>0</v>
      </c>
      <c r="P173" s="474">
        <v>2</v>
      </c>
    </row>
    <row r="174" spans="1:16" hidden="1">
      <c r="A174">
        <v>23</v>
      </c>
      <c r="B174" t="s">
        <v>5127</v>
      </c>
      <c r="C174">
        <v>461</v>
      </c>
      <c r="D174">
        <v>29</v>
      </c>
      <c r="E174">
        <v>1</v>
      </c>
      <c r="G174">
        <v>0</v>
      </c>
      <c r="H174">
        <v>0</v>
      </c>
      <c r="I174">
        <v>0</v>
      </c>
      <c r="J174">
        <v>0</v>
      </c>
      <c r="P174" s="474">
        <v>201</v>
      </c>
    </row>
    <row r="175" spans="1:16" hidden="1">
      <c r="A175">
        <v>23</v>
      </c>
      <c r="B175" t="s">
        <v>5271</v>
      </c>
      <c r="C175">
        <v>1185</v>
      </c>
      <c r="D175">
        <v>29</v>
      </c>
      <c r="E175">
        <v>2</v>
      </c>
      <c r="G175">
        <v>0</v>
      </c>
      <c r="H175">
        <v>0</v>
      </c>
      <c r="I175">
        <v>0</v>
      </c>
      <c r="J175">
        <v>0</v>
      </c>
      <c r="P175" s="474">
        <v>202</v>
      </c>
    </row>
    <row r="176" spans="1:16" hidden="1">
      <c r="A176">
        <v>23</v>
      </c>
      <c r="B176" t="s">
        <v>5270</v>
      </c>
      <c r="C176">
        <v>1185</v>
      </c>
      <c r="D176">
        <v>29</v>
      </c>
      <c r="E176">
        <v>1</v>
      </c>
      <c r="G176">
        <v>0</v>
      </c>
      <c r="H176">
        <v>0</v>
      </c>
      <c r="I176">
        <v>0</v>
      </c>
      <c r="J176">
        <v>0</v>
      </c>
      <c r="P176" s="474">
        <v>204</v>
      </c>
    </row>
    <row r="177" spans="1:16" hidden="1">
      <c r="A177">
        <v>23</v>
      </c>
      <c r="B177" t="s">
        <v>5267</v>
      </c>
      <c r="C177">
        <v>1183</v>
      </c>
      <c r="D177">
        <v>29</v>
      </c>
      <c r="E177">
        <v>1</v>
      </c>
      <c r="G177">
        <v>0</v>
      </c>
      <c r="H177">
        <v>0</v>
      </c>
      <c r="I177">
        <v>0</v>
      </c>
      <c r="J177">
        <v>0</v>
      </c>
      <c r="P177" s="10">
        <v>129</v>
      </c>
    </row>
    <row r="178" spans="1:16" hidden="1">
      <c r="A178">
        <v>23</v>
      </c>
      <c r="B178" t="s">
        <v>5268</v>
      </c>
      <c r="C178">
        <v>1183</v>
      </c>
      <c r="D178">
        <v>29</v>
      </c>
      <c r="E178">
        <v>2</v>
      </c>
      <c r="G178">
        <v>0</v>
      </c>
      <c r="H178">
        <v>0</v>
      </c>
      <c r="I178">
        <v>0</v>
      </c>
      <c r="J178">
        <v>0</v>
      </c>
      <c r="P178" s="473" t="s">
        <v>1734</v>
      </c>
    </row>
    <row r="179" spans="1:16" hidden="1">
      <c r="A179">
        <v>23</v>
      </c>
      <c r="B179" t="s">
        <v>975</v>
      </c>
      <c r="C179">
        <v>1184</v>
      </c>
      <c r="D179">
        <v>29</v>
      </c>
      <c r="E179">
        <v>2</v>
      </c>
      <c r="G179">
        <v>0</v>
      </c>
      <c r="H179">
        <v>0</v>
      </c>
      <c r="I179">
        <v>0</v>
      </c>
      <c r="J179">
        <v>0</v>
      </c>
      <c r="P179" s="474">
        <v>2</v>
      </c>
    </row>
    <row r="180" spans="1:16" hidden="1">
      <c r="A180">
        <v>23</v>
      </c>
      <c r="B180" t="s">
        <v>5269</v>
      </c>
      <c r="C180">
        <v>1184</v>
      </c>
      <c r="D180">
        <v>29</v>
      </c>
      <c r="E180">
        <v>1</v>
      </c>
      <c r="G180">
        <v>0</v>
      </c>
      <c r="H180">
        <v>0</v>
      </c>
      <c r="I180">
        <v>0</v>
      </c>
      <c r="J180">
        <v>0</v>
      </c>
      <c r="P180" s="474">
        <v>201</v>
      </c>
    </row>
    <row r="181" spans="1:16" hidden="1">
      <c r="A181">
        <v>24</v>
      </c>
      <c r="B181" t="s">
        <v>5145</v>
      </c>
      <c r="C181">
        <v>509</v>
      </c>
      <c r="D181">
        <v>30</v>
      </c>
      <c r="E181">
        <v>1</v>
      </c>
      <c r="G181">
        <v>0</v>
      </c>
      <c r="H181">
        <v>0</v>
      </c>
      <c r="I181">
        <v>0</v>
      </c>
      <c r="J181">
        <v>0</v>
      </c>
      <c r="P181" s="474">
        <v>202</v>
      </c>
    </row>
    <row r="182" spans="1:16" hidden="1">
      <c r="A182">
        <v>24</v>
      </c>
      <c r="B182" t="s">
        <v>5147</v>
      </c>
      <c r="C182">
        <v>510</v>
      </c>
      <c r="D182">
        <v>30</v>
      </c>
      <c r="E182">
        <v>1</v>
      </c>
      <c r="G182">
        <v>0</v>
      </c>
      <c r="H182">
        <v>0</v>
      </c>
      <c r="I182">
        <v>0</v>
      </c>
      <c r="J182">
        <v>0</v>
      </c>
      <c r="P182" s="10">
        <v>201</v>
      </c>
    </row>
    <row r="183" spans="1:16" hidden="1">
      <c r="A183">
        <v>24</v>
      </c>
      <c r="B183" t="s">
        <v>5143</v>
      </c>
      <c r="C183">
        <v>508</v>
      </c>
      <c r="D183">
        <v>30</v>
      </c>
      <c r="E183">
        <v>1</v>
      </c>
      <c r="G183">
        <v>0</v>
      </c>
      <c r="H183">
        <v>0</v>
      </c>
      <c r="I183">
        <v>0</v>
      </c>
      <c r="J183">
        <v>0</v>
      </c>
      <c r="P183" s="473" t="s">
        <v>5096</v>
      </c>
    </row>
    <row r="184" spans="1:16" hidden="1">
      <c r="A184">
        <v>24</v>
      </c>
      <c r="B184" t="s">
        <v>5141</v>
      </c>
      <c r="C184">
        <v>507</v>
      </c>
      <c r="D184">
        <v>30</v>
      </c>
      <c r="E184">
        <v>1</v>
      </c>
      <c r="G184">
        <v>0</v>
      </c>
      <c r="H184">
        <v>0</v>
      </c>
      <c r="I184">
        <v>0</v>
      </c>
      <c r="J184">
        <v>0</v>
      </c>
      <c r="P184" s="474">
        <v>10</v>
      </c>
    </row>
    <row r="185" spans="1:16" hidden="1">
      <c r="A185">
        <v>24</v>
      </c>
      <c r="B185" t="s">
        <v>5151</v>
      </c>
      <c r="C185">
        <v>512</v>
      </c>
      <c r="D185">
        <v>30</v>
      </c>
      <c r="E185">
        <v>1</v>
      </c>
      <c r="G185">
        <v>0</v>
      </c>
      <c r="H185">
        <v>0</v>
      </c>
      <c r="I185">
        <v>0</v>
      </c>
      <c r="J185">
        <v>0</v>
      </c>
      <c r="P185" s="10">
        <v>251</v>
      </c>
    </row>
    <row r="186" spans="1:16" hidden="1">
      <c r="A186">
        <v>24</v>
      </c>
      <c r="B186" t="s">
        <v>5149</v>
      </c>
      <c r="C186">
        <v>511</v>
      </c>
      <c r="D186">
        <v>30</v>
      </c>
      <c r="E186">
        <v>1</v>
      </c>
      <c r="G186">
        <v>0</v>
      </c>
      <c r="H186">
        <v>0</v>
      </c>
      <c r="I186">
        <v>0</v>
      </c>
      <c r="J186">
        <v>0</v>
      </c>
      <c r="P186" s="473" t="s">
        <v>5097</v>
      </c>
    </row>
    <row r="187" spans="1:16" hidden="1">
      <c r="A187">
        <v>24</v>
      </c>
      <c r="B187" t="s">
        <v>5153</v>
      </c>
      <c r="C187">
        <v>513</v>
      </c>
      <c r="D187">
        <v>30</v>
      </c>
      <c r="E187">
        <v>1</v>
      </c>
      <c r="G187">
        <v>0</v>
      </c>
      <c r="H187">
        <v>0</v>
      </c>
      <c r="I187">
        <v>0</v>
      </c>
      <c r="J187">
        <v>0</v>
      </c>
      <c r="P187" s="474">
        <v>18</v>
      </c>
    </row>
    <row r="188" spans="1:16" hidden="1">
      <c r="A188">
        <v>24</v>
      </c>
      <c r="B188" t="s">
        <v>5133</v>
      </c>
      <c r="C188">
        <v>503</v>
      </c>
      <c r="D188">
        <v>30</v>
      </c>
      <c r="E188">
        <v>1</v>
      </c>
      <c r="G188">
        <v>1</v>
      </c>
      <c r="H188">
        <v>0</v>
      </c>
      <c r="I188">
        <v>0</v>
      </c>
      <c r="J188">
        <v>0</v>
      </c>
      <c r="P188" s="10">
        <v>252</v>
      </c>
    </row>
    <row r="189" spans="1:16" hidden="1">
      <c r="A189">
        <v>24</v>
      </c>
      <c r="B189" t="s">
        <v>5131</v>
      </c>
      <c r="C189">
        <v>502</v>
      </c>
      <c r="D189">
        <v>30</v>
      </c>
      <c r="E189">
        <v>1</v>
      </c>
      <c r="G189">
        <v>1</v>
      </c>
      <c r="H189">
        <v>0</v>
      </c>
      <c r="I189">
        <v>0</v>
      </c>
      <c r="J189">
        <v>0</v>
      </c>
      <c r="P189" s="473" t="s">
        <v>5098</v>
      </c>
    </row>
    <row r="190" spans="1:16" hidden="1">
      <c r="A190">
        <v>24</v>
      </c>
      <c r="B190" t="s">
        <v>5129</v>
      </c>
      <c r="C190">
        <v>501</v>
      </c>
      <c r="D190">
        <v>30</v>
      </c>
      <c r="E190">
        <v>1</v>
      </c>
      <c r="G190">
        <v>1</v>
      </c>
      <c r="H190">
        <v>0</v>
      </c>
      <c r="I190">
        <v>0</v>
      </c>
      <c r="J190">
        <v>0</v>
      </c>
      <c r="P190" s="474">
        <v>18</v>
      </c>
    </row>
    <row r="191" spans="1:16" hidden="1">
      <c r="A191">
        <v>24</v>
      </c>
      <c r="B191" t="s">
        <v>5137</v>
      </c>
      <c r="C191">
        <v>505</v>
      </c>
      <c r="D191">
        <v>30</v>
      </c>
      <c r="E191">
        <v>1</v>
      </c>
      <c r="G191">
        <v>1</v>
      </c>
      <c r="H191">
        <v>0</v>
      </c>
      <c r="I191">
        <v>0</v>
      </c>
      <c r="J191">
        <v>0</v>
      </c>
      <c r="P191" s="10">
        <v>253</v>
      </c>
    </row>
    <row r="192" spans="1:16" hidden="1">
      <c r="A192">
        <v>24</v>
      </c>
      <c r="B192" t="s">
        <v>5135</v>
      </c>
      <c r="C192">
        <v>504</v>
      </c>
      <c r="D192">
        <v>30</v>
      </c>
      <c r="E192">
        <v>1</v>
      </c>
      <c r="G192">
        <v>1</v>
      </c>
      <c r="H192">
        <v>0</v>
      </c>
      <c r="I192">
        <v>0</v>
      </c>
      <c r="J192">
        <v>0</v>
      </c>
      <c r="P192" s="473" t="s">
        <v>5099</v>
      </c>
    </row>
    <row r="193" spans="1:16" hidden="1">
      <c r="A193">
        <v>24</v>
      </c>
      <c r="B193" t="s">
        <v>5139</v>
      </c>
      <c r="C193">
        <v>506</v>
      </c>
      <c r="D193">
        <v>30</v>
      </c>
      <c r="E193">
        <v>1</v>
      </c>
      <c r="G193">
        <v>1</v>
      </c>
      <c r="H193">
        <v>0</v>
      </c>
      <c r="I193">
        <v>0</v>
      </c>
      <c r="J193">
        <v>0</v>
      </c>
      <c r="P193" s="474">
        <v>18</v>
      </c>
    </row>
    <row r="194" spans="1:16" hidden="1">
      <c r="A194">
        <v>25</v>
      </c>
      <c r="B194" t="s">
        <v>5165</v>
      </c>
      <c r="C194">
        <v>535</v>
      </c>
      <c r="D194">
        <v>31</v>
      </c>
      <c r="E194">
        <v>1</v>
      </c>
      <c r="G194">
        <v>0</v>
      </c>
      <c r="H194">
        <v>0</v>
      </c>
      <c r="I194">
        <v>0</v>
      </c>
      <c r="J194">
        <v>0</v>
      </c>
      <c r="P194" s="10">
        <v>254</v>
      </c>
    </row>
    <row r="195" spans="1:16" hidden="1">
      <c r="A195">
        <v>25</v>
      </c>
      <c r="B195" t="s">
        <v>5166</v>
      </c>
      <c r="C195">
        <v>536</v>
      </c>
      <c r="D195">
        <v>31</v>
      </c>
      <c r="E195">
        <v>1</v>
      </c>
      <c r="G195">
        <v>0</v>
      </c>
      <c r="H195">
        <v>0</v>
      </c>
      <c r="I195">
        <v>0</v>
      </c>
      <c r="J195">
        <v>0</v>
      </c>
      <c r="P195" s="473" t="s">
        <v>5100</v>
      </c>
    </row>
    <row r="196" spans="1:16" hidden="1">
      <c r="A196">
        <v>25</v>
      </c>
      <c r="B196" t="s">
        <v>5164</v>
      </c>
      <c r="C196">
        <v>534</v>
      </c>
      <c r="D196">
        <v>31</v>
      </c>
      <c r="E196">
        <v>1</v>
      </c>
      <c r="G196">
        <v>0</v>
      </c>
      <c r="H196">
        <v>0</v>
      </c>
      <c r="I196">
        <v>0</v>
      </c>
      <c r="J196">
        <v>0</v>
      </c>
      <c r="P196" s="474">
        <v>18</v>
      </c>
    </row>
    <row r="197" spans="1:16" hidden="1">
      <c r="A197">
        <v>25</v>
      </c>
      <c r="B197" t="s">
        <v>5163</v>
      </c>
      <c r="C197">
        <v>533</v>
      </c>
      <c r="D197">
        <v>31</v>
      </c>
      <c r="E197">
        <v>1</v>
      </c>
      <c r="G197">
        <v>0</v>
      </c>
      <c r="H197">
        <v>0</v>
      </c>
      <c r="I197">
        <v>0</v>
      </c>
      <c r="J197">
        <v>0</v>
      </c>
      <c r="P197" s="10">
        <v>255</v>
      </c>
    </row>
    <row r="198" spans="1:16" hidden="1">
      <c r="A198">
        <v>25</v>
      </c>
      <c r="B198" t="s">
        <v>5168</v>
      </c>
      <c r="C198">
        <v>538</v>
      </c>
      <c r="D198">
        <v>31</v>
      </c>
      <c r="E198">
        <v>1</v>
      </c>
      <c r="G198">
        <v>0</v>
      </c>
      <c r="H198">
        <v>0</v>
      </c>
      <c r="I198">
        <v>0</v>
      </c>
      <c r="J198">
        <v>0</v>
      </c>
      <c r="P198" s="473" t="s">
        <v>5101</v>
      </c>
    </row>
    <row r="199" spans="1:16" hidden="1">
      <c r="A199">
        <v>25</v>
      </c>
      <c r="B199" t="s">
        <v>5167</v>
      </c>
      <c r="C199">
        <v>537</v>
      </c>
      <c r="D199">
        <v>31</v>
      </c>
      <c r="E199">
        <v>1</v>
      </c>
      <c r="G199">
        <v>0</v>
      </c>
      <c r="H199">
        <v>0</v>
      </c>
      <c r="I199">
        <v>0</v>
      </c>
      <c r="J199">
        <v>0</v>
      </c>
      <c r="P199" s="474">
        <v>18</v>
      </c>
    </row>
    <row r="200" spans="1:16" hidden="1">
      <c r="A200">
        <v>25</v>
      </c>
      <c r="B200" t="s">
        <v>5169</v>
      </c>
      <c r="C200">
        <v>539</v>
      </c>
      <c r="D200">
        <v>31</v>
      </c>
      <c r="E200">
        <v>1</v>
      </c>
      <c r="G200">
        <v>0</v>
      </c>
      <c r="H200">
        <v>0</v>
      </c>
      <c r="I200">
        <v>0</v>
      </c>
      <c r="J200">
        <v>0</v>
      </c>
      <c r="P200" s="10">
        <v>256</v>
      </c>
    </row>
    <row r="201" spans="1:16" hidden="1">
      <c r="A201">
        <v>25</v>
      </c>
      <c r="B201" t="s">
        <v>5156</v>
      </c>
      <c r="C201">
        <v>527</v>
      </c>
      <c r="D201">
        <v>31</v>
      </c>
      <c r="E201">
        <v>1</v>
      </c>
      <c r="G201">
        <v>1</v>
      </c>
      <c r="H201">
        <v>0</v>
      </c>
      <c r="I201">
        <v>0</v>
      </c>
      <c r="J201">
        <v>0</v>
      </c>
      <c r="P201" s="473" t="s">
        <v>5102</v>
      </c>
    </row>
    <row r="202" spans="1:16" hidden="1">
      <c r="A202">
        <v>25</v>
      </c>
      <c r="B202" t="s">
        <v>5157</v>
      </c>
      <c r="C202">
        <v>528</v>
      </c>
      <c r="D202">
        <v>31</v>
      </c>
      <c r="E202">
        <v>1</v>
      </c>
      <c r="G202">
        <v>1</v>
      </c>
      <c r="H202">
        <v>0</v>
      </c>
      <c r="I202">
        <v>0</v>
      </c>
      <c r="J202">
        <v>0</v>
      </c>
      <c r="P202" s="474">
        <v>18</v>
      </c>
    </row>
    <row r="203" spans="1:16" hidden="1">
      <c r="A203">
        <v>25</v>
      </c>
      <c r="B203" t="s">
        <v>5158</v>
      </c>
      <c r="C203">
        <v>529</v>
      </c>
      <c r="D203">
        <v>31</v>
      </c>
      <c r="E203">
        <v>1</v>
      </c>
      <c r="G203">
        <v>1</v>
      </c>
      <c r="H203">
        <v>0</v>
      </c>
      <c r="I203">
        <v>0</v>
      </c>
      <c r="J203">
        <v>0</v>
      </c>
      <c r="P203" s="10">
        <v>257</v>
      </c>
    </row>
    <row r="204" spans="1:16" hidden="1">
      <c r="A204">
        <v>25</v>
      </c>
      <c r="B204" t="s">
        <v>5155</v>
      </c>
      <c r="C204">
        <v>526</v>
      </c>
      <c r="D204">
        <v>31</v>
      </c>
      <c r="E204">
        <v>1</v>
      </c>
      <c r="G204">
        <v>1</v>
      </c>
      <c r="H204">
        <v>0</v>
      </c>
      <c r="I204">
        <v>0</v>
      </c>
      <c r="J204">
        <v>0</v>
      </c>
      <c r="P204" s="473" t="s">
        <v>5103</v>
      </c>
    </row>
    <row r="205" spans="1:16" hidden="1">
      <c r="A205">
        <v>25</v>
      </c>
      <c r="B205" t="s">
        <v>5161</v>
      </c>
      <c r="C205">
        <v>531</v>
      </c>
      <c r="D205">
        <v>31</v>
      </c>
      <c r="E205">
        <v>1</v>
      </c>
      <c r="G205">
        <v>1</v>
      </c>
      <c r="H205">
        <v>0</v>
      </c>
      <c r="I205">
        <v>0</v>
      </c>
      <c r="J205">
        <v>0</v>
      </c>
      <c r="P205" s="474">
        <v>18</v>
      </c>
    </row>
    <row r="206" spans="1:16" hidden="1">
      <c r="A206">
        <v>25</v>
      </c>
      <c r="B206" t="s">
        <v>5160</v>
      </c>
      <c r="C206">
        <v>530</v>
      </c>
      <c r="D206">
        <v>31</v>
      </c>
      <c r="E206">
        <v>1</v>
      </c>
      <c r="G206">
        <v>1</v>
      </c>
      <c r="H206">
        <v>0</v>
      </c>
      <c r="I206">
        <v>0</v>
      </c>
      <c r="J206">
        <v>0</v>
      </c>
      <c r="P206" s="10">
        <v>258</v>
      </c>
    </row>
    <row r="207" spans="1:16" hidden="1">
      <c r="A207">
        <v>25</v>
      </c>
      <c r="B207" t="s">
        <v>5162</v>
      </c>
      <c r="C207">
        <v>532</v>
      </c>
      <c r="D207">
        <v>31</v>
      </c>
      <c r="E207">
        <v>1</v>
      </c>
      <c r="G207">
        <v>1</v>
      </c>
      <c r="H207">
        <v>0</v>
      </c>
      <c r="I207">
        <v>0</v>
      </c>
      <c r="J207">
        <v>0</v>
      </c>
      <c r="P207" s="473" t="s">
        <v>5104</v>
      </c>
    </row>
    <row r="208" spans="1:16" hidden="1">
      <c r="A208">
        <v>27</v>
      </c>
      <c r="B208" t="s">
        <v>450</v>
      </c>
      <c r="C208">
        <v>405</v>
      </c>
      <c r="D208">
        <v>34</v>
      </c>
      <c r="E208">
        <v>1</v>
      </c>
      <c r="G208">
        <v>0</v>
      </c>
      <c r="H208">
        <v>0</v>
      </c>
      <c r="I208">
        <v>0</v>
      </c>
      <c r="J208">
        <v>0</v>
      </c>
      <c r="P208" s="474">
        <v>18</v>
      </c>
    </row>
    <row r="209" spans="1:16" hidden="1">
      <c r="A209">
        <v>55</v>
      </c>
      <c r="B209" t="s">
        <v>5244</v>
      </c>
      <c r="C209">
        <v>1120</v>
      </c>
      <c r="D209">
        <v>55</v>
      </c>
      <c r="E209">
        <v>1</v>
      </c>
      <c r="G209">
        <v>0</v>
      </c>
      <c r="H209">
        <v>0</v>
      </c>
      <c r="I209">
        <v>0</v>
      </c>
      <c r="J209">
        <v>0</v>
      </c>
      <c r="P209" s="10">
        <v>259</v>
      </c>
    </row>
    <row r="210" spans="1:16" hidden="1">
      <c r="A210">
        <v>55</v>
      </c>
      <c r="B210" t="s">
        <v>5229</v>
      </c>
      <c r="C210">
        <v>1105</v>
      </c>
      <c r="D210">
        <v>55</v>
      </c>
      <c r="E210">
        <v>1</v>
      </c>
      <c r="G210">
        <v>0</v>
      </c>
      <c r="H210">
        <v>0</v>
      </c>
      <c r="I210">
        <v>0</v>
      </c>
      <c r="J210">
        <v>0</v>
      </c>
      <c r="P210" s="473" t="s">
        <v>5105</v>
      </c>
    </row>
    <row r="211" spans="1:16" hidden="1">
      <c r="A211">
        <v>55</v>
      </c>
      <c r="B211" t="s">
        <v>5230</v>
      </c>
      <c r="C211">
        <v>1106</v>
      </c>
      <c r="D211">
        <v>55</v>
      </c>
      <c r="E211">
        <v>1</v>
      </c>
      <c r="G211">
        <v>0</v>
      </c>
      <c r="H211">
        <v>0</v>
      </c>
      <c r="I211">
        <v>0</v>
      </c>
      <c r="J211">
        <v>0</v>
      </c>
      <c r="P211" s="474">
        <v>18</v>
      </c>
    </row>
    <row r="212" spans="1:16" hidden="1">
      <c r="A212">
        <v>55</v>
      </c>
      <c r="B212" t="s">
        <v>5243</v>
      </c>
      <c r="C212">
        <v>1119</v>
      </c>
      <c r="D212">
        <v>55</v>
      </c>
      <c r="E212">
        <v>1</v>
      </c>
      <c r="G212">
        <v>0</v>
      </c>
      <c r="H212">
        <v>0</v>
      </c>
      <c r="I212">
        <v>0</v>
      </c>
      <c r="J212">
        <v>0</v>
      </c>
      <c r="P212" s="10">
        <v>260</v>
      </c>
    </row>
    <row r="213" spans="1:16" hidden="1">
      <c r="A213">
        <v>55</v>
      </c>
      <c r="B213" t="s">
        <v>5242</v>
      </c>
      <c r="C213">
        <v>1118</v>
      </c>
      <c r="D213">
        <v>55</v>
      </c>
      <c r="E213">
        <v>1</v>
      </c>
      <c r="G213">
        <v>0</v>
      </c>
      <c r="H213">
        <v>0</v>
      </c>
      <c r="I213">
        <v>0</v>
      </c>
      <c r="J213">
        <v>0</v>
      </c>
      <c r="P213" s="473" t="s">
        <v>5106</v>
      </c>
    </row>
    <row r="214" spans="1:16" hidden="1">
      <c r="A214">
        <v>55</v>
      </c>
      <c r="B214" t="s">
        <v>5228</v>
      </c>
      <c r="C214">
        <v>1104</v>
      </c>
      <c r="D214">
        <v>55</v>
      </c>
      <c r="E214">
        <v>1</v>
      </c>
      <c r="G214">
        <v>0</v>
      </c>
      <c r="H214">
        <v>0</v>
      </c>
      <c r="I214">
        <v>0</v>
      </c>
      <c r="J214">
        <v>0</v>
      </c>
      <c r="P214" s="474">
        <v>18</v>
      </c>
    </row>
    <row r="215" spans="1:16" hidden="1">
      <c r="A215">
        <v>55</v>
      </c>
      <c r="B215" t="s">
        <v>5245</v>
      </c>
      <c r="C215">
        <v>1121</v>
      </c>
      <c r="D215">
        <v>55</v>
      </c>
      <c r="E215">
        <v>1</v>
      </c>
      <c r="G215">
        <v>0</v>
      </c>
      <c r="H215">
        <v>0</v>
      </c>
      <c r="I215">
        <v>0</v>
      </c>
      <c r="J215">
        <v>0</v>
      </c>
      <c r="P215" s="10">
        <v>261</v>
      </c>
    </row>
    <row r="216" spans="1:16" hidden="1">
      <c r="A216">
        <v>55</v>
      </c>
      <c r="B216" t="s">
        <v>5246</v>
      </c>
      <c r="C216">
        <v>1122</v>
      </c>
      <c r="D216">
        <v>55</v>
      </c>
      <c r="E216">
        <v>1</v>
      </c>
      <c r="G216">
        <v>0</v>
      </c>
      <c r="H216">
        <v>0</v>
      </c>
      <c r="I216">
        <v>0</v>
      </c>
      <c r="J216">
        <v>0</v>
      </c>
      <c r="P216" s="473" t="s">
        <v>5107</v>
      </c>
    </row>
    <row r="217" spans="1:16" hidden="1">
      <c r="A217">
        <v>55</v>
      </c>
      <c r="B217" t="s">
        <v>5231</v>
      </c>
      <c r="C217">
        <v>1107</v>
      </c>
      <c r="D217">
        <v>55</v>
      </c>
      <c r="E217">
        <v>1</v>
      </c>
      <c r="G217">
        <v>0</v>
      </c>
      <c r="H217">
        <v>0</v>
      </c>
      <c r="I217">
        <v>0</v>
      </c>
      <c r="J217">
        <v>0</v>
      </c>
      <c r="P217" s="474">
        <v>18</v>
      </c>
    </row>
    <row r="218" spans="1:16" hidden="1">
      <c r="A218">
        <v>55</v>
      </c>
      <c r="B218" t="s">
        <v>5232</v>
      </c>
      <c r="C218">
        <v>1108</v>
      </c>
      <c r="D218">
        <v>55</v>
      </c>
      <c r="E218">
        <v>1</v>
      </c>
      <c r="G218">
        <v>0</v>
      </c>
      <c r="H218">
        <v>0</v>
      </c>
      <c r="I218">
        <v>0</v>
      </c>
      <c r="J218">
        <v>0</v>
      </c>
      <c r="P218" s="10">
        <v>262</v>
      </c>
    </row>
    <row r="219" spans="1:16" hidden="1">
      <c r="A219">
        <v>55</v>
      </c>
      <c r="B219" t="s">
        <v>5233</v>
      </c>
      <c r="C219">
        <v>1109</v>
      </c>
      <c r="D219">
        <v>55</v>
      </c>
      <c r="E219">
        <v>1</v>
      </c>
      <c r="G219">
        <v>0</v>
      </c>
      <c r="H219">
        <v>0</v>
      </c>
      <c r="I219">
        <v>0</v>
      </c>
      <c r="J219">
        <v>0</v>
      </c>
      <c r="P219" s="473" t="s">
        <v>5108</v>
      </c>
    </row>
    <row r="220" spans="1:16" hidden="1">
      <c r="A220">
        <v>55</v>
      </c>
      <c r="B220" t="s">
        <v>5234</v>
      </c>
      <c r="C220">
        <v>1110</v>
      </c>
      <c r="D220">
        <v>55</v>
      </c>
      <c r="E220">
        <v>1</v>
      </c>
      <c r="G220">
        <v>0</v>
      </c>
      <c r="H220">
        <v>0</v>
      </c>
      <c r="I220">
        <v>0</v>
      </c>
      <c r="J220">
        <v>0</v>
      </c>
      <c r="P220" s="474">
        <v>18</v>
      </c>
    </row>
    <row r="221" spans="1:16" hidden="1">
      <c r="A221">
        <v>55</v>
      </c>
      <c r="B221" t="s">
        <v>5122</v>
      </c>
      <c r="C221">
        <v>301</v>
      </c>
      <c r="D221">
        <v>55</v>
      </c>
      <c r="E221">
        <v>1</v>
      </c>
      <c r="G221">
        <v>0</v>
      </c>
      <c r="H221">
        <v>0</v>
      </c>
      <c r="I221">
        <v>0</v>
      </c>
      <c r="J221">
        <v>0</v>
      </c>
      <c r="P221" s="10">
        <v>263</v>
      </c>
    </row>
    <row r="222" spans="1:16" hidden="1">
      <c r="A222">
        <v>55</v>
      </c>
      <c r="B222" t="s">
        <v>5235</v>
      </c>
      <c r="C222">
        <v>1111</v>
      </c>
      <c r="D222">
        <v>55</v>
      </c>
      <c r="E222">
        <v>1</v>
      </c>
      <c r="G222">
        <v>0</v>
      </c>
      <c r="H222">
        <v>0</v>
      </c>
      <c r="I222">
        <v>0</v>
      </c>
      <c r="J222">
        <v>0</v>
      </c>
      <c r="P222" s="473" t="s">
        <v>5109</v>
      </c>
    </row>
    <row r="223" spans="1:16" hidden="1">
      <c r="A223">
        <v>55</v>
      </c>
      <c r="B223" t="s">
        <v>5236</v>
      </c>
      <c r="C223">
        <v>1112</v>
      </c>
      <c r="D223">
        <v>55</v>
      </c>
      <c r="E223">
        <v>1</v>
      </c>
      <c r="G223">
        <v>0</v>
      </c>
      <c r="H223">
        <v>0</v>
      </c>
      <c r="I223">
        <v>0</v>
      </c>
      <c r="J223">
        <v>0</v>
      </c>
      <c r="P223" s="474">
        <v>18</v>
      </c>
    </row>
    <row r="224" spans="1:16" hidden="1">
      <c r="A224">
        <v>55</v>
      </c>
      <c r="B224" t="s">
        <v>5237</v>
      </c>
      <c r="C224">
        <v>1113</v>
      </c>
      <c r="D224">
        <v>55</v>
      </c>
      <c r="E224">
        <v>1</v>
      </c>
      <c r="G224">
        <v>0</v>
      </c>
      <c r="H224">
        <v>0</v>
      </c>
      <c r="I224">
        <v>0</v>
      </c>
      <c r="J224">
        <v>0</v>
      </c>
      <c r="P224" s="10">
        <v>264</v>
      </c>
    </row>
    <row r="225" spans="1:16" hidden="1">
      <c r="A225">
        <v>55</v>
      </c>
      <c r="B225" t="s">
        <v>5238</v>
      </c>
      <c r="C225">
        <v>1114</v>
      </c>
      <c r="D225">
        <v>55</v>
      </c>
      <c r="E225">
        <v>1</v>
      </c>
      <c r="G225">
        <v>0</v>
      </c>
      <c r="H225">
        <v>0</v>
      </c>
      <c r="I225">
        <v>0</v>
      </c>
      <c r="J225">
        <v>0</v>
      </c>
      <c r="P225" s="473" t="s">
        <v>5110</v>
      </c>
    </row>
    <row r="226" spans="1:16" hidden="1">
      <c r="A226">
        <v>55</v>
      </c>
      <c r="B226" t="s">
        <v>5239</v>
      </c>
      <c r="C226">
        <v>1115</v>
      </c>
      <c r="D226">
        <v>55</v>
      </c>
      <c r="E226">
        <v>1</v>
      </c>
      <c r="G226">
        <v>0</v>
      </c>
      <c r="H226">
        <v>0</v>
      </c>
      <c r="I226">
        <v>0</v>
      </c>
      <c r="J226">
        <v>0</v>
      </c>
      <c r="P226" s="474">
        <v>18</v>
      </c>
    </row>
    <row r="227" spans="1:16" hidden="1">
      <c r="A227">
        <v>55</v>
      </c>
      <c r="B227" t="s">
        <v>5240</v>
      </c>
      <c r="C227">
        <v>1116</v>
      </c>
      <c r="D227">
        <v>55</v>
      </c>
      <c r="E227">
        <v>1</v>
      </c>
      <c r="G227">
        <v>0</v>
      </c>
      <c r="H227">
        <v>0</v>
      </c>
      <c r="I227">
        <v>0</v>
      </c>
      <c r="J227">
        <v>0</v>
      </c>
      <c r="P227" s="10">
        <v>265</v>
      </c>
    </row>
    <row r="228" spans="1:16" hidden="1">
      <c r="A228">
        <v>55</v>
      </c>
      <c r="B228" t="s">
        <v>5241</v>
      </c>
      <c r="C228">
        <v>1117</v>
      </c>
      <c r="D228">
        <v>55</v>
      </c>
      <c r="E228">
        <v>1</v>
      </c>
      <c r="G228">
        <v>0</v>
      </c>
      <c r="H228">
        <v>0</v>
      </c>
      <c r="I228">
        <v>0</v>
      </c>
      <c r="J228">
        <v>0</v>
      </c>
      <c r="P228" s="473" t="s">
        <v>5111</v>
      </c>
    </row>
    <row r="229" spans="1:16" hidden="1">
      <c r="A229">
        <v>56</v>
      </c>
      <c r="B229" t="s">
        <v>4811</v>
      </c>
      <c r="C229">
        <v>1123</v>
      </c>
      <c r="D229">
        <v>56</v>
      </c>
      <c r="E229">
        <v>1</v>
      </c>
      <c r="G229">
        <v>0</v>
      </c>
      <c r="H229">
        <v>0</v>
      </c>
      <c r="I229">
        <v>0</v>
      </c>
      <c r="J229">
        <v>0</v>
      </c>
      <c r="P229" s="474">
        <v>18</v>
      </c>
    </row>
    <row r="230" spans="1:16" hidden="1">
      <c r="A230">
        <v>56</v>
      </c>
      <c r="B230" t="s">
        <v>4813</v>
      </c>
      <c r="C230">
        <v>1124</v>
      </c>
      <c r="D230">
        <v>56</v>
      </c>
      <c r="E230">
        <v>1</v>
      </c>
      <c r="G230">
        <v>0</v>
      </c>
      <c r="H230">
        <v>0</v>
      </c>
      <c r="I230">
        <v>0</v>
      </c>
      <c r="J230">
        <v>0</v>
      </c>
      <c r="P230" s="10">
        <v>266</v>
      </c>
    </row>
    <row r="231" spans="1:16" hidden="1">
      <c r="A231">
        <v>56</v>
      </c>
      <c r="B231" t="s">
        <v>4815</v>
      </c>
      <c r="C231">
        <v>1125</v>
      </c>
      <c r="D231">
        <v>56</v>
      </c>
      <c r="E231">
        <v>1</v>
      </c>
      <c r="G231">
        <v>0</v>
      </c>
      <c r="H231">
        <v>0</v>
      </c>
      <c r="I231">
        <v>0</v>
      </c>
      <c r="J231">
        <v>0</v>
      </c>
      <c r="P231" s="473" t="s">
        <v>5112</v>
      </c>
    </row>
    <row r="232" spans="1:16" hidden="1">
      <c r="A232">
        <v>56</v>
      </c>
      <c r="B232" t="s">
        <v>4817</v>
      </c>
      <c r="C232">
        <v>1126</v>
      </c>
      <c r="D232">
        <v>56</v>
      </c>
      <c r="E232">
        <v>1</v>
      </c>
      <c r="G232">
        <v>0</v>
      </c>
      <c r="H232">
        <v>0</v>
      </c>
      <c r="I232">
        <v>0</v>
      </c>
      <c r="J232">
        <v>0</v>
      </c>
      <c r="P232" s="474">
        <v>18</v>
      </c>
    </row>
    <row r="233" spans="1:16" hidden="1">
      <c r="A233">
        <v>56</v>
      </c>
      <c r="B233" t="s">
        <v>4819</v>
      </c>
      <c r="C233">
        <v>1127</v>
      </c>
      <c r="D233">
        <v>56</v>
      </c>
      <c r="E233">
        <v>1</v>
      </c>
      <c r="G233">
        <v>0</v>
      </c>
      <c r="H233">
        <v>0</v>
      </c>
      <c r="I233">
        <v>0</v>
      </c>
      <c r="J233">
        <v>0</v>
      </c>
      <c r="P233" s="10">
        <v>267</v>
      </c>
    </row>
    <row r="234" spans="1:16" hidden="1">
      <c r="A234">
        <v>56</v>
      </c>
      <c r="B234" t="s">
        <v>4821</v>
      </c>
      <c r="C234">
        <v>1128</v>
      </c>
      <c r="D234">
        <v>56</v>
      </c>
      <c r="E234">
        <v>1</v>
      </c>
      <c r="G234">
        <v>0</v>
      </c>
      <c r="H234">
        <v>0</v>
      </c>
      <c r="I234">
        <v>0</v>
      </c>
      <c r="J234">
        <v>0</v>
      </c>
      <c r="P234" s="473" t="s">
        <v>5113</v>
      </c>
    </row>
    <row r="235" spans="1:16" hidden="1">
      <c r="A235">
        <v>56</v>
      </c>
      <c r="B235" t="s">
        <v>4823</v>
      </c>
      <c r="C235">
        <v>1129</v>
      </c>
      <c r="D235">
        <v>56</v>
      </c>
      <c r="E235">
        <v>1</v>
      </c>
      <c r="G235">
        <v>0</v>
      </c>
      <c r="H235">
        <v>0</v>
      </c>
      <c r="I235">
        <v>0</v>
      </c>
      <c r="J235">
        <v>0</v>
      </c>
      <c r="P235" s="474">
        <v>18</v>
      </c>
    </row>
    <row r="236" spans="1:16" hidden="1">
      <c r="A236">
        <v>56</v>
      </c>
      <c r="B236" t="s">
        <v>4825</v>
      </c>
      <c r="C236">
        <v>1130</v>
      </c>
      <c r="D236">
        <v>56</v>
      </c>
      <c r="E236">
        <v>1</v>
      </c>
      <c r="G236">
        <v>0</v>
      </c>
      <c r="H236">
        <v>0</v>
      </c>
      <c r="I236">
        <v>0</v>
      </c>
      <c r="J236">
        <v>0</v>
      </c>
      <c r="P236" s="10">
        <v>268</v>
      </c>
    </row>
    <row r="237" spans="1:16" hidden="1">
      <c r="A237">
        <v>56</v>
      </c>
      <c r="B237" t="s">
        <v>4826</v>
      </c>
      <c r="C237">
        <v>1131</v>
      </c>
      <c r="D237">
        <v>56</v>
      </c>
      <c r="E237">
        <v>1</v>
      </c>
      <c r="G237">
        <v>0</v>
      </c>
      <c r="H237">
        <v>0</v>
      </c>
      <c r="I237">
        <v>0</v>
      </c>
      <c r="J237">
        <v>0</v>
      </c>
      <c r="P237" s="473" t="s">
        <v>5114</v>
      </c>
    </row>
    <row r="238" spans="1:16" hidden="1">
      <c r="A238">
        <v>56</v>
      </c>
      <c r="B238" t="s">
        <v>4828</v>
      </c>
      <c r="C238">
        <v>1132</v>
      </c>
      <c r="D238">
        <v>56</v>
      </c>
      <c r="E238">
        <v>1</v>
      </c>
      <c r="G238">
        <v>0</v>
      </c>
      <c r="H238">
        <v>0</v>
      </c>
      <c r="I238">
        <v>0</v>
      </c>
      <c r="J238">
        <v>0</v>
      </c>
      <c r="P238" s="474">
        <v>18</v>
      </c>
    </row>
    <row r="239" spans="1:16" hidden="1">
      <c r="A239">
        <v>56</v>
      </c>
      <c r="B239" t="s">
        <v>4830</v>
      </c>
      <c r="C239">
        <v>1133</v>
      </c>
      <c r="D239">
        <v>56</v>
      </c>
      <c r="E239">
        <v>1</v>
      </c>
      <c r="G239">
        <v>0</v>
      </c>
      <c r="H239">
        <v>0</v>
      </c>
      <c r="I239">
        <v>0</v>
      </c>
      <c r="J239">
        <v>0</v>
      </c>
      <c r="P239" s="10">
        <v>269</v>
      </c>
    </row>
    <row r="240" spans="1:16" hidden="1">
      <c r="A240">
        <v>56</v>
      </c>
      <c r="B240" t="s">
        <v>4832</v>
      </c>
      <c r="C240">
        <v>1134</v>
      </c>
      <c r="D240">
        <v>56</v>
      </c>
      <c r="E240">
        <v>1</v>
      </c>
      <c r="G240">
        <v>0</v>
      </c>
      <c r="H240">
        <v>0</v>
      </c>
      <c r="I240">
        <v>0</v>
      </c>
      <c r="J240">
        <v>0</v>
      </c>
      <c r="P240" s="473" t="s">
        <v>5115</v>
      </c>
    </row>
    <row r="241" spans="1:16" hidden="1">
      <c r="A241">
        <v>56</v>
      </c>
      <c r="B241" t="s">
        <v>4834</v>
      </c>
      <c r="C241">
        <v>1135</v>
      </c>
      <c r="D241">
        <v>56</v>
      </c>
      <c r="E241">
        <v>1</v>
      </c>
      <c r="G241">
        <v>0</v>
      </c>
      <c r="H241">
        <v>0</v>
      </c>
      <c r="I241">
        <v>0</v>
      </c>
      <c r="J241">
        <v>0</v>
      </c>
      <c r="P241" s="474">
        <v>18</v>
      </c>
    </row>
    <row r="242" spans="1:16" hidden="1">
      <c r="A242">
        <v>56</v>
      </c>
      <c r="B242" t="s">
        <v>4836</v>
      </c>
      <c r="C242">
        <v>1136</v>
      </c>
      <c r="D242">
        <v>56</v>
      </c>
      <c r="E242">
        <v>1</v>
      </c>
      <c r="G242">
        <v>0</v>
      </c>
      <c r="H242">
        <v>0</v>
      </c>
      <c r="I242">
        <v>0</v>
      </c>
      <c r="J242">
        <v>0</v>
      </c>
      <c r="P242" s="10">
        <v>270</v>
      </c>
    </row>
    <row r="243" spans="1:16" hidden="1">
      <c r="A243">
        <v>56</v>
      </c>
      <c r="B243" t="s">
        <v>5228</v>
      </c>
      <c r="C243">
        <v>1137</v>
      </c>
      <c r="D243">
        <v>56</v>
      </c>
      <c r="E243">
        <v>1</v>
      </c>
      <c r="G243">
        <v>0</v>
      </c>
      <c r="H243">
        <v>0</v>
      </c>
      <c r="I243">
        <v>0</v>
      </c>
      <c r="J243">
        <v>0</v>
      </c>
      <c r="P243" s="473" t="s">
        <v>5116</v>
      </c>
    </row>
    <row r="244" spans="1:16" hidden="1">
      <c r="A244">
        <v>56</v>
      </c>
      <c r="B244" t="s">
        <v>4838</v>
      </c>
      <c r="C244">
        <v>1138</v>
      </c>
      <c r="D244">
        <v>56</v>
      </c>
      <c r="E244">
        <v>1</v>
      </c>
      <c r="G244">
        <v>0</v>
      </c>
      <c r="H244">
        <v>0</v>
      </c>
      <c r="I244">
        <v>0</v>
      </c>
      <c r="J244">
        <v>0</v>
      </c>
      <c r="P244" s="474">
        <v>18</v>
      </c>
    </row>
    <row r="245" spans="1:16" hidden="1">
      <c r="A245">
        <v>56</v>
      </c>
      <c r="B245" t="s">
        <v>4840</v>
      </c>
      <c r="C245">
        <v>1139</v>
      </c>
      <c r="D245">
        <v>56</v>
      </c>
      <c r="E245">
        <v>1</v>
      </c>
      <c r="G245">
        <v>0</v>
      </c>
      <c r="H245">
        <v>0</v>
      </c>
      <c r="I245">
        <v>0</v>
      </c>
      <c r="J245">
        <v>0</v>
      </c>
      <c r="P245" s="10">
        <v>271</v>
      </c>
    </row>
    <row r="246" spans="1:16" hidden="1">
      <c r="A246">
        <v>56</v>
      </c>
      <c r="B246" t="s">
        <v>4842</v>
      </c>
      <c r="C246">
        <v>1140</v>
      </c>
      <c r="D246">
        <v>56</v>
      </c>
      <c r="E246">
        <v>1</v>
      </c>
      <c r="G246">
        <v>0</v>
      </c>
      <c r="H246">
        <v>0</v>
      </c>
      <c r="I246">
        <v>0</v>
      </c>
      <c r="J246">
        <v>0</v>
      </c>
      <c r="P246" s="473" t="s">
        <v>5117</v>
      </c>
    </row>
    <row r="247" spans="1:16" hidden="1">
      <c r="A247">
        <v>56</v>
      </c>
      <c r="B247" t="s">
        <v>4844</v>
      </c>
      <c r="C247">
        <v>1141</v>
      </c>
      <c r="D247">
        <v>56</v>
      </c>
      <c r="E247">
        <v>1</v>
      </c>
      <c r="G247">
        <v>0</v>
      </c>
      <c r="H247">
        <v>0</v>
      </c>
      <c r="I247">
        <v>0</v>
      </c>
      <c r="J247">
        <v>0</v>
      </c>
      <c r="P247" s="474">
        <v>18</v>
      </c>
    </row>
    <row r="248" spans="1:16" hidden="1">
      <c r="A248">
        <v>56</v>
      </c>
      <c r="B248" t="s">
        <v>4848</v>
      </c>
      <c r="C248">
        <v>1142</v>
      </c>
      <c r="D248">
        <v>56</v>
      </c>
      <c r="E248">
        <v>1</v>
      </c>
      <c r="G248">
        <v>0</v>
      </c>
      <c r="H248">
        <v>0</v>
      </c>
      <c r="I248">
        <v>0</v>
      </c>
      <c r="J248">
        <v>0</v>
      </c>
      <c r="P248" s="10">
        <v>272</v>
      </c>
    </row>
    <row r="249" spans="1:16" hidden="1">
      <c r="A249">
        <v>56</v>
      </c>
      <c r="B249" t="s">
        <v>4850</v>
      </c>
      <c r="C249">
        <v>1143</v>
      </c>
      <c r="D249">
        <v>56</v>
      </c>
      <c r="E249">
        <v>1</v>
      </c>
      <c r="G249">
        <v>0</v>
      </c>
      <c r="H249">
        <v>0</v>
      </c>
      <c r="I249">
        <v>0</v>
      </c>
      <c r="J249">
        <v>0</v>
      </c>
      <c r="P249" s="473" t="s">
        <v>5118</v>
      </c>
    </row>
    <row r="250" spans="1:16" hidden="1">
      <c r="A250">
        <v>56</v>
      </c>
      <c r="B250" t="s">
        <v>4852</v>
      </c>
      <c r="C250">
        <v>1144</v>
      </c>
      <c r="D250">
        <v>56</v>
      </c>
      <c r="E250">
        <v>1</v>
      </c>
      <c r="G250">
        <v>0</v>
      </c>
      <c r="H250">
        <v>0</v>
      </c>
      <c r="I250">
        <v>0</v>
      </c>
      <c r="J250">
        <v>0</v>
      </c>
      <c r="P250" s="474">
        <v>18</v>
      </c>
    </row>
    <row r="251" spans="1:16" hidden="1">
      <c r="A251">
        <v>56</v>
      </c>
      <c r="B251" t="s">
        <v>4854</v>
      </c>
      <c r="C251">
        <v>1145</v>
      </c>
      <c r="D251">
        <v>56</v>
      </c>
      <c r="E251">
        <v>1</v>
      </c>
      <c r="G251">
        <v>0</v>
      </c>
      <c r="H251">
        <v>0</v>
      </c>
      <c r="I251">
        <v>0</v>
      </c>
      <c r="J251">
        <v>0</v>
      </c>
      <c r="P251" s="10">
        <v>273</v>
      </c>
    </row>
    <row r="252" spans="1:16" hidden="1">
      <c r="A252">
        <v>56</v>
      </c>
      <c r="B252" t="s">
        <v>4856</v>
      </c>
      <c r="C252">
        <v>1146</v>
      </c>
      <c r="D252">
        <v>56</v>
      </c>
      <c r="E252">
        <v>1</v>
      </c>
      <c r="G252">
        <v>0</v>
      </c>
      <c r="H252">
        <v>0</v>
      </c>
      <c r="I252">
        <v>0</v>
      </c>
      <c r="J252">
        <v>0</v>
      </c>
      <c r="P252" s="473" t="s">
        <v>5119</v>
      </c>
    </row>
    <row r="253" spans="1:16" hidden="1">
      <c r="A253">
        <v>56</v>
      </c>
      <c r="B253" t="s">
        <v>4857</v>
      </c>
      <c r="C253">
        <v>1147</v>
      </c>
      <c r="D253">
        <v>56</v>
      </c>
      <c r="E253">
        <v>1</v>
      </c>
      <c r="G253">
        <v>0</v>
      </c>
      <c r="H253">
        <v>0</v>
      </c>
      <c r="I253">
        <v>0</v>
      </c>
      <c r="J253">
        <v>0</v>
      </c>
      <c r="P253" s="474">
        <v>18</v>
      </c>
    </row>
    <row r="254" spans="1:16" hidden="1">
      <c r="A254">
        <v>56</v>
      </c>
      <c r="B254" t="s">
        <v>4859</v>
      </c>
      <c r="C254">
        <v>1148</v>
      </c>
      <c r="D254">
        <v>56</v>
      </c>
      <c r="E254">
        <v>1</v>
      </c>
      <c r="G254">
        <v>0</v>
      </c>
      <c r="H254">
        <v>0</v>
      </c>
      <c r="I254">
        <v>0</v>
      </c>
      <c r="J254">
        <v>0</v>
      </c>
      <c r="P254" s="10">
        <v>274</v>
      </c>
    </row>
    <row r="255" spans="1:16" hidden="1">
      <c r="A255">
        <v>56</v>
      </c>
      <c r="B255" t="s">
        <v>4861</v>
      </c>
      <c r="C255">
        <v>1149</v>
      </c>
      <c r="D255">
        <v>56</v>
      </c>
      <c r="E255">
        <v>1</v>
      </c>
      <c r="G255">
        <v>0</v>
      </c>
      <c r="H255">
        <v>0</v>
      </c>
      <c r="I255">
        <v>0</v>
      </c>
      <c r="J255">
        <v>0</v>
      </c>
      <c r="P255" s="473" t="s">
        <v>5120</v>
      </c>
    </row>
    <row r="256" spans="1:16" hidden="1">
      <c r="A256">
        <v>56</v>
      </c>
      <c r="B256" t="s">
        <v>5122</v>
      </c>
      <c r="C256">
        <v>302</v>
      </c>
      <c r="D256">
        <v>56</v>
      </c>
      <c r="E256">
        <v>1</v>
      </c>
      <c r="G256">
        <v>0</v>
      </c>
      <c r="H256">
        <v>0</v>
      </c>
      <c r="I256">
        <v>0</v>
      </c>
      <c r="J256">
        <v>0</v>
      </c>
      <c r="P256" s="474">
        <v>18</v>
      </c>
    </row>
    <row r="257" spans="1:16" hidden="1">
      <c r="A257">
        <v>56</v>
      </c>
      <c r="B257" t="s">
        <v>5247</v>
      </c>
      <c r="C257">
        <v>1150</v>
      </c>
      <c r="D257">
        <v>56</v>
      </c>
      <c r="E257">
        <v>1</v>
      </c>
      <c r="G257">
        <v>0</v>
      </c>
      <c r="H257">
        <v>0</v>
      </c>
      <c r="I257">
        <v>0</v>
      </c>
      <c r="J257">
        <v>0</v>
      </c>
      <c r="P257" s="10">
        <v>275</v>
      </c>
    </row>
    <row r="258" spans="1:16" hidden="1">
      <c r="A258">
        <v>56</v>
      </c>
      <c r="B258" t="s">
        <v>4867</v>
      </c>
      <c r="C258">
        <v>1151</v>
      </c>
      <c r="D258">
        <v>56</v>
      </c>
      <c r="E258">
        <v>1</v>
      </c>
      <c r="G258">
        <v>0</v>
      </c>
      <c r="H258">
        <v>0</v>
      </c>
      <c r="I258">
        <v>0</v>
      </c>
      <c r="J258">
        <v>0</v>
      </c>
      <c r="P258" s="473" t="s">
        <v>5121</v>
      </c>
    </row>
    <row r="259" spans="1:16" hidden="1">
      <c r="A259">
        <v>56</v>
      </c>
      <c r="B259" t="s">
        <v>4869</v>
      </c>
      <c r="C259">
        <v>1152</v>
      </c>
      <c r="D259">
        <v>56</v>
      </c>
      <c r="E259">
        <v>1</v>
      </c>
      <c r="G259">
        <v>0</v>
      </c>
      <c r="H259">
        <v>0</v>
      </c>
      <c r="I259">
        <v>0</v>
      </c>
      <c r="J259">
        <v>0</v>
      </c>
      <c r="P259" s="474">
        <v>18</v>
      </c>
    </row>
    <row r="260" spans="1:16" hidden="1">
      <c r="A260">
        <v>56</v>
      </c>
      <c r="B260" t="s">
        <v>4871</v>
      </c>
      <c r="C260">
        <v>1153</v>
      </c>
      <c r="D260">
        <v>56</v>
      </c>
      <c r="E260">
        <v>1</v>
      </c>
      <c r="G260">
        <v>0</v>
      </c>
      <c r="H260">
        <v>0</v>
      </c>
      <c r="I260">
        <v>0</v>
      </c>
      <c r="J260">
        <v>0</v>
      </c>
      <c r="P260" s="10">
        <v>301</v>
      </c>
    </row>
    <row r="261" spans="1:16" hidden="1">
      <c r="A261">
        <v>56</v>
      </c>
      <c r="B261" t="s">
        <v>5248</v>
      </c>
      <c r="C261">
        <v>1154</v>
      </c>
      <c r="D261">
        <v>56</v>
      </c>
      <c r="E261">
        <v>1</v>
      </c>
      <c r="G261">
        <v>0</v>
      </c>
      <c r="H261">
        <v>0</v>
      </c>
      <c r="I261">
        <v>0</v>
      </c>
      <c r="J261">
        <v>0</v>
      </c>
      <c r="P261" s="473" t="s">
        <v>5122</v>
      </c>
    </row>
    <row r="262" spans="1:16" hidden="1">
      <c r="A262">
        <v>56</v>
      </c>
      <c r="B262" t="s">
        <v>4875</v>
      </c>
      <c r="C262">
        <v>1155</v>
      </c>
      <c r="D262">
        <v>56</v>
      </c>
      <c r="E262">
        <v>1</v>
      </c>
      <c r="G262">
        <v>0</v>
      </c>
      <c r="H262">
        <v>0</v>
      </c>
      <c r="I262">
        <v>0</v>
      </c>
      <c r="J262">
        <v>0</v>
      </c>
      <c r="P262" s="474">
        <v>55</v>
      </c>
    </row>
    <row r="263" spans="1:16" hidden="1">
      <c r="A263">
        <v>56</v>
      </c>
      <c r="B263" t="s">
        <v>4877</v>
      </c>
      <c r="C263">
        <v>1156</v>
      </c>
      <c r="D263">
        <v>56</v>
      </c>
      <c r="E263">
        <v>1</v>
      </c>
      <c r="G263">
        <v>0</v>
      </c>
      <c r="H263">
        <v>0</v>
      </c>
      <c r="I263">
        <v>0</v>
      </c>
      <c r="J263">
        <v>0</v>
      </c>
      <c r="P263" s="10">
        <v>302</v>
      </c>
    </row>
    <row r="264" spans="1:16" hidden="1">
      <c r="A264">
        <v>56</v>
      </c>
      <c r="B264" t="s">
        <v>4879</v>
      </c>
      <c r="C264">
        <v>1157</v>
      </c>
      <c r="D264">
        <v>56</v>
      </c>
      <c r="E264">
        <v>1</v>
      </c>
      <c r="G264">
        <v>0</v>
      </c>
      <c r="H264">
        <v>0</v>
      </c>
      <c r="I264">
        <v>0</v>
      </c>
      <c r="J264">
        <v>0</v>
      </c>
      <c r="P264" s="473" t="s">
        <v>5122</v>
      </c>
    </row>
    <row r="265" spans="1:16" hidden="1">
      <c r="A265">
        <v>56</v>
      </c>
      <c r="B265" t="s">
        <v>4881</v>
      </c>
      <c r="C265">
        <v>1158</v>
      </c>
      <c r="D265">
        <v>56</v>
      </c>
      <c r="E265">
        <v>1</v>
      </c>
      <c r="G265">
        <v>0</v>
      </c>
      <c r="H265">
        <v>0</v>
      </c>
      <c r="I265">
        <v>0</v>
      </c>
      <c r="J265">
        <v>0</v>
      </c>
      <c r="P265" s="474">
        <v>56</v>
      </c>
    </row>
    <row r="266" spans="1:16" hidden="1">
      <c r="A266">
        <v>56</v>
      </c>
      <c r="B266" t="s">
        <v>4883</v>
      </c>
      <c r="C266">
        <v>1159</v>
      </c>
      <c r="D266">
        <v>56</v>
      </c>
      <c r="E266">
        <v>1</v>
      </c>
      <c r="G266">
        <v>0</v>
      </c>
      <c r="H266">
        <v>0</v>
      </c>
      <c r="I266">
        <v>0</v>
      </c>
      <c r="J266">
        <v>0</v>
      </c>
      <c r="P266" s="10">
        <v>303</v>
      </c>
    </row>
    <row r="267" spans="1:16" hidden="1">
      <c r="A267">
        <v>57</v>
      </c>
      <c r="B267" t="s">
        <v>5122</v>
      </c>
      <c r="C267">
        <v>303</v>
      </c>
      <c r="D267">
        <v>57</v>
      </c>
      <c r="E267">
        <v>1</v>
      </c>
      <c r="G267">
        <v>0</v>
      </c>
      <c r="H267">
        <v>0</v>
      </c>
      <c r="I267">
        <v>0</v>
      </c>
      <c r="J267">
        <v>0</v>
      </c>
      <c r="P267" s="473" t="s">
        <v>5122</v>
      </c>
    </row>
    <row r="268" spans="1:16" hidden="1">
      <c r="A268">
        <v>60</v>
      </c>
      <c r="B268" t="s">
        <v>5126</v>
      </c>
      <c r="C268">
        <v>403</v>
      </c>
      <c r="D268">
        <v>25</v>
      </c>
      <c r="E268">
        <v>1</v>
      </c>
      <c r="G268">
        <v>0</v>
      </c>
      <c r="H268">
        <v>0</v>
      </c>
      <c r="I268">
        <v>0</v>
      </c>
      <c r="J268">
        <v>0</v>
      </c>
      <c r="P268" s="474">
        <v>57</v>
      </c>
    </row>
    <row r="269" spans="1:16" hidden="1">
      <c r="A269">
        <v>60</v>
      </c>
      <c r="B269" s="471">
        <v>0.01</v>
      </c>
      <c r="C269">
        <v>1088</v>
      </c>
      <c r="D269">
        <v>25</v>
      </c>
      <c r="E269">
        <v>1</v>
      </c>
      <c r="G269">
        <v>0</v>
      </c>
      <c r="H269">
        <v>0</v>
      </c>
      <c r="I269">
        <v>0</v>
      </c>
      <c r="J269">
        <v>0</v>
      </c>
      <c r="P269" s="10">
        <v>304</v>
      </c>
    </row>
    <row r="270" spans="1:16" hidden="1">
      <c r="A270">
        <v>60</v>
      </c>
      <c r="B270" s="472">
        <v>0.125</v>
      </c>
      <c r="C270">
        <v>1090</v>
      </c>
      <c r="D270">
        <v>25</v>
      </c>
      <c r="E270">
        <v>1</v>
      </c>
      <c r="G270">
        <v>0</v>
      </c>
      <c r="H270">
        <v>0</v>
      </c>
      <c r="I270">
        <v>0</v>
      </c>
      <c r="J270">
        <v>0</v>
      </c>
      <c r="P270" s="473" t="s">
        <v>5122</v>
      </c>
    </row>
    <row r="271" spans="1:16" hidden="1">
      <c r="A271">
        <v>60</v>
      </c>
      <c r="B271" s="471">
        <v>0.05</v>
      </c>
      <c r="C271">
        <v>1089</v>
      </c>
      <c r="D271">
        <v>25</v>
      </c>
      <c r="E271">
        <v>1</v>
      </c>
      <c r="G271">
        <v>0</v>
      </c>
      <c r="H271">
        <v>0</v>
      </c>
      <c r="I271">
        <v>0</v>
      </c>
      <c r="J271">
        <v>0</v>
      </c>
      <c r="P271" s="474">
        <v>61</v>
      </c>
    </row>
    <row r="272" spans="1:16" hidden="1">
      <c r="A272">
        <v>60</v>
      </c>
      <c r="B272" t="s">
        <v>5204</v>
      </c>
      <c r="C272">
        <v>1087</v>
      </c>
      <c r="D272">
        <v>25</v>
      </c>
      <c r="E272">
        <v>1</v>
      </c>
      <c r="G272">
        <v>0</v>
      </c>
      <c r="H272">
        <v>0</v>
      </c>
      <c r="I272">
        <v>0</v>
      </c>
      <c r="J272">
        <v>0</v>
      </c>
      <c r="P272" s="10">
        <v>305</v>
      </c>
    </row>
    <row r="273" spans="1:16" hidden="1">
      <c r="A273">
        <v>60</v>
      </c>
      <c r="B273" t="s">
        <v>5205</v>
      </c>
      <c r="C273">
        <v>1091</v>
      </c>
      <c r="D273">
        <v>25</v>
      </c>
      <c r="E273">
        <v>1</v>
      </c>
      <c r="G273">
        <v>0</v>
      </c>
      <c r="H273">
        <v>0</v>
      </c>
      <c r="I273">
        <v>0</v>
      </c>
      <c r="J273">
        <v>0</v>
      </c>
      <c r="P273" s="473" t="s">
        <v>5122</v>
      </c>
    </row>
    <row r="274" spans="1:16" hidden="1">
      <c r="A274">
        <v>61</v>
      </c>
      <c r="B274" t="s">
        <v>5122</v>
      </c>
      <c r="C274">
        <v>304</v>
      </c>
      <c r="D274">
        <v>58</v>
      </c>
      <c r="E274">
        <v>1</v>
      </c>
      <c r="G274">
        <v>0</v>
      </c>
      <c r="H274">
        <v>0</v>
      </c>
      <c r="I274">
        <v>0</v>
      </c>
      <c r="J274">
        <v>0</v>
      </c>
      <c r="P274" s="474">
        <v>62</v>
      </c>
    </row>
    <row r="275" spans="1:16" hidden="1">
      <c r="A275">
        <v>62</v>
      </c>
      <c r="B275" t="s">
        <v>5122</v>
      </c>
      <c r="C275">
        <v>305</v>
      </c>
      <c r="D275">
        <v>59</v>
      </c>
      <c r="E275">
        <v>1</v>
      </c>
      <c r="G275">
        <v>0</v>
      </c>
      <c r="H275">
        <v>0</v>
      </c>
      <c r="I275">
        <v>0</v>
      </c>
      <c r="J275">
        <v>0</v>
      </c>
      <c r="P275" s="10">
        <v>306</v>
      </c>
    </row>
    <row r="276" spans="1:16" hidden="1">
      <c r="A276">
        <v>63</v>
      </c>
      <c r="B276" t="s">
        <v>5095</v>
      </c>
      <c r="C276">
        <v>1163</v>
      </c>
      <c r="D276">
        <v>60</v>
      </c>
      <c r="E276">
        <v>1</v>
      </c>
      <c r="G276">
        <v>0</v>
      </c>
      <c r="H276">
        <v>0</v>
      </c>
      <c r="I276">
        <v>0</v>
      </c>
      <c r="J276">
        <v>0</v>
      </c>
      <c r="P276" s="473" t="s">
        <v>5122</v>
      </c>
    </row>
    <row r="277" spans="1:16" hidden="1">
      <c r="A277">
        <v>63</v>
      </c>
      <c r="B277" t="s">
        <v>5250</v>
      </c>
      <c r="C277">
        <v>1162</v>
      </c>
      <c r="D277">
        <v>60</v>
      </c>
      <c r="E277">
        <v>1</v>
      </c>
      <c r="G277">
        <v>0</v>
      </c>
      <c r="H277">
        <v>0</v>
      </c>
      <c r="I277">
        <v>0</v>
      </c>
      <c r="J277">
        <v>0</v>
      </c>
      <c r="P277" s="474">
        <v>63</v>
      </c>
    </row>
    <row r="278" spans="1:16" hidden="1">
      <c r="A278">
        <v>63</v>
      </c>
      <c r="B278" t="s">
        <v>4835</v>
      </c>
      <c r="C278">
        <v>1164</v>
      </c>
      <c r="D278">
        <v>60</v>
      </c>
      <c r="E278">
        <v>1</v>
      </c>
      <c r="G278">
        <v>0</v>
      </c>
      <c r="H278">
        <v>0</v>
      </c>
      <c r="I278">
        <v>0</v>
      </c>
      <c r="J278">
        <v>0</v>
      </c>
      <c r="P278" s="10">
        <v>307</v>
      </c>
    </row>
    <row r="279" spans="1:16" hidden="1">
      <c r="A279">
        <v>63</v>
      </c>
      <c r="B279" t="s">
        <v>5249</v>
      </c>
      <c r="C279">
        <v>1161</v>
      </c>
      <c r="D279">
        <v>60</v>
      </c>
      <c r="E279">
        <v>1</v>
      </c>
      <c r="G279">
        <v>0</v>
      </c>
      <c r="H279">
        <v>0</v>
      </c>
      <c r="I279">
        <v>0</v>
      </c>
      <c r="J279">
        <v>0</v>
      </c>
      <c r="P279" s="473" t="s">
        <v>5122</v>
      </c>
    </row>
    <row r="280" spans="1:16" hidden="1">
      <c r="A280">
        <v>63</v>
      </c>
      <c r="B280" t="s">
        <v>5122</v>
      </c>
      <c r="C280">
        <v>306</v>
      </c>
      <c r="D280">
        <v>60</v>
      </c>
      <c r="E280">
        <v>1</v>
      </c>
      <c r="G280">
        <v>0</v>
      </c>
      <c r="H280">
        <v>0</v>
      </c>
      <c r="I280">
        <v>0</v>
      </c>
      <c r="J280">
        <v>0</v>
      </c>
      <c r="P280" s="474">
        <v>64</v>
      </c>
    </row>
    <row r="281" spans="1:16" hidden="1">
      <c r="A281">
        <v>63</v>
      </c>
      <c r="B281" t="s">
        <v>64</v>
      </c>
      <c r="C281">
        <v>1165</v>
      </c>
      <c r="D281">
        <v>60</v>
      </c>
      <c r="E281">
        <v>1</v>
      </c>
      <c r="G281">
        <v>0</v>
      </c>
      <c r="H281">
        <v>0</v>
      </c>
      <c r="I281">
        <v>0</v>
      </c>
      <c r="J281">
        <v>0</v>
      </c>
      <c r="P281" s="10">
        <v>308</v>
      </c>
    </row>
    <row r="282" spans="1:16" hidden="1">
      <c r="A282">
        <v>63</v>
      </c>
      <c r="B282" t="s">
        <v>456</v>
      </c>
      <c r="C282">
        <v>1160</v>
      </c>
      <c r="D282">
        <v>60</v>
      </c>
      <c r="E282">
        <v>1</v>
      </c>
      <c r="G282">
        <v>0</v>
      </c>
      <c r="H282">
        <v>0</v>
      </c>
      <c r="I282">
        <v>0</v>
      </c>
      <c r="J282">
        <v>0</v>
      </c>
      <c r="P282" s="473" t="s">
        <v>5123</v>
      </c>
    </row>
    <row r="283" spans="1:16" hidden="1">
      <c r="A283">
        <v>64</v>
      </c>
      <c r="B283" t="s">
        <v>5255</v>
      </c>
      <c r="C283">
        <v>1171</v>
      </c>
      <c r="D283">
        <v>61</v>
      </c>
      <c r="E283">
        <v>1</v>
      </c>
      <c r="G283">
        <v>0</v>
      </c>
      <c r="H283">
        <v>0</v>
      </c>
      <c r="I283">
        <v>0</v>
      </c>
      <c r="J283">
        <v>0</v>
      </c>
      <c r="P283" s="474">
        <v>65</v>
      </c>
    </row>
    <row r="284" spans="1:16" hidden="1">
      <c r="A284">
        <v>64</v>
      </c>
      <c r="B284" t="s">
        <v>5257</v>
      </c>
      <c r="C284">
        <v>1173</v>
      </c>
      <c r="D284">
        <v>61</v>
      </c>
      <c r="E284">
        <v>1</v>
      </c>
      <c r="G284">
        <v>0</v>
      </c>
      <c r="H284">
        <v>0</v>
      </c>
      <c r="I284">
        <v>0</v>
      </c>
      <c r="J284">
        <v>0</v>
      </c>
      <c r="P284" s="10">
        <v>309</v>
      </c>
    </row>
    <row r="285" spans="1:16" hidden="1">
      <c r="A285">
        <v>64</v>
      </c>
      <c r="B285" t="s">
        <v>5258</v>
      </c>
      <c r="C285">
        <v>1174</v>
      </c>
      <c r="D285">
        <v>61</v>
      </c>
      <c r="E285">
        <v>1</v>
      </c>
      <c r="G285">
        <v>0</v>
      </c>
      <c r="H285">
        <v>0</v>
      </c>
      <c r="I285">
        <v>0</v>
      </c>
      <c r="J285">
        <v>0</v>
      </c>
      <c r="P285" s="473" t="s">
        <v>5124</v>
      </c>
    </row>
    <row r="286" spans="1:16" hidden="1">
      <c r="A286">
        <v>64</v>
      </c>
      <c r="B286" t="s">
        <v>5122</v>
      </c>
      <c r="C286">
        <v>307</v>
      </c>
      <c r="D286">
        <v>61</v>
      </c>
      <c r="E286">
        <v>1</v>
      </c>
      <c r="G286">
        <v>0</v>
      </c>
      <c r="H286">
        <v>0</v>
      </c>
      <c r="I286">
        <v>0</v>
      </c>
      <c r="J286">
        <v>0</v>
      </c>
      <c r="P286" s="474">
        <v>68</v>
      </c>
    </row>
    <row r="287" spans="1:16" hidden="1">
      <c r="A287">
        <v>64</v>
      </c>
      <c r="B287" t="s">
        <v>5256</v>
      </c>
      <c r="C287">
        <v>1172</v>
      </c>
      <c r="D287">
        <v>61</v>
      </c>
      <c r="E287">
        <v>1</v>
      </c>
      <c r="G287">
        <v>0</v>
      </c>
      <c r="H287">
        <v>0</v>
      </c>
      <c r="I287">
        <v>0</v>
      </c>
      <c r="J287">
        <v>0</v>
      </c>
      <c r="P287" s="10">
        <v>310</v>
      </c>
    </row>
    <row r="288" spans="1:16" hidden="1">
      <c r="A288">
        <v>64</v>
      </c>
      <c r="B288" t="s">
        <v>5259</v>
      </c>
      <c r="C288">
        <v>1175</v>
      </c>
      <c r="D288">
        <v>61</v>
      </c>
      <c r="E288">
        <v>1</v>
      </c>
      <c r="G288">
        <v>0</v>
      </c>
      <c r="H288">
        <v>0</v>
      </c>
      <c r="I288">
        <v>0</v>
      </c>
      <c r="J288">
        <v>0</v>
      </c>
      <c r="P288" s="473" t="s">
        <v>5122</v>
      </c>
    </row>
    <row r="289" spans="1:16" hidden="1">
      <c r="A289">
        <v>65</v>
      </c>
      <c r="B289" t="s">
        <v>5252</v>
      </c>
      <c r="C289">
        <v>1167</v>
      </c>
      <c r="D289">
        <v>62</v>
      </c>
      <c r="E289">
        <v>1</v>
      </c>
      <c r="G289">
        <v>0</v>
      </c>
      <c r="H289">
        <v>0</v>
      </c>
      <c r="I289">
        <v>0</v>
      </c>
      <c r="J289">
        <v>0</v>
      </c>
      <c r="P289" s="474">
        <v>69</v>
      </c>
    </row>
    <row r="290" spans="1:16" hidden="1">
      <c r="A290">
        <v>65</v>
      </c>
      <c r="B290" t="s">
        <v>5123</v>
      </c>
      <c r="C290">
        <v>308</v>
      </c>
      <c r="D290">
        <v>62</v>
      </c>
      <c r="E290">
        <v>1</v>
      </c>
      <c r="G290">
        <v>0</v>
      </c>
      <c r="H290">
        <v>0</v>
      </c>
      <c r="I290">
        <v>0</v>
      </c>
      <c r="J290">
        <v>0</v>
      </c>
      <c r="P290" s="10">
        <v>311</v>
      </c>
    </row>
    <row r="291" spans="1:16" hidden="1">
      <c r="A291">
        <v>65</v>
      </c>
      <c r="B291" t="s">
        <v>5251</v>
      </c>
      <c r="C291">
        <v>1166</v>
      </c>
      <c r="D291">
        <v>62</v>
      </c>
      <c r="E291">
        <v>1</v>
      </c>
      <c r="G291">
        <v>0</v>
      </c>
      <c r="H291">
        <v>0</v>
      </c>
      <c r="I291">
        <v>0</v>
      </c>
      <c r="J291">
        <v>0</v>
      </c>
      <c r="P291" s="473" t="s">
        <v>5122</v>
      </c>
    </row>
    <row r="292" spans="1:16" hidden="1">
      <c r="A292">
        <v>66</v>
      </c>
      <c r="B292" t="s">
        <v>5260</v>
      </c>
      <c r="C292">
        <v>1176</v>
      </c>
      <c r="D292">
        <v>63</v>
      </c>
      <c r="E292">
        <v>1</v>
      </c>
      <c r="G292">
        <v>0</v>
      </c>
      <c r="H292">
        <v>0</v>
      </c>
      <c r="I292">
        <v>0</v>
      </c>
      <c r="J292">
        <v>0</v>
      </c>
      <c r="P292" s="474">
        <v>70</v>
      </c>
    </row>
    <row r="293" spans="1:16" hidden="1">
      <c r="A293">
        <v>66</v>
      </c>
      <c r="B293" t="s">
        <v>5262</v>
      </c>
      <c r="C293">
        <v>1178</v>
      </c>
      <c r="D293">
        <v>63</v>
      </c>
      <c r="E293">
        <v>1</v>
      </c>
      <c r="G293">
        <v>0</v>
      </c>
      <c r="H293">
        <v>0</v>
      </c>
      <c r="I293">
        <v>0</v>
      </c>
      <c r="J293">
        <v>0</v>
      </c>
      <c r="P293" s="10">
        <v>314</v>
      </c>
    </row>
    <row r="294" spans="1:16" hidden="1">
      <c r="A294">
        <v>66</v>
      </c>
      <c r="B294" t="s">
        <v>5261</v>
      </c>
      <c r="C294">
        <v>1177</v>
      </c>
      <c r="D294">
        <v>63</v>
      </c>
      <c r="E294">
        <v>1</v>
      </c>
      <c r="G294">
        <v>0</v>
      </c>
      <c r="H294">
        <v>0</v>
      </c>
      <c r="I294">
        <v>0</v>
      </c>
      <c r="J294">
        <v>0</v>
      </c>
      <c r="P294" s="473" t="s">
        <v>5122</v>
      </c>
    </row>
    <row r="295" spans="1:16" hidden="1">
      <c r="A295">
        <v>66</v>
      </c>
      <c r="B295" t="s">
        <v>5125</v>
      </c>
      <c r="C295">
        <v>351</v>
      </c>
      <c r="D295">
        <v>63</v>
      </c>
      <c r="E295">
        <v>1</v>
      </c>
      <c r="G295">
        <v>0</v>
      </c>
      <c r="H295">
        <v>0</v>
      </c>
      <c r="I295">
        <v>0</v>
      </c>
      <c r="J295">
        <v>0</v>
      </c>
      <c r="P295" s="474">
        <v>73</v>
      </c>
    </row>
    <row r="296" spans="1:16" hidden="1">
      <c r="A296">
        <v>66</v>
      </c>
      <c r="B296" t="s">
        <v>5263</v>
      </c>
      <c r="C296">
        <v>1179</v>
      </c>
      <c r="D296">
        <v>63</v>
      </c>
      <c r="E296">
        <v>1</v>
      </c>
      <c r="G296">
        <v>0</v>
      </c>
      <c r="H296">
        <v>0</v>
      </c>
      <c r="I296">
        <v>0</v>
      </c>
      <c r="J296">
        <v>0</v>
      </c>
      <c r="P296" s="10">
        <v>351</v>
      </c>
    </row>
    <row r="297" spans="1:16" hidden="1">
      <c r="A297">
        <v>67</v>
      </c>
      <c r="B297" t="s">
        <v>5264</v>
      </c>
      <c r="C297">
        <v>1180</v>
      </c>
      <c r="D297">
        <v>64</v>
      </c>
      <c r="E297">
        <v>1</v>
      </c>
      <c r="G297">
        <v>0</v>
      </c>
      <c r="H297">
        <v>0</v>
      </c>
      <c r="I297">
        <v>0</v>
      </c>
      <c r="J297">
        <v>0</v>
      </c>
      <c r="P297" s="473" t="s">
        <v>5125</v>
      </c>
    </row>
    <row r="298" spans="1:16" hidden="1">
      <c r="A298">
        <v>67</v>
      </c>
      <c r="B298" t="s">
        <v>5266</v>
      </c>
      <c r="C298">
        <v>1182</v>
      </c>
      <c r="D298">
        <v>64</v>
      </c>
      <c r="E298">
        <v>1</v>
      </c>
      <c r="G298">
        <v>0</v>
      </c>
      <c r="H298">
        <v>0</v>
      </c>
      <c r="I298">
        <v>0</v>
      </c>
      <c r="J298">
        <v>0</v>
      </c>
      <c r="P298" s="474">
        <v>66</v>
      </c>
    </row>
    <row r="299" spans="1:16" hidden="1">
      <c r="A299">
        <v>67</v>
      </c>
      <c r="B299" t="s">
        <v>5265</v>
      </c>
      <c r="C299">
        <v>1181</v>
      </c>
      <c r="D299">
        <v>64</v>
      </c>
      <c r="E299">
        <v>1</v>
      </c>
      <c r="G299">
        <v>0</v>
      </c>
      <c r="H299">
        <v>0</v>
      </c>
      <c r="I299">
        <v>0</v>
      </c>
      <c r="J299">
        <v>0</v>
      </c>
      <c r="P299" s="10">
        <v>401</v>
      </c>
    </row>
    <row r="300" spans="1:16" hidden="1">
      <c r="A300">
        <v>68</v>
      </c>
      <c r="B300" t="s">
        <v>5124</v>
      </c>
      <c r="C300">
        <v>309</v>
      </c>
      <c r="D300">
        <v>65</v>
      </c>
      <c r="E300">
        <v>1</v>
      </c>
      <c r="G300">
        <v>0</v>
      </c>
      <c r="H300">
        <v>0</v>
      </c>
      <c r="I300">
        <v>0</v>
      </c>
      <c r="J300">
        <v>0</v>
      </c>
      <c r="P300" s="473" t="s">
        <v>450</v>
      </c>
    </row>
    <row r="301" spans="1:16" hidden="1">
      <c r="A301">
        <v>68</v>
      </c>
      <c r="B301" t="s">
        <v>5253</v>
      </c>
      <c r="C301">
        <v>1168</v>
      </c>
      <c r="D301">
        <v>65</v>
      </c>
      <c r="E301">
        <v>1</v>
      </c>
      <c r="G301">
        <v>0</v>
      </c>
      <c r="H301">
        <v>0</v>
      </c>
      <c r="I301">
        <v>0</v>
      </c>
      <c r="J301">
        <v>0</v>
      </c>
      <c r="P301" s="474">
        <v>4</v>
      </c>
    </row>
    <row r="302" spans="1:16" hidden="1">
      <c r="A302">
        <v>68</v>
      </c>
      <c r="B302" t="s">
        <v>656</v>
      </c>
      <c r="C302">
        <v>1170</v>
      </c>
      <c r="D302">
        <v>65</v>
      </c>
      <c r="E302">
        <v>1</v>
      </c>
      <c r="G302">
        <v>0</v>
      </c>
      <c r="H302">
        <v>0</v>
      </c>
      <c r="I302">
        <v>0</v>
      </c>
      <c r="J302">
        <v>0</v>
      </c>
      <c r="P302" s="10">
        <v>402</v>
      </c>
    </row>
    <row r="303" spans="1:16" hidden="1">
      <c r="A303">
        <v>68</v>
      </c>
      <c r="B303" t="s">
        <v>5254</v>
      </c>
      <c r="C303">
        <v>1169</v>
      </c>
      <c r="D303">
        <v>65</v>
      </c>
      <c r="E303">
        <v>1</v>
      </c>
      <c r="G303">
        <v>0</v>
      </c>
      <c r="H303">
        <v>0</v>
      </c>
      <c r="I303">
        <v>0</v>
      </c>
      <c r="J303">
        <v>0</v>
      </c>
      <c r="P303" s="473" t="s">
        <v>450</v>
      </c>
    </row>
    <row r="304" spans="1:16" hidden="1">
      <c r="A304">
        <v>69</v>
      </c>
      <c r="B304" t="s">
        <v>5122</v>
      </c>
      <c r="C304">
        <v>310</v>
      </c>
      <c r="D304">
        <v>66</v>
      </c>
      <c r="E304">
        <v>1</v>
      </c>
      <c r="G304">
        <v>0</v>
      </c>
      <c r="H304">
        <v>0</v>
      </c>
      <c r="I304">
        <v>0</v>
      </c>
      <c r="J304">
        <v>0</v>
      </c>
      <c r="P304" s="474">
        <v>6</v>
      </c>
    </row>
    <row r="305" spans="1:16" hidden="1">
      <c r="A305">
        <v>70</v>
      </c>
      <c r="B305" t="s">
        <v>5122</v>
      </c>
      <c r="C305">
        <v>311</v>
      </c>
      <c r="D305">
        <v>67</v>
      </c>
      <c r="E305">
        <v>1</v>
      </c>
      <c r="G305">
        <v>0</v>
      </c>
      <c r="H305">
        <v>0</v>
      </c>
      <c r="I305">
        <v>0</v>
      </c>
      <c r="J305">
        <v>0</v>
      </c>
      <c r="P305" s="10">
        <v>403</v>
      </c>
    </row>
    <row r="306" spans="1:16" hidden="1">
      <c r="A306">
        <v>73</v>
      </c>
      <c r="B306" t="s">
        <v>5122</v>
      </c>
      <c r="C306">
        <v>314</v>
      </c>
      <c r="D306">
        <v>68</v>
      </c>
      <c r="E306">
        <v>1</v>
      </c>
      <c r="G306">
        <v>0</v>
      </c>
      <c r="H306">
        <v>0</v>
      </c>
      <c r="I306">
        <v>0</v>
      </c>
      <c r="J306">
        <v>0</v>
      </c>
      <c r="P306" s="473" t="s">
        <v>5126</v>
      </c>
    </row>
    <row r="307" spans="1:16" hidden="1">
      <c r="A307">
        <v>101</v>
      </c>
      <c r="B307" t="s">
        <v>1748</v>
      </c>
      <c r="C307">
        <v>1</v>
      </c>
      <c r="D307">
        <v>2</v>
      </c>
      <c r="E307">
        <v>1</v>
      </c>
      <c r="F307" t="s">
        <v>5377</v>
      </c>
      <c r="G307">
        <v>111</v>
      </c>
      <c r="H307">
        <v>0</v>
      </c>
      <c r="I307">
        <v>0</v>
      </c>
      <c r="J307">
        <v>0</v>
      </c>
      <c r="P307" s="474">
        <v>60</v>
      </c>
    </row>
    <row r="308" spans="1:16" hidden="1">
      <c r="A308">
        <v>101</v>
      </c>
      <c r="B308" t="s">
        <v>5285</v>
      </c>
      <c r="C308">
        <v>1194</v>
      </c>
      <c r="D308">
        <v>2</v>
      </c>
      <c r="E308">
        <v>1</v>
      </c>
      <c r="F308" t="s">
        <v>5381</v>
      </c>
      <c r="G308">
        <v>112</v>
      </c>
      <c r="H308">
        <v>0</v>
      </c>
      <c r="I308">
        <v>0</v>
      </c>
      <c r="J308">
        <v>0</v>
      </c>
      <c r="P308" s="10">
        <v>404</v>
      </c>
    </row>
    <row r="309" spans="1:16" hidden="1">
      <c r="A309">
        <v>102</v>
      </c>
      <c r="B309" t="s">
        <v>1743</v>
      </c>
      <c r="C309">
        <v>1000</v>
      </c>
      <c r="D309">
        <v>2</v>
      </c>
      <c r="E309">
        <v>1</v>
      </c>
      <c r="F309" t="s">
        <v>5374</v>
      </c>
      <c r="G309">
        <v>125</v>
      </c>
      <c r="H309">
        <v>0</v>
      </c>
      <c r="I309">
        <v>0</v>
      </c>
      <c r="J309">
        <v>0</v>
      </c>
      <c r="P309" s="473" t="s">
        <v>450</v>
      </c>
    </row>
    <row r="310" spans="1:16" hidden="1">
      <c r="A310">
        <v>102</v>
      </c>
      <c r="B310" t="s">
        <v>1744</v>
      </c>
      <c r="C310">
        <v>1002</v>
      </c>
      <c r="D310">
        <v>2</v>
      </c>
      <c r="E310">
        <v>1</v>
      </c>
      <c r="F310" t="s">
        <v>5374</v>
      </c>
      <c r="G310">
        <v>125</v>
      </c>
      <c r="H310">
        <v>0</v>
      </c>
      <c r="I310">
        <v>0</v>
      </c>
      <c r="J310">
        <v>0</v>
      </c>
      <c r="P310" s="474">
        <v>21</v>
      </c>
    </row>
    <row r="311" spans="1:16" hidden="1">
      <c r="A311">
        <v>102</v>
      </c>
      <c r="B311" t="s">
        <v>1745</v>
      </c>
      <c r="C311">
        <v>1001</v>
      </c>
      <c r="D311">
        <v>2</v>
      </c>
      <c r="E311">
        <v>1</v>
      </c>
      <c r="F311" t="s">
        <v>5374</v>
      </c>
      <c r="G311">
        <v>125</v>
      </c>
      <c r="H311">
        <v>0</v>
      </c>
      <c r="I311">
        <v>0</v>
      </c>
      <c r="J311">
        <v>0</v>
      </c>
      <c r="P311" s="10">
        <v>405</v>
      </c>
    </row>
    <row r="312" spans="1:16" hidden="1">
      <c r="A312">
        <v>102</v>
      </c>
      <c r="B312" t="s">
        <v>1746</v>
      </c>
      <c r="C312">
        <v>1003</v>
      </c>
      <c r="D312">
        <v>2</v>
      </c>
      <c r="E312">
        <v>1</v>
      </c>
      <c r="F312" t="s">
        <v>5374</v>
      </c>
      <c r="G312">
        <v>125</v>
      </c>
      <c r="H312">
        <v>0</v>
      </c>
      <c r="I312">
        <v>0</v>
      </c>
      <c r="J312">
        <v>0</v>
      </c>
      <c r="P312" s="473" t="s">
        <v>450</v>
      </c>
    </row>
    <row r="313" spans="1:16" hidden="1">
      <c r="A313">
        <v>102</v>
      </c>
      <c r="B313" t="s">
        <v>5170</v>
      </c>
      <c r="C313">
        <v>1004</v>
      </c>
      <c r="D313">
        <v>2</v>
      </c>
      <c r="E313">
        <v>1</v>
      </c>
      <c r="F313" t="s">
        <v>5375</v>
      </c>
      <c r="G313">
        <v>117</v>
      </c>
      <c r="H313">
        <v>0</v>
      </c>
      <c r="I313">
        <v>0</v>
      </c>
      <c r="J313">
        <v>0</v>
      </c>
      <c r="P313" s="474">
        <v>27</v>
      </c>
    </row>
    <row r="314" spans="1:16" hidden="1">
      <c r="A314">
        <v>102</v>
      </c>
      <c r="B314" t="s">
        <v>1747</v>
      </c>
      <c r="C314">
        <v>1005</v>
      </c>
      <c r="D314">
        <v>2</v>
      </c>
      <c r="E314">
        <v>1</v>
      </c>
      <c r="F314" t="s">
        <v>5376</v>
      </c>
      <c r="G314">
        <v>104</v>
      </c>
      <c r="H314">
        <v>0</v>
      </c>
      <c r="I314">
        <v>0</v>
      </c>
      <c r="J314">
        <v>0</v>
      </c>
      <c r="P314" s="10">
        <v>451</v>
      </c>
    </row>
    <row r="315" spans="1:16" hidden="1">
      <c r="A315">
        <v>102</v>
      </c>
      <c r="B315" t="s">
        <v>1749</v>
      </c>
      <c r="C315">
        <v>1006</v>
      </c>
      <c r="D315">
        <v>2</v>
      </c>
      <c r="E315">
        <v>1</v>
      </c>
      <c r="F315" t="s">
        <v>5374</v>
      </c>
      <c r="G315">
        <v>125</v>
      </c>
      <c r="H315">
        <v>0</v>
      </c>
      <c r="I315">
        <v>0</v>
      </c>
      <c r="J315">
        <v>0</v>
      </c>
      <c r="P315" s="473" t="s">
        <v>1568</v>
      </c>
    </row>
    <row r="316" spans="1:16" hidden="1">
      <c r="A316">
        <v>102</v>
      </c>
      <c r="B316" t="s">
        <v>1750</v>
      </c>
      <c r="C316">
        <v>1007</v>
      </c>
      <c r="D316">
        <v>2</v>
      </c>
      <c r="E316">
        <v>1</v>
      </c>
      <c r="F316" t="s">
        <v>5374</v>
      </c>
      <c r="G316">
        <v>125</v>
      </c>
      <c r="H316">
        <v>0</v>
      </c>
      <c r="I316">
        <v>0</v>
      </c>
      <c r="J316">
        <v>0</v>
      </c>
      <c r="P316" s="474">
        <v>7</v>
      </c>
    </row>
    <row r="317" spans="1:16" hidden="1">
      <c r="A317">
        <v>102</v>
      </c>
      <c r="B317" t="s">
        <v>1751</v>
      </c>
      <c r="C317">
        <v>1008</v>
      </c>
      <c r="D317">
        <v>2</v>
      </c>
      <c r="E317">
        <v>1</v>
      </c>
      <c r="F317" t="s">
        <v>5376</v>
      </c>
      <c r="G317">
        <v>104</v>
      </c>
      <c r="H317">
        <v>0</v>
      </c>
      <c r="I317">
        <v>0</v>
      </c>
      <c r="J317">
        <v>0</v>
      </c>
      <c r="P317" s="10">
        <v>461</v>
      </c>
    </row>
    <row r="318" spans="1:16" hidden="1">
      <c r="A318">
        <v>102</v>
      </c>
      <c r="B318" t="s">
        <v>1752</v>
      </c>
      <c r="C318">
        <v>1009</v>
      </c>
      <c r="D318">
        <v>2</v>
      </c>
      <c r="E318">
        <v>1</v>
      </c>
      <c r="F318" t="s">
        <v>5374</v>
      </c>
      <c r="G318">
        <v>125</v>
      </c>
      <c r="H318">
        <v>0</v>
      </c>
      <c r="I318">
        <v>0</v>
      </c>
      <c r="J318">
        <v>0</v>
      </c>
      <c r="P318" s="473" t="s">
        <v>5128</v>
      </c>
    </row>
    <row r="319" spans="1:16" hidden="1">
      <c r="A319">
        <v>102</v>
      </c>
      <c r="B319" t="s">
        <v>1753</v>
      </c>
      <c r="C319">
        <v>1010</v>
      </c>
      <c r="D319">
        <v>2</v>
      </c>
      <c r="E319">
        <v>1</v>
      </c>
      <c r="F319" t="s">
        <v>5374</v>
      </c>
      <c r="G319">
        <v>125</v>
      </c>
      <c r="H319">
        <v>0</v>
      </c>
      <c r="I319">
        <v>0</v>
      </c>
      <c r="J319">
        <v>0</v>
      </c>
      <c r="P319" s="474">
        <v>23</v>
      </c>
    </row>
    <row r="320" spans="1:16" hidden="1">
      <c r="A320">
        <v>102</v>
      </c>
      <c r="B320" t="s">
        <v>1754</v>
      </c>
      <c r="C320">
        <v>1011</v>
      </c>
      <c r="D320">
        <v>2</v>
      </c>
      <c r="E320">
        <v>1</v>
      </c>
      <c r="F320" t="s">
        <v>5374</v>
      </c>
      <c r="G320">
        <v>125</v>
      </c>
      <c r="H320">
        <v>0</v>
      </c>
      <c r="I320">
        <v>0</v>
      </c>
      <c r="J320">
        <v>0</v>
      </c>
      <c r="P320" s="473" t="s">
        <v>5127</v>
      </c>
    </row>
    <row r="321" spans="1:16" hidden="1">
      <c r="A321">
        <v>102</v>
      </c>
      <c r="B321" t="s">
        <v>1755</v>
      </c>
      <c r="C321">
        <v>1033</v>
      </c>
      <c r="D321">
        <v>2</v>
      </c>
      <c r="E321">
        <v>1</v>
      </c>
      <c r="F321" t="s">
        <v>5378</v>
      </c>
      <c r="G321">
        <v>118</v>
      </c>
      <c r="H321">
        <v>0</v>
      </c>
      <c r="I321">
        <v>0</v>
      </c>
      <c r="J321">
        <v>0</v>
      </c>
      <c r="P321" s="474">
        <v>23</v>
      </c>
    </row>
    <row r="322" spans="1:16" hidden="1">
      <c r="A322">
        <v>102</v>
      </c>
      <c r="B322" t="s">
        <v>1756</v>
      </c>
      <c r="C322">
        <v>1012</v>
      </c>
      <c r="D322">
        <v>2</v>
      </c>
      <c r="E322">
        <v>1</v>
      </c>
      <c r="F322" t="s">
        <v>5379</v>
      </c>
      <c r="G322">
        <v>113</v>
      </c>
      <c r="H322">
        <v>0</v>
      </c>
      <c r="I322">
        <v>0</v>
      </c>
      <c r="J322">
        <v>0</v>
      </c>
      <c r="P322" s="10">
        <v>501</v>
      </c>
    </row>
    <row r="323" spans="1:16" hidden="1">
      <c r="A323">
        <v>102</v>
      </c>
      <c r="B323" t="s">
        <v>1757</v>
      </c>
      <c r="C323">
        <v>1045</v>
      </c>
      <c r="D323">
        <v>2</v>
      </c>
      <c r="E323">
        <v>1</v>
      </c>
      <c r="F323" t="s">
        <v>5378</v>
      </c>
      <c r="G323">
        <v>118</v>
      </c>
      <c r="H323">
        <v>0</v>
      </c>
      <c r="I323">
        <v>0</v>
      </c>
      <c r="J323">
        <v>0</v>
      </c>
      <c r="P323" s="473" t="s">
        <v>5129</v>
      </c>
    </row>
    <row r="324" spans="1:16" hidden="1">
      <c r="A324">
        <v>102</v>
      </c>
      <c r="B324" t="s">
        <v>1758</v>
      </c>
      <c r="C324">
        <v>1034</v>
      </c>
      <c r="D324">
        <v>2</v>
      </c>
      <c r="E324">
        <v>1</v>
      </c>
      <c r="F324" t="s">
        <v>5378</v>
      </c>
      <c r="G324">
        <v>118</v>
      </c>
      <c r="H324">
        <v>0</v>
      </c>
      <c r="I324">
        <v>0</v>
      </c>
      <c r="J324">
        <v>0</v>
      </c>
      <c r="P324" s="474">
        <v>24</v>
      </c>
    </row>
    <row r="325" spans="1:16" hidden="1">
      <c r="A325">
        <v>102</v>
      </c>
      <c r="B325" t="s">
        <v>5281</v>
      </c>
      <c r="C325">
        <v>1191</v>
      </c>
      <c r="D325">
        <v>2</v>
      </c>
      <c r="E325">
        <v>1</v>
      </c>
      <c r="F325" t="s">
        <v>5380</v>
      </c>
      <c r="G325">
        <v>116</v>
      </c>
      <c r="H325">
        <v>0</v>
      </c>
      <c r="I325">
        <v>0</v>
      </c>
      <c r="J325">
        <v>0</v>
      </c>
      <c r="P325" s="474">
        <v>501</v>
      </c>
    </row>
    <row r="326" spans="1:16" hidden="1">
      <c r="A326">
        <v>102</v>
      </c>
      <c r="B326" t="s">
        <v>1759</v>
      </c>
      <c r="C326">
        <v>1013</v>
      </c>
      <c r="D326">
        <v>2</v>
      </c>
      <c r="E326">
        <v>1</v>
      </c>
      <c r="F326" t="s">
        <v>5374</v>
      </c>
      <c r="G326">
        <v>125</v>
      </c>
      <c r="H326">
        <v>0</v>
      </c>
      <c r="I326">
        <v>0</v>
      </c>
      <c r="J326">
        <v>0</v>
      </c>
      <c r="P326" s="10">
        <v>502</v>
      </c>
    </row>
    <row r="327" spans="1:16" hidden="1">
      <c r="A327">
        <v>102</v>
      </c>
      <c r="B327" t="s">
        <v>1760</v>
      </c>
      <c r="C327">
        <v>1014</v>
      </c>
      <c r="D327">
        <v>2</v>
      </c>
      <c r="E327">
        <v>1</v>
      </c>
      <c r="F327" t="s">
        <v>5376</v>
      </c>
      <c r="G327">
        <v>104</v>
      </c>
      <c r="H327">
        <v>0</v>
      </c>
      <c r="I327">
        <v>0</v>
      </c>
      <c r="J327">
        <v>0</v>
      </c>
      <c r="P327" s="473" t="s">
        <v>5131</v>
      </c>
    </row>
    <row r="328" spans="1:16" hidden="1">
      <c r="A328">
        <v>102</v>
      </c>
      <c r="B328" t="s">
        <v>5283</v>
      </c>
      <c r="C328">
        <v>1192</v>
      </c>
      <c r="D328">
        <v>2</v>
      </c>
      <c r="E328">
        <v>1</v>
      </c>
      <c r="F328" t="s">
        <v>5380</v>
      </c>
      <c r="G328">
        <v>116</v>
      </c>
      <c r="H328">
        <v>0</v>
      </c>
      <c r="I328">
        <v>0</v>
      </c>
      <c r="J328">
        <v>0</v>
      </c>
      <c r="P328" s="474">
        <v>24</v>
      </c>
    </row>
    <row r="329" spans="1:16" hidden="1">
      <c r="A329">
        <v>102</v>
      </c>
      <c r="B329" t="s">
        <v>1794</v>
      </c>
      <c r="C329">
        <v>1049</v>
      </c>
      <c r="D329">
        <v>2</v>
      </c>
      <c r="E329">
        <v>1</v>
      </c>
      <c r="F329" t="s">
        <v>5378</v>
      </c>
      <c r="G329">
        <v>118</v>
      </c>
      <c r="H329">
        <v>0</v>
      </c>
      <c r="I329">
        <v>0</v>
      </c>
      <c r="J329">
        <v>0</v>
      </c>
      <c r="P329" s="474">
        <v>501</v>
      </c>
    </row>
    <row r="330" spans="1:16" hidden="1">
      <c r="A330">
        <v>102</v>
      </c>
      <c r="B330" t="s">
        <v>1761</v>
      </c>
      <c r="C330">
        <v>1015</v>
      </c>
      <c r="D330">
        <v>2</v>
      </c>
      <c r="E330">
        <v>1</v>
      </c>
      <c r="F330" t="s">
        <v>5374</v>
      </c>
      <c r="G330">
        <v>125</v>
      </c>
      <c r="H330">
        <v>0</v>
      </c>
      <c r="I330">
        <v>0</v>
      </c>
      <c r="J330">
        <v>0</v>
      </c>
      <c r="P330" s="10">
        <v>503</v>
      </c>
    </row>
    <row r="331" spans="1:16" hidden="1">
      <c r="A331">
        <v>102</v>
      </c>
      <c r="B331" t="s">
        <v>1788</v>
      </c>
      <c r="C331">
        <v>1016</v>
      </c>
      <c r="D331">
        <v>2</v>
      </c>
      <c r="E331">
        <v>1</v>
      </c>
      <c r="F331" t="s">
        <v>5374</v>
      </c>
      <c r="G331">
        <v>125</v>
      </c>
      <c r="H331">
        <v>0</v>
      </c>
      <c r="I331">
        <v>0</v>
      </c>
      <c r="J331">
        <v>0</v>
      </c>
      <c r="P331" s="473" t="s">
        <v>5133</v>
      </c>
    </row>
    <row r="332" spans="1:16" hidden="1">
      <c r="A332">
        <v>102</v>
      </c>
      <c r="B332" t="s">
        <v>1762</v>
      </c>
      <c r="C332">
        <v>1017</v>
      </c>
      <c r="D332">
        <v>2</v>
      </c>
      <c r="E332">
        <v>1</v>
      </c>
      <c r="F332" t="s">
        <v>5376</v>
      </c>
      <c r="G332">
        <v>104</v>
      </c>
      <c r="H332">
        <v>0</v>
      </c>
      <c r="I332">
        <v>0</v>
      </c>
      <c r="J332">
        <v>0</v>
      </c>
      <c r="P332" s="474">
        <v>24</v>
      </c>
    </row>
    <row r="333" spans="1:16" hidden="1">
      <c r="A333">
        <v>102</v>
      </c>
      <c r="B333" t="s">
        <v>1789</v>
      </c>
      <c r="C333">
        <v>1018</v>
      </c>
      <c r="D333">
        <v>2</v>
      </c>
      <c r="E333">
        <v>1</v>
      </c>
      <c r="F333" t="s">
        <v>5374</v>
      </c>
      <c r="G333">
        <v>125</v>
      </c>
      <c r="H333">
        <v>0</v>
      </c>
      <c r="I333">
        <v>0</v>
      </c>
      <c r="J333">
        <v>0</v>
      </c>
      <c r="P333" s="474">
        <v>501</v>
      </c>
    </row>
    <row r="334" spans="1:16" hidden="1">
      <c r="A334">
        <v>102</v>
      </c>
      <c r="B334" t="s">
        <v>1763</v>
      </c>
      <c r="C334">
        <v>1019</v>
      </c>
      <c r="D334">
        <v>2</v>
      </c>
      <c r="E334">
        <v>1</v>
      </c>
      <c r="F334" t="s">
        <v>5374</v>
      </c>
      <c r="G334">
        <v>125</v>
      </c>
      <c r="H334">
        <v>0</v>
      </c>
      <c r="I334">
        <v>0</v>
      </c>
      <c r="J334">
        <v>0</v>
      </c>
      <c r="P334" s="10">
        <v>504</v>
      </c>
    </row>
    <row r="335" spans="1:16" hidden="1">
      <c r="A335">
        <v>102</v>
      </c>
      <c r="B335" t="s">
        <v>5272</v>
      </c>
      <c r="C335">
        <v>1186</v>
      </c>
      <c r="D335">
        <v>2</v>
      </c>
      <c r="E335">
        <v>1</v>
      </c>
      <c r="F335" t="s">
        <v>5380</v>
      </c>
      <c r="G335">
        <v>116</v>
      </c>
      <c r="H335">
        <v>0</v>
      </c>
      <c r="I335">
        <v>0</v>
      </c>
      <c r="J335">
        <v>0</v>
      </c>
      <c r="P335" s="473" t="s">
        <v>5135</v>
      </c>
    </row>
    <row r="336" spans="1:16" hidden="1">
      <c r="A336">
        <v>102</v>
      </c>
      <c r="B336" t="s">
        <v>1790</v>
      </c>
      <c r="C336">
        <v>1020</v>
      </c>
      <c r="D336">
        <v>2</v>
      </c>
      <c r="E336">
        <v>1</v>
      </c>
      <c r="F336" t="s">
        <v>5376</v>
      </c>
      <c r="G336">
        <v>104</v>
      </c>
      <c r="H336">
        <v>0</v>
      </c>
      <c r="I336">
        <v>0</v>
      </c>
      <c r="J336">
        <v>0</v>
      </c>
      <c r="P336" s="474">
        <v>24</v>
      </c>
    </row>
    <row r="337" spans="1:16" hidden="1">
      <c r="A337">
        <v>102</v>
      </c>
      <c r="B337" t="s">
        <v>1764</v>
      </c>
      <c r="C337">
        <v>1021</v>
      </c>
      <c r="D337">
        <v>2</v>
      </c>
      <c r="E337">
        <v>1</v>
      </c>
      <c r="F337" t="s">
        <v>5374</v>
      </c>
      <c r="G337">
        <v>125</v>
      </c>
      <c r="H337">
        <v>0</v>
      </c>
      <c r="I337">
        <v>0</v>
      </c>
      <c r="J337">
        <v>0</v>
      </c>
      <c r="P337" s="474">
        <v>501</v>
      </c>
    </row>
    <row r="338" spans="1:16" hidden="1">
      <c r="A338">
        <v>102</v>
      </c>
      <c r="B338" t="s">
        <v>1765</v>
      </c>
      <c r="C338">
        <v>1022</v>
      </c>
      <c r="D338">
        <v>2</v>
      </c>
      <c r="E338">
        <v>1</v>
      </c>
      <c r="F338" t="s">
        <v>5374</v>
      </c>
      <c r="G338">
        <v>125</v>
      </c>
      <c r="H338">
        <v>0</v>
      </c>
      <c r="I338">
        <v>0</v>
      </c>
      <c r="J338">
        <v>0</v>
      </c>
      <c r="P338" s="10">
        <v>505</v>
      </c>
    </row>
    <row r="339" spans="1:16" hidden="1">
      <c r="A339">
        <v>102</v>
      </c>
      <c r="B339" t="s">
        <v>1732</v>
      </c>
      <c r="C339">
        <v>2</v>
      </c>
      <c r="D339">
        <v>2</v>
      </c>
      <c r="E339">
        <v>1</v>
      </c>
      <c r="F339" t="s">
        <v>5382</v>
      </c>
      <c r="G339">
        <v>108</v>
      </c>
      <c r="H339">
        <v>0</v>
      </c>
      <c r="I339">
        <v>0</v>
      </c>
      <c r="J339">
        <v>0</v>
      </c>
      <c r="P339" s="473" t="s">
        <v>5137</v>
      </c>
    </row>
    <row r="340" spans="1:16" hidden="1">
      <c r="A340">
        <v>102</v>
      </c>
      <c r="B340" t="s">
        <v>64</v>
      </c>
      <c r="C340">
        <v>5</v>
      </c>
      <c r="D340">
        <v>2</v>
      </c>
      <c r="E340">
        <v>1</v>
      </c>
      <c r="F340" t="s">
        <v>5383</v>
      </c>
      <c r="G340">
        <v>122</v>
      </c>
      <c r="H340">
        <v>0</v>
      </c>
      <c r="I340">
        <v>0</v>
      </c>
      <c r="J340">
        <v>0</v>
      </c>
      <c r="P340" s="474">
        <v>24</v>
      </c>
    </row>
    <row r="341" spans="1:16" hidden="1">
      <c r="A341">
        <v>102</v>
      </c>
      <c r="B341" t="s">
        <v>5284</v>
      </c>
      <c r="C341">
        <v>1193</v>
      </c>
      <c r="D341">
        <v>2</v>
      </c>
      <c r="E341">
        <v>1</v>
      </c>
      <c r="F341" t="s">
        <v>5380</v>
      </c>
      <c r="G341">
        <v>116</v>
      </c>
      <c r="H341">
        <v>0</v>
      </c>
      <c r="I341">
        <v>0</v>
      </c>
      <c r="J341">
        <v>0</v>
      </c>
      <c r="P341" s="474">
        <v>501</v>
      </c>
    </row>
    <row r="342" spans="1:16" hidden="1">
      <c r="A342">
        <v>102</v>
      </c>
      <c r="B342" t="s">
        <v>1766</v>
      </c>
      <c r="C342">
        <v>1023</v>
      </c>
      <c r="D342">
        <v>2</v>
      </c>
      <c r="E342">
        <v>1</v>
      </c>
      <c r="F342" t="s">
        <v>5374</v>
      </c>
      <c r="G342">
        <v>125</v>
      </c>
      <c r="H342">
        <v>0</v>
      </c>
      <c r="I342">
        <v>0</v>
      </c>
      <c r="J342">
        <v>0</v>
      </c>
      <c r="P342" s="10">
        <v>506</v>
      </c>
    </row>
    <row r="343" spans="1:16" hidden="1">
      <c r="A343">
        <v>102</v>
      </c>
      <c r="B343" t="s">
        <v>1791</v>
      </c>
      <c r="C343">
        <v>1024</v>
      </c>
      <c r="D343">
        <v>2</v>
      </c>
      <c r="E343">
        <v>1</v>
      </c>
      <c r="F343" t="s">
        <v>5374</v>
      </c>
      <c r="G343">
        <v>125</v>
      </c>
      <c r="H343">
        <v>0</v>
      </c>
      <c r="I343">
        <v>0</v>
      </c>
      <c r="J343">
        <v>0</v>
      </c>
      <c r="P343" s="473" t="s">
        <v>5139</v>
      </c>
    </row>
    <row r="344" spans="1:16" hidden="1">
      <c r="A344">
        <v>102</v>
      </c>
      <c r="B344" t="s">
        <v>1767</v>
      </c>
      <c r="C344">
        <v>1025</v>
      </c>
      <c r="D344">
        <v>2</v>
      </c>
      <c r="E344">
        <v>1</v>
      </c>
      <c r="F344" t="s">
        <v>5384</v>
      </c>
      <c r="G344">
        <v>119</v>
      </c>
      <c r="H344">
        <v>0</v>
      </c>
      <c r="I344">
        <v>0</v>
      </c>
      <c r="J344">
        <v>0</v>
      </c>
      <c r="P344" s="474">
        <v>24</v>
      </c>
    </row>
    <row r="345" spans="1:16" hidden="1">
      <c r="A345">
        <v>102</v>
      </c>
      <c r="B345" t="s">
        <v>456</v>
      </c>
      <c r="C345">
        <v>4</v>
      </c>
      <c r="D345">
        <v>2</v>
      </c>
      <c r="E345">
        <v>1</v>
      </c>
      <c r="F345" t="s">
        <v>5385</v>
      </c>
      <c r="G345">
        <v>123</v>
      </c>
      <c r="H345">
        <v>0</v>
      </c>
      <c r="I345">
        <v>0</v>
      </c>
      <c r="J345">
        <v>0</v>
      </c>
      <c r="P345" s="474">
        <v>501</v>
      </c>
    </row>
    <row r="346" spans="1:16" hidden="1">
      <c r="A346">
        <v>102</v>
      </c>
      <c r="B346" t="s">
        <v>1768</v>
      </c>
      <c r="C346">
        <v>1026</v>
      </c>
      <c r="D346">
        <v>2</v>
      </c>
      <c r="E346">
        <v>1</v>
      </c>
      <c r="F346" t="s">
        <v>5374</v>
      </c>
      <c r="G346">
        <v>125</v>
      </c>
      <c r="H346">
        <v>0</v>
      </c>
      <c r="I346">
        <v>0</v>
      </c>
      <c r="J346">
        <v>0</v>
      </c>
      <c r="P346" s="10">
        <v>507</v>
      </c>
    </row>
    <row r="347" spans="1:16" hidden="1">
      <c r="A347">
        <v>102</v>
      </c>
      <c r="B347" t="s">
        <v>1793</v>
      </c>
      <c r="C347">
        <v>1048</v>
      </c>
      <c r="D347">
        <v>2</v>
      </c>
      <c r="E347">
        <v>1</v>
      </c>
      <c r="F347" t="s">
        <v>5378</v>
      </c>
      <c r="G347">
        <v>118</v>
      </c>
      <c r="H347">
        <v>0</v>
      </c>
      <c r="I347">
        <v>0</v>
      </c>
      <c r="J347">
        <v>0</v>
      </c>
      <c r="P347" s="473" t="s">
        <v>5141</v>
      </c>
    </row>
    <row r="348" spans="1:16" hidden="1">
      <c r="A348">
        <v>102</v>
      </c>
      <c r="B348" t="s">
        <v>1769</v>
      </c>
      <c r="C348">
        <v>1032</v>
      </c>
      <c r="D348">
        <v>2</v>
      </c>
      <c r="E348">
        <v>1</v>
      </c>
      <c r="F348" t="s">
        <v>5374</v>
      </c>
      <c r="G348">
        <v>125</v>
      </c>
      <c r="H348">
        <v>0</v>
      </c>
      <c r="I348">
        <v>0</v>
      </c>
      <c r="J348">
        <v>0</v>
      </c>
      <c r="P348" s="474">
        <v>24</v>
      </c>
    </row>
    <row r="349" spans="1:16" hidden="1">
      <c r="A349">
        <v>102</v>
      </c>
      <c r="B349" t="s">
        <v>1770</v>
      </c>
      <c r="C349">
        <v>1031</v>
      </c>
      <c r="D349">
        <v>2</v>
      </c>
      <c r="E349">
        <v>1</v>
      </c>
      <c r="F349" t="s">
        <v>5386</v>
      </c>
      <c r="G349">
        <v>127</v>
      </c>
      <c r="H349">
        <v>0</v>
      </c>
      <c r="I349">
        <v>0</v>
      </c>
      <c r="J349">
        <v>0</v>
      </c>
      <c r="P349" s="10">
        <v>508</v>
      </c>
    </row>
    <row r="350" spans="1:16" hidden="1">
      <c r="A350">
        <v>102</v>
      </c>
      <c r="B350" t="s">
        <v>1771</v>
      </c>
      <c r="C350">
        <v>1035</v>
      </c>
      <c r="D350">
        <v>2</v>
      </c>
      <c r="E350">
        <v>1</v>
      </c>
      <c r="F350" t="s">
        <v>5378</v>
      </c>
      <c r="G350">
        <v>118</v>
      </c>
      <c r="H350">
        <v>0</v>
      </c>
      <c r="I350">
        <v>0</v>
      </c>
      <c r="J350">
        <v>0</v>
      </c>
      <c r="P350" s="473" t="s">
        <v>5143</v>
      </c>
    </row>
    <row r="351" spans="1:16" hidden="1">
      <c r="A351">
        <v>102</v>
      </c>
      <c r="B351" t="s">
        <v>1772</v>
      </c>
      <c r="C351">
        <v>1046</v>
      </c>
      <c r="D351">
        <v>2</v>
      </c>
      <c r="E351">
        <v>1</v>
      </c>
      <c r="F351" t="s">
        <v>5378</v>
      </c>
      <c r="G351">
        <v>118</v>
      </c>
      <c r="H351">
        <v>0</v>
      </c>
      <c r="I351">
        <v>0</v>
      </c>
      <c r="J351">
        <v>0</v>
      </c>
      <c r="P351" s="474">
        <v>24</v>
      </c>
    </row>
    <row r="352" spans="1:16" hidden="1">
      <c r="A352">
        <v>102</v>
      </c>
      <c r="B352" t="s">
        <v>1773</v>
      </c>
      <c r="C352">
        <v>1027</v>
      </c>
      <c r="D352">
        <v>2</v>
      </c>
      <c r="E352">
        <v>1</v>
      </c>
      <c r="F352" t="s">
        <v>5374</v>
      </c>
      <c r="G352">
        <v>125</v>
      </c>
      <c r="H352">
        <v>0</v>
      </c>
      <c r="I352">
        <v>0</v>
      </c>
      <c r="J352">
        <v>0</v>
      </c>
      <c r="P352" s="10">
        <v>509</v>
      </c>
    </row>
    <row r="353" spans="1:16" hidden="1">
      <c r="A353">
        <v>102</v>
      </c>
      <c r="B353" t="s">
        <v>1774</v>
      </c>
      <c r="C353">
        <v>1036</v>
      </c>
      <c r="D353">
        <v>2</v>
      </c>
      <c r="E353">
        <v>1</v>
      </c>
      <c r="F353" t="s">
        <v>5378</v>
      </c>
      <c r="G353">
        <v>118</v>
      </c>
      <c r="H353">
        <v>0</v>
      </c>
      <c r="I353">
        <v>0</v>
      </c>
      <c r="J353">
        <v>0</v>
      </c>
      <c r="P353" s="473" t="s">
        <v>5145</v>
      </c>
    </row>
    <row r="354" spans="1:16" hidden="1">
      <c r="A354">
        <v>102</v>
      </c>
      <c r="B354" t="s">
        <v>1775</v>
      </c>
      <c r="C354">
        <v>1037</v>
      </c>
      <c r="D354">
        <v>2</v>
      </c>
      <c r="E354">
        <v>1</v>
      </c>
      <c r="F354" t="s">
        <v>5378</v>
      </c>
      <c r="G354">
        <v>118</v>
      </c>
      <c r="H354">
        <v>0</v>
      </c>
      <c r="I354">
        <v>0</v>
      </c>
      <c r="J354">
        <v>0</v>
      </c>
      <c r="P354" s="474">
        <v>24</v>
      </c>
    </row>
    <row r="355" spans="1:16" hidden="1">
      <c r="A355">
        <v>102</v>
      </c>
      <c r="B355" t="s">
        <v>1776</v>
      </c>
      <c r="C355">
        <v>1038</v>
      </c>
      <c r="D355">
        <v>2</v>
      </c>
      <c r="E355">
        <v>1</v>
      </c>
      <c r="F355" t="s">
        <v>5378</v>
      </c>
      <c r="G355">
        <v>118</v>
      </c>
      <c r="H355">
        <v>0</v>
      </c>
      <c r="I355">
        <v>0</v>
      </c>
      <c r="J355">
        <v>0</v>
      </c>
      <c r="P355" s="10">
        <v>510</v>
      </c>
    </row>
    <row r="356" spans="1:16" hidden="1">
      <c r="A356">
        <v>102</v>
      </c>
      <c r="B356" t="s">
        <v>1777</v>
      </c>
      <c r="C356">
        <v>1039</v>
      </c>
      <c r="D356">
        <v>2</v>
      </c>
      <c r="E356">
        <v>1</v>
      </c>
      <c r="F356" t="s">
        <v>5378</v>
      </c>
      <c r="G356">
        <v>118</v>
      </c>
      <c r="H356">
        <v>0</v>
      </c>
      <c r="I356">
        <v>0</v>
      </c>
      <c r="J356">
        <v>0</v>
      </c>
      <c r="P356" s="473" t="s">
        <v>5147</v>
      </c>
    </row>
    <row r="357" spans="1:16" hidden="1">
      <c r="A357">
        <v>102</v>
      </c>
      <c r="B357" t="s">
        <v>1778</v>
      </c>
      <c r="C357">
        <v>1041</v>
      </c>
      <c r="D357">
        <v>2</v>
      </c>
      <c r="E357">
        <v>1</v>
      </c>
      <c r="F357" t="s">
        <v>5378</v>
      </c>
      <c r="G357">
        <v>118</v>
      </c>
      <c r="H357">
        <v>0</v>
      </c>
      <c r="I357">
        <v>0</v>
      </c>
      <c r="J357">
        <v>0</v>
      </c>
      <c r="P357" s="474">
        <v>24</v>
      </c>
    </row>
    <row r="358" spans="1:16" hidden="1">
      <c r="A358">
        <v>102</v>
      </c>
      <c r="B358" t="s">
        <v>1779</v>
      </c>
      <c r="C358">
        <v>1042</v>
      </c>
      <c r="D358">
        <v>2</v>
      </c>
      <c r="E358">
        <v>1</v>
      </c>
      <c r="F358" t="s">
        <v>5378</v>
      </c>
      <c r="G358">
        <v>118</v>
      </c>
      <c r="H358">
        <v>0</v>
      </c>
      <c r="I358">
        <v>0</v>
      </c>
      <c r="J358">
        <v>0</v>
      </c>
      <c r="P358" s="10">
        <v>511</v>
      </c>
    </row>
    <row r="359" spans="1:16" hidden="1">
      <c r="A359">
        <v>102</v>
      </c>
      <c r="B359" t="s">
        <v>1780</v>
      </c>
      <c r="C359">
        <v>1040</v>
      </c>
      <c r="D359">
        <v>2</v>
      </c>
      <c r="E359">
        <v>1</v>
      </c>
      <c r="F359" t="s">
        <v>5378</v>
      </c>
      <c r="G359">
        <v>118</v>
      </c>
      <c r="H359">
        <v>0</v>
      </c>
      <c r="I359">
        <v>0</v>
      </c>
      <c r="J359">
        <v>0</v>
      </c>
      <c r="P359" s="473" t="s">
        <v>5149</v>
      </c>
    </row>
    <row r="360" spans="1:16" hidden="1">
      <c r="A360">
        <v>102</v>
      </c>
      <c r="B360" t="s">
        <v>1781</v>
      </c>
      <c r="C360">
        <v>1043</v>
      </c>
      <c r="D360">
        <v>2</v>
      </c>
      <c r="E360">
        <v>1</v>
      </c>
      <c r="F360" t="s">
        <v>5378</v>
      </c>
      <c r="G360">
        <v>118</v>
      </c>
      <c r="H360">
        <v>0</v>
      </c>
      <c r="I360">
        <v>0</v>
      </c>
      <c r="J360">
        <v>0</v>
      </c>
      <c r="P360" s="474">
        <v>24</v>
      </c>
    </row>
    <row r="361" spans="1:16" hidden="1">
      <c r="A361">
        <v>102</v>
      </c>
      <c r="B361" t="s">
        <v>1782</v>
      </c>
      <c r="C361">
        <v>1044</v>
      </c>
      <c r="D361">
        <v>2</v>
      </c>
      <c r="E361">
        <v>1</v>
      </c>
      <c r="F361" t="s">
        <v>5378</v>
      </c>
      <c r="G361">
        <v>118</v>
      </c>
      <c r="H361">
        <v>0</v>
      </c>
      <c r="I361">
        <v>0</v>
      </c>
      <c r="J361">
        <v>0</v>
      </c>
      <c r="P361" s="10">
        <v>512</v>
      </c>
    </row>
    <row r="362" spans="1:16" hidden="1">
      <c r="A362">
        <v>102</v>
      </c>
      <c r="B362" t="s">
        <v>1792</v>
      </c>
      <c r="C362">
        <v>1047</v>
      </c>
      <c r="D362">
        <v>2</v>
      </c>
      <c r="E362">
        <v>1</v>
      </c>
      <c r="F362" t="s">
        <v>5378</v>
      </c>
      <c r="G362">
        <v>118</v>
      </c>
      <c r="H362">
        <v>0</v>
      </c>
      <c r="I362">
        <v>0</v>
      </c>
      <c r="J362">
        <v>0</v>
      </c>
      <c r="P362" s="473" t="s">
        <v>5151</v>
      </c>
    </row>
    <row r="363" spans="1:16" hidden="1">
      <c r="A363">
        <v>102</v>
      </c>
      <c r="B363" t="s">
        <v>1783</v>
      </c>
      <c r="C363">
        <v>1028</v>
      </c>
      <c r="D363">
        <v>2</v>
      </c>
      <c r="E363">
        <v>1</v>
      </c>
      <c r="F363" t="s">
        <v>5374</v>
      </c>
      <c r="G363">
        <v>125</v>
      </c>
      <c r="H363">
        <v>0</v>
      </c>
      <c r="I363">
        <v>0</v>
      </c>
      <c r="J363">
        <v>0</v>
      </c>
      <c r="P363" s="474">
        <v>24</v>
      </c>
    </row>
    <row r="364" spans="1:16" hidden="1">
      <c r="A364">
        <v>102</v>
      </c>
      <c r="B364" t="s">
        <v>1784</v>
      </c>
      <c r="C364">
        <v>1029</v>
      </c>
      <c r="D364">
        <v>2</v>
      </c>
      <c r="E364">
        <v>1</v>
      </c>
      <c r="F364" t="s">
        <v>5374</v>
      </c>
      <c r="G364">
        <v>125</v>
      </c>
      <c r="H364">
        <v>0</v>
      </c>
      <c r="I364">
        <v>0</v>
      </c>
      <c r="J364">
        <v>0</v>
      </c>
      <c r="P364" s="10">
        <v>513</v>
      </c>
    </row>
    <row r="365" spans="1:16" hidden="1">
      <c r="A365">
        <v>102</v>
      </c>
      <c r="B365" t="s">
        <v>1785</v>
      </c>
      <c r="C365">
        <v>1030</v>
      </c>
      <c r="D365">
        <v>2</v>
      </c>
      <c r="E365">
        <v>1</v>
      </c>
      <c r="F365" t="s">
        <v>5374</v>
      </c>
      <c r="G365">
        <v>125</v>
      </c>
      <c r="H365">
        <v>0</v>
      </c>
      <c r="I365">
        <v>0</v>
      </c>
      <c r="J365">
        <v>0</v>
      </c>
      <c r="P365" s="473" t="s">
        <v>5153</v>
      </c>
    </row>
    <row r="366" spans="1:16" hidden="1">
      <c r="A366">
        <v>103</v>
      </c>
      <c r="B366" t="s">
        <v>5170</v>
      </c>
      <c r="C366">
        <v>1004</v>
      </c>
      <c r="D366">
        <v>2</v>
      </c>
      <c r="E366">
        <v>1</v>
      </c>
      <c r="F366" t="s">
        <v>5375</v>
      </c>
      <c r="G366">
        <v>117</v>
      </c>
      <c r="H366">
        <v>0</v>
      </c>
      <c r="I366">
        <v>0</v>
      </c>
      <c r="J366">
        <v>0</v>
      </c>
      <c r="P366" s="474">
        <v>24</v>
      </c>
    </row>
    <row r="367" spans="1:16" hidden="1">
      <c r="A367">
        <v>103</v>
      </c>
      <c r="B367" t="s">
        <v>5281</v>
      </c>
      <c r="C367">
        <v>1191</v>
      </c>
      <c r="D367">
        <v>2</v>
      </c>
      <c r="E367">
        <v>1</v>
      </c>
      <c r="F367" t="s">
        <v>5380</v>
      </c>
      <c r="G367">
        <v>116</v>
      </c>
      <c r="H367">
        <v>0</v>
      </c>
      <c r="I367">
        <v>0</v>
      </c>
      <c r="J367">
        <v>0</v>
      </c>
      <c r="P367" s="10">
        <v>526</v>
      </c>
    </row>
    <row r="368" spans="1:16" hidden="1">
      <c r="A368">
        <v>103</v>
      </c>
      <c r="B368" t="s">
        <v>5283</v>
      </c>
      <c r="C368">
        <v>1192</v>
      </c>
      <c r="D368">
        <v>2</v>
      </c>
      <c r="E368">
        <v>1</v>
      </c>
      <c r="F368" t="s">
        <v>5380</v>
      </c>
      <c r="G368">
        <v>116</v>
      </c>
      <c r="H368">
        <v>0</v>
      </c>
      <c r="I368">
        <v>0</v>
      </c>
      <c r="J368">
        <v>0</v>
      </c>
      <c r="P368" s="473" t="s">
        <v>5155</v>
      </c>
    </row>
    <row r="369" spans="1:16" hidden="1">
      <c r="A369">
        <v>103</v>
      </c>
      <c r="B369" t="s">
        <v>5272</v>
      </c>
      <c r="C369">
        <v>1186</v>
      </c>
      <c r="D369">
        <v>2</v>
      </c>
      <c r="E369">
        <v>1</v>
      </c>
      <c r="F369" t="s">
        <v>5380</v>
      </c>
      <c r="G369">
        <v>116</v>
      </c>
      <c r="H369">
        <v>0</v>
      </c>
      <c r="I369">
        <v>0</v>
      </c>
      <c r="J369">
        <v>0</v>
      </c>
      <c r="P369" s="474">
        <v>25</v>
      </c>
    </row>
    <row r="370" spans="1:16" hidden="1">
      <c r="A370">
        <v>103</v>
      </c>
      <c r="B370" t="s">
        <v>5284</v>
      </c>
      <c r="C370">
        <v>1193</v>
      </c>
      <c r="D370">
        <v>2</v>
      </c>
      <c r="E370">
        <v>1</v>
      </c>
      <c r="F370" t="s">
        <v>5380</v>
      </c>
      <c r="G370">
        <v>116</v>
      </c>
      <c r="H370">
        <v>0</v>
      </c>
      <c r="I370">
        <v>0</v>
      </c>
      <c r="J370">
        <v>0</v>
      </c>
      <c r="P370" s="474">
        <v>502</v>
      </c>
    </row>
    <row r="371" spans="1:16" hidden="1">
      <c r="A371">
        <v>104</v>
      </c>
      <c r="B371" t="s">
        <v>5170</v>
      </c>
      <c r="C371">
        <v>1004</v>
      </c>
      <c r="D371">
        <v>2</v>
      </c>
      <c r="E371">
        <v>1</v>
      </c>
      <c r="F371" t="s">
        <v>5375</v>
      </c>
      <c r="G371">
        <v>117</v>
      </c>
      <c r="H371">
        <v>0</v>
      </c>
      <c r="I371">
        <v>0</v>
      </c>
      <c r="J371">
        <v>0</v>
      </c>
      <c r="P371" s="10">
        <v>527</v>
      </c>
    </row>
    <row r="372" spans="1:16" hidden="1">
      <c r="A372">
        <v>104</v>
      </c>
      <c r="B372" t="s">
        <v>1748</v>
      </c>
      <c r="C372">
        <v>1</v>
      </c>
      <c r="D372">
        <v>2</v>
      </c>
      <c r="E372">
        <v>1</v>
      </c>
      <c r="F372" t="s">
        <v>5377</v>
      </c>
      <c r="G372">
        <v>111</v>
      </c>
      <c r="H372">
        <v>0</v>
      </c>
      <c r="I372">
        <v>0</v>
      </c>
      <c r="J372">
        <v>0</v>
      </c>
      <c r="P372" s="473" t="s">
        <v>5156</v>
      </c>
    </row>
    <row r="373" spans="1:16" hidden="1">
      <c r="A373">
        <v>104</v>
      </c>
      <c r="B373" t="s">
        <v>5281</v>
      </c>
      <c r="C373">
        <v>1191</v>
      </c>
      <c r="D373">
        <v>2</v>
      </c>
      <c r="E373">
        <v>1</v>
      </c>
      <c r="F373" t="s">
        <v>5380</v>
      </c>
      <c r="G373">
        <v>116</v>
      </c>
      <c r="H373">
        <v>0</v>
      </c>
      <c r="I373">
        <v>0</v>
      </c>
      <c r="J373">
        <v>0</v>
      </c>
      <c r="P373" s="474">
        <v>25</v>
      </c>
    </row>
    <row r="374" spans="1:16" hidden="1">
      <c r="A374">
        <v>104</v>
      </c>
      <c r="B374" t="s">
        <v>5283</v>
      </c>
      <c r="C374">
        <v>1192</v>
      </c>
      <c r="D374">
        <v>2</v>
      </c>
      <c r="E374">
        <v>1</v>
      </c>
      <c r="F374" t="s">
        <v>5380</v>
      </c>
      <c r="G374">
        <v>116</v>
      </c>
      <c r="H374">
        <v>0</v>
      </c>
      <c r="I374">
        <v>0</v>
      </c>
      <c r="J374">
        <v>0</v>
      </c>
      <c r="P374" s="474">
        <v>502</v>
      </c>
    </row>
    <row r="375" spans="1:16" hidden="1">
      <c r="A375">
        <v>104</v>
      </c>
      <c r="B375" t="s">
        <v>5285</v>
      </c>
      <c r="C375">
        <v>1194</v>
      </c>
      <c r="D375">
        <v>2</v>
      </c>
      <c r="E375">
        <v>1</v>
      </c>
      <c r="F375" t="s">
        <v>5381</v>
      </c>
      <c r="G375">
        <v>112</v>
      </c>
      <c r="H375">
        <v>0</v>
      </c>
      <c r="I375">
        <v>0</v>
      </c>
      <c r="J375">
        <v>0</v>
      </c>
      <c r="P375" s="10">
        <v>528</v>
      </c>
    </row>
    <row r="376" spans="1:16" hidden="1">
      <c r="A376">
        <v>104</v>
      </c>
      <c r="B376" t="s">
        <v>5272</v>
      </c>
      <c r="C376">
        <v>1186</v>
      </c>
      <c r="D376">
        <v>2</v>
      </c>
      <c r="E376">
        <v>1</v>
      </c>
      <c r="F376" t="s">
        <v>5380</v>
      </c>
      <c r="G376">
        <v>116</v>
      </c>
      <c r="H376">
        <v>0</v>
      </c>
      <c r="I376">
        <v>0</v>
      </c>
      <c r="J376">
        <v>0</v>
      </c>
      <c r="P376" s="473" t="s">
        <v>5157</v>
      </c>
    </row>
    <row r="377" spans="1:16" hidden="1">
      <c r="A377">
        <v>104</v>
      </c>
      <c r="B377" t="s">
        <v>5284</v>
      </c>
      <c r="C377">
        <v>1193</v>
      </c>
      <c r="D377">
        <v>2</v>
      </c>
      <c r="E377">
        <v>1</v>
      </c>
      <c r="F377" t="s">
        <v>5380</v>
      </c>
      <c r="G377">
        <v>116</v>
      </c>
      <c r="H377">
        <v>0</v>
      </c>
      <c r="I377">
        <v>0</v>
      </c>
      <c r="J377">
        <v>0</v>
      </c>
      <c r="P377" s="474">
        <v>25</v>
      </c>
    </row>
    <row r="378" spans="1:16" hidden="1">
      <c r="A378">
        <v>105</v>
      </c>
      <c r="B378" t="s">
        <v>1747</v>
      </c>
      <c r="C378">
        <v>1005</v>
      </c>
      <c r="D378">
        <v>2</v>
      </c>
      <c r="E378">
        <v>1</v>
      </c>
      <c r="F378" t="s">
        <v>5376</v>
      </c>
      <c r="G378">
        <v>104</v>
      </c>
      <c r="H378">
        <v>0</v>
      </c>
      <c r="I378">
        <v>0</v>
      </c>
      <c r="J378">
        <v>0</v>
      </c>
      <c r="P378" s="474">
        <v>502</v>
      </c>
    </row>
    <row r="379" spans="1:16" hidden="1">
      <c r="A379">
        <v>105</v>
      </c>
      <c r="B379" t="s">
        <v>1751</v>
      </c>
      <c r="C379">
        <v>1008</v>
      </c>
      <c r="D379">
        <v>2</v>
      </c>
      <c r="E379">
        <v>1</v>
      </c>
      <c r="F379" t="s">
        <v>5376</v>
      </c>
      <c r="G379">
        <v>104</v>
      </c>
      <c r="H379">
        <v>0</v>
      </c>
      <c r="I379">
        <v>0</v>
      </c>
      <c r="J379">
        <v>0</v>
      </c>
      <c r="P379" s="10">
        <v>529</v>
      </c>
    </row>
    <row r="380" spans="1:16" hidden="1">
      <c r="A380">
        <v>105</v>
      </c>
      <c r="B380" t="s">
        <v>1760</v>
      </c>
      <c r="C380">
        <v>1014</v>
      </c>
      <c r="D380">
        <v>2</v>
      </c>
      <c r="E380">
        <v>1</v>
      </c>
      <c r="F380" t="s">
        <v>5376</v>
      </c>
      <c r="G380">
        <v>104</v>
      </c>
      <c r="H380">
        <v>0</v>
      </c>
      <c r="I380">
        <v>0</v>
      </c>
      <c r="J380">
        <v>0</v>
      </c>
      <c r="P380" s="473" t="s">
        <v>5158</v>
      </c>
    </row>
    <row r="381" spans="1:16" hidden="1">
      <c r="A381">
        <v>105</v>
      </c>
      <c r="B381" t="s">
        <v>1762</v>
      </c>
      <c r="C381">
        <v>1017</v>
      </c>
      <c r="D381">
        <v>2</v>
      </c>
      <c r="E381">
        <v>1</v>
      </c>
      <c r="F381" t="s">
        <v>5376</v>
      </c>
      <c r="G381">
        <v>104</v>
      </c>
      <c r="H381">
        <v>0</v>
      </c>
      <c r="I381">
        <v>0</v>
      </c>
      <c r="J381">
        <v>0</v>
      </c>
      <c r="P381" s="474">
        <v>25</v>
      </c>
    </row>
    <row r="382" spans="1:16" hidden="1">
      <c r="A382">
        <v>105</v>
      </c>
      <c r="B382" t="s">
        <v>1790</v>
      </c>
      <c r="C382">
        <v>1020</v>
      </c>
      <c r="D382">
        <v>2</v>
      </c>
      <c r="E382">
        <v>1</v>
      </c>
      <c r="F382" t="s">
        <v>5376</v>
      </c>
      <c r="G382">
        <v>104</v>
      </c>
      <c r="H382">
        <v>0</v>
      </c>
      <c r="I382">
        <v>0</v>
      </c>
      <c r="J382">
        <v>0</v>
      </c>
      <c r="P382" s="474">
        <v>502</v>
      </c>
    </row>
    <row r="383" spans="1:16" hidden="1">
      <c r="A383">
        <v>105</v>
      </c>
      <c r="B383" t="s">
        <v>456</v>
      </c>
      <c r="C383">
        <v>4</v>
      </c>
      <c r="D383">
        <v>2</v>
      </c>
      <c r="E383">
        <v>1</v>
      </c>
      <c r="F383" t="s">
        <v>5385</v>
      </c>
      <c r="G383">
        <v>123</v>
      </c>
      <c r="H383">
        <v>0</v>
      </c>
      <c r="I383">
        <v>0</v>
      </c>
      <c r="J383">
        <v>0</v>
      </c>
      <c r="P383" s="10">
        <v>530</v>
      </c>
    </row>
    <row r="384" spans="1:16" hidden="1">
      <c r="A384">
        <v>105</v>
      </c>
      <c r="B384" t="s">
        <v>1770</v>
      </c>
      <c r="C384">
        <v>1031</v>
      </c>
      <c r="D384">
        <v>2</v>
      </c>
      <c r="E384">
        <v>1</v>
      </c>
      <c r="F384" t="s">
        <v>5386</v>
      </c>
      <c r="G384">
        <v>127</v>
      </c>
      <c r="H384">
        <v>0</v>
      </c>
      <c r="I384">
        <v>0</v>
      </c>
      <c r="J384">
        <v>0</v>
      </c>
      <c r="P384" s="473" t="s">
        <v>5160</v>
      </c>
    </row>
    <row r="385" spans="1:16" hidden="1">
      <c r="A385">
        <v>106</v>
      </c>
      <c r="B385" t="s">
        <v>1743</v>
      </c>
      <c r="C385">
        <v>1000</v>
      </c>
      <c r="D385">
        <v>2</v>
      </c>
      <c r="E385">
        <v>1</v>
      </c>
      <c r="F385" t="s">
        <v>5374</v>
      </c>
      <c r="G385">
        <v>125</v>
      </c>
      <c r="H385">
        <v>0</v>
      </c>
      <c r="I385">
        <v>0</v>
      </c>
      <c r="J385">
        <v>0</v>
      </c>
      <c r="P385" s="474">
        <v>25</v>
      </c>
    </row>
    <row r="386" spans="1:16" hidden="1">
      <c r="A386">
        <v>106</v>
      </c>
      <c r="B386" t="s">
        <v>1744</v>
      </c>
      <c r="C386">
        <v>1002</v>
      </c>
      <c r="D386">
        <v>2</v>
      </c>
      <c r="E386">
        <v>1</v>
      </c>
      <c r="F386" t="s">
        <v>5374</v>
      </c>
      <c r="G386">
        <v>125</v>
      </c>
      <c r="H386">
        <v>0</v>
      </c>
      <c r="I386">
        <v>0</v>
      </c>
      <c r="J386">
        <v>0</v>
      </c>
      <c r="P386" s="474">
        <v>502</v>
      </c>
    </row>
    <row r="387" spans="1:16" hidden="1">
      <c r="A387">
        <v>106</v>
      </c>
      <c r="B387" t="s">
        <v>1745</v>
      </c>
      <c r="C387">
        <v>1001</v>
      </c>
      <c r="D387">
        <v>2</v>
      </c>
      <c r="E387">
        <v>1</v>
      </c>
      <c r="F387" t="s">
        <v>5374</v>
      </c>
      <c r="G387">
        <v>125</v>
      </c>
      <c r="H387">
        <v>0</v>
      </c>
      <c r="I387">
        <v>0</v>
      </c>
      <c r="J387">
        <v>0</v>
      </c>
      <c r="P387" s="10">
        <v>531</v>
      </c>
    </row>
    <row r="388" spans="1:16" hidden="1">
      <c r="A388">
        <v>106</v>
      </c>
      <c r="B388" t="s">
        <v>1746</v>
      </c>
      <c r="C388">
        <v>1003</v>
      </c>
      <c r="D388">
        <v>2</v>
      </c>
      <c r="E388">
        <v>1</v>
      </c>
      <c r="F388" t="s">
        <v>5374</v>
      </c>
      <c r="G388">
        <v>125</v>
      </c>
      <c r="H388">
        <v>0</v>
      </c>
      <c r="I388">
        <v>0</v>
      </c>
      <c r="J388">
        <v>0</v>
      </c>
      <c r="P388" s="473" t="s">
        <v>5161</v>
      </c>
    </row>
    <row r="389" spans="1:16" hidden="1">
      <c r="A389">
        <v>106</v>
      </c>
      <c r="B389" t="s">
        <v>1747</v>
      </c>
      <c r="C389">
        <v>1005</v>
      </c>
      <c r="D389">
        <v>2</v>
      </c>
      <c r="E389">
        <v>1</v>
      </c>
      <c r="F389" t="s">
        <v>5376</v>
      </c>
      <c r="G389">
        <v>104</v>
      </c>
      <c r="H389">
        <v>0</v>
      </c>
      <c r="I389">
        <v>0</v>
      </c>
      <c r="J389">
        <v>0</v>
      </c>
      <c r="P389" s="474">
        <v>25</v>
      </c>
    </row>
    <row r="390" spans="1:16" hidden="1">
      <c r="A390">
        <v>106</v>
      </c>
      <c r="B390" t="s">
        <v>1749</v>
      </c>
      <c r="C390">
        <v>1006</v>
      </c>
      <c r="D390">
        <v>2</v>
      </c>
      <c r="E390">
        <v>1</v>
      </c>
      <c r="F390" t="s">
        <v>5374</v>
      </c>
      <c r="G390">
        <v>125</v>
      </c>
      <c r="H390">
        <v>0</v>
      </c>
      <c r="I390">
        <v>0</v>
      </c>
      <c r="J390">
        <v>0</v>
      </c>
      <c r="P390" s="474">
        <v>502</v>
      </c>
    </row>
    <row r="391" spans="1:16" hidden="1">
      <c r="A391">
        <v>106</v>
      </c>
      <c r="B391" t="s">
        <v>1750</v>
      </c>
      <c r="C391">
        <v>1007</v>
      </c>
      <c r="D391">
        <v>2</v>
      </c>
      <c r="E391">
        <v>1</v>
      </c>
      <c r="F391" t="s">
        <v>5374</v>
      </c>
      <c r="G391">
        <v>125</v>
      </c>
      <c r="H391">
        <v>0</v>
      </c>
      <c r="I391">
        <v>0</v>
      </c>
      <c r="J391">
        <v>0</v>
      </c>
      <c r="P391" s="10">
        <v>532</v>
      </c>
    </row>
    <row r="392" spans="1:16" hidden="1">
      <c r="A392">
        <v>106</v>
      </c>
      <c r="B392" t="s">
        <v>1751</v>
      </c>
      <c r="C392">
        <v>1008</v>
      </c>
      <c r="D392">
        <v>2</v>
      </c>
      <c r="E392">
        <v>1</v>
      </c>
      <c r="F392" t="s">
        <v>5376</v>
      </c>
      <c r="G392">
        <v>104</v>
      </c>
      <c r="H392">
        <v>0</v>
      </c>
      <c r="I392">
        <v>0</v>
      </c>
      <c r="J392">
        <v>0</v>
      </c>
      <c r="P392" s="473" t="s">
        <v>5162</v>
      </c>
    </row>
    <row r="393" spans="1:16" hidden="1">
      <c r="A393">
        <v>106</v>
      </c>
      <c r="B393" t="s">
        <v>1752</v>
      </c>
      <c r="C393">
        <v>1009</v>
      </c>
      <c r="D393">
        <v>2</v>
      </c>
      <c r="E393">
        <v>1</v>
      </c>
      <c r="F393" t="s">
        <v>5374</v>
      </c>
      <c r="G393">
        <v>125</v>
      </c>
      <c r="H393">
        <v>0</v>
      </c>
      <c r="I393">
        <v>0</v>
      </c>
      <c r="J393">
        <v>0</v>
      </c>
      <c r="P393" s="474">
        <v>25</v>
      </c>
    </row>
    <row r="394" spans="1:16" hidden="1">
      <c r="A394">
        <v>106</v>
      </c>
      <c r="B394" t="s">
        <v>1753</v>
      </c>
      <c r="C394">
        <v>1010</v>
      </c>
      <c r="D394">
        <v>2</v>
      </c>
      <c r="E394">
        <v>1</v>
      </c>
      <c r="F394" t="s">
        <v>5374</v>
      </c>
      <c r="G394">
        <v>125</v>
      </c>
      <c r="H394">
        <v>0</v>
      </c>
      <c r="I394">
        <v>0</v>
      </c>
      <c r="J394">
        <v>0</v>
      </c>
      <c r="P394" s="474">
        <v>502</v>
      </c>
    </row>
    <row r="395" spans="1:16" hidden="1">
      <c r="A395">
        <v>106</v>
      </c>
      <c r="B395" t="s">
        <v>1754</v>
      </c>
      <c r="C395">
        <v>1011</v>
      </c>
      <c r="D395">
        <v>2</v>
      </c>
      <c r="E395">
        <v>1</v>
      </c>
      <c r="F395" t="s">
        <v>5374</v>
      </c>
      <c r="G395">
        <v>125</v>
      </c>
      <c r="H395">
        <v>0</v>
      </c>
      <c r="I395">
        <v>0</v>
      </c>
      <c r="J395">
        <v>0</v>
      </c>
      <c r="P395" s="10">
        <v>533</v>
      </c>
    </row>
    <row r="396" spans="1:16" hidden="1">
      <c r="A396">
        <v>106</v>
      </c>
      <c r="B396" t="s">
        <v>1759</v>
      </c>
      <c r="C396">
        <v>1013</v>
      </c>
      <c r="D396">
        <v>2</v>
      </c>
      <c r="E396">
        <v>1</v>
      </c>
      <c r="F396" t="s">
        <v>5374</v>
      </c>
      <c r="G396">
        <v>125</v>
      </c>
      <c r="H396">
        <v>0</v>
      </c>
      <c r="I396">
        <v>0</v>
      </c>
      <c r="J396">
        <v>0</v>
      </c>
      <c r="P396" s="473" t="s">
        <v>5163</v>
      </c>
    </row>
    <row r="397" spans="1:16" hidden="1">
      <c r="A397">
        <v>106</v>
      </c>
      <c r="B397" t="s">
        <v>1760</v>
      </c>
      <c r="C397">
        <v>1014</v>
      </c>
      <c r="D397">
        <v>2</v>
      </c>
      <c r="E397">
        <v>1</v>
      </c>
      <c r="F397" t="s">
        <v>5376</v>
      </c>
      <c r="G397">
        <v>104</v>
      </c>
      <c r="H397">
        <v>0</v>
      </c>
      <c r="I397">
        <v>0</v>
      </c>
      <c r="J397">
        <v>0</v>
      </c>
      <c r="P397" s="474">
        <v>25</v>
      </c>
    </row>
    <row r="398" spans="1:16" hidden="1">
      <c r="A398">
        <v>106</v>
      </c>
      <c r="B398" t="s">
        <v>1761</v>
      </c>
      <c r="C398">
        <v>1015</v>
      </c>
      <c r="D398">
        <v>2</v>
      </c>
      <c r="E398">
        <v>1</v>
      </c>
      <c r="F398" t="s">
        <v>5374</v>
      </c>
      <c r="G398">
        <v>125</v>
      </c>
      <c r="H398">
        <v>0</v>
      </c>
      <c r="I398">
        <v>0</v>
      </c>
      <c r="J398">
        <v>0</v>
      </c>
      <c r="P398" s="10">
        <v>534</v>
      </c>
    </row>
    <row r="399" spans="1:16" hidden="1">
      <c r="A399">
        <v>106</v>
      </c>
      <c r="B399" t="s">
        <v>1788</v>
      </c>
      <c r="C399">
        <v>1016</v>
      </c>
      <c r="D399">
        <v>2</v>
      </c>
      <c r="E399">
        <v>1</v>
      </c>
      <c r="F399" t="s">
        <v>5374</v>
      </c>
      <c r="G399">
        <v>125</v>
      </c>
      <c r="H399">
        <v>0</v>
      </c>
      <c r="I399">
        <v>0</v>
      </c>
      <c r="J399">
        <v>0</v>
      </c>
      <c r="P399" s="473" t="s">
        <v>5164</v>
      </c>
    </row>
    <row r="400" spans="1:16" hidden="1">
      <c r="A400">
        <v>106</v>
      </c>
      <c r="B400" t="s">
        <v>1762</v>
      </c>
      <c r="C400">
        <v>1017</v>
      </c>
      <c r="D400">
        <v>2</v>
      </c>
      <c r="E400">
        <v>1</v>
      </c>
      <c r="F400" t="s">
        <v>5376</v>
      </c>
      <c r="G400">
        <v>104</v>
      </c>
      <c r="H400">
        <v>0</v>
      </c>
      <c r="I400">
        <v>0</v>
      </c>
      <c r="J400">
        <v>0</v>
      </c>
      <c r="P400" s="474">
        <v>25</v>
      </c>
    </row>
    <row r="401" spans="1:16" hidden="1">
      <c r="A401">
        <v>106</v>
      </c>
      <c r="B401" t="s">
        <v>1789</v>
      </c>
      <c r="C401">
        <v>1018</v>
      </c>
      <c r="D401">
        <v>2</v>
      </c>
      <c r="E401">
        <v>1</v>
      </c>
      <c r="F401" t="s">
        <v>5374</v>
      </c>
      <c r="G401">
        <v>125</v>
      </c>
      <c r="H401">
        <v>0</v>
      </c>
      <c r="I401">
        <v>0</v>
      </c>
      <c r="J401">
        <v>0</v>
      </c>
      <c r="P401" s="10">
        <v>535</v>
      </c>
    </row>
    <row r="402" spans="1:16" hidden="1">
      <c r="A402">
        <v>106</v>
      </c>
      <c r="B402" t="s">
        <v>1763</v>
      </c>
      <c r="C402">
        <v>1019</v>
      </c>
      <c r="D402">
        <v>2</v>
      </c>
      <c r="E402">
        <v>1</v>
      </c>
      <c r="F402" t="s">
        <v>5374</v>
      </c>
      <c r="G402">
        <v>125</v>
      </c>
      <c r="H402">
        <v>0</v>
      </c>
      <c r="I402">
        <v>0</v>
      </c>
      <c r="J402">
        <v>0</v>
      </c>
      <c r="P402" s="473" t="s">
        <v>5165</v>
      </c>
    </row>
    <row r="403" spans="1:16" hidden="1">
      <c r="A403">
        <v>106</v>
      </c>
      <c r="B403" t="s">
        <v>1790</v>
      </c>
      <c r="C403">
        <v>1020</v>
      </c>
      <c r="D403">
        <v>2</v>
      </c>
      <c r="E403">
        <v>1</v>
      </c>
      <c r="F403" t="s">
        <v>5376</v>
      </c>
      <c r="G403">
        <v>104</v>
      </c>
      <c r="H403">
        <v>0</v>
      </c>
      <c r="I403">
        <v>0</v>
      </c>
      <c r="J403">
        <v>0</v>
      </c>
      <c r="P403" s="474">
        <v>25</v>
      </c>
    </row>
    <row r="404" spans="1:16" hidden="1">
      <c r="A404">
        <v>106</v>
      </c>
      <c r="B404" t="s">
        <v>1764</v>
      </c>
      <c r="C404">
        <v>1021</v>
      </c>
      <c r="D404">
        <v>2</v>
      </c>
      <c r="E404">
        <v>1</v>
      </c>
      <c r="F404" t="s">
        <v>5374</v>
      </c>
      <c r="G404">
        <v>125</v>
      </c>
      <c r="H404">
        <v>0</v>
      </c>
      <c r="I404">
        <v>0</v>
      </c>
      <c r="J404">
        <v>0</v>
      </c>
      <c r="P404" s="10">
        <v>536</v>
      </c>
    </row>
    <row r="405" spans="1:16" hidden="1">
      <c r="A405">
        <v>106</v>
      </c>
      <c r="B405" t="s">
        <v>1765</v>
      </c>
      <c r="C405">
        <v>1022</v>
      </c>
      <c r="D405">
        <v>2</v>
      </c>
      <c r="E405">
        <v>1</v>
      </c>
      <c r="F405" t="s">
        <v>5374</v>
      </c>
      <c r="G405">
        <v>125</v>
      </c>
      <c r="H405">
        <v>0</v>
      </c>
      <c r="I405">
        <v>0</v>
      </c>
      <c r="J405">
        <v>0</v>
      </c>
      <c r="P405" s="473" t="s">
        <v>5166</v>
      </c>
    </row>
    <row r="406" spans="1:16" hidden="1">
      <c r="A406">
        <v>106</v>
      </c>
      <c r="B406" t="s">
        <v>64</v>
      </c>
      <c r="C406">
        <v>5</v>
      </c>
      <c r="D406">
        <v>2</v>
      </c>
      <c r="E406">
        <v>1</v>
      </c>
      <c r="F406" t="s">
        <v>5383</v>
      </c>
      <c r="G406">
        <v>122</v>
      </c>
      <c r="H406">
        <v>0</v>
      </c>
      <c r="I406">
        <v>0</v>
      </c>
      <c r="J406">
        <v>0</v>
      </c>
      <c r="P406" s="474">
        <v>25</v>
      </c>
    </row>
    <row r="407" spans="1:16" hidden="1">
      <c r="A407">
        <v>106</v>
      </c>
      <c r="B407" t="s">
        <v>1766</v>
      </c>
      <c r="C407">
        <v>1023</v>
      </c>
      <c r="D407">
        <v>2</v>
      </c>
      <c r="E407">
        <v>1</v>
      </c>
      <c r="F407" t="s">
        <v>5374</v>
      </c>
      <c r="G407">
        <v>125</v>
      </c>
      <c r="H407">
        <v>0</v>
      </c>
      <c r="I407">
        <v>0</v>
      </c>
      <c r="J407">
        <v>0</v>
      </c>
      <c r="P407" s="10">
        <v>537</v>
      </c>
    </row>
    <row r="408" spans="1:16" hidden="1">
      <c r="A408">
        <v>106</v>
      </c>
      <c r="B408" t="s">
        <v>1791</v>
      </c>
      <c r="C408">
        <v>1024</v>
      </c>
      <c r="D408">
        <v>2</v>
      </c>
      <c r="E408">
        <v>1</v>
      </c>
      <c r="F408" t="s">
        <v>5374</v>
      </c>
      <c r="G408">
        <v>125</v>
      </c>
      <c r="H408">
        <v>0</v>
      </c>
      <c r="I408">
        <v>0</v>
      </c>
      <c r="J408">
        <v>0</v>
      </c>
      <c r="P408" s="473" t="s">
        <v>5167</v>
      </c>
    </row>
    <row r="409" spans="1:16" hidden="1">
      <c r="A409">
        <v>106</v>
      </c>
      <c r="B409" t="s">
        <v>1768</v>
      </c>
      <c r="C409">
        <v>1026</v>
      </c>
      <c r="D409">
        <v>2</v>
      </c>
      <c r="E409">
        <v>1</v>
      </c>
      <c r="F409" t="s">
        <v>5374</v>
      </c>
      <c r="G409">
        <v>125</v>
      </c>
      <c r="H409">
        <v>0</v>
      </c>
      <c r="I409">
        <v>0</v>
      </c>
      <c r="J409">
        <v>0</v>
      </c>
      <c r="P409" s="474">
        <v>25</v>
      </c>
    </row>
    <row r="410" spans="1:16" hidden="1">
      <c r="A410">
        <v>106</v>
      </c>
      <c r="B410" t="s">
        <v>1769</v>
      </c>
      <c r="C410">
        <v>1032</v>
      </c>
      <c r="D410">
        <v>2</v>
      </c>
      <c r="E410">
        <v>1</v>
      </c>
      <c r="F410" t="s">
        <v>5374</v>
      </c>
      <c r="G410">
        <v>125</v>
      </c>
      <c r="H410">
        <v>0</v>
      </c>
      <c r="I410">
        <v>0</v>
      </c>
      <c r="J410">
        <v>0</v>
      </c>
      <c r="P410" s="10">
        <v>538</v>
      </c>
    </row>
    <row r="411" spans="1:16" hidden="1">
      <c r="A411">
        <v>106</v>
      </c>
      <c r="B411" t="s">
        <v>1773</v>
      </c>
      <c r="C411">
        <v>1027</v>
      </c>
      <c r="D411">
        <v>2</v>
      </c>
      <c r="E411">
        <v>1</v>
      </c>
      <c r="F411" t="s">
        <v>5374</v>
      </c>
      <c r="G411">
        <v>125</v>
      </c>
      <c r="H411">
        <v>0</v>
      </c>
      <c r="I411">
        <v>0</v>
      </c>
      <c r="J411">
        <v>0</v>
      </c>
      <c r="P411" s="473" t="s">
        <v>5168</v>
      </c>
    </row>
    <row r="412" spans="1:16" hidden="1">
      <c r="A412">
        <v>106</v>
      </c>
      <c r="B412" t="s">
        <v>1783</v>
      </c>
      <c r="C412">
        <v>1028</v>
      </c>
      <c r="D412">
        <v>2</v>
      </c>
      <c r="E412">
        <v>1</v>
      </c>
      <c r="F412" t="s">
        <v>5374</v>
      </c>
      <c r="G412">
        <v>125</v>
      </c>
      <c r="H412">
        <v>0</v>
      </c>
      <c r="I412">
        <v>0</v>
      </c>
      <c r="J412">
        <v>0</v>
      </c>
      <c r="P412" s="474">
        <v>25</v>
      </c>
    </row>
    <row r="413" spans="1:16" hidden="1">
      <c r="A413">
        <v>106</v>
      </c>
      <c r="B413" t="s">
        <v>1784</v>
      </c>
      <c r="C413">
        <v>1029</v>
      </c>
      <c r="D413">
        <v>2</v>
      </c>
      <c r="E413">
        <v>1</v>
      </c>
      <c r="F413" t="s">
        <v>5374</v>
      </c>
      <c r="G413">
        <v>125</v>
      </c>
      <c r="H413">
        <v>0</v>
      </c>
      <c r="I413">
        <v>0</v>
      </c>
      <c r="J413">
        <v>0</v>
      </c>
      <c r="P413" s="10">
        <v>539</v>
      </c>
    </row>
    <row r="414" spans="1:16" hidden="1">
      <c r="A414">
        <v>106</v>
      </c>
      <c r="B414" t="s">
        <v>1785</v>
      </c>
      <c r="C414">
        <v>1030</v>
      </c>
      <c r="D414">
        <v>2</v>
      </c>
      <c r="E414">
        <v>1</v>
      </c>
      <c r="F414" t="s">
        <v>5374</v>
      </c>
      <c r="G414">
        <v>125</v>
      </c>
      <c r="H414">
        <v>0</v>
      </c>
      <c r="I414">
        <v>0</v>
      </c>
      <c r="J414">
        <v>0</v>
      </c>
      <c r="P414" s="473" t="s">
        <v>5169</v>
      </c>
    </row>
    <row r="415" spans="1:16" hidden="1">
      <c r="A415">
        <v>107</v>
      </c>
      <c r="B415" t="s">
        <v>1743</v>
      </c>
      <c r="C415">
        <v>1000</v>
      </c>
      <c r="D415">
        <v>2</v>
      </c>
      <c r="E415">
        <v>1</v>
      </c>
      <c r="F415" t="s">
        <v>5374</v>
      </c>
      <c r="G415">
        <v>125</v>
      </c>
      <c r="H415">
        <v>0</v>
      </c>
      <c r="I415">
        <v>0</v>
      </c>
      <c r="J415">
        <v>0</v>
      </c>
      <c r="P415" s="474">
        <v>25</v>
      </c>
    </row>
    <row r="416" spans="1:16" hidden="1">
      <c r="A416">
        <v>107</v>
      </c>
      <c r="B416" t="s">
        <v>1744</v>
      </c>
      <c r="C416">
        <v>1002</v>
      </c>
      <c r="D416">
        <v>2</v>
      </c>
      <c r="E416">
        <v>1</v>
      </c>
      <c r="F416" t="s">
        <v>5374</v>
      </c>
      <c r="G416">
        <v>125</v>
      </c>
      <c r="H416">
        <v>0</v>
      </c>
      <c r="I416">
        <v>0</v>
      </c>
      <c r="J416">
        <v>0</v>
      </c>
      <c r="P416" s="10">
        <v>1000</v>
      </c>
    </row>
    <row r="417" spans="1:16" hidden="1">
      <c r="A417">
        <v>107</v>
      </c>
      <c r="B417" t="s">
        <v>1745</v>
      </c>
      <c r="C417">
        <v>1001</v>
      </c>
      <c r="D417">
        <v>2</v>
      </c>
      <c r="E417">
        <v>1</v>
      </c>
      <c r="F417" t="s">
        <v>5374</v>
      </c>
      <c r="G417">
        <v>125</v>
      </c>
      <c r="H417">
        <v>0</v>
      </c>
      <c r="I417">
        <v>0</v>
      </c>
      <c r="J417">
        <v>0</v>
      </c>
      <c r="P417" s="473" t="s">
        <v>1743</v>
      </c>
    </row>
    <row r="418" spans="1:16" hidden="1">
      <c r="A418">
        <v>107</v>
      </c>
      <c r="B418" t="s">
        <v>1746</v>
      </c>
      <c r="C418">
        <v>1003</v>
      </c>
      <c r="D418">
        <v>2</v>
      </c>
      <c r="E418">
        <v>1</v>
      </c>
      <c r="F418" t="s">
        <v>5374</v>
      </c>
      <c r="G418">
        <v>125</v>
      </c>
      <c r="H418">
        <v>0</v>
      </c>
      <c r="I418">
        <v>0</v>
      </c>
      <c r="J418">
        <v>0</v>
      </c>
      <c r="P418" s="474">
        <v>1</v>
      </c>
    </row>
    <row r="419" spans="1:16" hidden="1">
      <c r="A419">
        <v>107</v>
      </c>
      <c r="B419" t="s">
        <v>5170</v>
      </c>
      <c r="C419">
        <v>1004</v>
      </c>
      <c r="D419">
        <v>2</v>
      </c>
      <c r="E419">
        <v>1</v>
      </c>
      <c r="F419" t="s">
        <v>5375</v>
      </c>
      <c r="G419">
        <v>117</v>
      </c>
      <c r="H419">
        <v>0</v>
      </c>
      <c r="I419">
        <v>0</v>
      </c>
      <c r="J419">
        <v>0</v>
      </c>
      <c r="P419" s="474">
        <v>102</v>
      </c>
    </row>
    <row r="420" spans="1:16" hidden="1">
      <c r="A420">
        <v>107</v>
      </c>
      <c r="B420" t="s">
        <v>1747</v>
      </c>
      <c r="C420">
        <v>1005</v>
      </c>
      <c r="D420">
        <v>2</v>
      </c>
      <c r="E420">
        <v>1</v>
      </c>
      <c r="F420" t="s">
        <v>5376</v>
      </c>
      <c r="G420">
        <v>104</v>
      </c>
      <c r="H420">
        <v>0</v>
      </c>
      <c r="I420">
        <v>0</v>
      </c>
      <c r="J420">
        <v>0</v>
      </c>
      <c r="P420" s="474">
        <v>106</v>
      </c>
    </row>
    <row r="421" spans="1:16" hidden="1">
      <c r="A421">
        <v>107</v>
      </c>
      <c r="B421" t="s">
        <v>1748</v>
      </c>
      <c r="C421">
        <v>1</v>
      </c>
      <c r="D421">
        <v>2</v>
      </c>
      <c r="E421">
        <v>1</v>
      </c>
      <c r="F421" t="s">
        <v>5377</v>
      </c>
      <c r="G421">
        <v>111</v>
      </c>
      <c r="H421">
        <v>0</v>
      </c>
      <c r="I421">
        <v>0</v>
      </c>
      <c r="J421">
        <v>0</v>
      </c>
      <c r="P421" s="474">
        <v>107</v>
      </c>
    </row>
    <row r="422" spans="1:16" hidden="1">
      <c r="A422">
        <v>107</v>
      </c>
      <c r="B422" t="s">
        <v>1749</v>
      </c>
      <c r="C422">
        <v>1006</v>
      </c>
      <c r="D422">
        <v>2</v>
      </c>
      <c r="E422">
        <v>1</v>
      </c>
      <c r="F422" t="s">
        <v>5374</v>
      </c>
      <c r="G422">
        <v>125</v>
      </c>
      <c r="H422">
        <v>0</v>
      </c>
      <c r="I422">
        <v>0</v>
      </c>
      <c r="J422">
        <v>0</v>
      </c>
      <c r="P422" s="10">
        <v>1001</v>
      </c>
    </row>
    <row r="423" spans="1:16" hidden="1">
      <c r="A423">
        <v>107</v>
      </c>
      <c r="B423" t="s">
        <v>1750</v>
      </c>
      <c r="C423">
        <v>1007</v>
      </c>
      <c r="D423">
        <v>2</v>
      </c>
      <c r="E423">
        <v>1</v>
      </c>
      <c r="F423" t="s">
        <v>5374</v>
      </c>
      <c r="G423">
        <v>125</v>
      </c>
      <c r="H423">
        <v>0</v>
      </c>
      <c r="I423">
        <v>0</v>
      </c>
      <c r="J423">
        <v>0</v>
      </c>
      <c r="P423" s="473" t="s">
        <v>1745</v>
      </c>
    </row>
    <row r="424" spans="1:16" hidden="1">
      <c r="A424">
        <v>107</v>
      </c>
      <c r="B424" t="s">
        <v>1751</v>
      </c>
      <c r="C424">
        <v>1008</v>
      </c>
      <c r="D424">
        <v>2</v>
      </c>
      <c r="E424">
        <v>1</v>
      </c>
      <c r="F424" t="s">
        <v>5376</v>
      </c>
      <c r="G424">
        <v>104</v>
      </c>
      <c r="H424">
        <v>0</v>
      </c>
      <c r="I424">
        <v>0</v>
      </c>
      <c r="J424">
        <v>0</v>
      </c>
      <c r="P424" s="474">
        <v>1</v>
      </c>
    </row>
    <row r="425" spans="1:16" hidden="1">
      <c r="A425">
        <v>107</v>
      </c>
      <c r="B425" t="s">
        <v>1752</v>
      </c>
      <c r="C425">
        <v>1009</v>
      </c>
      <c r="D425">
        <v>2</v>
      </c>
      <c r="E425">
        <v>1</v>
      </c>
      <c r="F425" t="s">
        <v>5374</v>
      </c>
      <c r="G425">
        <v>125</v>
      </c>
      <c r="H425">
        <v>0</v>
      </c>
      <c r="I425">
        <v>0</v>
      </c>
      <c r="J425">
        <v>0</v>
      </c>
      <c r="P425" s="474">
        <v>102</v>
      </c>
    </row>
    <row r="426" spans="1:16" hidden="1">
      <c r="A426">
        <v>107</v>
      </c>
      <c r="B426" t="s">
        <v>1753</v>
      </c>
      <c r="C426">
        <v>1010</v>
      </c>
      <c r="D426">
        <v>2</v>
      </c>
      <c r="E426">
        <v>1</v>
      </c>
      <c r="F426" t="s">
        <v>5374</v>
      </c>
      <c r="G426">
        <v>125</v>
      </c>
      <c r="H426">
        <v>0</v>
      </c>
      <c r="I426">
        <v>0</v>
      </c>
      <c r="J426">
        <v>0</v>
      </c>
      <c r="P426" s="474">
        <v>106</v>
      </c>
    </row>
    <row r="427" spans="1:16" hidden="1">
      <c r="A427">
        <v>107</v>
      </c>
      <c r="B427" t="s">
        <v>1754</v>
      </c>
      <c r="C427">
        <v>1011</v>
      </c>
      <c r="D427">
        <v>2</v>
      </c>
      <c r="E427">
        <v>1</v>
      </c>
      <c r="F427" t="s">
        <v>5374</v>
      </c>
      <c r="G427">
        <v>125</v>
      </c>
      <c r="H427">
        <v>0</v>
      </c>
      <c r="I427">
        <v>0</v>
      </c>
      <c r="J427">
        <v>0</v>
      </c>
      <c r="P427" s="474">
        <v>107</v>
      </c>
    </row>
    <row r="428" spans="1:16" hidden="1">
      <c r="A428">
        <v>107</v>
      </c>
      <c r="B428" t="s">
        <v>1755</v>
      </c>
      <c r="C428">
        <v>1033</v>
      </c>
      <c r="D428">
        <v>2</v>
      </c>
      <c r="E428">
        <v>1</v>
      </c>
      <c r="F428" t="s">
        <v>5378</v>
      </c>
      <c r="G428">
        <v>118</v>
      </c>
      <c r="H428">
        <v>0</v>
      </c>
      <c r="I428">
        <v>0</v>
      </c>
      <c r="J428">
        <v>0</v>
      </c>
      <c r="P428" s="10">
        <v>1002</v>
      </c>
    </row>
    <row r="429" spans="1:16" hidden="1">
      <c r="A429">
        <v>107</v>
      </c>
      <c r="B429" t="s">
        <v>1756</v>
      </c>
      <c r="C429">
        <v>1012</v>
      </c>
      <c r="D429">
        <v>2</v>
      </c>
      <c r="E429">
        <v>1</v>
      </c>
      <c r="F429" t="s">
        <v>5379</v>
      </c>
      <c r="G429">
        <v>113</v>
      </c>
      <c r="H429">
        <v>0</v>
      </c>
      <c r="I429">
        <v>0</v>
      </c>
      <c r="J429">
        <v>0</v>
      </c>
      <c r="P429" s="473" t="s">
        <v>1744</v>
      </c>
    </row>
    <row r="430" spans="1:16" hidden="1">
      <c r="A430">
        <v>107</v>
      </c>
      <c r="B430" t="s">
        <v>1757</v>
      </c>
      <c r="C430">
        <v>1045</v>
      </c>
      <c r="D430">
        <v>2</v>
      </c>
      <c r="E430">
        <v>1</v>
      </c>
      <c r="F430" t="s">
        <v>5378</v>
      </c>
      <c r="G430">
        <v>118</v>
      </c>
      <c r="H430">
        <v>0</v>
      </c>
      <c r="I430">
        <v>0</v>
      </c>
      <c r="J430">
        <v>0</v>
      </c>
      <c r="P430" s="474">
        <v>1</v>
      </c>
    </row>
    <row r="431" spans="1:16" hidden="1">
      <c r="A431">
        <v>107</v>
      </c>
      <c r="B431" t="s">
        <v>1758</v>
      </c>
      <c r="C431">
        <v>1034</v>
      </c>
      <c r="D431">
        <v>2</v>
      </c>
      <c r="E431">
        <v>1</v>
      </c>
      <c r="F431" t="s">
        <v>5378</v>
      </c>
      <c r="G431">
        <v>118</v>
      </c>
      <c r="H431">
        <v>0</v>
      </c>
      <c r="I431">
        <v>0</v>
      </c>
      <c r="J431">
        <v>0</v>
      </c>
      <c r="P431" s="474">
        <v>102</v>
      </c>
    </row>
    <row r="432" spans="1:16" hidden="1">
      <c r="A432">
        <v>107</v>
      </c>
      <c r="B432" t="s">
        <v>5281</v>
      </c>
      <c r="C432">
        <v>1191</v>
      </c>
      <c r="D432">
        <v>2</v>
      </c>
      <c r="E432">
        <v>1</v>
      </c>
      <c r="F432" t="s">
        <v>5380</v>
      </c>
      <c r="G432">
        <v>116</v>
      </c>
      <c r="H432">
        <v>0</v>
      </c>
      <c r="I432">
        <v>0</v>
      </c>
      <c r="J432">
        <v>0</v>
      </c>
      <c r="P432" s="474">
        <v>106</v>
      </c>
    </row>
    <row r="433" spans="1:16" hidden="1">
      <c r="A433">
        <v>107</v>
      </c>
      <c r="B433" t="s">
        <v>1759</v>
      </c>
      <c r="C433">
        <v>1013</v>
      </c>
      <c r="D433">
        <v>2</v>
      </c>
      <c r="E433">
        <v>1</v>
      </c>
      <c r="F433" t="s">
        <v>5374</v>
      </c>
      <c r="G433">
        <v>125</v>
      </c>
      <c r="H433">
        <v>0</v>
      </c>
      <c r="I433">
        <v>0</v>
      </c>
      <c r="J433">
        <v>0</v>
      </c>
      <c r="P433" s="474">
        <v>107</v>
      </c>
    </row>
    <row r="434" spans="1:16" hidden="1">
      <c r="A434">
        <v>107</v>
      </c>
      <c r="B434" t="s">
        <v>1760</v>
      </c>
      <c r="C434">
        <v>1014</v>
      </c>
      <c r="D434">
        <v>2</v>
      </c>
      <c r="E434">
        <v>1</v>
      </c>
      <c r="F434" t="s">
        <v>5376</v>
      </c>
      <c r="G434">
        <v>104</v>
      </c>
      <c r="H434">
        <v>0</v>
      </c>
      <c r="I434">
        <v>0</v>
      </c>
      <c r="J434">
        <v>0</v>
      </c>
      <c r="P434" s="10">
        <v>1003</v>
      </c>
    </row>
    <row r="435" spans="1:16" hidden="1">
      <c r="A435">
        <v>107</v>
      </c>
      <c r="B435" t="s">
        <v>5283</v>
      </c>
      <c r="C435">
        <v>1192</v>
      </c>
      <c r="D435">
        <v>2</v>
      </c>
      <c r="E435">
        <v>1</v>
      </c>
      <c r="F435" t="s">
        <v>5380</v>
      </c>
      <c r="G435">
        <v>116</v>
      </c>
      <c r="H435">
        <v>0</v>
      </c>
      <c r="I435">
        <v>0</v>
      </c>
      <c r="J435">
        <v>0</v>
      </c>
      <c r="P435" s="473" t="s">
        <v>1746</v>
      </c>
    </row>
    <row r="436" spans="1:16" hidden="1">
      <c r="A436">
        <v>107</v>
      </c>
      <c r="B436" t="s">
        <v>5285</v>
      </c>
      <c r="C436">
        <v>1194</v>
      </c>
      <c r="D436">
        <v>2</v>
      </c>
      <c r="E436">
        <v>1</v>
      </c>
      <c r="F436" t="s">
        <v>5381</v>
      </c>
      <c r="G436">
        <v>112</v>
      </c>
      <c r="H436">
        <v>0</v>
      </c>
      <c r="I436">
        <v>0</v>
      </c>
      <c r="J436">
        <v>0</v>
      </c>
      <c r="P436" s="474">
        <v>1</v>
      </c>
    </row>
    <row r="437" spans="1:16" hidden="1">
      <c r="A437">
        <v>107</v>
      </c>
      <c r="B437" t="s">
        <v>1794</v>
      </c>
      <c r="C437">
        <v>1049</v>
      </c>
      <c r="D437">
        <v>2</v>
      </c>
      <c r="E437">
        <v>1</v>
      </c>
      <c r="F437" t="s">
        <v>5378</v>
      </c>
      <c r="G437">
        <v>118</v>
      </c>
      <c r="H437">
        <v>0</v>
      </c>
      <c r="I437">
        <v>0</v>
      </c>
      <c r="J437">
        <v>0</v>
      </c>
      <c r="P437" s="474">
        <v>102</v>
      </c>
    </row>
    <row r="438" spans="1:16" hidden="1">
      <c r="A438">
        <v>107</v>
      </c>
      <c r="B438" t="s">
        <v>1761</v>
      </c>
      <c r="C438">
        <v>1015</v>
      </c>
      <c r="D438">
        <v>2</v>
      </c>
      <c r="E438">
        <v>1</v>
      </c>
      <c r="F438" t="s">
        <v>5374</v>
      </c>
      <c r="G438">
        <v>125</v>
      </c>
      <c r="H438">
        <v>0</v>
      </c>
      <c r="I438">
        <v>0</v>
      </c>
      <c r="J438">
        <v>0</v>
      </c>
      <c r="P438" s="474">
        <v>106</v>
      </c>
    </row>
    <row r="439" spans="1:16" hidden="1">
      <c r="A439">
        <v>107</v>
      </c>
      <c r="B439" t="s">
        <v>1788</v>
      </c>
      <c r="C439">
        <v>1016</v>
      </c>
      <c r="D439">
        <v>2</v>
      </c>
      <c r="E439">
        <v>1</v>
      </c>
      <c r="F439" t="s">
        <v>5374</v>
      </c>
      <c r="G439">
        <v>125</v>
      </c>
      <c r="H439">
        <v>0</v>
      </c>
      <c r="I439">
        <v>0</v>
      </c>
      <c r="J439">
        <v>0</v>
      </c>
      <c r="P439" s="474">
        <v>107</v>
      </c>
    </row>
    <row r="440" spans="1:16" hidden="1">
      <c r="A440">
        <v>107</v>
      </c>
      <c r="B440" t="s">
        <v>1762</v>
      </c>
      <c r="C440">
        <v>1017</v>
      </c>
      <c r="D440">
        <v>2</v>
      </c>
      <c r="E440">
        <v>1</v>
      </c>
      <c r="F440" t="s">
        <v>5376</v>
      </c>
      <c r="G440">
        <v>104</v>
      </c>
      <c r="H440">
        <v>0</v>
      </c>
      <c r="I440">
        <v>0</v>
      </c>
      <c r="J440">
        <v>0</v>
      </c>
      <c r="P440" s="10">
        <v>1004</v>
      </c>
    </row>
    <row r="441" spans="1:16" hidden="1">
      <c r="A441">
        <v>107</v>
      </c>
      <c r="B441" t="s">
        <v>1789</v>
      </c>
      <c r="C441">
        <v>1018</v>
      </c>
      <c r="D441">
        <v>2</v>
      </c>
      <c r="E441">
        <v>1</v>
      </c>
      <c r="F441" t="s">
        <v>5374</v>
      </c>
      <c r="G441">
        <v>125</v>
      </c>
      <c r="H441">
        <v>0</v>
      </c>
      <c r="I441">
        <v>0</v>
      </c>
      <c r="J441">
        <v>0</v>
      </c>
      <c r="P441" s="473" t="s">
        <v>5170</v>
      </c>
    </row>
    <row r="442" spans="1:16" hidden="1">
      <c r="A442">
        <v>107</v>
      </c>
      <c r="B442" t="s">
        <v>1763</v>
      </c>
      <c r="C442">
        <v>1019</v>
      </c>
      <c r="D442">
        <v>2</v>
      </c>
      <c r="E442">
        <v>1</v>
      </c>
      <c r="F442" t="s">
        <v>5374</v>
      </c>
      <c r="G442">
        <v>125</v>
      </c>
      <c r="H442">
        <v>0</v>
      </c>
      <c r="I442">
        <v>0</v>
      </c>
      <c r="J442">
        <v>0</v>
      </c>
      <c r="P442" s="474">
        <v>1</v>
      </c>
    </row>
    <row r="443" spans="1:16" hidden="1">
      <c r="A443">
        <v>107</v>
      </c>
      <c r="B443" t="s">
        <v>5272</v>
      </c>
      <c r="C443">
        <v>1186</v>
      </c>
      <c r="D443">
        <v>2</v>
      </c>
      <c r="E443">
        <v>1</v>
      </c>
      <c r="F443" t="s">
        <v>5380</v>
      </c>
      <c r="G443">
        <v>116</v>
      </c>
      <c r="H443">
        <v>0</v>
      </c>
      <c r="I443">
        <v>0</v>
      </c>
      <c r="J443">
        <v>0</v>
      </c>
      <c r="P443" s="474">
        <v>102</v>
      </c>
    </row>
    <row r="444" spans="1:16" hidden="1">
      <c r="A444">
        <v>107</v>
      </c>
      <c r="B444" t="s">
        <v>1790</v>
      </c>
      <c r="C444">
        <v>1020</v>
      </c>
      <c r="D444">
        <v>2</v>
      </c>
      <c r="E444">
        <v>1</v>
      </c>
      <c r="F444" t="s">
        <v>5376</v>
      </c>
      <c r="G444">
        <v>104</v>
      </c>
      <c r="H444">
        <v>0</v>
      </c>
      <c r="I444">
        <v>0</v>
      </c>
      <c r="J444">
        <v>0</v>
      </c>
      <c r="P444" s="474">
        <v>103</v>
      </c>
    </row>
    <row r="445" spans="1:16" hidden="1">
      <c r="A445">
        <v>107</v>
      </c>
      <c r="B445" t="s">
        <v>1764</v>
      </c>
      <c r="C445">
        <v>1021</v>
      </c>
      <c r="D445">
        <v>2</v>
      </c>
      <c r="E445">
        <v>1</v>
      </c>
      <c r="F445" t="s">
        <v>5374</v>
      </c>
      <c r="G445">
        <v>125</v>
      </c>
      <c r="H445">
        <v>0</v>
      </c>
      <c r="I445">
        <v>0</v>
      </c>
      <c r="J445">
        <v>0</v>
      </c>
      <c r="P445" s="474">
        <v>104</v>
      </c>
    </row>
    <row r="446" spans="1:16" hidden="1">
      <c r="A446">
        <v>107</v>
      </c>
      <c r="B446" t="s">
        <v>1765</v>
      </c>
      <c r="C446">
        <v>1022</v>
      </c>
      <c r="D446">
        <v>2</v>
      </c>
      <c r="E446">
        <v>1</v>
      </c>
      <c r="F446" t="s">
        <v>5374</v>
      </c>
      <c r="G446">
        <v>125</v>
      </c>
      <c r="H446">
        <v>0</v>
      </c>
      <c r="I446">
        <v>0</v>
      </c>
      <c r="J446">
        <v>0</v>
      </c>
      <c r="P446" s="474">
        <v>107</v>
      </c>
    </row>
    <row r="447" spans="1:16" hidden="1">
      <c r="A447">
        <v>107</v>
      </c>
      <c r="B447" t="s">
        <v>1732</v>
      </c>
      <c r="C447">
        <v>2</v>
      </c>
      <c r="D447">
        <v>2</v>
      </c>
      <c r="E447">
        <v>1</v>
      </c>
      <c r="F447" t="s">
        <v>5382</v>
      </c>
      <c r="G447">
        <v>108</v>
      </c>
      <c r="H447">
        <v>0</v>
      </c>
      <c r="I447">
        <v>0</v>
      </c>
      <c r="J447">
        <v>0</v>
      </c>
      <c r="P447" s="474">
        <v>111</v>
      </c>
    </row>
    <row r="448" spans="1:16" hidden="1">
      <c r="A448">
        <v>107</v>
      </c>
      <c r="B448" t="s">
        <v>64</v>
      </c>
      <c r="C448">
        <v>5</v>
      </c>
      <c r="D448">
        <v>2</v>
      </c>
      <c r="E448">
        <v>1</v>
      </c>
      <c r="F448" t="s">
        <v>5383</v>
      </c>
      <c r="G448">
        <v>122</v>
      </c>
      <c r="H448">
        <v>0</v>
      </c>
      <c r="I448">
        <v>0</v>
      </c>
      <c r="J448">
        <v>0</v>
      </c>
      <c r="P448" s="10">
        <v>1005</v>
      </c>
    </row>
    <row r="449" spans="1:16" hidden="1">
      <c r="A449">
        <v>107</v>
      </c>
      <c r="B449" t="s">
        <v>5284</v>
      </c>
      <c r="C449">
        <v>1193</v>
      </c>
      <c r="D449">
        <v>2</v>
      </c>
      <c r="E449">
        <v>1</v>
      </c>
      <c r="F449" t="s">
        <v>5380</v>
      </c>
      <c r="G449">
        <v>116</v>
      </c>
      <c r="H449">
        <v>0</v>
      </c>
      <c r="I449">
        <v>0</v>
      </c>
      <c r="J449">
        <v>0</v>
      </c>
      <c r="P449" s="473" t="s">
        <v>1747</v>
      </c>
    </row>
    <row r="450" spans="1:16" hidden="1">
      <c r="A450">
        <v>107</v>
      </c>
      <c r="B450" t="s">
        <v>1766</v>
      </c>
      <c r="C450">
        <v>1023</v>
      </c>
      <c r="D450">
        <v>2</v>
      </c>
      <c r="E450">
        <v>1</v>
      </c>
      <c r="F450" t="s">
        <v>5374</v>
      </c>
      <c r="G450">
        <v>125</v>
      </c>
      <c r="H450">
        <v>0</v>
      </c>
      <c r="I450">
        <v>0</v>
      </c>
      <c r="J450">
        <v>0</v>
      </c>
      <c r="P450" s="474">
        <v>1</v>
      </c>
    </row>
    <row r="451" spans="1:16" hidden="1">
      <c r="A451">
        <v>107</v>
      </c>
      <c r="B451" t="s">
        <v>1791</v>
      </c>
      <c r="C451">
        <v>1024</v>
      </c>
      <c r="D451">
        <v>2</v>
      </c>
      <c r="E451">
        <v>1</v>
      </c>
      <c r="F451" t="s">
        <v>5374</v>
      </c>
      <c r="G451">
        <v>125</v>
      </c>
      <c r="H451">
        <v>0</v>
      </c>
      <c r="I451">
        <v>0</v>
      </c>
      <c r="J451">
        <v>0</v>
      </c>
      <c r="P451" s="474">
        <v>102</v>
      </c>
    </row>
    <row r="452" spans="1:16" hidden="1">
      <c r="A452">
        <v>107</v>
      </c>
      <c r="B452" t="s">
        <v>1767</v>
      </c>
      <c r="C452">
        <v>1025</v>
      </c>
      <c r="D452">
        <v>2</v>
      </c>
      <c r="E452">
        <v>1</v>
      </c>
      <c r="F452" t="s">
        <v>5384</v>
      </c>
      <c r="G452">
        <v>119</v>
      </c>
      <c r="H452">
        <v>0</v>
      </c>
      <c r="I452">
        <v>0</v>
      </c>
      <c r="J452">
        <v>0</v>
      </c>
      <c r="P452" s="474">
        <v>105</v>
      </c>
    </row>
    <row r="453" spans="1:16" hidden="1">
      <c r="A453">
        <v>107</v>
      </c>
      <c r="B453" t="s">
        <v>456</v>
      </c>
      <c r="C453">
        <v>4</v>
      </c>
      <c r="D453">
        <v>2</v>
      </c>
      <c r="E453">
        <v>1</v>
      </c>
      <c r="F453" t="s">
        <v>5385</v>
      </c>
      <c r="G453">
        <v>123</v>
      </c>
      <c r="H453">
        <v>0</v>
      </c>
      <c r="I453">
        <v>0</v>
      </c>
      <c r="J453">
        <v>0</v>
      </c>
      <c r="P453" s="474">
        <v>106</v>
      </c>
    </row>
    <row r="454" spans="1:16" hidden="1">
      <c r="A454">
        <v>107</v>
      </c>
      <c r="B454" t="s">
        <v>1768</v>
      </c>
      <c r="C454">
        <v>1026</v>
      </c>
      <c r="D454">
        <v>2</v>
      </c>
      <c r="E454">
        <v>1</v>
      </c>
      <c r="F454" t="s">
        <v>5374</v>
      </c>
      <c r="G454">
        <v>125</v>
      </c>
      <c r="H454">
        <v>0</v>
      </c>
      <c r="I454">
        <v>0</v>
      </c>
      <c r="J454">
        <v>0</v>
      </c>
      <c r="P454" s="474">
        <v>107</v>
      </c>
    </row>
    <row r="455" spans="1:16" hidden="1">
      <c r="A455">
        <v>107</v>
      </c>
      <c r="B455" t="s">
        <v>1793</v>
      </c>
      <c r="C455">
        <v>1048</v>
      </c>
      <c r="D455">
        <v>2</v>
      </c>
      <c r="E455">
        <v>1</v>
      </c>
      <c r="F455" t="s">
        <v>5378</v>
      </c>
      <c r="G455">
        <v>118</v>
      </c>
      <c r="H455">
        <v>0</v>
      </c>
      <c r="I455">
        <v>0</v>
      </c>
      <c r="J455">
        <v>0</v>
      </c>
      <c r="P455" s="10">
        <v>1006</v>
      </c>
    </row>
    <row r="456" spans="1:16" hidden="1">
      <c r="A456">
        <v>107</v>
      </c>
      <c r="B456" t="s">
        <v>1769</v>
      </c>
      <c r="C456">
        <v>1032</v>
      </c>
      <c r="D456">
        <v>2</v>
      </c>
      <c r="E456">
        <v>1</v>
      </c>
      <c r="F456" t="s">
        <v>5374</v>
      </c>
      <c r="G456">
        <v>125</v>
      </c>
      <c r="H456">
        <v>0</v>
      </c>
      <c r="I456">
        <v>0</v>
      </c>
      <c r="J456">
        <v>0</v>
      </c>
      <c r="P456" s="473" t="s">
        <v>1749</v>
      </c>
    </row>
    <row r="457" spans="1:16" hidden="1">
      <c r="A457">
        <v>107</v>
      </c>
      <c r="B457" t="s">
        <v>1770</v>
      </c>
      <c r="C457">
        <v>1031</v>
      </c>
      <c r="D457">
        <v>2</v>
      </c>
      <c r="E457">
        <v>1</v>
      </c>
      <c r="F457" t="s">
        <v>5386</v>
      </c>
      <c r="G457">
        <v>127</v>
      </c>
      <c r="H457">
        <v>0</v>
      </c>
      <c r="I457">
        <v>0</v>
      </c>
      <c r="J457">
        <v>0</v>
      </c>
      <c r="P457" s="474">
        <v>1</v>
      </c>
    </row>
    <row r="458" spans="1:16" hidden="1">
      <c r="A458">
        <v>107</v>
      </c>
      <c r="B458" t="s">
        <v>1771</v>
      </c>
      <c r="C458">
        <v>1035</v>
      </c>
      <c r="D458">
        <v>2</v>
      </c>
      <c r="E458">
        <v>1</v>
      </c>
      <c r="F458" t="s">
        <v>5378</v>
      </c>
      <c r="G458">
        <v>118</v>
      </c>
      <c r="H458">
        <v>0</v>
      </c>
      <c r="I458">
        <v>0</v>
      </c>
      <c r="J458">
        <v>0</v>
      </c>
      <c r="P458" s="474">
        <v>102</v>
      </c>
    </row>
    <row r="459" spans="1:16" hidden="1">
      <c r="A459">
        <v>107</v>
      </c>
      <c r="B459" t="s">
        <v>1772</v>
      </c>
      <c r="C459">
        <v>1046</v>
      </c>
      <c r="D459">
        <v>2</v>
      </c>
      <c r="E459">
        <v>1</v>
      </c>
      <c r="F459" t="s">
        <v>5378</v>
      </c>
      <c r="G459">
        <v>118</v>
      </c>
      <c r="H459">
        <v>0</v>
      </c>
      <c r="I459">
        <v>0</v>
      </c>
      <c r="J459">
        <v>0</v>
      </c>
      <c r="P459" s="474">
        <v>106</v>
      </c>
    </row>
    <row r="460" spans="1:16" hidden="1">
      <c r="A460">
        <v>107</v>
      </c>
      <c r="B460" t="s">
        <v>1773</v>
      </c>
      <c r="C460">
        <v>1027</v>
      </c>
      <c r="D460">
        <v>2</v>
      </c>
      <c r="E460">
        <v>1</v>
      </c>
      <c r="F460" t="s">
        <v>5374</v>
      </c>
      <c r="G460">
        <v>125</v>
      </c>
      <c r="H460">
        <v>0</v>
      </c>
      <c r="I460">
        <v>0</v>
      </c>
      <c r="J460">
        <v>0</v>
      </c>
      <c r="P460" s="474">
        <v>107</v>
      </c>
    </row>
    <row r="461" spans="1:16" hidden="1">
      <c r="A461">
        <v>107</v>
      </c>
      <c r="B461" t="s">
        <v>1774</v>
      </c>
      <c r="C461">
        <v>1036</v>
      </c>
      <c r="D461">
        <v>2</v>
      </c>
      <c r="E461">
        <v>1</v>
      </c>
      <c r="F461" t="s">
        <v>5378</v>
      </c>
      <c r="G461">
        <v>118</v>
      </c>
      <c r="H461">
        <v>0</v>
      </c>
      <c r="I461">
        <v>0</v>
      </c>
      <c r="J461">
        <v>0</v>
      </c>
      <c r="P461" s="10">
        <v>1007</v>
      </c>
    </row>
    <row r="462" spans="1:16" hidden="1">
      <c r="A462">
        <v>107</v>
      </c>
      <c r="B462" t="s">
        <v>1775</v>
      </c>
      <c r="C462">
        <v>1037</v>
      </c>
      <c r="D462">
        <v>2</v>
      </c>
      <c r="E462">
        <v>1</v>
      </c>
      <c r="F462" t="s">
        <v>5378</v>
      </c>
      <c r="G462">
        <v>118</v>
      </c>
      <c r="H462">
        <v>0</v>
      </c>
      <c r="I462">
        <v>0</v>
      </c>
      <c r="J462">
        <v>0</v>
      </c>
      <c r="P462" s="473" t="s">
        <v>1750</v>
      </c>
    </row>
    <row r="463" spans="1:16" hidden="1">
      <c r="A463">
        <v>107</v>
      </c>
      <c r="B463" t="s">
        <v>1776</v>
      </c>
      <c r="C463">
        <v>1038</v>
      </c>
      <c r="D463">
        <v>2</v>
      </c>
      <c r="E463">
        <v>1</v>
      </c>
      <c r="F463" t="s">
        <v>5378</v>
      </c>
      <c r="G463">
        <v>118</v>
      </c>
      <c r="H463">
        <v>0</v>
      </c>
      <c r="I463">
        <v>0</v>
      </c>
      <c r="J463">
        <v>0</v>
      </c>
      <c r="P463" s="474">
        <v>1</v>
      </c>
    </row>
    <row r="464" spans="1:16" hidden="1">
      <c r="A464">
        <v>107</v>
      </c>
      <c r="B464" t="s">
        <v>1777</v>
      </c>
      <c r="C464">
        <v>1039</v>
      </c>
      <c r="D464">
        <v>2</v>
      </c>
      <c r="E464">
        <v>1</v>
      </c>
      <c r="F464" t="s">
        <v>5378</v>
      </c>
      <c r="G464">
        <v>118</v>
      </c>
      <c r="H464">
        <v>0</v>
      </c>
      <c r="I464">
        <v>0</v>
      </c>
      <c r="J464">
        <v>0</v>
      </c>
      <c r="P464" s="474">
        <v>102</v>
      </c>
    </row>
    <row r="465" spans="1:16" hidden="1">
      <c r="A465">
        <v>107</v>
      </c>
      <c r="B465" t="s">
        <v>1778</v>
      </c>
      <c r="C465">
        <v>1041</v>
      </c>
      <c r="D465">
        <v>2</v>
      </c>
      <c r="E465">
        <v>1</v>
      </c>
      <c r="F465" t="s">
        <v>5378</v>
      </c>
      <c r="G465">
        <v>118</v>
      </c>
      <c r="H465">
        <v>0</v>
      </c>
      <c r="I465">
        <v>0</v>
      </c>
      <c r="J465">
        <v>0</v>
      </c>
      <c r="P465" s="474">
        <v>106</v>
      </c>
    </row>
    <row r="466" spans="1:16" hidden="1">
      <c r="A466">
        <v>107</v>
      </c>
      <c r="B466" t="s">
        <v>1779</v>
      </c>
      <c r="C466">
        <v>1042</v>
      </c>
      <c r="D466">
        <v>2</v>
      </c>
      <c r="E466">
        <v>1</v>
      </c>
      <c r="F466" t="s">
        <v>5378</v>
      </c>
      <c r="G466">
        <v>118</v>
      </c>
      <c r="H466">
        <v>0</v>
      </c>
      <c r="I466">
        <v>0</v>
      </c>
      <c r="J466">
        <v>0</v>
      </c>
      <c r="P466" s="474">
        <v>107</v>
      </c>
    </row>
    <row r="467" spans="1:16" hidden="1">
      <c r="A467">
        <v>107</v>
      </c>
      <c r="B467" t="s">
        <v>1780</v>
      </c>
      <c r="C467">
        <v>1040</v>
      </c>
      <c r="D467">
        <v>2</v>
      </c>
      <c r="E467">
        <v>1</v>
      </c>
      <c r="F467" t="s">
        <v>5378</v>
      </c>
      <c r="G467">
        <v>118</v>
      </c>
      <c r="H467">
        <v>0</v>
      </c>
      <c r="I467">
        <v>0</v>
      </c>
      <c r="J467">
        <v>0</v>
      </c>
      <c r="P467" s="10">
        <v>1008</v>
      </c>
    </row>
    <row r="468" spans="1:16" hidden="1">
      <c r="A468">
        <v>107</v>
      </c>
      <c r="B468" t="s">
        <v>1781</v>
      </c>
      <c r="C468">
        <v>1043</v>
      </c>
      <c r="D468">
        <v>2</v>
      </c>
      <c r="E468">
        <v>1</v>
      </c>
      <c r="F468" t="s">
        <v>5378</v>
      </c>
      <c r="G468">
        <v>118</v>
      </c>
      <c r="H468">
        <v>0</v>
      </c>
      <c r="I468">
        <v>0</v>
      </c>
      <c r="J468">
        <v>0</v>
      </c>
      <c r="P468" s="473" t="s">
        <v>1751</v>
      </c>
    </row>
    <row r="469" spans="1:16" hidden="1">
      <c r="A469">
        <v>107</v>
      </c>
      <c r="B469" t="s">
        <v>1782</v>
      </c>
      <c r="C469">
        <v>1044</v>
      </c>
      <c r="D469">
        <v>2</v>
      </c>
      <c r="E469">
        <v>1</v>
      </c>
      <c r="F469" t="s">
        <v>5378</v>
      </c>
      <c r="G469">
        <v>118</v>
      </c>
      <c r="H469">
        <v>0</v>
      </c>
      <c r="I469">
        <v>0</v>
      </c>
      <c r="J469">
        <v>0</v>
      </c>
      <c r="P469" s="474">
        <v>1</v>
      </c>
    </row>
    <row r="470" spans="1:16" hidden="1">
      <c r="A470">
        <v>107</v>
      </c>
      <c r="B470" t="s">
        <v>1792</v>
      </c>
      <c r="C470">
        <v>1047</v>
      </c>
      <c r="D470">
        <v>2</v>
      </c>
      <c r="E470">
        <v>1</v>
      </c>
      <c r="F470" t="s">
        <v>5378</v>
      </c>
      <c r="G470">
        <v>118</v>
      </c>
      <c r="H470">
        <v>0</v>
      </c>
      <c r="I470">
        <v>0</v>
      </c>
      <c r="J470">
        <v>0</v>
      </c>
      <c r="P470" s="474">
        <v>102</v>
      </c>
    </row>
    <row r="471" spans="1:16" hidden="1">
      <c r="A471">
        <v>107</v>
      </c>
      <c r="B471" t="s">
        <v>1783</v>
      </c>
      <c r="C471">
        <v>1028</v>
      </c>
      <c r="D471">
        <v>2</v>
      </c>
      <c r="E471">
        <v>1</v>
      </c>
      <c r="F471" t="s">
        <v>5374</v>
      </c>
      <c r="G471">
        <v>125</v>
      </c>
      <c r="H471">
        <v>0</v>
      </c>
      <c r="I471">
        <v>0</v>
      </c>
      <c r="J471">
        <v>0</v>
      </c>
      <c r="P471" s="474">
        <v>105</v>
      </c>
    </row>
    <row r="472" spans="1:16" hidden="1">
      <c r="A472">
        <v>107</v>
      </c>
      <c r="B472" t="s">
        <v>1784</v>
      </c>
      <c r="C472">
        <v>1029</v>
      </c>
      <c r="D472">
        <v>2</v>
      </c>
      <c r="E472">
        <v>1</v>
      </c>
      <c r="F472" t="s">
        <v>5374</v>
      </c>
      <c r="G472">
        <v>125</v>
      </c>
      <c r="H472">
        <v>0</v>
      </c>
      <c r="I472">
        <v>0</v>
      </c>
      <c r="J472">
        <v>0</v>
      </c>
      <c r="P472" s="474">
        <v>106</v>
      </c>
    </row>
    <row r="473" spans="1:16" hidden="1">
      <c r="A473">
        <v>107</v>
      </c>
      <c r="B473" t="s">
        <v>1785</v>
      </c>
      <c r="C473">
        <v>1030</v>
      </c>
      <c r="D473">
        <v>2</v>
      </c>
      <c r="E473">
        <v>1</v>
      </c>
      <c r="F473" t="s">
        <v>5374</v>
      </c>
      <c r="G473">
        <v>125</v>
      </c>
      <c r="H473">
        <v>0</v>
      </c>
      <c r="I473">
        <v>0</v>
      </c>
      <c r="J473">
        <v>0</v>
      </c>
      <c r="P473" s="474">
        <v>107</v>
      </c>
    </row>
    <row r="474" spans="1:16" hidden="1">
      <c r="A474">
        <v>108</v>
      </c>
      <c r="B474" t="s">
        <v>5285</v>
      </c>
      <c r="C474">
        <v>1194</v>
      </c>
      <c r="D474">
        <v>2</v>
      </c>
      <c r="E474">
        <v>1</v>
      </c>
      <c r="F474" t="s">
        <v>5381</v>
      </c>
      <c r="G474">
        <v>112</v>
      </c>
      <c r="H474">
        <v>0</v>
      </c>
      <c r="I474">
        <v>0</v>
      </c>
      <c r="J474">
        <v>0</v>
      </c>
      <c r="P474" s="10">
        <v>1009</v>
      </c>
    </row>
    <row r="475" spans="1:16" hidden="1">
      <c r="A475">
        <v>109</v>
      </c>
      <c r="B475" t="s">
        <v>1755</v>
      </c>
      <c r="C475">
        <v>1033</v>
      </c>
      <c r="D475">
        <v>2</v>
      </c>
      <c r="E475">
        <v>1</v>
      </c>
      <c r="F475" t="s">
        <v>5378</v>
      </c>
      <c r="G475">
        <v>118</v>
      </c>
      <c r="H475">
        <v>0</v>
      </c>
      <c r="I475">
        <v>0</v>
      </c>
      <c r="J475">
        <v>0</v>
      </c>
      <c r="P475" s="473" t="s">
        <v>1752</v>
      </c>
    </row>
    <row r="476" spans="1:16" hidden="1">
      <c r="A476">
        <v>109</v>
      </c>
      <c r="B476" t="s">
        <v>1757</v>
      </c>
      <c r="C476">
        <v>1045</v>
      </c>
      <c r="D476">
        <v>2</v>
      </c>
      <c r="E476">
        <v>1</v>
      </c>
      <c r="F476" t="s">
        <v>5378</v>
      </c>
      <c r="G476">
        <v>118</v>
      </c>
      <c r="H476">
        <v>0</v>
      </c>
      <c r="I476">
        <v>0</v>
      </c>
      <c r="J476">
        <v>0</v>
      </c>
      <c r="P476" s="474">
        <v>1</v>
      </c>
    </row>
    <row r="477" spans="1:16" hidden="1">
      <c r="A477">
        <v>109</v>
      </c>
      <c r="B477" t="s">
        <v>1758</v>
      </c>
      <c r="C477">
        <v>1034</v>
      </c>
      <c r="D477">
        <v>2</v>
      </c>
      <c r="E477">
        <v>1</v>
      </c>
      <c r="F477" t="s">
        <v>5378</v>
      </c>
      <c r="G477">
        <v>118</v>
      </c>
      <c r="H477">
        <v>0</v>
      </c>
      <c r="I477">
        <v>0</v>
      </c>
      <c r="J477">
        <v>0</v>
      </c>
      <c r="P477" s="474">
        <v>102</v>
      </c>
    </row>
    <row r="478" spans="1:16" hidden="1">
      <c r="A478">
        <v>109</v>
      </c>
      <c r="B478" t="s">
        <v>1794</v>
      </c>
      <c r="C478">
        <v>1049</v>
      </c>
      <c r="D478">
        <v>2</v>
      </c>
      <c r="E478">
        <v>1</v>
      </c>
      <c r="F478" t="s">
        <v>5378</v>
      </c>
      <c r="G478">
        <v>118</v>
      </c>
      <c r="H478">
        <v>0</v>
      </c>
      <c r="I478">
        <v>0</v>
      </c>
      <c r="J478">
        <v>0</v>
      </c>
      <c r="P478" s="474">
        <v>106</v>
      </c>
    </row>
    <row r="479" spans="1:16" hidden="1">
      <c r="A479">
        <v>109</v>
      </c>
      <c r="B479" t="s">
        <v>1793</v>
      </c>
      <c r="C479">
        <v>1048</v>
      </c>
      <c r="D479">
        <v>2</v>
      </c>
      <c r="E479">
        <v>1</v>
      </c>
      <c r="F479" t="s">
        <v>5378</v>
      </c>
      <c r="G479">
        <v>118</v>
      </c>
      <c r="H479">
        <v>0</v>
      </c>
      <c r="I479">
        <v>0</v>
      </c>
      <c r="J479">
        <v>0</v>
      </c>
      <c r="P479" s="474">
        <v>107</v>
      </c>
    </row>
    <row r="480" spans="1:16" hidden="1">
      <c r="A480">
        <v>109</v>
      </c>
      <c r="B480" t="s">
        <v>1771</v>
      </c>
      <c r="C480">
        <v>1035</v>
      </c>
      <c r="D480">
        <v>2</v>
      </c>
      <c r="E480">
        <v>1</v>
      </c>
      <c r="F480" t="s">
        <v>5378</v>
      </c>
      <c r="G480">
        <v>118</v>
      </c>
      <c r="H480">
        <v>0</v>
      </c>
      <c r="I480">
        <v>0</v>
      </c>
      <c r="J480">
        <v>0</v>
      </c>
      <c r="P480" s="10">
        <v>1010</v>
      </c>
    </row>
    <row r="481" spans="1:16" hidden="1">
      <c r="A481">
        <v>109</v>
      </c>
      <c r="B481" t="s">
        <v>1772</v>
      </c>
      <c r="C481">
        <v>1046</v>
      </c>
      <c r="D481">
        <v>2</v>
      </c>
      <c r="E481">
        <v>1</v>
      </c>
      <c r="F481" t="s">
        <v>5378</v>
      </c>
      <c r="G481">
        <v>118</v>
      </c>
      <c r="H481">
        <v>0</v>
      </c>
      <c r="I481">
        <v>0</v>
      </c>
      <c r="J481">
        <v>0</v>
      </c>
      <c r="P481" s="473" t="s">
        <v>1753</v>
      </c>
    </row>
    <row r="482" spans="1:16" hidden="1">
      <c r="A482">
        <v>109</v>
      </c>
      <c r="B482" t="s">
        <v>1774</v>
      </c>
      <c r="C482">
        <v>1036</v>
      </c>
      <c r="D482">
        <v>2</v>
      </c>
      <c r="E482">
        <v>1</v>
      </c>
      <c r="F482" t="s">
        <v>5378</v>
      </c>
      <c r="G482">
        <v>118</v>
      </c>
      <c r="H482">
        <v>0</v>
      </c>
      <c r="I482">
        <v>0</v>
      </c>
      <c r="J482">
        <v>0</v>
      </c>
      <c r="P482" s="474">
        <v>1</v>
      </c>
    </row>
    <row r="483" spans="1:16" hidden="1">
      <c r="A483">
        <v>109</v>
      </c>
      <c r="B483" t="s">
        <v>1775</v>
      </c>
      <c r="C483">
        <v>1037</v>
      </c>
      <c r="D483">
        <v>2</v>
      </c>
      <c r="E483">
        <v>1</v>
      </c>
      <c r="F483" t="s">
        <v>5378</v>
      </c>
      <c r="G483">
        <v>118</v>
      </c>
      <c r="H483">
        <v>0</v>
      </c>
      <c r="I483">
        <v>0</v>
      </c>
      <c r="J483">
        <v>0</v>
      </c>
      <c r="P483" s="474">
        <v>102</v>
      </c>
    </row>
    <row r="484" spans="1:16" hidden="1">
      <c r="A484">
        <v>109</v>
      </c>
      <c r="B484" t="s">
        <v>1776</v>
      </c>
      <c r="C484">
        <v>1038</v>
      </c>
      <c r="D484">
        <v>2</v>
      </c>
      <c r="E484">
        <v>1</v>
      </c>
      <c r="F484" t="s">
        <v>5378</v>
      </c>
      <c r="G484">
        <v>118</v>
      </c>
      <c r="H484">
        <v>0</v>
      </c>
      <c r="I484">
        <v>0</v>
      </c>
      <c r="J484">
        <v>0</v>
      </c>
      <c r="P484" s="474">
        <v>106</v>
      </c>
    </row>
    <row r="485" spans="1:16" hidden="1">
      <c r="A485">
        <v>109</v>
      </c>
      <c r="B485" t="s">
        <v>1777</v>
      </c>
      <c r="C485">
        <v>1039</v>
      </c>
      <c r="D485">
        <v>2</v>
      </c>
      <c r="E485">
        <v>1</v>
      </c>
      <c r="F485" t="s">
        <v>5378</v>
      </c>
      <c r="G485">
        <v>118</v>
      </c>
      <c r="H485">
        <v>0</v>
      </c>
      <c r="I485">
        <v>0</v>
      </c>
      <c r="J485">
        <v>0</v>
      </c>
      <c r="P485" s="474">
        <v>107</v>
      </c>
    </row>
    <row r="486" spans="1:16" hidden="1">
      <c r="A486">
        <v>109</v>
      </c>
      <c r="B486" t="s">
        <v>1778</v>
      </c>
      <c r="C486">
        <v>1041</v>
      </c>
      <c r="D486">
        <v>2</v>
      </c>
      <c r="E486">
        <v>1</v>
      </c>
      <c r="F486" t="s">
        <v>5378</v>
      </c>
      <c r="G486">
        <v>118</v>
      </c>
      <c r="H486">
        <v>0</v>
      </c>
      <c r="I486">
        <v>0</v>
      </c>
      <c r="J486">
        <v>0</v>
      </c>
      <c r="P486" s="10">
        <v>1011</v>
      </c>
    </row>
    <row r="487" spans="1:16" hidden="1">
      <c r="A487">
        <v>109</v>
      </c>
      <c r="B487" t="s">
        <v>1779</v>
      </c>
      <c r="C487">
        <v>1042</v>
      </c>
      <c r="D487">
        <v>2</v>
      </c>
      <c r="E487">
        <v>1</v>
      </c>
      <c r="F487" t="s">
        <v>5378</v>
      </c>
      <c r="G487">
        <v>118</v>
      </c>
      <c r="H487">
        <v>0</v>
      </c>
      <c r="I487">
        <v>0</v>
      </c>
      <c r="J487">
        <v>0</v>
      </c>
      <c r="P487" s="473" t="s">
        <v>1754</v>
      </c>
    </row>
    <row r="488" spans="1:16" hidden="1">
      <c r="A488">
        <v>109</v>
      </c>
      <c r="B488" t="s">
        <v>1780</v>
      </c>
      <c r="C488">
        <v>1040</v>
      </c>
      <c r="D488">
        <v>2</v>
      </c>
      <c r="E488">
        <v>1</v>
      </c>
      <c r="F488" t="s">
        <v>5378</v>
      </c>
      <c r="G488">
        <v>118</v>
      </c>
      <c r="H488">
        <v>0</v>
      </c>
      <c r="I488">
        <v>0</v>
      </c>
      <c r="J488">
        <v>0</v>
      </c>
      <c r="P488" s="474">
        <v>1</v>
      </c>
    </row>
    <row r="489" spans="1:16" hidden="1">
      <c r="A489">
        <v>109</v>
      </c>
      <c r="B489" t="s">
        <v>1781</v>
      </c>
      <c r="C489">
        <v>1043</v>
      </c>
      <c r="D489">
        <v>2</v>
      </c>
      <c r="E489">
        <v>1</v>
      </c>
      <c r="F489" t="s">
        <v>5378</v>
      </c>
      <c r="G489">
        <v>118</v>
      </c>
      <c r="H489">
        <v>0</v>
      </c>
      <c r="I489">
        <v>0</v>
      </c>
      <c r="J489">
        <v>0</v>
      </c>
      <c r="P489" s="474">
        <v>102</v>
      </c>
    </row>
    <row r="490" spans="1:16" hidden="1">
      <c r="A490">
        <v>109</v>
      </c>
      <c r="B490" t="s">
        <v>1782</v>
      </c>
      <c r="C490">
        <v>1044</v>
      </c>
      <c r="D490">
        <v>2</v>
      </c>
      <c r="E490">
        <v>1</v>
      </c>
      <c r="F490" t="s">
        <v>5378</v>
      </c>
      <c r="G490">
        <v>118</v>
      </c>
      <c r="H490">
        <v>0</v>
      </c>
      <c r="I490">
        <v>0</v>
      </c>
      <c r="J490">
        <v>0</v>
      </c>
      <c r="P490" s="474">
        <v>106</v>
      </c>
    </row>
    <row r="491" spans="1:16" hidden="1">
      <c r="A491">
        <v>109</v>
      </c>
      <c r="B491" t="s">
        <v>1792</v>
      </c>
      <c r="C491">
        <v>1047</v>
      </c>
      <c r="D491">
        <v>2</v>
      </c>
      <c r="E491">
        <v>1</v>
      </c>
      <c r="F491" t="s">
        <v>5378</v>
      </c>
      <c r="G491">
        <v>118</v>
      </c>
      <c r="H491">
        <v>0</v>
      </c>
      <c r="I491">
        <v>0</v>
      </c>
      <c r="J491">
        <v>0</v>
      </c>
      <c r="P491" s="474">
        <v>107</v>
      </c>
    </row>
    <row r="492" spans="1:16" hidden="1">
      <c r="A492">
        <v>110</v>
      </c>
      <c r="B492" t="s">
        <v>453</v>
      </c>
      <c r="C492">
        <v>3</v>
      </c>
      <c r="D492">
        <v>2</v>
      </c>
      <c r="E492">
        <v>1</v>
      </c>
      <c r="F492" t="s">
        <v>5387</v>
      </c>
      <c r="G492">
        <v>115</v>
      </c>
      <c r="H492">
        <v>0</v>
      </c>
      <c r="I492">
        <v>0</v>
      </c>
      <c r="J492">
        <v>0</v>
      </c>
      <c r="P492" s="10">
        <v>1012</v>
      </c>
    </row>
    <row r="493" spans="1:16" hidden="1">
      <c r="A493">
        <v>111</v>
      </c>
      <c r="B493" t="s">
        <v>5170</v>
      </c>
      <c r="C493">
        <v>1004</v>
      </c>
      <c r="D493">
        <v>2</v>
      </c>
      <c r="E493">
        <v>1</v>
      </c>
      <c r="F493" t="s">
        <v>5375</v>
      </c>
      <c r="G493">
        <v>117</v>
      </c>
      <c r="H493">
        <v>0</v>
      </c>
      <c r="I493">
        <v>0</v>
      </c>
      <c r="J493">
        <v>0</v>
      </c>
      <c r="P493" s="473" t="s">
        <v>1756</v>
      </c>
    </row>
    <row r="494" spans="1:16" hidden="1">
      <c r="A494">
        <v>111</v>
      </c>
      <c r="B494" t="s">
        <v>5281</v>
      </c>
      <c r="C494">
        <v>1191</v>
      </c>
      <c r="D494">
        <v>2</v>
      </c>
      <c r="E494">
        <v>1</v>
      </c>
      <c r="F494" t="s">
        <v>5380</v>
      </c>
      <c r="G494">
        <v>116</v>
      </c>
      <c r="H494">
        <v>0</v>
      </c>
      <c r="I494">
        <v>0</v>
      </c>
      <c r="J494">
        <v>0</v>
      </c>
      <c r="P494" s="474">
        <v>1</v>
      </c>
    </row>
    <row r="495" spans="1:16" hidden="1">
      <c r="A495">
        <v>111</v>
      </c>
      <c r="B495" t="s">
        <v>5283</v>
      </c>
      <c r="C495">
        <v>1192</v>
      </c>
      <c r="D495">
        <v>2</v>
      </c>
      <c r="E495">
        <v>1</v>
      </c>
      <c r="F495" t="s">
        <v>5380</v>
      </c>
      <c r="G495">
        <v>116</v>
      </c>
      <c r="H495">
        <v>0</v>
      </c>
      <c r="I495">
        <v>0</v>
      </c>
      <c r="J495">
        <v>0</v>
      </c>
      <c r="P495" s="474">
        <v>102</v>
      </c>
    </row>
    <row r="496" spans="1:16" hidden="1">
      <c r="A496">
        <v>111</v>
      </c>
      <c r="B496" t="s">
        <v>5272</v>
      </c>
      <c r="C496">
        <v>1186</v>
      </c>
      <c r="D496">
        <v>2</v>
      </c>
      <c r="E496">
        <v>1</v>
      </c>
      <c r="F496" t="s">
        <v>5380</v>
      </c>
      <c r="G496">
        <v>116</v>
      </c>
      <c r="H496">
        <v>0</v>
      </c>
      <c r="I496">
        <v>0</v>
      </c>
      <c r="J496">
        <v>0</v>
      </c>
      <c r="P496" s="474">
        <v>107</v>
      </c>
    </row>
    <row r="497" spans="1:16" hidden="1">
      <c r="A497">
        <v>111</v>
      </c>
      <c r="B497" t="s">
        <v>5284</v>
      </c>
      <c r="C497">
        <v>1193</v>
      </c>
      <c r="D497">
        <v>2</v>
      </c>
      <c r="E497">
        <v>1</v>
      </c>
      <c r="F497" t="s">
        <v>5380</v>
      </c>
      <c r="G497">
        <v>116</v>
      </c>
      <c r="H497">
        <v>0</v>
      </c>
      <c r="I497">
        <v>0</v>
      </c>
      <c r="J497">
        <v>0</v>
      </c>
      <c r="P497" s="10">
        <v>1013</v>
      </c>
    </row>
    <row r="498" spans="1:16" hidden="1">
      <c r="A498">
        <v>201</v>
      </c>
      <c r="B498" t="s">
        <v>1716</v>
      </c>
      <c r="C498">
        <v>112</v>
      </c>
      <c r="D498">
        <v>1</v>
      </c>
      <c r="E498">
        <v>1</v>
      </c>
      <c r="G498">
        <v>102</v>
      </c>
      <c r="H498">
        <v>0</v>
      </c>
      <c r="I498">
        <v>0</v>
      </c>
      <c r="J498">
        <v>0</v>
      </c>
      <c r="P498" s="473" t="s">
        <v>1759</v>
      </c>
    </row>
    <row r="499" spans="1:16" hidden="1">
      <c r="A499">
        <v>201</v>
      </c>
      <c r="B499" t="s">
        <v>1717</v>
      </c>
      <c r="C499">
        <v>128</v>
      </c>
      <c r="D499">
        <v>1</v>
      </c>
      <c r="E499">
        <v>1</v>
      </c>
      <c r="G499">
        <v>106</v>
      </c>
      <c r="H499">
        <v>0</v>
      </c>
      <c r="I499">
        <v>0</v>
      </c>
      <c r="J499">
        <v>0</v>
      </c>
      <c r="P499" s="474">
        <v>1</v>
      </c>
    </row>
    <row r="500" spans="1:16" hidden="1">
      <c r="A500">
        <v>201</v>
      </c>
      <c r="B500" t="s">
        <v>1718</v>
      </c>
      <c r="C500">
        <v>101</v>
      </c>
      <c r="D500">
        <v>1</v>
      </c>
      <c r="E500">
        <v>1</v>
      </c>
      <c r="G500">
        <v>0</v>
      </c>
      <c r="H500">
        <v>0</v>
      </c>
      <c r="I500">
        <v>0</v>
      </c>
      <c r="J500">
        <v>0</v>
      </c>
      <c r="P500" s="474">
        <v>102</v>
      </c>
    </row>
    <row r="501" spans="1:16" hidden="1">
      <c r="A501">
        <v>201</v>
      </c>
      <c r="B501" t="s">
        <v>1719</v>
      </c>
      <c r="C501">
        <v>111</v>
      </c>
      <c r="D501">
        <v>1</v>
      </c>
      <c r="E501">
        <v>1</v>
      </c>
      <c r="G501">
        <v>102</v>
      </c>
      <c r="H501">
        <v>0</v>
      </c>
      <c r="I501">
        <v>0</v>
      </c>
      <c r="J501">
        <v>0</v>
      </c>
      <c r="P501" s="474">
        <v>106</v>
      </c>
    </row>
    <row r="502" spans="1:16" hidden="1">
      <c r="A502">
        <v>201</v>
      </c>
      <c r="B502" t="s">
        <v>1720</v>
      </c>
      <c r="C502">
        <v>102</v>
      </c>
      <c r="D502">
        <v>1</v>
      </c>
      <c r="E502">
        <v>1</v>
      </c>
      <c r="G502">
        <v>0</v>
      </c>
      <c r="H502">
        <v>0</v>
      </c>
      <c r="I502">
        <v>0</v>
      </c>
      <c r="J502">
        <v>0</v>
      </c>
      <c r="P502" s="474">
        <v>107</v>
      </c>
    </row>
    <row r="503" spans="1:16" hidden="1">
      <c r="A503">
        <v>201</v>
      </c>
      <c r="B503" t="s">
        <v>1721</v>
      </c>
      <c r="C503">
        <v>103</v>
      </c>
      <c r="D503">
        <v>1</v>
      </c>
      <c r="E503">
        <v>1</v>
      </c>
      <c r="G503">
        <v>0</v>
      </c>
      <c r="H503">
        <v>0</v>
      </c>
      <c r="I503">
        <v>0</v>
      </c>
      <c r="J503">
        <v>0</v>
      </c>
      <c r="P503" s="10">
        <v>1014</v>
      </c>
    </row>
    <row r="504" spans="1:16" hidden="1">
      <c r="A504">
        <v>201</v>
      </c>
      <c r="B504" t="s">
        <v>1722</v>
      </c>
      <c r="C504">
        <v>118</v>
      </c>
      <c r="D504">
        <v>1</v>
      </c>
      <c r="E504">
        <v>1</v>
      </c>
      <c r="G504">
        <v>103</v>
      </c>
      <c r="H504">
        <v>0</v>
      </c>
      <c r="I504">
        <v>0</v>
      </c>
      <c r="J504">
        <v>0</v>
      </c>
      <c r="P504" s="473" t="s">
        <v>1760</v>
      </c>
    </row>
    <row r="505" spans="1:16" hidden="1">
      <c r="A505">
        <v>201</v>
      </c>
      <c r="B505" t="s">
        <v>1723</v>
      </c>
      <c r="C505">
        <v>124</v>
      </c>
      <c r="D505">
        <v>1</v>
      </c>
      <c r="E505">
        <v>1</v>
      </c>
      <c r="G505">
        <v>109</v>
      </c>
      <c r="H505">
        <v>0</v>
      </c>
      <c r="I505">
        <v>0</v>
      </c>
      <c r="J505">
        <v>0</v>
      </c>
      <c r="P505" s="474">
        <v>1</v>
      </c>
    </row>
    <row r="506" spans="1:16" hidden="1">
      <c r="A506">
        <v>201</v>
      </c>
      <c r="B506" t="s">
        <v>1724</v>
      </c>
      <c r="C506">
        <v>125</v>
      </c>
      <c r="D506">
        <v>1</v>
      </c>
      <c r="E506">
        <v>1</v>
      </c>
      <c r="G506">
        <v>109</v>
      </c>
      <c r="H506">
        <v>0</v>
      </c>
      <c r="I506">
        <v>0</v>
      </c>
      <c r="J506">
        <v>0</v>
      </c>
      <c r="P506" s="474">
        <v>102</v>
      </c>
    </row>
    <row r="507" spans="1:16" hidden="1">
      <c r="A507">
        <v>201</v>
      </c>
      <c r="B507" t="s">
        <v>1725</v>
      </c>
      <c r="C507">
        <v>104</v>
      </c>
      <c r="D507">
        <v>1</v>
      </c>
      <c r="E507">
        <v>1</v>
      </c>
      <c r="G507">
        <v>0</v>
      </c>
      <c r="H507">
        <v>0</v>
      </c>
      <c r="I507">
        <v>0</v>
      </c>
      <c r="J507">
        <v>0</v>
      </c>
      <c r="P507" s="474">
        <v>105</v>
      </c>
    </row>
    <row r="508" spans="1:16" hidden="1">
      <c r="A508">
        <v>201</v>
      </c>
      <c r="B508" t="s">
        <v>1726</v>
      </c>
      <c r="C508">
        <v>126</v>
      </c>
      <c r="D508">
        <v>1</v>
      </c>
      <c r="E508">
        <v>1</v>
      </c>
      <c r="G508">
        <v>109</v>
      </c>
      <c r="H508">
        <v>0</v>
      </c>
      <c r="I508">
        <v>0</v>
      </c>
      <c r="J508">
        <v>0</v>
      </c>
      <c r="P508" s="474">
        <v>106</v>
      </c>
    </row>
    <row r="509" spans="1:16" hidden="1">
      <c r="A509">
        <v>201</v>
      </c>
      <c r="B509" t="s">
        <v>1727</v>
      </c>
      <c r="C509">
        <v>127</v>
      </c>
      <c r="D509">
        <v>1</v>
      </c>
      <c r="E509">
        <v>1</v>
      </c>
      <c r="G509">
        <v>109</v>
      </c>
      <c r="H509">
        <v>0</v>
      </c>
      <c r="I509">
        <v>0</v>
      </c>
      <c r="J509">
        <v>0</v>
      </c>
      <c r="P509" s="474">
        <v>107</v>
      </c>
    </row>
    <row r="510" spans="1:16" hidden="1">
      <c r="A510">
        <v>201</v>
      </c>
      <c r="B510" t="s">
        <v>1728</v>
      </c>
      <c r="C510">
        <v>105</v>
      </c>
      <c r="D510">
        <v>1</v>
      </c>
      <c r="E510">
        <v>1</v>
      </c>
      <c r="G510">
        <v>0</v>
      </c>
      <c r="H510">
        <v>0</v>
      </c>
      <c r="I510">
        <v>0</v>
      </c>
      <c r="J510">
        <v>0</v>
      </c>
      <c r="P510" s="10">
        <v>1015</v>
      </c>
    </row>
    <row r="511" spans="1:16" hidden="1">
      <c r="A511">
        <v>201</v>
      </c>
      <c r="B511" t="s">
        <v>1729</v>
      </c>
      <c r="C511">
        <v>114</v>
      </c>
      <c r="D511">
        <v>1</v>
      </c>
      <c r="E511">
        <v>1</v>
      </c>
      <c r="G511">
        <v>102</v>
      </c>
      <c r="H511">
        <v>0</v>
      </c>
      <c r="I511">
        <v>0</v>
      </c>
      <c r="J511">
        <v>0</v>
      </c>
      <c r="P511" s="473" t="s">
        <v>1761</v>
      </c>
    </row>
    <row r="512" spans="1:16" hidden="1">
      <c r="A512">
        <v>201</v>
      </c>
      <c r="B512" t="s">
        <v>1730</v>
      </c>
      <c r="C512">
        <v>106</v>
      </c>
      <c r="D512">
        <v>1</v>
      </c>
      <c r="E512">
        <v>1</v>
      </c>
      <c r="G512">
        <v>0</v>
      </c>
      <c r="H512">
        <v>0</v>
      </c>
      <c r="I512">
        <v>0</v>
      </c>
      <c r="J512">
        <v>0</v>
      </c>
      <c r="P512" s="474">
        <v>1</v>
      </c>
    </row>
    <row r="513" spans="1:16" hidden="1">
      <c r="A513">
        <v>201</v>
      </c>
      <c r="B513" t="s">
        <v>1731</v>
      </c>
      <c r="C513">
        <v>107</v>
      </c>
      <c r="D513">
        <v>1</v>
      </c>
      <c r="E513">
        <v>1</v>
      </c>
      <c r="G513">
        <v>0</v>
      </c>
      <c r="H513">
        <v>0</v>
      </c>
      <c r="I513">
        <v>0</v>
      </c>
      <c r="J513">
        <v>0</v>
      </c>
      <c r="P513" s="474">
        <v>102</v>
      </c>
    </row>
    <row r="514" spans="1:16" hidden="1">
      <c r="A514">
        <v>201</v>
      </c>
      <c r="B514" t="s">
        <v>1733</v>
      </c>
      <c r="C514">
        <v>119</v>
      </c>
      <c r="D514">
        <v>1</v>
      </c>
      <c r="E514">
        <v>1</v>
      </c>
      <c r="G514">
        <v>103</v>
      </c>
      <c r="H514">
        <v>0</v>
      </c>
      <c r="I514">
        <v>0</v>
      </c>
      <c r="J514">
        <v>0</v>
      </c>
      <c r="P514" s="474">
        <v>106</v>
      </c>
    </row>
    <row r="515" spans="1:16" hidden="1">
      <c r="A515">
        <v>201</v>
      </c>
      <c r="B515" t="s">
        <v>64</v>
      </c>
      <c r="C515">
        <v>122</v>
      </c>
      <c r="D515">
        <v>1</v>
      </c>
      <c r="E515">
        <v>1</v>
      </c>
      <c r="G515">
        <v>109</v>
      </c>
      <c r="H515">
        <v>0</v>
      </c>
      <c r="I515">
        <v>0</v>
      </c>
      <c r="J515">
        <v>0</v>
      </c>
      <c r="P515" s="474">
        <v>107</v>
      </c>
    </row>
    <row r="516" spans="1:16" hidden="1">
      <c r="A516">
        <v>201</v>
      </c>
      <c r="B516" t="s">
        <v>1734</v>
      </c>
      <c r="C516">
        <v>129</v>
      </c>
      <c r="D516">
        <v>1</v>
      </c>
      <c r="E516">
        <v>1</v>
      </c>
      <c r="G516">
        <v>101</v>
      </c>
      <c r="H516">
        <v>0</v>
      </c>
      <c r="I516">
        <v>0</v>
      </c>
      <c r="J516">
        <v>0</v>
      </c>
      <c r="P516" s="10">
        <v>1016</v>
      </c>
    </row>
    <row r="517" spans="1:16" hidden="1">
      <c r="A517">
        <v>201</v>
      </c>
      <c r="B517" t="s">
        <v>65</v>
      </c>
      <c r="C517">
        <v>123</v>
      </c>
      <c r="D517">
        <v>1</v>
      </c>
      <c r="E517">
        <v>1</v>
      </c>
      <c r="G517">
        <v>109</v>
      </c>
      <c r="H517">
        <v>0</v>
      </c>
      <c r="I517">
        <v>0</v>
      </c>
      <c r="J517">
        <v>0</v>
      </c>
      <c r="P517" s="473" t="s">
        <v>1788</v>
      </c>
    </row>
    <row r="518" spans="1:16" hidden="1">
      <c r="A518">
        <v>201</v>
      </c>
      <c r="B518" t="s">
        <v>1736</v>
      </c>
      <c r="C518">
        <v>120</v>
      </c>
      <c r="D518">
        <v>1</v>
      </c>
      <c r="E518">
        <v>1</v>
      </c>
      <c r="G518">
        <v>106</v>
      </c>
      <c r="H518">
        <v>0</v>
      </c>
      <c r="I518">
        <v>0</v>
      </c>
      <c r="J518">
        <v>0</v>
      </c>
      <c r="P518" s="474">
        <v>1</v>
      </c>
    </row>
    <row r="519" spans="1:16" hidden="1">
      <c r="A519">
        <v>201</v>
      </c>
      <c r="B519" t="s">
        <v>1737</v>
      </c>
      <c r="C519">
        <v>113</v>
      </c>
      <c r="D519">
        <v>1</v>
      </c>
      <c r="E519">
        <v>1</v>
      </c>
      <c r="G519">
        <v>102</v>
      </c>
      <c r="H519">
        <v>0</v>
      </c>
      <c r="I519">
        <v>0</v>
      </c>
      <c r="J519">
        <v>0</v>
      </c>
      <c r="P519" s="474">
        <v>102</v>
      </c>
    </row>
    <row r="520" spans="1:16" hidden="1">
      <c r="A520">
        <v>201</v>
      </c>
      <c r="B520" t="s">
        <v>1739</v>
      </c>
      <c r="C520">
        <v>117</v>
      </c>
      <c r="D520">
        <v>1</v>
      </c>
      <c r="E520">
        <v>1</v>
      </c>
      <c r="G520">
        <v>103</v>
      </c>
      <c r="H520">
        <v>0</v>
      </c>
      <c r="I520">
        <v>0</v>
      </c>
      <c r="J520">
        <v>0</v>
      </c>
      <c r="P520" s="474">
        <v>106</v>
      </c>
    </row>
    <row r="521" spans="1:16" hidden="1">
      <c r="A521">
        <v>201</v>
      </c>
      <c r="B521" t="s">
        <v>1740</v>
      </c>
      <c r="C521">
        <v>116</v>
      </c>
      <c r="D521">
        <v>1</v>
      </c>
      <c r="E521">
        <v>1</v>
      </c>
      <c r="G521">
        <v>102</v>
      </c>
      <c r="H521">
        <v>0</v>
      </c>
      <c r="I521">
        <v>0</v>
      </c>
      <c r="J521">
        <v>0</v>
      </c>
      <c r="P521" s="474">
        <v>107</v>
      </c>
    </row>
    <row r="522" spans="1:16" hidden="1">
      <c r="A522">
        <v>201</v>
      </c>
      <c r="B522" t="s">
        <v>1741</v>
      </c>
      <c r="C522">
        <v>110</v>
      </c>
      <c r="D522">
        <v>1</v>
      </c>
      <c r="E522">
        <v>1</v>
      </c>
      <c r="G522">
        <v>0</v>
      </c>
      <c r="H522">
        <v>0</v>
      </c>
      <c r="I522">
        <v>0</v>
      </c>
      <c r="J522">
        <v>0</v>
      </c>
      <c r="P522" s="10">
        <v>1017</v>
      </c>
    </row>
    <row r="523" spans="1:16" hidden="1">
      <c r="A523">
        <v>201</v>
      </c>
      <c r="B523" t="s">
        <v>1742</v>
      </c>
      <c r="C523">
        <v>121</v>
      </c>
      <c r="D523">
        <v>1</v>
      </c>
      <c r="E523">
        <v>1</v>
      </c>
      <c r="G523">
        <v>106</v>
      </c>
      <c r="H523">
        <v>0</v>
      </c>
      <c r="I523">
        <v>0</v>
      </c>
      <c r="J523">
        <v>0</v>
      </c>
      <c r="P523" s="473" t="s">
        <v>1762</v>
      </c>
    </row>
    <row r="524" spans="1:16" hidden="1">
      <c r="A524">
        <v>202</v>
      </c>
      <c r="B524" t="s">
        <v>1716</v>
      </c>
      <c r="C524">
        <v>112</v>
      </c>
      <c r="D524">
        <v>1</v>
      </c>
      <c r="E524">
        <v>1</v>
      </c>
      <c r="G524">
        <v>102</v>
      </c>
      <c r="H524">
        <v>0</v>
      </c>
      <c r="I524">
        <v>0</v>
      </c>
      <c r="J524">
        <v>0</v>
      </c>
      <c r="P524" s="474">
        <v>1</v>
      </c>
    </row>
    <row r="525" spans="1:16" hidden="1">
      <c r="A525">
        <v>202</v>
      </c>
      <c r="B525" t="s">
        <v>1717</v>
      </c>
      <c r="C525">
        <v>128</v>
      </c>
      <c r="D525">
        <v>1</v>
      </c>
      <c r="E525">
        <v>1</v>
      </c>
      <c r="G525">
        <v>106</v>
      </c>
      <c r="H525">
        <v>0</v>
      </c>
      <c r="I525">
        <v>0</v>
      </c>
      <c r="J525">
        <v>0</v>
      </c>
      <c r="P525" s="474">
        <v>102</v>
      </c>
    </row>
    <row r="526" spans="1:16" hidden="1">
      <c r="A526">
        <v>202</v>
      </c>
      <c r="B526" t="s">
        <v>1718</v>
      </c>
      <c r="C526">
        <v>101</v>
      </c>
      <c r="D526">
        <v>1</v>
      </c>
      <c r="E526">
        <v>1</v>
      </c>
      <c r="G526">
        <v>0</v>
      </c>
      <c r="H526">
        <v>0</v>
      </c>
      <c r="I526">
        <v>0</v>
      </c>
      <c r="J526">
        <v>0</v>
      </c>
      <c r="P526" s="474">
        <v>105</v>
      </c>
    </row>
    <row r="527" spans="1:16" hidden="1">
      <c r="A527">
        <v>202</v>
      </c>
      <c r="B527" t="s">
        <v>1719</v>
      </c>
      <c r="C527">
        <v>111</v>
      </c>
      <c r="D527">
        <v>1</v>
      </c>
      <c r="E527">
        <v>1</v>
      </c>
      <c r="G527">
        <v>102</v>
      </c>
      <c r="H527">
        <v>0</v>
      </c>
      <c r="I527">
        <v>0</v>
      </c>
      <c r="J527">
        <v>0</v>
      </c>
      <c r="P527" s="474">
        <v>106</v>
      </c>
    </row>
    <row r="528" spans="1:16" hidden="1">
      <c r="A528">
        <v>202</v>
      </c>
      <c r="B528" t="s">
        <v>1720</v>
      </c>
      <c r="C528">
        <v>102</v>
      </c>
      <c r="D528">
        <v>1</v>
      </c>
      <c r="E528">
        <v>1</v>
      </c>
      <c r="G528">
        <v>0</v>
      </c>
      <c r="H528">
        <v>0</v>
      </c>
      <c r="I528">
        <v>0</v>
      </c>
      <c r="J528">
        <v>0</v>
      </c>
      <c r="P528" s="474">
        <v>107</v>
      </c>
    </row>
    <row r="529" spans="1:16" hidden="1">
      <c r="A529">
        <v>202</v>
      </c>
      <c r="B529" t="s">
        <v>1721</v>
      </c>
      <c r="C529">
        <v>103</v>
      </c>
      <c r="D529">
        <v>1</v>
      </c>
      <c r="E529">
        <v>1</v>
      </c>
      <c r="G529">
        <v>0</v>
      </c>
      <c r="H529">
        <v>0</v>
      </c>
      <c r="I529">
        <v>0</v>
      </c>
      <c r="J529">
        <v>0</v>
      </c>
      <c r="P529" s="10">
        <v>1018</v>
      </c>
    </row>
    <row r="530" spans="1:16" hidden="1">
      <c r="A530">
        <v>202</v>
      </c>
      <c r="B530" t="s">
        <v>1722</v>
      </c>
      <c r="C530">
        <v>118</v>
      </c>
      <c r="D530">
        <v>1</v>
      </c>
      <c r="E530">
        <v>1</v>
      </c>
      <c r="G530">
        <v>103</v>
      </c>
      <c r="H530">
        <v>0</v>
      </c>
      <c r="I530">
        <v>0</v>
      </c>
      <c r="J530">
        <v>0</v>
      </c>
      <c r="P530" s="473" t="s">
        <v>1789</v>
      </c>
    </row>
    <row r="531" spans="1:16" hidden="1">
      <c r="A531">
        <v>202</v>
      </c>
      <c r="B531" t="s">
        <v>1723</v>
      </c>
      <c r="C531">
        <v>124</v>
      </c>
      <c r="D531">
        <v>1</v>
      </c>
      <c r="E531">
        <v>1</v>
      </c>
      <c r="G531">
        <v>109</v>
      </c>
      <c r="H531">
        <v>0</v>
      </c>
      <c r="I531">
        <v>0</v>
      </c>
      <c r="J531">
        <v>0</v>
      </c>
      <c r="P531" s="474">
        <v>1</v>
      </c>
    </row>
    <row r="532" spans="1:16" hidden="1">
      <c r="A532">
        <v>202</v>
      </c>
      <c r="B532" t="s">
        <v>1724</v>
      </c>
      <c r="C532">
        <v>125</v>
      </c>
      <c r="D532">
        <v>1</v>
      </c>
      <c r="E532">
        <v>1</v>
      </c>
      <c r="G532">
        <v>109</v>
      </c>
      <c r="H532">
        <v>0</v>
      </c>
      <c r="I532">
        <v>0</v>
      </c>
      <c r="J532">
        <v>0</v>
      </c>
      <c r="P532" s="474">
        <v>102</v>
      </c>
    </row>
    <row r="533" spans="1:16" hidden="1">
      <c r="A533">
        <v>202</v>
      </c>
      <c r="B533" t="s">
        <v>1725</v>
      </c>
      <c r="C533">
        <v>104</v>
      </c>
      <c r="D533">
        <v>1</v>
      </c>
      <c r="E533">
        <v>1</v>
      </c>
      <c r="G533">
        <v>0</v>
      </c>
      <c r="H533">
        <v>0</v>
      </c>
      <c r="I533">
        <v>0</v>
      </c>
      <c r="J533">
        <v>0</v>
      </c>
      <c r="P533" s="474">
        <v>106</v>
      </c>
    </row>
    <row r="534" spans="1:16" hidden="1">
      <c r="A534">
        <v>202</v>
      </c>
      <c r="B534" t="s">
        <v>1726</v>
      </c>
      <c r="C534">
        <v>126</v>
      </c>
      <c r="D534">
        <v>1</v>
      </c>
      <c r="E534">
        <v>1</v>
      </c>
      <c r="G534">
        <v>109</v>
      </c>
      <c r="H534">
        <v>0</v>
      </c>
      <c r="I534">
        <v>0</v>
      </c>
      <c r="J534">
        <v>0</v>
      </c>
      <c r="P534" s="474">
        <v>107</v>
      </c>
    </row>
    <row r="535" spans="1:16" hidden="1">
      <c r="A535">
        <v>202</v>
      </c>
      <c r="B535" t="s">
        <v>1727</v>
      </c>
      <c r="C535">
        <v>127</v>
      </c>
      <c r="D535">
        <v>1</v>
      </c>
      <c r="E535">
        <v>1</v>
      </c>
      <c r="G535">
        <v>109</v>
      </c>
      <c r="H535">
        <v>0</v>
      </c>
      <c r="I535">
        <v>0</v>
      </c>
      <c r="J535">
        <v>0</v>
      </c>
      <c r="P535" s="10">
        <v>1019</v>
      </c>
    </row>
    <row r="536" spans="1:16" hidden="1">
      <c r="A536">
        <v>202</v>
      </c>
      <c r="B536" t="s">
        <v>1728</v>
      </c>
      <c r="C536">
        <v>105</v>
      </c>
      <c r="D536">
        <v>1</v>
      </c>
      <c r="E536">
        <v>1</v>
      </c>
      <c r="G536">
        <v>0</v>
      </c>
      <c r="H536">
        <v>0</v>
      </c>
      <c r="I536">
        <v>0</v>
      </c>
      <c r="J536">
        <v>0</v>
      </c>
      <c r="P536" s="473" t="s">
        <v>1763</v>
      </c>
    </row>
    <row r="537" spans="1:16" hidden="1">
      <c r="A537">
        <v>202</v>
      </c>
      <c r="B537" t="s">
        <v>1729</v>
      </c>
      <c r="C537">
        <v>114</v>
      </c>
      <c r="D537">
        <v>1</v>
      </c>
      <c r="E537">
        <v>1</v>
      </c>
      <c r="G537">
        <v>102</v>
      </c>
      <c r="H537">
        <v>0</v>
      </c>
      <c r="I537">
        <v>0</v>
      </c>
      <c r="J537">
        <v>0</v>
      </c>
      <c r="P537" s="474">
        <v>1</v>
      </c>
    </row>
    <row r="538" spans="1:16" hidden="1">
      <c r="A538">
        <v>202</v>
      </c>
      <c r="B538" t="s">
        <v>1730</v>
      </c>
      <c r="C538">
        <v>106</v>
      </c>
      <c r="D538">
        <v>1</v>
      </c>
      <c r="E538">
        <v>1</v>
      </c>
      <c r="G538">
        <v>0</v>
      </c>
      <c r="H538">
        <v>0</v>
      </c>
      <c r="I538">
        <v>0</v>
      </c>
      <c r="J538">
        <v>0</v>
      </c>
      <c r="P538" s="474">
        <v>102</v>
      </c>
    </row>
    <row r="539" spans="1:16" hidden="1">
      <c r="A539">
        <v>202</v>
      </c>
      <c r="B539" t="s">
        <v>1731</v>
      </c>
      <c r="C539">
        <v>107</v>
      </c>
      <c r="D539">
        <v>1</v>
      </c>
      <c r="E539">
        <v>1</v>
      </c>
      <c r="G539">
        <v>0</v>
      </c>
      <c r="H539">
        <v>0</v>
      </c>
      <c r="I539">
        <v>0</v>
      </c>
      <c r="J539">
        <v>0</v>
      </c>
      <c r="P539" s="474">
        <v>106</v>
      </c>
    </row>
    <row r="540" spans="1:16" hidden="1">
      <c r="A540">
        <v>202</v>
      </c>
      <c r="B540" t="s">
        <v>1733</v>
      </c>
      <c r="C540">
        <v>119</v>
      </c>
      <c r="D540">
        <v>1</v>
      </c>
      <c r="E540">
        <v>1</v>
      </c>
      <c r="G540">
        <v>103</v>
      </c>
      <c r="H540">
        <v>0</v>
      </c>
      <c r="I540">
        <v>0</v>
      </c>
      <c r="J540">
        <v>0</v>
      </c>
      <c r="P540" s="474">
        <v>107</v>
      </c>
    </row>
    <row r="541" spans="1:16" hidden="1">
      <c r="A541">
        <v>202</v>
      </c>
      <c r="B541" t="s">
        <v>64</v>
      </c>
      <c r="C541">
        <v>122</v>
      </c>
      <c r="D541">
        <v>1</v>
      </c>
      <c r="E541">
        <v>1</v>
      </c>
      <c r="G541">
        <v>109</v>
      </c>
      <c r="H541">
        <v>0</v>
      </c>
      <c r="I541">
        <v>0</v>
      </c>
      <c r="J541">
        <v>0</v>
      </c>
      <c r="P541" s="10">
        <v>1020</v>
      </c>
    </row>
    <row r="542" spans="1:16" hidden="1">
      <c r="A542">
        <v>202</v>
      </c>
      <c r="B542" t="s">
        <v>1734</v>
      </c>
      <c r="C542">
        <v>129</v>
      </c>
      <c r="D542">
        <v>1</v>
      </c>
      <c r="E542">
        <v>1</v>
      </c>
      <c r="G542">
        <v>101</v>
      </c>
      <c r="H542">
        <v>0</v>
      </c>
      <c r="I542">
        <v>0</v>
      </c>
      <c r="J542">
        <v>0</v>
      </c>
      <c r="P542" s="473" t="s">
        <v>1790</v>
      </c>
    </row>
    <row r="543" spans="1:16" hidden="1">
      <c r="A543">
        <v>202</v>
      </c>
      <c r="B543" t="s">
        <v>65</v>
      </c>
      <c r="C543">
        <v>123</v>
      </c>
      <c r="D543">
        <v>1</v>
      </c>
      <c r="E543">
        <v>1</v>
      </c>
      <c r="G543">
        <v>109</v>
      </c>
      <c r="H543">
        <v>0</v>
      </c>
      <c r="I543">
        <v>0</v>
      </c>
      <c r="J543">
        <v>0</v>
      </c>
      <c r="P543" s="474">
        <v>1</v>
      </c>
    </row>
    <row r="544" spans="1:16" hidden="1">
      <c r="A544">
        <v>202</v>
      </c>
      <c r="B544" t="s">
        <v>1736</v>
      </c>
      <c r="C544">
        <v>120</v>
      </c>
      <c r="D544">
        <v>1</v>
      </c>
      <c r="E544">
        <v>1</v>
      </c>
      <c r="G544">
        <v>106</v>
      </c>
      <c r="H544">
        <v>0</v>
      </c>
      <c r="I544">
        <v>0</v>
      </c>
      <c r="J544">
        <v>0</v>
      </c>
      <c r="P544" s="474">
        <v>102</v>
      </c>
    </row>
    <row r="545" spans="1:16" hidden="1">
      <c r="A545">
        <v>202</v>
      </c>
      <c r="B545" t="s">
        <v>1737</v>
      </c>
      <c r="C545">
        <v>113</v>
      </c>
      <c r="D545">
        <v>1</v>
      </c>
      <c r="E545">
        <v>1</v>
      </c>
      <c r="G545">
        <v>102</v>
      </c>
      <c r="H545">
        <v>0</v>
      </c>
      <c r="I545">
        <v>0</v>
      </c>
      <c r="J545">
        <v>0</v>
      </c>
      <c r="P545" s="474">
        <v>105</v>
      </c>
    </row>
    <row r="546" spans="1:16" hidden="1">
      <c r="A546">
        <v>202</v>
      </c>
      <c r="B546" t="s">
        <v>1738</v>
      </c>
      <c r="C546">
        <v>115</v>
      </c>
      <c r="D546">
        <v>1</v>
      </c>
      <c r="E546">
        <v>1</v>
      </c>
      <c r="G546">
        <v>102</v>
      </c>
      <c r="H546">
        <v>0</v>
      </c>
      <c r="I546">
        <v>0</v>
      </c>
      <c r="J546">
        <v>0</v>
      </c>
      <c r="P546" s="474">
        <v>106</v>
      </c>
    </row>
    <row r="547" spans="1:16" hidden="1">
      <c r="A547">
        <v>202</v>
      </c>
      <c r="B547" t="s">
        <v>1739</v>
      </c>
      <c r="C547">
        <v>117</v>
      </c>
      <c r="D547">
        <v>1</v>
      </c>
      <c r="E547">
        <v>1</v>
      </c>
      <c r="G547">
        <v>103</v>
      </c>
      <c r="H547">
        <v>0</v>
      </c>
      <c r="I547">
        <v>0</v>
      </c>
      <c r="J547">
        <v>0</v>
      </c>
      <c r="P547" s="474">
        <v>107</v>
      </c>
    </row>
    <row r="548" spans="1:16" hidden="1">
      <c r="A548">
        <v>202</v>
      </c>
      <c r="B548" t="s">
        <v>1740</v>
      </c>
      <c r="C548">
        <v>116</v>
      </c>
      <c r="D548">
        <v>1</v>
      </c>
      <c r="E548">
        <v>1</v>
      </c>
      <c r="G548">
        <v>102</v>
      </c>
      <c r="H548">
        <v>0</v>
      </c>
      <c r="I548">
        <v>0</v>
      </c>
      <c r="J548">
        <v>0</v>
      </c>
      <c r="P548" s="10">
        <v>1021</v>
      </c>
    </row>
    <row r="549" spans="1:16" hidden="1">
      <c r="A549">
        <v>202</v>
      </c>
      <c r="B549" t="s">
        <v>1741</v>
      </c>
      <c r="C549">
        <v>110</v>
      </c>
      <c r="D549">
        <v>1</v>
      </c>
      <c r="E549">
        <v>1</v>
      </c>
      <c r="G549">
        <v>0</v>
      </c>
      <c r="H549">
        <v>0</v>
      </c>
      <c r="I549">
        <v>0</v>
      </c>
      <c r="J549">
        <v>0</v>
      </c>
      <c r="P549" s="473" t="s">
        <v>1764</v>
      </c>
    </row>
    <row r="550" spans="1:16" hidden="1">
      <c r="A550">
        <v>202</v>
      </c>
      <c r="B550" t="s">
        <v>1742</v>
      </c>
      <c r="C550">
        <v>121</v>
      </c>
      <c r="D550">
        <v>1</v>
      </c>
      <c r="E550">
        <v>1</v>
      </c>
      <c r="G550">
        <v>106</v>
      </c>
      <c r="H550">
        <v>0</v>
      </c>
      <c r="I550">
        <v>0</v>
      </c>
      <c r="J550">
        <v>0</v>
      </c>
      <c r="P550" s="474">
        <v>1</v>
      </c>
    </row>
    <row r="551" spans="1:16" hidden="1">
      <c r="A551">
        <v>203</v>
      </c>
      <c r="B551" t="s">
        <v>1739</v>
      </c>
      <c r="C551">
        <v>117</v>
      </c>
      <c r="D551">
        <v>1</v>
      </c>
      <c r="E551">
        <v>1</v>
      </c>
      <c r="G551">
        <v>103</v>
      </c>
      <c r="H551">
        <v>0</v>
      </c>
      <c r="I551">
        <v>0</v>
      </c>
      <c r="J551">
        <v>0</v>
      </c>
      <c r="P551" s="474">
        <v>102</v>
      </c>
    </row>
    <row r="552" spans="1:16" hidden="1">
      <c r="A552">
        <v>203</v>
      </c>
      <c r="B552" t="s">
        <v>1740</v>
      </c>
      <c r="C552">
        <v>116</v>
      </c>
      <c r="D552">
        <v>1</v>
      </c>
      <c r="E552">
        <v>1</v>
      </c>
      <c r="G552">
        <v>102</v>
      </c>
      <c r="H552">
        <v>0</v>
      </c>
      <c r="I552">
        <v>0</v>
      </c>
      <c r="J552">
        <v>0</v>
      </c>
      <c r="P552" s="474">
        <v>106</v>
      </c>
    </row>
    <row r="553" spans="1:16" hidden="1">
      <c r="A553">
        <v>204</v>
      </c>
      <c r="B553" t="s">
        <v>1717</v>
      </c>
      <c r="C553">
        <v>128</v>
      </c>
      <c r="D553">
        <v>1</v>
      </c>
      <c r="E553">
        <v>1</v>
      </c>
      <c r="G553">
        <v>106</v>
      </c>
      <c r="H553">
        <v>0</v>
      </c>
      <c r="I553">
        <v>0</v>
      </c>
      <c r="J553">
        <v>0</v>
      </c>
      <c r="P553" s="474">
        <v>107</v>
      </c>
    </row>
    <row r="554" spans="1:16" hidden="1">
      <c r="A554">
        <v>204</v>
      </c>
      <c r="B554" t="s">
        <v>1729</v>
      </c>
      <c r="C554">
        <v>114</v>
      </c>
      <c r="D554">
        <v>1</v>
      </c>
      <c r="E554">
        <v>1</v>
      </c>
      <c r="G554">
        <v>102</v>
      </c>
      <c r="H554">
        <v>0</v>
      </c>
      <c r="I554">
        <v>0</v>
      </c>
      <c r="J554">
        <v>0</v>
      </c>
      <c r="P554" s="10">
        <v>1022</v>
      </c>
    </row>
    <row r="555" spans="1:16" hidden="1">
      <c r="A555">
        <v>204</v>
      </c>
      <c r="B555" t="s">
        <v>1730</v>
      </c>
      <c r="C555">
        <v>106</v>
      </c>
      <c r="D555">
        <v>1</v>
      </c>
      <c r="E555">
        <v>1</v>
      </c>
      <c r="G555">
        <v>0</v>
      </c>
      <c r="H555">
        <v>0</v>
      </c>
      <c r="I555">
        <v>0</v>
      </c>
      <c r="J555">
        <v>0</v>
      </c>
      <c r="P555" s="473" t="s">
        <v>1765</v>
      </c>
    </row>
    <row r="556" spans="1:16" hidden="1">
      <c r="A556">
        <v>204</v>
      </c>
      <c r="B556" t="s">
        <v>1736</v>
      </c>
      <c r="C556">
        <v>120</v>
      </c>
      <c r="D556">
        <v>1</v>
      </c>
      <c r="E556">
        <v>1</v>
      </c>
      <c r="G556">
        <v>106</v>
      </c>
      <c r="H556">
        <v>0</v>
      </c>
      <c r="I556">
        <v>0</v>
      </c>
      <c r="J556">
        <v>0</v>
      </c>
      <c r="P556" s="474">
        <v>1</v>
      </c>
    </row>
    <row r="557" spans="1:16" hidden="1">
      <c r="A557">
        <v>204</v>
      </c>
      <c r="B557" t="s">
        <v>1739</v>
      </c>
      <c r="C557">
        <v>117</v>
      </c>
      <c r="D557">
        <v>1</v>
      </c>
      <c r="E557">
        <v>1</v>
      </c>
      <c r="G557">
        <v>103</v>
      </c>
      <c r="H557">
        <v>0</v>
      </c>
      <c r="I557">
        <v>0</v>
      </c>
      <c r="J557">
        <v>0</v>
      </c>
      <c r="P557" s="474">
        <v>102</v>
      </c>
    </row>
    <row r="558" spans="1:16" hidden="1">
      <c r="A558">
        <v>204</v>
      </c>
      <c r="B558" t="s">
        <v>1740</v>
      </c>
      <c r="C558">
        <v>116</v>
      </c>
      <c r="D558">
        <v>1</v>
      </c>
      <c r="E558">
        <v>1</v>
      </c>
      <c r="G558">
        <v>102</v>
      </c>
      <c r="H558">
        <v>0</v>
      </c>
      <c r="I558">
        <v>0</v>
      </c>
      <c r="J558">
        <v>0</v>
      </c>
      <c r="P558" s="474">
        <v>106</v>
      </c>
    </row>
    <row r="559" spans="1:16" hidden="1">
      <c r="A559">
        <v>204</v>
      </c>
      <c r="B559" t="s">
        <v>1742</v>
      </c>
      <c r="C559">
        <v>121</v>
      </c>
      <c r="D559">
        <v>1</v>
      </c>
      <c r="E559">
        <v>1</v>
      </c>
      <c r="G559">
        <v>106</v>
      </c>
      <c r="H559">
        <v>0</v>
      </c>
      <c r="I559">
        <v>0</v>
      </c>
      <c r="J559">
        <v>0</v>
      </c>
      <c r="P559" s="474">
        <v>107</v>
      </c>
    </row>
    <row r="560" spans="1:16" hidden="1">
      <c r="A560">
        <v>205</v>
      </c>
      <c r="B560" t="s">
        <v>1716</v>
      </c>
      <c r="C560">
        <v>112</v>
      </c>
      <c r="D560">
        <v>1</v>
      </c>
      <c r="E560">
        <v>1</v>
      </c>
      <c r="G560">
        <v>102</v>
      </c>
      <c r="H560">
        <v>0</v>
      </c>
      <c r="I560">
        <v>0</v>
      </c>
      <c r="J560">
        <v>0</v>
      </c>
      <c r="P560" s="10">
        <v>1023</v>
      </c>
    </row>
    <row r="561" spans="1:16" hidden="1">
      <c r="A561">
        <v>205</v>
      </c>
      <c r="B561" t="s">
        <v>1719</v>
      </c>
      <c r="C561">
        <v>111</v>
      </c>
      <c r="D561">
        <v>1</v>
      </c>
      <c r="E561">
        <v>1</v>
      </c>
      <c r="G561">
        <v>102</v>
      </c>
      <c r="H561">
        <v>0</v>
      </c>
      <c r="I561">
        <v>0</v>
      </c>
      <c r="J561">
        <v>0</v>
      </c>
      <c r="P561" s="473" t="s">
        <v>1766</v>
      </c>
    </row>
    <row r="562" spans="1:16" hidden="1">
      <c r="A562">
        <v>205</v>
      </c>
      <c r="B562" t="s">
        <v>1739</v>
      </c>
      <c r="C562">
        <v>117</v>
      </c>
      <c r="D562">
        <v>1</v>
      </c>
      <c r="E562">
        <v>1</v>
      </c>
      <c r="G562">
        <v>103</v>
      </c>
      <c r="H562">
        <v>0</v>
      </c>
      <c r="I562">
        <v>0</v>
      </c>
      <c r="J562">
        <v>0</v>
      </c>
      <c r="P562" s="474">
        <v>1</v>
      </c>
    </row>
    <row r="563" spans="1:16" hidden="1">
      <c r="A563">
        <v>205</v>
      </c>
      <c r="B563" t="s">
        <v>1740</v>
      </c>
      <c r="C563">
        <v>116</v>
      </c>
      <c r="D563">
        <v>1</v>
      </c>
      <c r="E563">
        <v>1</v>
      </c>
      <c r="G563">
        <v>102</v>
      </c>
      <c r="H563">
        <v>0</v>
      </c>
      <c r="I563">
        <v>0</v>
      </c>
      <c r="J563">
        <v>0</v>
      </c>
      <c r="P563" s="474">
        <v>102</v>
      </c>
    </row>
    <row r="564" spans="1:16" hidden="1">
      <c r="A564">
        <v>501</v>
      </c>
      <c r="B564" t="s">
        <v>5133</v>
      </c>
      <c r="C564">
        <v>503</v>
      </c>
      <c r="D564">
        <v>30</v>
      </c>
      <c r="E564">
        <v>1</v>
      </c>
      <c r="G564">
        <v>1</v>
      </c>
      <c r="H564">
        <v>0</v>
      </c>
      <c r="I564">
        <v>0</v>
      </c>
      <c r="J564">
        <v>0</v>
      </c>
      <c r="P564" s="474">
        <v>106</v>
      </c>
    </row>
    <row r="565" spans="1:16" hidden="1">
      <c r="A565">
        <v>501</v>
      </c>
      <c r="B565" t="s">
        <v>5131</v>
      </c>
      <c r="C565">
        <v>502</v>
      </c>
      <c r="D565">
        <v>30</v>
      </c>
      <c r="E565">
        <v>1</v>
      </c>
      <c r="G565">
        <v>1</v>
      </c>
      <c r="H565">
        <v>0</v>
      </c>
      <c r="I565">
        <v>0</v>
      </c>
      <c r="J565">
        <v>0</v>
      </c>
      <c r="P565" s="474">
        <v>107</v>
      </c>
    </row>
    <row r="566" spans="1:16" hidden="1">
      <c r="A566">
        <v>501</v>
      </c>
      <c r="B566" t="s">
        <v>5129</v>
      </c>
      <c r="C566">
        <v>501</v>
      </c>
      <c r="D566">
        <v>30</v>
      </c>
      <c r="E566">
        <v>1</v>
      </c>
      <c r="G566">
        <v>1</v>
      </c>
      <c r="H566">
        <v>0</v>
      </c>
      <c r="I566">
        <v>0</v>
      </c>
      <c r="J566">
        <v>0</v>
      </c>
      <c r="P566" s="10">
        <v>1024</v>
      </c>
    </row>
    <row r="567" spans="1:16" hidden="1">
      <c r="A567">
        <v>501</v>
      </c>
      <c r="B567" t="s">
        <v>5137</v>
      </c>
      <c r="C567">
        <v>505</v>
      </c>
      <c r="D567">
        <v>30</v>
      </c>
      <c r="E567">
        <v>1</v>
      </c>
      <c r="G567">
        <v>1</v>
      </c>
      <c r="H567">
        <v>0</v>
      </c>
      <c r="I567">
        <v>0</v>
      </c>
      <c r="J567">
        <v>0</v>
      </c>
      <c r="P567" s="473" t="s">
        <v>1791</v>
      </c>
    </row>
    <row r="568" spans="1:16" hidden="1">
      <c r="A568">
        <v>501</v>
      </c>
      <c r="B568" t="s">
        <v>5135</v>
      </c>
      <c r="C568">
        <v>504</v>
      </c>
      <c r="D568">
        <v>30</v>
      </c>
      <c r="E568">
        <v>1</v>
      </c>
      <c r="G568">
        <v>1</v>
      </c>
      <c r="H568">
        <v>0</v>
      </c>
      <c r="I568">
        <v>0</v>
      </c>
      <c r="J568">
        <v>0</v>
      </c>
      <c r="P568" s="474">
        <v>1</v>
      </c>
    </row>
    <row r="569" spans="1:16" hidden="1">
      <c r="A569">
        <v>501</v>
      </c>
      <c r="B569" t="s">
        <v>5139</v>
      </c>
      <c r="C569">
        <v>506</v>
      </c>
      <c r="D569">
        <v>30</v>
      </c>
      <c r="E569">
        <v>1</v>
      </c>
      <c r="G569">
        <v>1</v>
      </c>
      <c r="H569">
        <v>0</v>
      </c>
      <c r="I569">
        <v>0</v>
      </c>
      <c r="J569">
        <v>0</v>
      </c>
      <c r="P569" s="474">
        <v>102</v>
      </c>
    </row>
    <row r="570" spans="1:16" hidden="1">
      <c r="A570">
        <v>502</v>
      </c>
      <c r="B570" t="s">
        <v>5156</v>
      </c>
      <c r="C570">
        <v>527</v>
      </c>
      <c r="D570">
        <v>31</v>
      </c>
      <c r="E570">
        <v>1</v>
      </c>
      <c r="G570">
        <v>1</v>
      </c>
      <c r="H570">
        <v>0</v>
      </c>
      <c r="I570">
        <v>0</v>
      </c>
      <c r="J570">
        <v>0</v>
      </c>
      <c r="P570" s="474">
        <v>106</v>
      </c>
    </row>
    <row r="571" spans="1:16" hidden="1">
      <c r="A571">
        <v>502</v>
      </c>
      <c r="B571" t="s">
        <v>5157</v>
      </c>
      <c r="C571">
        <v>528</v>
      </c>
      <c r="D571">
        <v>31</v>
      </c>
      <c r="E571">
        <v>1</v>
      </c>
      <c r="G571">
        <v>1</v>
      </c>
      <c r="H571">
        <v>0</v>
      </c>
      <c r="I571">
        <v>0</v>
      </c>
      <c r="J571">
        <v>0</v>
      </c>
      <c r="P571" s="474">
        <v>107</v>
      </c>
    </row>
    <row r="572" spans="1:16" hidden="1">
      <c r="A572">
        <v>502</v>
      </c>
      <c r="B572" t="s">
        <v>5158</v>
      </c>
      <c r="C572">
        <v>529</v>
      </c>
      <c r="D572">
        <v>31</v>
      </c>
      <c r="E572">
        <v>1</v>
      </c>
      <c r="G572">
        <v>1</v>
      </c>
      <c r="H572">
        <v>0</v>
      </c>
      <c r="I572">
        <v>0</v>
      </c>
      <c r="J572">
        <v>0</v>
      </c>
      <c r="P572" s="10">
        <v>1025</v>
      </c>
    </row>
    <row r="573" spans="1:16" hidden="1">
      <c r="A573">
        <v>502</v>
      </c>
      <c r="B573" t="s">
        <v>5155</v>
      </c>
      <c r="C573">
        <v>526</v>
      </c>
      <c r="D573">
        <v>31</v>
      </c>
      <c r="E573">
        <v>1</v>
      </c>
      <c r="G573">
        <v>1</v>
      </c>
      <c r="H573">
        <v>0</v>
      </c>
      <c r="I573">
        <v>0</v>
      </c>
      <c r="J573">
        <v>0</v>
      </c>
      <c r="P573" s="473" t="s">
        <v>1767</v>
      </c>
    </row>
    <row r="574" spans="1:16" hidden="1">
      <c r="A574">
        <v>502</v>
      </c>
      <c r="B574" t="s">
        <v>5161</v>
      </c>
      <c r="C574">
        <v>531</v>
      </c>
      <c r="D574">
        <v>31</v>
      </c>
      <c r="E574">
        <v>1</v>
      </c>
      <c r="G574">
        <v>1</v>
      </c>
      <c r="H574">
        <v>0</v>
      </c>
      <c r="I574">
        <v>0</v>
      </c>
      <c r="J574">
        <v>0</v>
      </c>
      <c r="P574" s="474">
        <v>1</v>
      </c>
    </row>
    <row r="575" spans="1:16" hidden="1">
      <c r="A575">
        <v>502</v>
      </c>
      <c r="B575" t="s">
        <v>5160</v>
      </c>
      <c r="C575">
        <v>530</v>
      </c>
      <c r="D575">
        <v>31</v>
      </c>
      <c r="E575">
        <v>1</v>
      </c>
      <c r="G575">
        <v>1</v>
      </c>
      <c r="H575">
        <v>0</v>
      </c>
      <c r="I575">
        <v>0</v>
      </c>
      <c r="J575">
        <v>0</v>
      </c>
      <c r="P575" s="474">
        <v>102</v>
      </c>
    </row>
    <row r="576" spans="1:16" hidden="1">
      <c r="A576">
        <v>502</v>
      </c>
      <c r="B576" t="s">
        <v>5162</v>
      </c>
      <c r="C576">
        <v>532</v>
      </c>
      <c r="D576">
        <v>31</v>
      </c>
      <c r="E576">
        <v>1</v>
      </c>
      <c r="G576">
        <v>1</v>
      </c>
      <c r="H576">
        <v>0</v>
      </c>
      <c r="I576">
        <v>0</v>
      </c>
      <c r="J576">
        <v>0</v>
      </c>
      <c r="P576" s="474">
        <v>107</v>
      </c>
    </row>
    <row r="577" spans="16:16">
      <c r="P577" s="10">
        <v>1026</v>
      </c>
    </row>
    <row r="578" spans="16:16">
      <c r="P578" s="473" t="s">
        <v>1768</v>
      </c>
    </row>
    <row r="579" spans="16:16">
      <c r="P579" s="474">
        <v>1</v>
      </c>
    </row>
    <row r="580" spans="16:16">
      <c r="P580" s="474">
        <v>102</v>
      </c>
    </row>
    <row r="581" spans="16:16">
      <c r="P581" s="474">
        <v>106</v>
      </c>
    </row>
    <row r="582" spans="16:16">
      <c r="P582" s="474">
        <v>107</v>
      </c>
    </row>
    <row r="583" spans="16:16">
      <c r="P583" s="10">
        <v>1027</v>
      </c>
    </row>
    <row r="584" spans="16:16">
      <c r="P584" s="473" t="s">
        <v>1773</v>
      </c>
    </row>
    <row r="585" spans="16:16">
      <c r="P585" s="474">
        <v>1</v>
      </c>
    </row>
    <row r="586" spans="16:16">
      <c r="P586" s="474">
        <v>102</v>
      </c>
    </row>
    <row r="587" spans="16:16">
      <c r="P587" s="474">
        <v>106</v>
      </c>
    </row>
    <row r="588" spans="16:16">
      <c r="P588" s="474">
        <v>107</v>
      </c>
    </row>
    <row r="589" spans="16:16">
      <c r="P589" s="10">
        <v>1028</v>
      </c>
    </row>
    <row r="590" spans="16:16">
      <c r="P590" s="473" t="s">
        <v>1783</v>
      </c>
    </row>
    <row r="591" spans="16:16">
      <c r="P591" s="474">
        <v>1</v>
      </c>
    </row>
    <row r="592" spans="16:16">
      <c r="P592" s="474">
        <v>102</v>
      </c>
    </row>
    <row r="593" spans="16:16">
      <c r="P593" s="474">
        <v>106</v>
      </c>
    </row>
    <row r="594" spans="16:16">
      <c r="P594" s="474">
        <v>107</v>
      </c>
    </row>
    <row r="595" spans="16:16">
      <c r="P595" s="10">
        <v>1029</v>
      </c>
    </row>
    <row r="596" spans="16:16">
      <c r="P596" s="473" t="s">
        <v>1784</v>
      </c>
    </row>
    <row r="597" spans="16:16">
      <c r="P597" s="474">
        <v>1</v>
      </c>
    </row>
    <row r="598" spans="16:16">
      <c r="P598" s="474">
        <v>102</v>
      </c>
    </row>
    <row r="599" spans="16:16">
      <c r="P599" s="474">
        <v>106</v>
      </c>
    </row>
    <row r="600" spans="16:16">
      <c r="P600" s="474">
        <v>107</v>
      </c>
    </row>
    <row r="601" spans="16:16">
      <c r="P601" s="10">
        <v>1030</v>
      </c>
    </row>
    <row r="602" spans="16:16">
      <c r="P602" s="473" t="s">
        <v>1785</v>
      </c>
    </row>
    <row r="603" spans="16:16">
      <c r="P603" s="474">
        <v>1</v>
      </c>
    </row>
    <row r="604" spans="16:16">
      <c r="P604" s="474">
        <v>102</v>
      </c>
    </row>
    <row r="605" spans="16:16">
      <c r="P605" s="474">
        <v>106</v>
      </c>
    </row>
    <row r="606" spans="16:16">
      <c r="P606" s="474">
        <v>107</v>
      </c>
    </row>
    <row r="607" spans="16:16">
      <c r="P607" s="10">
        <v>1031</v>
      </c>
    </row>
    <row r="608" spans="16:16">
      <c r="P608" s="473" t="s">
        <v>1770</v>
      </c>
    </row>
    <row r="609" spans="16:16">
      <c r="P609" s="474">
        <v>1</v>
      </c>
    </row>
    <row r="610" spans="16:16">
      <c r="P610" s="474">
        <v>102</v>
      </c>
    </row>
    <row r="611" spans="16:16">
      <c r="P611" s="474">
        <v>105</v>
      </c>
    </row>
    <row r="612" spans="16:16">
      <c r="P612" s="474">
        <v>107</v>
      </c>
    </row>
    <row r="613" spans="16:16">
      <c r="P613" s="10">
        <v>1032</v>
      </c>
    </row>
    <row r="614" spans="16:16">
      <c r="P614" s="473" t="s">
        <v>1769</v>
      </c>
    </row>
    <row r="615" spans="16:16">
      <c r="P615" s="474">
        <v>1</v>
      </c>
    </row>
    <row r="616" spans="16:16">
      <c r="P616" s="474">
        <v>102</v>
      </c>
    </row>
    <row r="617" spans="16:16">
      <c r="P617" s="474">
        <v>106</v>
      </c>
    </row>
    <row r="618" spans="16:16">
      <c r="P618" s="474">
        <v>107</v>
      </c>
    </row>
    <row r="619" spans="16:16">
      <c r="P619" s="10">
        <v>1033</v>
      </c>
    </row>
    <row r="620" spans="16:16">
      <c r="P620" s="473" t="s">
        <v>1755</v>
      </c>
    </row>
    <row r="621" spans="16:16">
      <c r="P621" s="474">
        <v>1</v>
      </c>
    </row>
    <row r="622" spans="16:16">
      <c r="P622" s="474">
        <v>102</v>
      </c>
    </row>
    <row r="623" spans="16:16">
      <c r="P623" s="474">
        <v>107</v>
      </c>
    </row>
    <row r="624" spans="16:16">
      <c r="P624" s="474">
        <v>109</v>
      </c>
    </row>
    <row r="625" spans="16:16">
      <c r="P625" s="10">
        <v>1034</v>
      </c>
    </row>
    <row r="626" spans="16:16">
      <c r="P626" s="473" t="s">
        <v>1758</v>
      </c>
    </row>
    <row r="627" spans="16:16">
      <c r="P627" s="474">
        <v>1</v>
      </c>
    </row>
    <row r="628" spans="16:16">
      <c r="P628" s="474">
        <v>102</v>
      </c>
    </row>
    <row r="629" spans="16:16">
      <c r="P629" s="474">
        <v>107</v>
      </c>
    </row>
    <row r="630" spans="16:16">
      <c r="P630" s="474">
        <v>109</v>
      </c>
    </row>
    <row r="631" spans="16:16">
      <c r="P631" s="10">
        <v>1035</v>
      </c>
    </row>
    <row r="632" spans="16:16">
      <c r="P632" s="473" t="s">
        <v>1771</v>
      </c>
    </row>
    <row r="633" spans="16:16">
      <c r="P633" s="474">
        <v>1</v>
      </c>
    </row>
    <row r="634" spans="16:16">
      <c r="P634" s="474">
        <v>102</v>
      </c>
    </row>
    <row r="635" spans="16:16">
      <c r="P635" s="474">
        <v>107</v>
      </c>
    </row>
    <row r="636" spans="16:16">
      <c r="P636" s="474">
        <v>109</v>
      </c>
    </row>
    <row r="637" spans="16:16">
      <c r="P637" s="10">
        <v>1036</v>
      </c>
    </row>
    <row r="638" spans="16:16">
      <c r="P638" s="473" t="s">
        <v>1774</v>
      </c>
    </row>
    <row r="639" spans="16:16">
      <c r="P639" s="474">
        <v>1</v>
      </c>
    </row>
    <row r="640" spans="16:16">
      <c r="P640" s="474">
        <v>102</v>
      </c>
    </row>
    <row r="641" spans="16:16">
      <c r="P641" s="474">
        <v>107</v>
      </c>
    </row>
    <row r="642" spans="16:16">
      <c r="P642" s="474">
        <v>109</v>
      </c>
    </row>
    <row r="643" spans="16:16">
      <c r="P643" s="10">
        <v>1037</v>
      </c>
    </row>
    <row r="644" spans="16:16">
      <c r="P644" s="473" t="s">
        <v>1775</v>
      </c>
    </row>
    <row r="645" spans="16:16">
      <c r="P645" s="474">
        <v>1</v>
      </c>
    </row>
    <row r="646" spans="16:16">
      <c r="P646" s="474">
        <v>102</v>
      </c>
    </row>
    <row r="647" spans="16:16">
      <c r="P647" s="474">
        <v>107</v>
      </c>
    </row>
    <row r="648" spans="16:16">
      <c r="P648" s="474">
        <v>109</v>
      </c>
    </row>
    <row r="649" spans="16:16">
      <c r="P649" s="10">
        <v>1038</v>
      </c>
    </row>
    <row r="650" spans="16:16">
      <c r="P650" s="473" t="s">
        <v>1776</v>
      </c>
    </row>
    <row r="651" spans="16:16">
      <c r="P651" s="474">
        <v>1</v>
      </c>
    </row>
    <row r="652" spans="16:16">
      <c r="P652" s="474">
        <v>102</v>
      </c>
    </row>
    <row r="653" spans="16:16">
      <c r="P653" s="474">
        <v>107</v>
      </c>
    </row>
    <row r="654" spans="16:16">
      <c r="P654" s="474">
        <v>109</v>
      </c>
    </row>
    <row r="655" spans="16:16">
      <c r="P655" s="10">
        <v>1039</v>
      </c>
    </row>
    <row r="656" spans="16:16">
      <c r="P656" s="473" t="s">
        <v>1777</v>
      </c>
    </row>
    <row r="657" spans="16:16">
      <c r="P657" s="474">
        <v>1</v>
      </c>
    </row>
    <row r="658" spans="16:16">
      <c r="P658" s="474">
        <v>102</v>
      </c>
    </row>
    <row r="659" spans="16:16">
      <c r="P659" s="474">
        <v>107</v>
      </c>
    </row>
    <row r="660" spans="16:16">
      <c r="P660" s="474">
        <v>109</v>
      </c>
    </row>
    <row r="661" spans="16:16">
      <c r="P661" s="10">
        <v>1040</v>
      </c>
    </row>
    <row r="662" spans="16:16">
      <c r="P662" s="473" t="s">
        <v>1780</v>
      </c>
    </row>
    <row r="663" spans="16:16">
      <c r="P663" s="474">
        <v>1</v>
      </c>
    </row>
    <row r="664" spans="16:16">
      <c r="P664" s="474">
        <v>102</v>
      </c>
    </row>
    <row r="665" spans="16:16">
      <c r="P665" s="474">
        <v>107</v>
      </c>
    </row>
    <row r="666" spans="16:16">
      <c r="P666" s="474">
        <v>109</v>
      </c>
    </row>
    <row r="667" spans="16:16">
      <c r="P667" s="10">
        <v>1041</v>
      </c>
    </row>
    <row r="668" spans="16:16">
      <c r="P668" s="473" t="s">
        <v>1778</v>
      </c>
    </row>
    <row r="669" spans="16:16">
      <c r="P669" s="474">
        <v>1</v>
      </c>
    </row>
    <row r="670" spans="16:16">
      <c r="P670" s="474">
        <v>102</v>
      </c>
    </row>
    <row r="671" spans="16:16">
      <c r="P671" s="474">
        <v>107</v>
      </c>
    </row>
    <row r="672" spans="16:16">
      <c r="P672" s="474">
        <v>109</v>
      </c>
    </row>
    <row r="673" spans="16:16">
      <c r="P673" s="10">
        <v>1042</v>
      </c>
    </row>
    <row r="674" spans="16:16">
      <c r="P674" s="473" t="s">
        <v>1779</v>
      </c>
    </row>
    <row r="675" spans="16:16">
      <c r="P675" s="474">
        <v>1</v>
      </c>
    </row>
    <row r="676" spans="16:16">
      <c r="P676" s="474">
        <v>102</v>
      </c>
    </row>
    <row r="677" spans="16:16">
      <c r="P677" s="474">
        <v>107</v>
      </c>
    </row>
    <row r="678" spans="16:16">
      <c r="P678" s="474">
        <v>109</v>
      </c>
    </row>
    <row r="679" spans="16:16">
      <c r="P679" s="10">
        <v>1043</v>
      </c>
    </row>
    <row r="680" spans="16:16">
      <c r="P680" s="473" t="s">
        <v>1781</v>
      </c>
    </row>
    <row r="681" spans="16:16">
      <c r="P681" s="474">
        <v>1</v>
      </c>
    </row>
    <row r="682" spans="16:16">
      <c r="P682" s="474">
        <v>102</v>
      </c>
    </row>
    <row r="683" spans="16:16">
      <c r="P683" s="474">
        <v>107</v>
      </c>
    </row>
    <row r="684" spans="16:16">
      <c r="P684" s="474">
        <v>109</v>
      </c>
    </row>
    <row r="685" spans="16:16">
      <c r="P685" s="10">
        <v>1044</v>
      </c>
    </row>
    <row r="686" spans="16:16">
      <c r="P686" s="473" t="s">
        <v>1782</v>
      </c>
    </row>
    <row r="687" spans="16:16">
      <c r="P687" s="474">
        <v>1</v>
      </c>
    </row>
    <row r="688" spans="16:16">
      <c r="P688" s="474">
        <v>102</v>
      </c>
    </row>
    <row r="689" spans="16:16">
      <c r="P689" s="474">
        <v>107</v>
      </c>
    </row>
    <row r="690" spans="16:16">
      <c r="P690" s="474">
        <v>109</v>
      </c>
    </row>
    <row r="691" spans="16:16">
      <c r="P691" s="10">
        <v>1045</v>
      </c>
    </row>
    <row r="692" spans="16:16">
      <c r="P692" s="473" t="s">
        <v>1757</v>
      </c>
    </row>
    <row r="693" spans="16:16">
      <c r="P693" s="474">
        <v>1</v>
      </c>
    </row>
    <row r="694" spans="16:16">
      <c r="P694" s="474">
        <v>102</v>
      </c>
    </row>
    <row r="695" spans="16:16">
      <c r="P695" s="474">
        <v>107</v>
      </c>
    </row>
    <row r="696" spans="16:16">
      <c r="P696" s="474">
        <v>109</v>
      </c>
    </row>
    <row r="697" spans="16:16">
      <c r="P697" s="10">
        <v>1046</v>
      </c>
    </row>
    <row r="698" spans="16:16">
      <c r="P698" s="473" t="s">
        <v>1772</v>
      </c>
    </row>
    <row r="699" spans="16:16">
      <c r="P699" s="474">
        <v>1</v>
      </c>
    </row>
    <row r="700" spans="16:16">
      <c r="P700" s="474">
        <v>102</v>
      </c>
    </row>
    <row r="701" spans="16:16">
      <c r="P701" s="474">
        <v>107</v>
      </c>
    </row>
    <row r="702" spans="16:16">
      <c r="P702" s="474">
        <v>109</v>
      </c>
    </row>
    <row r="703" spans="16:16">
      <c r="P703" s="10">
        <v>1047</v>
      </c>
    </row>
    <row r="704" spans="16:16">
      <c r="P704" s="473" t="s">
        <v>1792</v>
      </c>
    </row>
    <row r="705" spans="16:16">
      <c r="P705" s="474">
        <v>1</v>
      </c>
    </row>
    <row r="706" spans="16:16">
      <c r="P706" s="474">
        <v>102</v>
      </c>
    </row>
    <row r="707" spans="16:16">
      <c r="P707" s="474">
        <v>107</v>
      </c>
    </row>
    <row r="708" spans="16:16">
      <c r="P708" s="474">
        <v>109</v>
      </c>
    </row>
    <row r="709" spans="16:16">
      <c r="P709" s="10">
        <v>1048</v>
      </c>
    </row>
    <row r="710" spans="16:16">
      <c r="P710" s="473" t="s">
        <v>1793</v>
      </c>
    </row>
    <row r="711" spans="16:16">
      <c r="P711" s="474">
        <v>1</v>
      </c>
    </row>
    <row r="712" spans="16:16">
      <c r="P712" s="474">
        <v>102</v>
      </c>
    </row>
    <row r="713" spans="16:16">
      <c r="P713" s="474">
        <v>107</v>
      </c>
    </row>
    <row r="714" spans="16:16">
      <c r="P714" s="474">
        <v>109</v>
      </c>
    </row>
    <row r="715" spans="16:16">
      <c r="P715" s="10">
        <v>1049</v>
      </c>
    </row>
    <row r="716" spans="16:16">
      <c r="P716" s="473" t="s">
        <v>1794</v>
      </c>
    </row>
    <row r="717" spans="16:16">
      <c r="P717" s="474">
        <v>1</v>
      </c>
    </row>
    <row r="718" spans="16:16">
      <c r="P718" s="474">
        <v>102</v>
      </c>
    </row>
    <row r="719" spans="16:16">
      <c r="P719" s="474">
        <v>107</v>
      </c>
    </row>
    <row r="720" spans="16:16">
      <c r="P720" s="474">
        <v>109</v>
      </c>
    </row>
    <row r="721" spans="16:16">
      <c r="P721" s="10">
        <v>1050</v>
      </c>
    </row>
    <row r="722" spans="16:16">
      <c r="P722" s="473" t="s">
        <v>5171</v>
      </c>
    </row>
    <row r="723" spans="16:16">
      <c r="P723" s="474">
        <v>7</v>
      </c>
    </row>
    <row r="724" spans="16:16">
      <c r="P724" s="10">
        <v>1051</v>
      </c>
    </row>
    <row r="725" spans="16:16">
      <c r="P725" s="473" t="s">
        <v>5172</v>
      </c>
    </row>
    <row r="726" spans="16:16">
      <c r="P726" s="474">
        <v>7</v>
      </c>
    </row>
    <row r="727" spans="16:16">
      <c r="P727" s="10">
        <v>1052</v>
      </c>
    </row>
    <row r="728" spans="16:16">
      <c r="P728" s="473" t="s">
        <v>5173</v>
      </c>
    </row>
    <row r="729" spans="16:16">
      <c r="P729" s="474">
        <v>7</v>
      </c>
    </row>
    <row r="730" spans="16:16">
      <c r="P730" s="10">
        <v>1053</v>
      </c>
    </row>
    <row r="731" spans="16:16">
      <c r="P731" s="473" t="s">
        <v>5174</v>
      </c>
    </row>
    <row r="732" spans="16:16">
      <c r="P732" s="474">
        <v>7</v>
      </c>
    </row>
    <row r="733" spans="16:16">
      <c r="P733" s="10">
        <v>1054</v>
      </c>
    </row>
    <row r="734" spans="16:16">
      <c r="P734" s="473" t="s">
        <v>624</v>
      </c>
    </row>
    <row r="735" spans="16:16">
      <c r="P735" s="474">
        <v>7</v>
      </c>
    </row>
    <row r="736" spans="16:16">
      <c r="P736" s="10">
        <v>1055</v>
      </c>
    </row>
    <row r="737" spans="16:16">
      <c r="P737" s="473" t="s">
        <v>5175</v>
      </c>
    </row>
    <row r="738" spans="16:16">
      <c r="P738" s="474">
        <v>7</v>
      </c>
    </row>
    <row r="739" spans="16:16">
      <c r="P739" s="10">
        <v>1059</v>
      </c>
    </row>
    <row r="740" spans="16:16">
      <c r="P740" s="473" t="s">
        <v>5179</v>
      </c>
    </row>
    <row r="741" spans="16:16">
      <c r="P741" s="474">
        <v>9</v>
      </c>
    </row>
    <row r="742" spans="16:16">
      <c r="P742" s="10">
        <v>1060</v>
      </c>
    </row>
    <row r="743" spans="16:16">
      <c r="P743" s="473" t="s">
        <v>5182</v>
      </c>
    </row>
    <row r="744" spans="16:16">
      <c r="P744" s="474">
        <v>9</v>
      </c>
    </row>
    <row r="745" spans="16:16">
      <c r="P745" s="10">
        <v>1061</v>
      </c>
    </row>
    <row r="746" spans="16:16">
      <c r="P746" s="473" t="s">
        <v>1759</v>
      </c>
    </row>
    <row r="747" spans="16:16">
      <c r="P747" s="474">
        <v>9</v>
      </c>
    </row>
    <row r="748" spans="16:16">
      <c r="P748" s="10">
        <v>1062</v>
      </c>
    </row>
    <row r="749" spans="16:16">
      <c r="P749" s="473" t="s">
        <v>1786</v>
      </c>
    </row>
    <row r="750" spans="16:16">
      <c r="P750" s="474">
        <v>9</v>
      </c>
    </row>
    <row r="751" spans="16:16">
      <c r="P751" s="10">
        <v>1063</v>
      </c>
    </row>
    <row r="752" spans="16:16">
      <c r="P752" s="473" t="s">
        <v>1758</v>
      </c>
    </row>
    <row r="753" spans="16:16">
      <c r="P753" s="474">
        <v>9</v>
      </c>
    </row>
    <row r="754" spans="16:16">
      <c r="P754" s="10">
        <v>1064</v>
      </c>
    </row>
    <row r="755" spans="16:16">
      <c r="P755" s="473" t="s">
        <v>1771</v>
      </c>
    </row>
    <row r="756" spans="16:16">
      <c r="P756" s="474">
        <v>9</v>
      </c>
    </row>
    <row r="757" spans="16:16">
      <c r="P757" s="10">
        <v>1065</v>
      </c>
    </row>
    <row r="758" spans="16:16">
      <c r="P758" s="473" t="s">
        <v>1755</v>
      </c>
    </row>
    <row r="759" spans="16:16">
      <c r="P759" s="474">
        <v>9</v>
      </c>
    </row>
    <row r="760" spans="16:16">
      <c r="P760" s="10">
        <v>1066</v>
      </c>
    </row>
    <row r="761" spans="16:16">
      <c r="P761" s="473" t="s">
        <v>5184</v>
      </c>
    </row>
    <row r="762" spans="16:16">
      <c r="P762" s="474">
        <v>9</v>
      </c>
    </row>
    <row r="763" spans="16:16">
      <c r="P763" s="473" t="s">
        <v>5183</v>
      </c>
    </row>
    <row r="764" spans="16:16">
      <c r="P764" s="474">
        <v>9</v>
      </c>
    </row>
    <row r="765" spans="16:16">
      <c r="P765" s="10">
        <v>1067</v>
      </c>
    </row>
    <row r="766" spans="16:16">
      <c r="P766" s="473" t="s">
        <v>5186</v>
      </c>
    </row>
    <row r="767" spans="16:16">
      <c r="P767" s="474">
        <v>9</v>
      </c>
    </row>
    <row r="768" spans="16:16">
      <c r="P768" s="473" t="s">
        <v>5185</v>
      </c>
    </row>
    <row r="769" spans="16:16">
      <c r="P769" s="474">
        <v>9</v>
      </c>
    </row>
    <row r="770" spans="16:16">
      <c r="P770" s="10">
        <v>1068</v>
      </c>
    </row>
    <row r="771" spans="16:16">
      <c r="P771" s="473" t="s">
        <v>5187</v>
      </c>
    </row>
    <row r="772" spans="16:16">
      <c r="P772" s="474">
        <v>14</v>
      </c>
    </row>
    <row r="773" spans="16:16">
      <c r="P773" s="10">
        <v>1069</v>
      </c>
    </row>
    <row r="774" spans="16:16">
      <c r="P774" s="473" t="s">
        <v>5188</v>
      </c>
    </row>
    <row r="775" spans="16:16">
      <c r="P775" s="474">
        <v>14</v>
      </c>
    </row>
    <row r="776" spans="16:16">
      <c r="P776" s="10">
        <v>1070</v>
      </c>
    </row>
    <row r="777" spans="16:16">
      <c r="P777" s="473" t="s">
        <v>5189</v>
      </c>
    </row>
    <row r="778" spans="16:16">
      <c r="P778" s="474">
        <v>14</v>
      </c>
    </row>
    <row r="779" spans="16:16">
      <c r="P779" s="10">
        <v>1071</v>
      </c>
    </row>
    <row r="780" spans="16:16">
      <c r="P780" s="473" t="s">
        <v>1118</v>
      </c>
    </row>
    <row r="781" spans="16:16">
      <c r="P781" s="474">
        <v>11</v>
      </c>
    </row>
    <row r="782" spans="16:16">
      <c r="P782" s="10">
        <v>1072</v>
      </c>
    </row>
    <row r="783" spans="16:16">
      <c r="P783" s="473" t="s">
        <v>5190</v>
      </c>
    </row>
    <row r="784" spans="16:16">
      <c r="P784" s="474">
        <v>11</v>
      </c>
    </row>
    <row r="785" spans="16:16">
      <c r="P785" s="10">
        <v>1073</v>
      </c>
    </row>
    <row r="786" spans="16:16">
      <c r="P786" s="473" t="s">
        <v>5191</v>
      </c>
    </row>
    <row r="787" spans="16:16">
      <c r="P787" s="474">
        <v>11</v>
      </c>
    </row>
    <row r="788" spans="16:16">
      <c r="P788" s="10">
        <v>1074</v>
      </c>
    </row>
    <row r="789" spans="16:16">
      <c r="P789" s="473" t="s">
        <v>2814</v>
      </c>
    </row>
    <row r="790" spans="16:16">
      <c r="P790" s="474">
        <v>11</v>
      </c>
    </row>
    <row r="791" spans="16:16">
      <c r="P791" s="10">
        <v>1075</v>
      </c>
    </row>
    <row r="792" spans="16:16">
      <c r="P792" s="473" t="s">
        <v>5192</v>
      </c>
    </row>
    <row r="793" spans="16:16">
      <c r="P793" s="474">
        <v>11</v>
      </c>
    </row>
    <row r="794" spans="16:16">
      <c r="P794" s="10">
        <v>1076</v>
      </c>
    </row>
    <row r="795" spans="16:16">
      <c r="P795" s="473" t="s">
        <v>5193</v>
      </c>
    </row>
    <row r="796" spans="16:16">
      <c r="P796" s="474">
        <v>11</v>
      </c>
    </row>
    <row r="797" spans="16:16">
      <c r="P797" s="10">
        <v>1077</v>
      </c>
    </row>
    <row r="798" spans="16:16">
      <c r="P798" s="473" t="s">
        <v>5194</v>
      </c>
    </row>
    <row r="799" spans="16:16">
      <c r="P799" s="474">
        <v>11</v>
      </c>
    </row>
    <row r="800" spans="16:16">
      <c r="P800" s="10">
        <v>1078</v>
      </c>
    </row>
    <row r="801" spans="16:16">
      <c r="P801" s="473" t="s">
        <v>5195</v>
      </c>
    </row>
    <row r="802" spans="16:16">
      <c r="P802" s="474">
        <v>13</v>
      </c>
    </row>
    <row r="803" spans="16:16">
      <c r="P803" s="10">
        <v>1079</v>
      </c>
    </row>
    <row r="804" spans="16:16">
      <c r="P804" s="473" t="s">
        <v>5197</v>
      </c>
    </row>
    <row r="805" spans="16:16">
      <c r="P805" s="474">
        <v>13</v>
      </c>
    </row>
    <row r="806" spans="16:16">
      <c r="P806" s="10">
        <v>1080</v>
      </c>
    </row>
    <row r="807" spans="16:16">
      <c r="P807" s="473" t="s">
        <v>5198</v>
      </c>
    </row>
    <row r="808" spans="16:16">
      <c r="P808" s="474">
        <v>13</v>
      </c>
    </row>
    <row r="809" spans="16:16">
      <c r="P809" s="10">
        <v>1081</v>
      </c>
    </row>
    <row r="810" spans="16:16">
      <c r="P810" s="473" t="s">
        <v>5199</v>
      </c>
    </row>
    <row r="811" spans="16:16">
      <c r="P811" s="474">
        <v>13</v>
      </c>
    </row>
    <row r="812" spans="16:16">
      <c r="P812" s="10">
        <v>1082</v>
      </c>
    </row>
    <row r="813" spans="16:16">
      <c r="P813" s="473" t="s">
        <v>5200</v>
      </c>
    </row>
    <row r="814" spans="16:16">
      <c r="P814" s="474">
        <v>13</v>
      </c>
    </row>
    <row r="815" spans="16:16">
      <c r="P815" s="10">
        <v>1083</v>
      </c>
    </row>
    <row r="816" spans="16:16">
      <c r="P816" s="473" t="s">
        <v>5195</v>
      </c>
    </row>
    <row r="817" spans="16:16">
      <c r="P817" s="474">
        <v>12</v>
      </c>
    </row>
    <row r="818" spans="16:16">
      <c r="P818" s="10">
        <v>1084</v>
      </c>
    </row>
    <row r="819" spans="16:16">
      <c r="P819" s="473" t="s">
        <v>5197</v>
      </c>
    </row>
    <row r="820" spans="16:16">
      <c r="P820" s="474">
        <v>12</v>
      </c>
    </row>
    <row r="821" spans="16:16">
      <c r="P821" s="10">
        <v>1085</v>
      </c>
    </row>
    <row r="822" spans="16:16">
      <c r="P822" s="473" t="s">
        <v>5198</v>
      </c>
    </row>
    <row r="823" spans="16:16">
      <c r="P823" s="474">
        <v>12</v>
      </c>
    </row>
    <row r="824" spans="16:16">
      <c r="P824" s="10">
        <v>1086</v>
      </c>
    </row>
    <row r="825" spans="16:16">
      <c r="P825" s="473" t="s">
        <v>5200</v>
      </c>
    </row>
    <row r="826" spans="16:16">
      <c r="P826" s="474">
        <v>12</v>
      </c>
    </row>
    <row r="827" spans="16:16">
      <c r="P827" s="10">
        <v>1087</v>
      </c>
    </row>
    <row r="828" spans="16:16">
      <c r="P828" s="473" t="s">
        <v>5204</v>
      </c>
    </row>
    <row r="829" spans="16:16">
      <c r="P829" s="474">
        <v>60</v>
      </c>
    </row>
    <row r="830" spans="16:16">
      <c r="P830" s="10">
        <v>1088</v>
      </c>
    </row>
    <row r="831" spans="16:16">
      <c r="P831" s="473">
        <v>0.01</v>
      </c>
    </row>
    <row r="832" spans="16:16">
      <c r="P832" s="474">
        <v>60</v>
      </c>
    </row>
    <row r="833" spans="16:16">
      <c r="P833" s="10">
        <v>1089</v>
      </c>
    </row>
    <row r="834" spans="16:16">
      <c r="P834" s="473">
        <v>0.05</v>
      </c>
    </row>
    <row r="835" spans="16:16">
      <c r="P835" s="474">
        <v>60</v>
      </c>
    </row>
    <row r="836" spans="16:16">
      <c r="P836" s="10">
        <v>1090</v>
      </c>
    </row>
    <row r="837" spans="16:16">
      <c r="P837" s="473">
        <v>0.125</v>
      </c>
    </row>
    <row r="838" spans="16:16">
      <c r="P838" s="474">
        <v>60</v>
      </c>
    </row>
    <row r="839" spans="16:16">
      <c r="P839" s="10">
        <v>1091</v>
      </c>
    </row>
    <row r="840" spans="16:16">
      <c r="P840" s="473" t="s">
        <v>5205</v>
      </c>
    </row>
    <row r="841" spans="16:16">
      <c r="P841" s="474">
        <v>60</v>
      </c>
    </row>
    <row r="842" spans="16:16">
      <c r="P842" s="10">
        <v>1092</v>
      </c>
    </row>
    <row r="843" spans="16:16">
      <c r="P843" s="473" t="s">
        <v>5206</v>
      </c>
    </row>
    <row r="844" spans="16:16">
      <c r="P844" s="474">
        <v>19</v>
      </c>
    </row>
    <row r="845" spans="16:16">
      <c r="P845" s="10">
        <v>1093</v>
      </c>
    </row>
    <row r="846" spans="16:16">
      <c r="P846" s="473" t="s">
        <v>5208</v>
      </c>
    </row>
    <row r="847" spans="16:16">
      <c r="P847" s="474">
        <v>19</v>
      </c>
    </row>
    <row r="848" spans="16:16">
      <c r="P848" s="10">
        <v>1094</v>
      </c>
    </row>
    <row r="849" spans="16:16">
      <c r="P849" s="473" t="s">
        <v>5210</v>
      </c>
    </row>
    <row r="850" spans="16:16">
      <c r="P850" s="474">
        <v>19</v>
      </c>
    </row>
    <row r="851" spans="16:16">
      <c r="P851" s="10">
        <v>1095</v>
      </c>
    </row>
    <row r="852" spans="16:16">
      <c r="P852" s="473" t="s">
        <v>5211</v>
      </c>
    </row>
    <row r="853" spans="16:16">
      <c r="P853" s="474">
        <v>19</v>
      </c>
    </row>
    <row r="854" spans="16:16">
      <c r="P854" s="10">
        <v>1096</v>
      </c>
    </row>
    <row r="855" spans="16:16">
      <c r="P855" s="473" t="s">
        <v>5212</v>
      </c>
    </row>
    <row r="856" spans="16:16">
      <c r="P856" s="474">
        <v>19</v>
      </c>
    </row>
    <row r="857" spans="16:16">
      <c r="P857" s="10">
        <v>1097</v>
      </c>
    </row>
    <row r="858" spans="16:16">
      <c r="P858" s="473" t="s">
        <v>5214</v>
      </c>
    </row>
    <row r="859" spans="16:16">
      <c r="P859" s="474">
        <v>19</v>
      </c>
    </row>
    <row r="860" spans="16:16">
      <c r="P860" s="10">
        <v>1098</v>
      </c>
    </row>
    <row r="861" spans="16:16">
      <c r="P861" s="473" t="s">
        <v>5216</v>
      </c>
    </row>
    <row r="862" spans="16:16">
      <c r="P862" s="474">
        <v>19</v>
      </c>
    </row>
    <row r="863" spans="16:16">
      <c r="P863" s="10">
        <v>1099</v>
      </c>
    </row>
    <row r="864" spans="16:16">
      <c r="P864" s="473" t="s">
        <v>5217</v>
      </c>
    </row>
    <row r="865" spans="16:16">
      <c r="P865" s="474">
        <v>19</v>
      </c>
    </row>
    <row r="866" spans="16:16">
      <c r="P866" s="10">
        <v>1100</v>
      </c>
    </row>
    <row r="867" spans="16:16">
      <c r="P867" s="473" t="s">
        <v>5219</v>
      </c>
    </row>
    <row r="868" spans="16:16">
      <c r="P868" s="474">
        <v>19</v>
      </c>
    </row>
    <row r="869" spans="16:16">
      <c r="P869" s="10">
        <v>1101</v>
      </c>
    </row>
    <row r="870" spans="16:16">
      <c r="P870" s="473" t="s">
        <v>5221</v>
      </c>
    </row>
    <row r="871" spans="16:16">
      <c r="P871" s="474">
        <v>8</v>
      </c>
    </row>
    <row r="872" spans="16:16">
      <c r="P872" s="10">
        <v>1102</v>
      </c>
    </row>
    <row r="873" spans="16:16">
      <c r="P873" s="473" t="s">
        <v>5223</v>
      </c>
    </row>
    <row r="874" spans="16:16">
      <c r="P874" s="474">
        <v>8</v>
      </c>
    </row>
    <row r="875" spans="16:16">
      <c r="P875" s="10">
        <v>1103</v>
      </c>
    </row>
    <row r="876" spans="16:16">
      <c r="P876" s="473" t="s">
        <v>5226</v>
      </c>
    </row>
    <row r="877" spans="16:16">
      <c r="P877" s="474">
        <v>8</v>
      </c>
    </row>
    <row r="878" spans="16:16">
      <c r="P878" s="10">
        <v>1104</v>
      </c>
    </row>
    <row r="879" spans="16:16">
      <c r="P879" s="473" t="s">
        <v>5228</v>
      </c>
    </row>
    <row r="880" spans="16:16">
      <c r="P880" s="474">
        <v>55</v>
      </c>
    </row>
    <row r="881" spans="16:16">
      <c r="P881" s="10">
        <v>1105</v>
      </c>
    </row>
    <row r="882" spans="16:16">
      <c r="P882" s="473" t="s">
        <v>5229</v>
      </c>
    </row>
    <row r="883" spans="16:16">
      <c r="P883" s="474">
        <v>55</v>
      </c>
    </row>
    <row r="884" spans="16:16">
      <c r="P884" s="10">
        <v>1106</v>
      </c>
    </row>
    <row r="885" spans="16:16">
      <c r="P885" s="473" t="s">
        <v>5230</v>
      </c>
    </row>
    <row r="886" spans="16:16">
      <c r="P886" s="474">
        <v>55</v>
      </c>
    </row>
    <row r="887" spans="16:16">
      <c r="P887" s="10">
        <v>1107</v>
      </c>
    </row>
    <row r="888" spans="16:16">
      <c r="P888" s="473" t="s">
        <v>5231</v>
      </c>
    </row>
    <row r="889" spans="16:16">
      <c r="P889" s="474">
        <v>55</v>
      </c>
    </row>
    <row r="890" spans="16:16">
      <c r="P890" s="10">
        <v>1108</v>
      </c>
    </row>
    <row r="891" spans="16:16">
      <c r="P891" s="473" t="s">
        <v>5232</v>
      </c>
    </row>
    <row r="892" spans="16:16">
      <c r="P892" s="474">
        <v>55</v>
      </c>
    </row>
    <row r="893" spans="16:16">
      <c r="P893" s="10">
        <v>1109</v>
      </c>
    </row>
    <row r="894" spans="16:16">
      <c r="P894" s="473" t="s">
        <v>5233</v>
      </c>
    </row>
    <row r="895" spans="16:16">
      <c r="P895" s="474">
        <v>55</v>
      </c>
    </row>
    <row r="896" spans="16:16">
      <c r="P896" s="10">
        <v>1110</v>
      </c>
    </row>
    <row r="897" spans="16:16">
      <c r="P897" s="473" t="s">
        <v>5234</v>
      </c>
    </row>
    <row r="898" spans="16:16">
      <c r="P898" s="474">
        <v>55</v>
      </c>
    </row>
    <row r="899" spans="16:16">
      <c r="P899" s="10">
        <v>1111</v>
      </c>
    </row>
    <row r="900" spans="16:16">
      <c r="P900" s="473" t="s">
        <v>5235</v>
      </c>
    </row>
    <row r="901" spans="16:16">
      <c r="P901" s="474">
        <v>55</v>
      </c>
    </row>
    <row r="902" spans="16:16">
      <c r="P902" s="10">
        <v>1112</v>
      </c>
    </row>
    <row r="903" spans="16:16">
      <c r="P903" s="473" t="s">
        <v>5236</v>
      </c>
    </row>
    <row r="904" spans="16:16">
      <c r="P904" s="474">
        <v>55</v>
      </c>
    </row>
    <row r="905" spans="16:16">
      <c r="P905" s="10">
        <v>1113</v>
      </c>
    </row>
    <row r="906" spans="16:16">
      <c r="P906" s="473" t="s">
        <v>5237</v>
      </c>
    </row>
    <row r="907" spans="16:16">
      <c r="P907" s="474">
        <v>55</v>
      </c>
    </row>
    <row r="908" spans="16:16">
      <c r="P908" s="10">
        <v>1114</v>
      </c>
    </row>
    <row r="909" spans="16:16">
      <c r="P909" s="473" t="s">
        <v>5238</v>
      </c>
    </row>
    <row r="910" spans="16:16">
      <c r="P910" s="474">
        <v>55</v>
      </c>
    </row>
    <row r="911" spans="16:16">
      <c r="P911" s="10">
        <v>1115</v>
      </c>
    </row>
    <row r="912" spans="16:16">
      <c r="P912" s="473" t="s">
        <v>5239</v>
      </c>
    </row>
    <row r="913" spans="16:16">
      <c r="P913" s="474">
        <v>55</v>
      </c>
    </row>
    <row r="914" spans="16:16">
      <c r="P914" s="10">
        <v>1116</v>
      </c>
    </row>
    <row r="915" spans="16:16">
      <c r="P915" s="473" t="s">
        <v>5240</v>
      </c>
    </row>
    <row r="916" spans="16:16">
      <c r="P916" s="474">
        <v>55</v>
      </c>
    </row>
    <row r="917" spans="16:16">
      <c r="P917" s="10">
        <v>1117</v>
      </c>
    </row>
    <row r="918" spans="16:16">
      <c r="P918" s="473" t="s">
        <v>5241</v>
      </c>
    </row>
    <row r="919" spans="16:16">
      <c r="P919" s="474">
        <v>55</v>
      </c>
    </row>
    <row r="920" spans="16:16">
      <c r="P920" s="10">
        <v>1118</v>
      </c>
    </row>
    <row r="921" spans="16:16">
      <c r="P921" s="473" t="s">
        <v>5242</v>
      </c>
    </row>
    <row r="922" spans="16:16">
      <c r="P922" s="474">
        <v>55</v>
      </c>
    </row>
    <row r="923" spans="16:16">
      <c r="P923" s="10">
        <v>1119</v>
      </c>
    </row>
    <row r="924" spans="16:16">
      <c r="P924" s="473" t="s">
        <v>5243</v>
      </c>
    </row>
    <row r="925" spans="16:16">
      <c r="P925" s="474">
        <v>55</v>
      </c>
    </row>
    <row r="926" spans="16:16">
      <c r="P926" s="10">
        <v>1120</v>
      </c>
    </row>
    <row r="927" spans="16:16">
      <c r="P927" s="473" t="s">
        <v>5244</v>
      </c>
    </row>
    <row r="928" spans="16:16">
      <c r="P928" s="474">
        <v>55</v>
      </c>
    </row>
    <row r="929" spans="16:16">
      <c r="P929" s="10">
        <v>1121</v>
      </c>
    </row>
    <row r="930" spans="16:16">
      <c r="P930" s="473" t="s">
        <v>5245</v>
      </c>
    </row>
    <row r="931" spans="16:16">
      <c r="P931" s="474">
        <v>55</v>
      </c>
    </row>
    <row r="932" spans="16:16">
      <c r="P932" s="10">
        <v>1122</v>
      </c>
    </row>
    <row r="933" spans="16:16">
      <c r="P933" s="473" t="s">
        <v>5246</v>
      </c>
    </row>
    <row r="934" spans="16:16">
      <c r="P934" s="474">
        <v>55</v>
      </c>
    </row>
    <row r="935" spans="16:16">
      <c r="P935" s="10">
        <v>1123</v>
      </c>
    </row>
    <row r="936" spans="16:16">
      <c r="P936" s="473" t="s">
        <v>4811</v>
      </c>
    </row>
    <row r="937" spans="16:16">
      <c r="P937" s="474">
        <v>56</v>
      </c>
    </row>
    <row r="938" spans="16:16">
      <c r="P938" s="10">
        <v>1124</v>
      </c>
    </row>
    <row r="939" spans="16:16">
      <c r="P939" s="473" t="s">
        <v>4813</v>
      </c>
    </row>
    <row r="940" spans="16:16">
      <c r="P940" s="474">
        <v>56</v>
      </c>
    </row>
    <row r="941" spans="16:16">
      <c r="P941" s="10">
        <v>1125</v>
      </c>
    </row>
    <row r="942" spans="16:16">
      <c r="P942" s="473" t="s">
        <v>4815</v>
      </c>
    </row>
    <row r="943" spans="16:16">
      <c r="P943" s="474">
        <v>56</v>
      </c>
    </row>
    <row r="944" spans="16:16">
      <c r="P944" s="10">
        <v>1126</v>
      </c>
    </row>
    <row r="945" spans="16:16">
      <c r="P945" s="473" t="s">
        <v>4817</v>
      </c>
    </row>
    <row r="946" spans="16:16">
      <c r="P946" s="474">
        <v>56</v>
      </c>
    </row>
    <row r="947" spans="16:16">
      <c r="P947" s="10">
        <v>1127</v>
      </c>
    </row>
    <row r="948" spans="16:16">
      <c r="P948" s="473" t="s">
        <v>4819</v>
      </c>
    </row>
    <row r="949" spans="16:16">
      <c r="P949" s="474">
        <v>56</v>
      </c>
    </row>
    <row r="950" spans="16:16">
      <c r="P950" s="10">
        <v>1128</v>
      </c>
    </row>
    <row r="951" spans="16:16">
      <c r="P951" s="473" t="s">
        <v>4821</v>
      </c>
    </row>
    <row r="952" spans="16:16">
      <c r="P952" s="474">
        <v>56</v>
      </c>
    </row>
    <row r="953" spans="16:16">
      <c r="P953" s="10">
        <v>1129</v>
      </c>
    </row>
    <row r="954" spans="16:16">
      <c r="P954" s="473" t="s">
        <v>4823</v>
      </c>
    </row>
    <row r="955" spans="16:16">
      <c r="P955" s="474">
        <v>56</v>
      </c>
    </row>
    <row r="956" spans="16:16">
      <c r="P956" s="10">
        <v>1130</v>
      </c>
    </row>
    <row r="957" spans="16:16">
      <c r="P957" s="473" t="s">
        <v>4825</v>
      </c>
    </row>
    <row r="958" spans="16:16">
      <c r="P958" s="474">
        <v>56</v>
      </c>
    </row>
    <row r="959" spans="16:16">
      <c r="P959" s="10">
        <v>1131</v>
      </c>
    </row>
    <row r="960" spans="16:16">
      <c r="P960" s="473" t="s">
        <v>4826</v>
      </c>
    </row>
    <row r="961" spans="16:16">
      <c r="P961" s="474">
        <v>56</v>
      </c>
    </row>
    <row r="962" spans="16:16">
      <c r="P962" s="10">
        <v>1132</v>
      </c>
    </row>
    <row r="963" spans="16:16">
      <c r="P963" s="473" t="s">
        <v>4828</v>
      </c>
    </row>
    <row r="964" spans="16:16">
      <c r="P964" s="474">
        <v>56</v>
      </c>
    </row>
    <row r="965" spans="16:16">
      <c r="P965" s="10">
        <v>1133</v>
      </c>
    </row>
    <row r="966" spans="16:16">
      <c r="P966" s="473" t="s">
        <v>4830</v>
      </c>
    </row>
    <row r="967" spans="16:16">
      <c r="P967" s="474">
        <v>56</v>
      </c>
    </row>
    <row r="968" spans="16:16">
      <c r="P968" s="10">
        <v>1134</v>
      </c>
    </row>
    <row r="969" spans="16:16">
      <c r="P969" s="473" t="s">
        <v>4832</v>
      </c>
    </row>
    <row r="970" spans="16:16">
      <c r="P970" s="474">
        <v>56</v>
      </c>
    </row>
    <row r="971" spans="16:16">
      <c r="P971" s="10">
        <v>1135</v>
      </c>
    </row>
    <row r="972" spans="16:16">
      <c r="P972" s="473" t="s">
        <v>4834</v>
      </c>
    </row>
    <row r="973" spans="16:16">
      <c r="P973" s="474">
        <v>56</v>
      </c>
    </row>
    <row r="974" spans="16:16">
      <c r="P974" s="10">
        <v>1136</v>
      </c>
    </row>
    <row r="975" spans="16:16">
      <c r="P975" s="473" t="s">
        <v>4836</v>
      </c>
    </row>
    <row r="976" spans="16:16">
      <c r="P976" s="474">
        <v>56</v>
      </c>
    </row>
    <row r="977" spans="16:16">
      <c r="P977" s="10">
        <v>1137</v>
      </c>
    </row>
    <row r="978" spans="16:16">
      <c r="P978" s="473" t="s">
        <v>5228</v>
      </c>
    </row>
    <row r="979" spans="16:16">
      <c r="P979" s="474">
        <v>56</v>
      </c>
    </row>
    <row r="980" spans="16:16">
      <c r="P980" s="10">
        <v>1138</v>
      </c>
    </row>
    <row r="981" spans="16:16">
      <c r="P981" s="473" t="s">
        <v>4838</v>
      </c>
    </row>
    <row r="982" spans="16:16">
      <c r="P982" s="474">
        <v>56</v>
      </c>
    </row>
    <row r="983" spans="16:16">
      <c r="P983" s="10">
        <v>1139</v>
      </c>
    </row>
    <row r="984" spans="16:16">
      <c r="P984" s="473" t="s">
        <v>4840</v>
      </c>
    </row>
    <row r="985" spans="16:16">
      <c r="P985" s="474">
        <v>56</v>
      </c>
    </row>
    <row r="986" spans="16:16">
      <c r="P986" s="10">
        <v>1140</v>
      </c>
    </row>
    <row r="987" spans="16:16">
      <c r="P987" s="473" t="s">
        <v>4842</v>
      </c>
    </row>
    <row r="988" spans="16:16">
      <c r="P988" s="474">
        <v>56</v>
      </c>
    </row>
    <row r="989" spans="16:16">
      <c r="P989" s="10">
        <v>1141</v>
      </c>
    </row>
    <row r="990" spans="16:16">
      <c r="P990" s="473" t="s">
        <v>4844</v>
      </c>
    </row>
    <row r="991" spans="16:16">
      <c r="P991" s="474">
        <v>56</v>
      </c>
    </row>
    <row r="992" spans="16:16">
      <c r="P992" s="10">
        <v>1142</v>
      </c>
    </row>
    <row r="993" spans="16:16">
      <c r="P993" s="473" t="s">
        <v>4848</v>
      </c>
    </row>
    <row r="994" spans="16:16">
      <c r="P994" s="474">
        <v>56</v>
      </c>
    </row>
    <row r="995" spans="16:16">
      <c r="P995" s="10">
        <v>1143</v>
      </c>
    </row>
    <row r="996" spans="16:16">
      <c r="P996" s="473" t="s">
        <v>4850</v>
      </c>
    </row>
    <row r="997" spans="16:16">
      <c r="P997" s="474">
        <v>56</v>
      </c>
    </row>
    <row r="998" spans="16:16">
      <c r="P998" s="10">
        <v>1144</v>
      </c>
    </row>
    <row r="999" spans="16:16">
      <c r="P999" s="473" t="s">
        <v>4852</v>
      </c>
    </row>
    <row r="1000" spans="16:16">
      <c r="P1000" s="474">
        <v>56</v>
      </c>
    </row>
    <row r="1001" spans="16:16">
      <c r="P1001" s="10">
        <v>1145</v>
      </c>
    </row>
    <row r="1002" spans="16:16">
      <c r="P1002" s="473" t="s">
        <v>4854</v>
      </c>
    </row>
    <row r="1003" spans="16:16">
      <c r="P1003" s="474">
        <v>56</v>
      </c>
    </row>
    <row r="1004" spans="16:16">
      <c r="P1004" s="10">
        <v>1146</v>
      </c>
    </row>
    <row r="1005" spans="16:16">
      <c r="P1005" s="473" t="s">
        <v>4856</v>
      </c>
    </row>
    <row r="1006" spans="16:16">
      <c r="P1006" s="474">
        <v>56</v>
      </c>
    </row>
    <row r="1007" spans="16:16">
      <c r="P1007" s="10">
        <v>1147</v>
      </c>
    </row>
    <row r="1008" spans="16:16">
      <c r="P1008" s="473" t="s">
        <v>4857</v>
      </c>
    </row>
    <row r="1009" spans="16:16">
      <c r="P1009" s="474">
        <v>56</v>
      </c>
    </row>
    <row r="1010" spans="16:16">
      <c r="P1010" s="10">
        <v>1148</v>
      </c>
    </row>
    <row r="1011" spans="16:16">
      <c r="P1011" s="473" t="s">
        <v>4859</v>
      </c>
    </row>
    <row r="1012" spans="16:16">
      <c r="P1012" s="474">
        <v>56</v>
      </c>
    </row>
    <row r="1013" spans="16:16">
      <c r="P1013" s="10">
        <v>1149</v>
      </c>
    </row>
    <row r="1014" spans="16:16">
      <c r="P1014" s="473" t="s">
        <v>4861</v>
      </c>
    </row>
    <row r="1015" spans="16:16">
      <c r="P1015" s="474">
        <v>56</v>
      </c>
    </row>
    <row r="1016" spans="16:16">
      <c r="P1016" s="10">
        <v>1150</v>
      </c>
    </row>
    <row r="1017" spans="16:16">
      <c r="P1017" s="473" t="s">
        <v>5247</v>
      </c>
    </row>
    <row r="1018" spans="16:16">
      <c r="P1018" s="474">
        <v>56</v>
      </c>
    </row>
    <row r="1019" spans="16:16">
      <c r="P1019" s="10">
        <v>1151</v>
      </c>
    </row>
    <row r="1020" spans="16:16">
      <c r="P1020" s="473" t="s">
        <v>4867</v>
      </c>
    </row>
    <row r="1021" spans="16:16">
      <c r="P1021" s="474">
        <v>56</v>
      </c>
    </row>
    <row r="1022" spans="16:16">
      <c r="P1022" s="10">
        <v>1152</v>
      </c>
    </row>
    <row r="1023" spans="16:16">
      <c r="P1023" s="473" t="s">
        <v>4869</v>
      </c>
    </row>
    <row r="1024" spans="16:16">
      <c r="P1024" s="474">
        <v>56</v>
      </c>
    </row>
    <row r="1025" spans="16:16">
      <c r="P1025" s="10">
        <v>1153</v>
      </c>
    </row>
    <row r="1026" spans="16:16">
      <c r="P1026" s="473" t="s">
        <v>4871</v>
      </c>
    </row>
    <row r="1027" spans="16:16">
      <c r="P1027" s="474">
        <v>56</v>
      </c>
    </row>
    <row r="1028" spans="16:16">
      <c r="P1028" s="10">
        <v>1154</v>
      </c>
    </row>
    <row r="1029" spans="16:16">
      <c r="P1029" s="473" t="s">
        <v>5248</v>
      </c>
    </row>
    <row r="1030" spans="16:16">
      <c r="P1030" s="474">
        <v>56</v>
      </c>
    </row>
    <row r="1031" spans="16:16">
      <c r="P1031" s="10">
        <v>1155</v>
      </c>
    </row>
    <row r="1032" spans="16:16">
      <c r="P1032" s="473" t="s">
        <v>4875</v>
      </c>
    </row>
    <row r="1033" spans="16:16">
      <c r="P1033" s="474">
        <v>56</v>
      </c>
    </row>
    <row r="1034" spans="16:16">
      <c r="P1034" s="10">
        <v>1156</v>
      </c>
    </row>
    <row r="1035" spans="16:16">
      <c r="P1035" s="473" t="s">
        <v>4877</v>
      </c>
    </row>
    <row r="1036" spans="16:16">
      <c r="P1036" s="474">
        <v>56</v>
      </c>
    </row>
    <row r="1037" spans="16:16">
      <c r="P1037" s="10">
        <v>1157</v>
      </c>
    </row>
    <row r="1038" spans="16:16">
      <c r="P1038" s="473" t="s">
        <v>4879</v>
      </c>
    </row>
    <row r="1039" spans="16:16">
      <c r="P1039" s="474">
        <v>56</v>
      </c>
    </row>
    <row r="1040" spans="16:16">
      <c r="P1040" s="10">
        <v>1158</v>
      </c>
    </row>
    <row r="1041" spans="16:16">
      <c r="P1041" s="473" t="s">
        <v>4881</v>
      </c>
    </row>
    <row r="1042" spans="16:16">
      <c r="P1042" s="474">
        <v>56</v>
      </c>
    </row>
    <row r="1043" spans="16:16">
      <c r="P1043" s="10">
        <v>1159</v>
      </c>
    </row>
    <row r="1044" spans="16:16">
      <c r="P1044" s="473" t="s">
        <v>4883</v>
      </c>
    </row>
    <row r="1045" spans="16:16">
      <c r="P1045" s="474">
        <v>56</v>
      </c>
    </row>
    <row r="1046" spans="16:16">
      <c r="P1046" s="10">
        <v>1160</v>
      </c>
    </row>
    <row r="1047" spans="16:16">
      <c r="P1047" s="473" t="s">
        <v>456</v>
      </c>
    </row>
    <row r="1048" spans="16:16">
      <c r="P1048" s="474">
        <v>63</v>
      </c>
    </row>
    <row r="1049" spans="16:16">
      <c r="P1049" s="10">
        <v>1161</v>
      </c>
    </row>
    <row r="1050" spans="16:16">
      <c r="P1050" s="473" t="s">
        <v>5249</v>
      </c>
    </row>
    <row r="1051" spans="16:16">
      <c r="P1051" s="474">
        <v>63</v>
      </c>
    </row>
    <row r="1052" spans="16:16">
      <c r="P1052" s="10">
        <v>1162</v>
      </c>
    </row>
    <row r="1053" spans="16:16">
      <c r="P1053" s="473" t="s">
        <v>5250</v>
      </c>
    </row>
    <row r="1054" spans="16:16">
      <c r="P1054" s="474">
        <v>63</v>
      </c>
    </row>
    <row r="1055" spans="16:16">
      <c r="P1055" s="10">
        <v>1163</v>
      </c>
    </row>
    <row r="1056" spans="16:16">
      <c r="P1056" s="473" t="s">
        <v>5095</v>
      </c>
    </row>
    <row r="1057" spans="16:16">
      <c r="P1057" s="474">
        <v>63</v>
      </c>
    </row>
    <row r="1058" spans="16:16">
      <c r="P1058" s="10">
        <v>1164</v>
      </c>
    </row>
    <row r="1059" spans="16:16">
      <c r="P1059" s="473" t="s">
        <v>4835</v>
      </c>
    </row>
    <row r="1060" spans="16:16">
      <c r="P1060" s="474">
        <v>63</v>
      </c>
    </row>
    <row r="1061" spans="16:16">
      <c r="P1061" s="10">
        <v>1165</v>
      </c>
    </row>
    <row r="1062" spans="16:16">
      <c r="P1062" s="473" t="s">
        <v>64</v>
      </c>
    </row>
    <row r="1063" spans="16:16">
      <c r="P1063" s="474">
        <v>63</v>
      </c>
    </row>
    <row r="1064" spans="16:16">
      <c r="P1064" s="10">
        <v>1166</v>
      </c>
    </row>
    <row r="1065" spans="16:16">
      <c r="P1065" s="473" t="s">
        <v>5251</v>
      </c>
    </row>
    <row r="1066" spans="16:16">
      <c r="P1066" s="474">
        <v>65</v>
      </c>
    </row>
    <row r="1067" spans="16:16">
      <c r="P1067" s="10">
        <v>1167</v>
      </c>
    </row>
    <row r="1068" spans="16:16">
      <c r="P1068" s="473" t="s">
        <v>5252</v>
      </c>
    </row>
    <row r="1069" spans="16:16">
      <c r="P1069" s="474">
        <v>65</v>
      </c>
    </row>
    <row r="1070" spans="16:16">
      <c r="P1070" s="10">
        <v>1168</v>
      </c>
    </row>
    <row r="1071" spans="16:16">
      <c r="P1071" s="473" t="s">
        <v>5253</v>
      </c>
    </row>
    <row r="1072" spans="16:16">
      <c r="P1072" s="474">
        <v>68</v>
      </c>
    </row>
    <row r="1073" spans="16:16">
      <c r="P1073" s="10">
        <v>1169</v>
      </c>
    </row>
    <row r="1074" spans="16:16">
      <c r="P1074" s="473" t="s">
        <v>5254</v>
      </c>
    </row>
    <row r="1075" spans="16:16">
      <c r="P1075" s="474">
        <v>68</v>
      </c>
    </row>
    <row r="1076" spans="16:16">
      <c r="P1076" s="10">
        <v>1170</v>
      </c>
    </row>
    <row r="1077" spans="16:16">
      <c r="P1077" s="473" t="s">
        <v>656</v>
      </c>
    </row>
    <row r="1078" spans="16:16">
      <c r="P1078" s="474">
        <v>68</v>
      </c>
    </row>
    <row r="1079" spans="16:16">
      <c r="P1079" s="10">
        <v>1171</v>
      </c>
    </row>
    <row r="1080" spans="16:16">
      <c r="P1080" s="473" t="s">
        <v>5255</v>
      </c>
    </row>
    <row r="1081" spans="16:16">
      <c r="P1081" s="474">
        <v>64</v>
      </c>
    </row>
    <row r="1082" spans="16:16">
      <c r="P1082" s="10">
        <v>1172</v>
      </c>
    </row>
    <row r="1083" spans="16:16">
      <c r="P1083" s="473" t="s">
        <v>5256</v>
      </c>
    </row>
    <row r="1084" spans="16:16">
      <c r="P1084" s="474">
        <v>64</v>
      </c>
    </row>
    <row r="1085" spans="16:16">
      <c r="P1085" s="10">
        <v>1173</v>
      </c>
    </row>
    <row r="1086" spans="16:16">
      <c r="P1086" s="473" t="s">
        <v>5257</v>
      </c>
    </row>
    <row r="1087" spans="16:16">
      <c r="P1087" s="474">
        <v>64</v>
      </c>
    </row>
    <row r="1088" spans="16:16">
      <c r="P1088" s="10">
        <v>1174</v>
      </c>
    </row>
    <row r="1089" spans="16:16">
      <c r="P1089" s="473" t="s">
        <v>5258</v>
      </c>
    </row>
    <row r="1090" spans="16:16">
      <c r="P1090" s="474">
        <v>64</v>
      </c>
    </row>
    <row r="1091" spans="16:16">
      <c r="P1091" s="10">
        <v>1175</v>
      </c>
    </row>
    <row r="1092" spans="16:16">
      <c r="P1092" s="473" t="s">
        <v>5259</v>
      </c>
    </row>
    <row r="1093" spans="16:16">
      <c r="P1093" s="474">
        <v>64</v>
      </c>
    </row>
    <row r="1094" spans="16:16">
      <c r="P1094" s="10">
        <v>1176</v>
      </c>
    </row>
    <row r="1095" spans="16:16">
      <c r="P1095" s="473" t="s">
        <v>5260</v>
      </c>
    </row>
    <row r="1096" spans="16:16">
      <c r="P1096" s="474">
        <v>66</v>
      </c>
    </row>
    <row r="1097" spans="16:16">
      <c r="P1097" s="10">
        <v>1177</v>
      </c>
    </row>
    <row r="1098" spans="16:16">
      <c r="P1098" s="473" t="s">
        <v>5261</v>
      </c>
    </row>
    <row r="1099" spans="16:16">
      <c r="P1099" s="474">
        <v>66</v>
      </c>
    </row>
    <row r="1100" spans="16:16">
      <c r="P1100" s="10">
        <v>1178</v>
      </c>
    </row>
    <row r="1101" spans="16:16">
      <c r="P1101" s="473" t="s">
        <v>5262</v>
      </c>
    </row>
    <row r="1102" spans="16:16">
      <c r="P1102" s="474">
        <v>66</v>
      </c>
    </row>
    <row r="1103" spans="16:16">
      <c r="P1103" s="10">
        <v>1179</v>
      </c>
    </row>
    <row r="1104" spans="16:16">
      <c r="P1104" s="473" t="s">
        <v>5263</v>
      </c>
    </row>
    <row r="1105" spans="16:16">
      <c r="P1105" s="474">
        <v>66</v>
      </c>
    </row>
    <row r="1106" spans="16:16">
      <c r="P1106" s="10">
        <v>1180</v>
      </c>
    </row>
    <row r="1107" spans="16:16">
      <c r="P1107" s="473" t="s">
        <v>5264</v>
      </c>
    </row>
    <row r="1108" spans="16:16">
      <c r="P1108" s="474">
        <v>67</v>
      </c>
    </row>
    <row r="1109" spans="16:16">
      <c r="P1109" s="10">
        <v>1181</v>
      </c>
    </row>
    <row r="1110" spans="16:16">
      <c r="P1110" s="473" t="s">
        <v>5265</v>
      </c>
    </row>
    <row r="1111" spans="16:16">
      <c r="P1111" s="474">
        <v>67</v>
      </c>
    </row>
    <row r="1112" spans="16:16">
      <c r="P1112" s="10">
        <v>1182</v>
      </c>
    </row>
    <row r="1113" spans="16:16">
      <c r="P1113" s="473" t="s">
        <v>5266</v>
      </c>
    </row>
    <row r="1114" spans="16:16">
      <c r="P1114" s="474">
        <v>67</v>
      </c>
    </row>
    <row r="1115" spans="16:16">
      <c r="P1115" s="10">
        <v>1183</v>
      </c>
    </row>
    <row r="1116" spans="16:16">
      <c r="P1116" s="473" t="s">
        <v>5267</v>
      </c>
    </row>
    <row r="1117" spans="16:16">
      <c r="P1117" s="474">
        <v>23</v>
      </c>
    </row>
    <row r="1118" spans="16:16">
      <c r="P1118" s="473" t="s">
        <v>5268</v>
      </c>
    </row>
    <row r="1119" spans="16:16">
      <c r="P1119" s="474">
        <v>23</v>
      </c>
    </row>
    <row r="1120" spans="16:16">
      <c r="P1120" s="10">
        <v>1184</v>
      </c>
    </row>
    <row r="1121" spans="16:16">
      <c r="P1121" s="473" t="s">
        <v>975</v>
      </c>
    </row>
    <row r="1122" spans="16:16">
      <c r="P1122" s="474">
        <v>23</v>
      </c>
    </row>
    <row r="1123" spans="16:16">
      <c r="P1123" s="473" t="s">
        <v>5269</v>
      </c>
    </row>
    <row r="1124" spans="16:16">
      <c r="P1124" s="474">
        <v>23</v>
      </c>
    </row>
    <row r="1125" spans="16:16">
      <c r="P1125" s="10">
        <v>1185</v>
      </c>
    </row>
    <row r="1126" spans="16:16">
      <c r="P1126" s="473" t="s">
        <v>5271</v>
      </c>
    </row>
    <row r="1127" spans="16:16">
      <c r="P1127" s="474">
        <v>23</v>
      </c>
    </row>
    <row r="1128" spans="16:16">
      <c r="P1128" s="473" t="s">
        <v>5270</v>
      </c>
    </row>
    <row r="1129" spans="16:16">
      <c r="P1129" s="474">
        <v>23</v>
      </c>
    </row>
    <row r="1130" spans="16:16">
      <c r="P1130" s="10">
        <v>1186</v>
      </c>
    </row>
    <row r="1131" spans="16:16">
      <c r="P1131" s="473" t="s">
        <v>5272</v>
      </c>
    </row>
    <row r="1132" spans="16:16">
      <c r="P1132" s="474">
        <v>1</v>
      </c>
    </row>
    <row r="1133" spans="16:16">
      <c r="P1133" s="474">
        <v>102</v>
      </c>
    </row>
    <row r="1134" spans="16:16">
      <c r="P1134" s="474">
        <v>103</v>
      </c>
    </row>
    <row r="1135" spans="16:16">
      <c r="P1135" s="474">
        <v>104</v>
      </c>
    </row>
    <row r="1136" spans="16:16">
      <c r="P1136" s="474">
        <v>107</v>
      </c>
    </row>
    <row r="1137" spans="16:16">
      <c r="P1137" s="474">
        <v>111</v>
      </c>
    </row>
    <row r="1138" spans="16:16">
      <c r="P1138" s="10">
        <v>1187</v>
      </c>
    </row>
    <row r="1139" spans="16:16">
      <c r="P1139" s="473" t="s">
        <v>5273</v>
      </c>
    </row>
    <row r="1140" spans="16:16">
      <c r="P1140" s="474">
        <v>3</v>
      </c>
    </row>
    <row r="1141" spans="16:16">
      <c r="P1141" s="10">
        <v>1188</v>
      </c>
    </row>
    <row r="1142" spans="16:16">
      <c r="P1142" s="473" t="s">
        <v>5274</v>
      </c>
    </row>
    <row r="1143" spans="16:16">
      <c r="P1143" s="474">
        <v>3</v>
      </c>
    </row>
    <row r="1144" spans="16:16">
      <c r="P1144" s="10">
        <v>1189</v>
      </c>
    </row>
    <row r="1145" spans="16:16">
      <c r="P1145" s="473" t="s">
        <v>5276</v>
      </c>
    </row>
    <row r="1146" spans="16:16">
      <c r="P1146" s="474">
        <v>3</v>
      </c>
    </row>
    <row r="1147" spans="16:16">
      <c r="P1147" s="10">
        <v>1190</v>
      </c>
    </row>
    <row r="1148" spans="16:16">
      <c r="P1148" s="473" t="s">
        <v>5279</v>
      </c>
    </row>
    <row r="1149" spans="16:16">
      <c r="P1149" s="474">
        <v>3</v>
      </c>
    </row>
    <row r="1150" spans="16:16">
      <c r="P1150" s="10">
        <v>1191</v>
      </c>
    </row>
    <row r="1151" spans="16:16">
      <c r="P1151" s="473" t="s">
        <v>5281</v>
      </c>
    </row>
    <row r="1152" spans="16:16">
      <c r="P1152" s="474">
        <v>1</v>
      </c>
    </row>
    <row r="1153" spans="16:16">
      <c r="P1153" s="474">
        <v>102</v>
      </c>
    </row>
    <row r="1154" spans="16:16">
      <c r="P1154" s="474">
        <v>103</v>
      </c>
    </row>
    <row r="1155" spans="16:16">
      <c r="P1155" s="474">
        <v>104</v>
      </c>
    </row>
    <row r="1156" spans="16:16">
      <c r="P1156" s="474">
        <v>107</v>
      </c>
    </row>
    <row r="1157" spans="16:16">
      <c r="P1157" s="474">
        <v>111</v>
      </c>
    </row>
    <row r="1158" spans="16:16">
      <c r="P1158" s="10">
        <v>1192</v>
      </c>
    </row>
    <row r="1159" spans="16:16">
      <c r="P1159" s="473" t="s">
        <v>5283</v>
      </c>
    </row>
    <row r="1160" spans="16:16">
      <c r="P1160" s="474">
        <v>1</v>
      </c>
    </row>
    <row r="1161" spans="16:16">
      <c r="P1161" s="474">
        <v>102</v>
      </c>
    </row>
    <row r="1162" spans="16:16">
      <c r="P1162" s="474">
        <v>103</v>
      </c>
    </row>
    <row r="1163" spans="16:16">
      <c r="P1163" s="474">
        <v>104</v>
      </c>
    </row>
    <row r="1164" spans="16:16">
      <c r="P1164" s="474">
        <v>107</v>
      </c>
    </row>
    <row r="1165" spans="16:16">
      <c r="P1165" s="474">
        <v>111</v>
      </c>
    </row>
    <row r="1166" spans="16:16">
      <c r="P1166" s="10">
        <v>1193</v>
      </c>
    </row>
    <row r="1167" spans="16:16">
      <c r="P1167" s="473" t="s">
        <v>5284</v>
      </c>
    </row>
    <row r="1168" spans="16:16">
      <c r="P1168" s="474">
        <v>1</v>
      </c>
    </row>
    <row r="1169" spans="16:16">
      <c r="P1169" s="474">
        <v>102</v>
      </c>
    </row>
    <row r="1170" spans="16:16">
      <c r="P1170" s="474">
        <v>103</v>
      </c>
    </row>
    <row r="1171" spans="16:16">
      <c r="P1171" s="474">
        <v>104</v>
      </c>
    </row>
    <row r="1172" spans="16:16">
      <c r="P1172" s="474">
        <v>107</v>
      </c>
    </row>
    <row r="1173" spans="16:16">
      <c r="P1173" s="474">
        <v>111</v>
      </c>
    </row>
    <row r="1174" spans="16:16">
      <c r="P1174" s="10">
        <v>1194</v>
      </c>
    </row>
    <row r="1175" spans="16:16">
      <c r="P1175" s="473" t="s">
        <v>5285</v>
      </c>
    </row>
    <row r="1176" spans="16:16">
      <c r="P1176" s="474">
        <v>1</v>
      </c>
    </row>
    <row r="1177" spans="16:16">
      <c r="P1177" s="474">
        <v>101</v>
      </c>
    </row>
    <row r="1178" spans="16:16">
      <c r="P1178" s="474">
        <v>104</v>
      </c>
    </row>
    <row r="1179" spans="16:16">
      <c r="P1179" s="474">
        <v>107</v>
      </c>
    </row>
    <row r="1180" spans="16:16">
      <c r="P1180" s="474">
        <v>108</v>
      </c>
    </row>
    <row r="1181" spans="16:16">
      <c r="P1181" s="10" t="s">
        <v>771</v>
      </c>
    </row>
  </sheetData>
  <autoFilter ref="A1:N576" xr:uid="{AB4B0297-C0CC-40F9-95D4-C072BD903B3C}">
    <filterColumn colId="5">
      <filters>
        <filter val="General                                        Units"/>
      </filters>
    </filterColumn>
  </autoFilter>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39A3A-35A1-4443-B6AA-82921DD9B19F}">
  <sheetPr codeName="Sheet19"/>
  <dimension ref="A1:Y14"/>
  <sheetViews>
    <sheetView workbookViewId="0">
      <selection activeCell="K5" sqref="K5"/>
    </sheetView>
  </sheetViews>
  <sheetFormatPr defaultRowHeight="15"/>
  <cols>
    <col min="1" max="1" width="23.5703125" bestFit="1" customWidth="1"/>
    <col min="2" max="2" width="18.85546875" bestFit="1" customWidth="1"/>
    <col min="4" max="4" width="10.5703125" bestFit="1" customWidth="1"/>
    <col min="5" max="5" width="14.28515625" bestFit="1" customWidth="1"/>
    <col min="6" max="6" width="14.140625" bestFit="1" customWidth="1"/>
    <col min="7" max="7" width="14" bestFit="1" customWidth="1"/>
    <col min="8" max="8" width="11.85546875" style="61" bestFit="1" customWidth="1"/>
    <col min="9" max="9" width="16" bestFit="1" customWidth="1"/>
    <col min="10" max="10" width="11.85546875" style="61" bestFit="1" customWidth="1"/>
    <col min="11" max="11" width="14.42578125" bestFit="1" customWidth="1"/>
    <col min="12" max="12" width="11.85546875" style="61" bestFit="1" customWidth="1"/>
    <col min="13" max="13" width="8.85546875" bestFit="1" customWidth="1"/>
    <col min="14" max="14" width="25.85546875" bestFit="1" customWidth="1"/>
    <col min="15" max="15" width="18.85546875" bestFit="1" customWidth="1"/>
    <col min="16" max="16" width="10.5703125" bestFit="1" customWidth="1"/>
    <col min="17" max="17" width="14.140625" bestFit="1" customWidth="1"/>
    <col min="18" max="18" width="14.28515625" bestFit="1" customWidth="1"/>
    <col min="19" max="19" width="14.140625" bestFit="1" customWidth="1"/>
    <col min="20" max="20" width="11.85546875" style="61" bestFit="1" customWidth="1"/>
    <col min="21" max="21" width="14" bestFit="1" customWidth="1"/>
    <col min="22" max="22" width="11.85546875" style="61" bestFit="1" customWidth="1"/>
    <col min="23" max="23" width="16" customWidth="1"/>
    <col min="24" max="24" width="11.85546875" style="61" bestFit="1" customWidth="1"/>
    <col min="25" max="25" width="12.140625" bestFit="1" customWidth="1"/>
    <col min="26" max="26" width="17.5703125" bestFit="1" customWidth="1"/>
    <col min="27" max="27" width="9" bestFit="1" customWidth="1"/>
  </cols>
  <sheetData>
    <row r="1" spans="1:25" ht="15.75" thickBot="1">
      <c r="A1" s="94"/>
      <c r="B1" s="95"/>
      <c r="C1" s="16"/>
      <c r="D1" s="96" t="s">
        <v>93</v>
      </c>
      <c r="E1" s="97" t="s">
        <v>58</v>
      </c>
      <c r="F1" s="97" t="s">
        <v>59</v>
      </c>
      <c r="G1" s="97" t="s">
        <v>60</v>
      </c>
      <c r="H1" s="98" t="s">
        <v>92</v>
      </c>
      <c r="I1" s="97" t="s">
        <v>84</v>
      </c>
      <c r="J1" s="98" t="s">
        <v>92</v>
      </c>
      <c r="K1" s="99" t="s">
        <v>84</v>
      </c>
      <c r="L1" s="100" t="s">
        <v>92</v>
      </c>
      <c r="N1" s="94"/>
      <c r="O1" s="95"/>
      <c r="P1" s="96" t="s">
        <v>93</v>
      </c>
      <c r="Q1" s="65" t="s">
        <v>74</v>
      </c>
      <c r="R1" s="65" t="s">
        <v>73</v>
      </c>
      <c r="S1" s="65" t="s">
        <v>72</v>
      </c>
      <c r="T1" s="98" t="s">
        <v>92</v>
      </c>
      <c r="U1" s="65" t="s">
        <v>85</v>
      </c>
      <c r="V1" s="98" t="s">
        <v>92</v>
      </c>
      <c r="W1" s="65" t="s">
        <v>85</v>
      </c>
      <c r="X1" s="100" t="s">
        <v>92</v>
      </c>
    </row>
    <row r="2" spans="1:25" ht="15.75" thickBot="1">
      <c r="A2" s="49" t="s">
        <v>34</v>
      </c>
      <c r="B2" s="34"/>
      <c r="C2" s="22" t="s">
        <v>35</v>
      </c>
      <c r="D2" s="49" t="s">
        <v>51</v>
      </c>
      <c r="E2" s="16" t="s">
        <v>56</v>
      </c>
      <c r="F2" s="16" t="s">
        <v>75</v>
      </c>
      <c r="G2" s="16" t="s">
        <v>77</v>
      </c>
      <c r="H2" s="67" t="s">
        <v>41</v>
      </c>
      <c r="I2" s="16" t="s">
        <v>78</v>
      </c>
      <c r="J2" s="67" t="s">
        <v>41</v>
      </c>
      <c r="K2" s="17" t="s">
        <v>86</v>
      </c>
      <c r="L2" s="87" t="s">
        <v>41</v>
      </c>
      <c r="N2" s="49" t="s">
        <v>34</v>
      </c>
      <c r="O2" s="34"/>
      <c r="P2" s="49" t="s">
        <v>51</v>
      </c>
      <c r="Q2" s="29" t="s">
        <v>54</v>
      </c>
      <c r="R2" s="29" t="s">
        <v>66</v>
      </c>
      <c r="S2" s="29" t="s">
        <v>76</v>
      </c>
      <c r="T2" s="67" t="s">
        <v>41</v>
      </c>
      <c r="U2" s="29" t="s">
        <v>79</v>
      </c>
      <c r="V2" s="67" t="s">
        <v>41</v>
      </c>
      <c r="W2" s="29" t="s">
        <v>87</v>
      </c>
      <c r="X2" s="87" t="s">
        <v>41</v>
      </c>
    </row>
    <row r="3" spans="1:25" ht="15.75" thickBot="1">
      <c r="A3" s="49"/>
      <c r="B3" s="34"/>
      <c r="C3" s="22"/>
      <c r="D3" s="49"/>
      <c r="E3" s="16" t="s">
        <v>65</v>
      </c>
      <c r="F3" s="16" t="s">
        <v>65</v>
      </c>
      <c r="G3" s="16" t="s">
        <v>65</v>
      </c>
      <c r="H3" s="67"/>
      <c r="I3" s="16" t="s">
        <v>81</v>
      </c>
      <c r="J3" s="67"/>
      <c r="K3" s="17" t="s">
        <v>80</v>
      </c>
      <c r="L3" s="87"/>
      <c r="N3" s="49"/>
      <c r="O3" s="34"/>
      <c r="P3" s="49"/>
      <c r="Q3" s="16" t="s">
        <v>64</v>
      </c>
      <c r="R3" s="16" t="s">
        <v>64</v>
      </c>
      <c r="S3" s="16" t="s">
        <v>64</v>
      </c>
      <c r="T3" s="67"/>
      <c r="U3" s="16" t="s">
        <v>80</v>
      </c>
      <c r="V3" s="67"/>
      <c r="W3" s="16" t="s">
        <v>81</v>
      </c>
      <c r="X3" s="87"/>
    </row>
    <row r="4" spans="1:25" ht="15.75" thickBot="1">
      <c r="A4" s="49"/>
      <c r="B4" s="34"/>
      <c r="C4" s="22"/>
      <c r="D4" s="49"/>
      <c r="E4" s="16" t="s">
        <v>63</v>
      </c>
      <c r="F4" s="16" t="s">
        <v>63</v>
      </c>
      <c r="G4" s="16" t="s">
        <v>63</v>
      </c>
      <c r="H4" s="67"/>
      <c r="I4" s="33" t="s">
        <v>63</v>
      </c>
      <c r="J4" s="67"/>
      <c r="K4" s="17" t="s">
        <v>62</v>
      </c>
      <c r="L4" s="87"/>
      <c r="N4" s="49"/>
      <c r="O4" s="34"/>
      <c r="P4" s="49"/>
      <c r="Q4" s="31" t="s">
        <v>62</v>
      </c>
      <c r="R4" s="31" t="s">
        <v>62</v>
      </c>
      <c r="S4" s="31" t="s">
        <v>62</v>
      </c>
      <c r="T4" s="67"/>
      <c r="U4" s="31" t="s">
        <v>62</v>
      </c>
      <c r="V4" s="67"/>
      <c r="W4" s="52" t="s">
        <v>63</v>
      </c>
      <c r="X4" s="87"/>
    </row>
    <row r="5" spans="1:25">
      <c r="A5" s="89" t="s">
        <v>27</v>
      </c>
      <c r="B5" s="35"/>
      <c r="C5" s="21"/>
      <c r="D5" s="91" t="s">
        <v>25</v>
      </c>
      <c r="E5" s="4" t="s">
        <v>67</v>
      </c>
      <c r="F5" s="4" t="s">
        <v>69</v>
      </c>
      <c r="G5" s="4" t="s">
        <v>71</v>
      </c>
      <c r="H5" s="69"/>
      <c r="I5" s="4" t="s">
        <v>83</v>
      </c>
      <c r="J5" s="69"/>
      <c r="K5" s="78" t="s">
        <v>88</v>
      </c>
      <c r="L5" s="92"/>
      <c r="N5" s="89" t="s">
        <v>27</v>
      </c>
      <c r="O5" s="35"/>
      <c r="P5" s="91" t="s">
        <v>25</v>
      </c>
      <c r="Q5" s="77" t="s">
        <v>57</v>
      </c>
      <c r="R5" s="40" t="s">
        <v>68</v>
      </c>
      <c r="S5" s="42" t="s">
        <v>70</v>
      </c>
      <c r="T5" s="69"/>
      <c r="U5" s="40" t="s">
        <v>82</v>
      </c>
      <c r="V5" s="69"/>
      <c r="W5" s="40" t="s">
        <v>89</v>
      </c>
      <c r="X5" s="92"/>
      <c r="Y5" s="24"/>
    </row>
    <row r="6" spans="1:25" ht="15.75" thickBot="1">
      <c r="A6" s="90" t="s">
        <v>28</v>
      </c>
      <c r="B6" s="36"/>
      <c r="C6" s="20"/>
      <c r="D6" s="47" t="s">
        <v>26</v>
      </c>
      <c r="E6" s="6" t="s">
        <v>67</v>
      </c>
      <c r="F6" s="6" t="s">
        <v>69</v>
      </c>
      <c r="G6" s="6" t="s">
        <v>71</v>
      </c>
      <c r="H6" s="70"/>
      <c r="I6" s="6" t="s">
        <v>83</v>
      </c>
      <c r="J6" s="70"/>
      <c r="K6" s="43" t="s">
        <v>88</v>
      </c>
      <c r="L6" s="86"/>
      <c r="N6" s="90" t="s">
        <v>28</v>
      </c>
      <c r="O6" s="36"/>
      <c r="P6" s="47" t="s">
        <v>26</v>
      </c>
      <c r="Q6" s="6" t="s">
        <v>57</v>
      </c>
      <c r="R6" s="6" t="s">
        <v>68</v>
      </c>
      <c r="S6" s="43" t="s">
        <v>70</v>
      </c>
      <c r="T6" s="70"/>
      <c r="U6" s="6" t="s">
        <v>82</v>
      </c>
      <c r="V6" s="70"/>
      <c r="W6" s="6" t="s">
        <v>89</v>
      </c>
      <c r="X6" s="86"/>
      <c r="Y6" s="24"/>
    </row>
    <row r="7" spans="1:25">
      <c r="A7" s="79" t="s">
        <v>29</v>
      </c>
      <c r="B7" s="80" t="s">
        <v>44</v>
      </c>
      <c r="C7" s="18" t="s">
        <v>36</v>
      </c>
      <c r="D7" s="46" t="s">
        <v>20</v>
      </c>
      <c r="E7" s="40" t="s">
        <v>67</v>
      </c>
      <c r="F7" s="40" t="s">
        <v>69</v>
      </c>
      <c r="G7" s="40" t="s">
        <v>71</v>
      </c>
      <c r="H7" s="81" t="s">
        <v>45</v>
      </c>
      <c r="I7" s="40" t="s">
        <v>83</v>
      </c>
      <c r="J7" s="81" t="s">
        <v>90</v>
      </c>
      <c r="K7" s="42" t="s">
        <v>88</v>
      </c>
      <c r="L7" s="82" t="s">
        <v>91</v>
      </c>
      <c r="N7" s="79" t="s">
        <v>29</v>
      </c>
      <c r="O7" s="80" t="s">
        <v>44</v>
      </c>
      <c r="P7" s="46" t="s">
        <v>20</v>
      </c>
      <c r="Q7" s="40" t="s">
        <v>57</v>
      </c>
      <c r="R7" s="40" t="s">
        <v>68</v>
      </c>
      <c r="S7" s="40" t="s">
        <v>70</v>
      </c>
      <c r="T7" s="81" t="s">
        <v>94</v>
      </c>
      <c r="U7" s="40" t="s">
        <v>82</v>
      </c>
      <c r="V7" s="81" t="s">
        <v>100</v>
      </c>
      <c r="W7" s="40" t="s">
        <v>89</v>
      </c>
      <c r="X7" s="82" t="s">
        <v>101</v>
      </c>
      <c r="Y7" s="24"/>
    </row>
    <row r="8" spans="1:25">
      <c r="A8" s="83" t="s">
        <v>30</v>
      </c>
      <c r="B8" s="38" t="s">
        <v>44</v>
      </c>
      <c r="C8" s="19" t="s">
        <v>37</v>
      </c>
      <c r="D8" s="57" t="s">
        <v>21</v>
      </c>
      <c r="E8" s="2" t="s">
        <v>67</v>
      </c>
      <c r="F8" s="2" t="s">
        <v>69</v>
      </c>
      <c r="G8" s="2" t="s">
        <v>71</v>
      </c>
      <c r="H8" s="72" t="s">
        <v>45</v>
      </c>
      <c r="I8" s="2" t="s">
        <v>83</v>
      </c>
      <c r="J8" s="72" t="s">
        <v>90</v>
      </c>
      <c r="K8" s="75" t="s">
        <v>88</v>
      </c>
      <c r="L8" s="84" t="s">
        <v>91</v>
      </c>
      <c r="N8" s="83" t="s">
        <v>30</v>
      </c>
      <c r="O8" s="38" t="s">
        <v>44</v>
      </c>
      <c r="P8" s="57" t="s">
        <v>21</v>
      </c>
      <c r="Q8" s="2" t="s">
        <v>57</v>
      </c>
      <c r="R8" s="2" t="s">
        <v>68</v>
      </c>
      <c r="S8" s="2" t="s">
        <v>70</v>
      </c>
      <c r="T8" s="72" t="s">
        <v>94</v>
      </c>
      <c r="U8" s="2" t="s">
        <v>82</v>
      </c>
      <c r="V8" s="72" t="s">
        <v>100</v>
      </c>
      <c r="W8" s="2" t="s">
        <v>89</v>
      </c>
      <c r="X8" s="84" t="s">
        <v>101</v>
      </c>
      <c r="Y8" s="24"/>
    </row>
    <row r="9" spans="1:25">
      <c r="A9" s="83" t="s">
        <v>31</v>
      </c>
      <c r="B9" s="38" t="s">
        <v>44</v>
      </c>
      <c r="C9" s="19" t="s">
        <v>38</v>
      </c>
      <c r="D9" s="57" t="s">
        <v>22</v>
      </c>
      <c r="E9" s="2" t="s">
        <v>67</v>
      </c>
      <c r="F9" s="2" t="s">
        <v>69</v>
      </c>
      <c r="G9" s="2" t="s">
        <v>71</v>
      </c>
      <c r="H9" s="72" t="s">
        <v>45</v>
      </c>
      <c r="I9" s="2" t="s">
        <v>83</v>
      </c>
      <c r="J9" s="72" t="s">
        <v>90</v>
      </c>
      <c r="K9" s="75" t="s">
        <v>88</v>
      </c>
      <c r="L9" s="84" t="s">
        <v>91</v>
      </c>
      <c r="N9" s="83" t="s">
        <v>31</v>
      </c>
      <c r="O9" s="38" t="s">
        <v>44</v>
      </c>
      <c r="P9" s="57" t="s">
        <v>22</v>
      </c>
      <c r="Q9" s="2" t="s">
        <v>57</v>
      </c>
      <c r="R9" s="2" t="s">
        <v>68</v>
      </c>
      <c r="S9" s="2" t="s">
        <v>70</v>
      </c>
      <c r="T9" s="72" t="s">
        <v>94</v>
      </c>
      <c r="U9" s="2" t="s">
        <v>82</v>
      </c>
      <c r="V9" s="72" t="s">
        <v>100</v>
      </c>
      <c r="W9" s="2" t="s">
        <v>89</v>
      </c>
      <c r="X9" s="84" t="s">
        <v>101</v>
      </c>
      <c r="Y9" s="24"/>
    </row>
    <row r="10" spans="1:25">
      <c r="A10" s="83" t="s">
        <v>32</v>
      </c>
      <c r="B10" s="38" t="s">
        <v>44</v>
      </c>
      <c r="C10" s="19" t="s">
        <v>23</v>
      </c>
      <c r="D10" s="57" t="s">
        <v>23</v>
      </c>
      <c r="E10" s="2" t="s">
        <v>67</v>
      </c>
      <c r="F10" s="2" t="s">
        <v>69</v>
      </c>
      <c r="G10" s="2" t="s">
        <v>71</v>
      </c>
      <c r="H10" s="72" t="s">
        <v>45</v>
      </c>
      <c r="I10" s="2" t="s">
        <v>83</v>
      </c>
      <c r="J10" s="72" t="s">
        <v>90</v>
      </c>
      <c r="K10" s="75" t="s">
        <v>88</v>
      </c>
      <c r="L10" s="84" t="s">
        <v>91</v>
      </c>
      <c r="N10" s="83" t="s">
        <v>32</v>
      </c>
      <c r="O10" s="38" t="s">
        <v>44</v>
      </c>
      <c r="P10" s="57" t="s">
        <v>23</v>
      </c>
      <c r="Q10" s="2" t="s">
        <v>57</v>
      </c>
      <c r="R10" s="2" t="s">
        <v>68</v>
      </c>
      <c r="S10" s="2" t="s">
        <v>70</v>
      </c>
      <c r="T10" s="72" t="s">
        <v>94</v>
      </c>
      <c r="U10" s="2" t="s">
        <v>82</v>
      </c>
      <c r="V10" s="72" t="s">
        <v>100</v>
      </c>
      <c r="W10" s="2" t="s">
        <v>89</v>
      </c>
      <c r="X10" s="84" t="s">
        <v>101</v>
      </c>
      <c r="Y10" s="24"/>
    </row>
    <row r="11" spans="1:25" ht="15.75" thickBot="1">
      <c r="A11" s="85" t="s">
        <v>33</v>
      </c>
      <c r="B11" s="39" t="s">
        <v>44</v>
      </c>
      <c r="C11" s="20" t="s">
        <v>39</v>
      </c>
      <c r="D11" s="47" t="s">
        <v>24</v>
      </c>
      <c r="E11" s="6" t="s">
        <v>67</v>
      </c>
      <c r="F11" s="6" t="s">
        <v>69</v>
      </c>
      <c r="G11" s="6" t="s">
        <v>71</v>
      </c>
      <c r="H11" s="73" t="s">
        <v>45</v>
      </c>
      <c r="I11" s="6" t="s">
        <v>83</v>
      </c>
      <c r="J11" s="73" t="s">
        <v>90</v>
      </c>
      <c r="K11" s="43" t="s">
        <v>88</v>
      </c>
      <c r="L11" s="86" t="s">
        <v>91</v>
      </c>
      <c r="N11" s="85" t="s">
        <v>33</v>
      </c>
      <c r="O11" s="39" t="s">
        <v>44</v>
      </c>
      <c r="P11" s="47" t="s">
        <v>24</v>
      </c>
      <c r="Q11" s="6" t="s">
        <v>57</v>
      </c>
      <c r="R11" s="6" t="s">
        <v>68</v>
      </c>
      <c r="S11" s="6" t="s">
        <v>70</v>
      </c>
      <c r="T11" s="73" t="s">
        <v>94</v>
      </c>
      <c r="U11" s="6" t="s">
        <v>82</v>
      </c>
      <c r="V11" s="73" t="s">
        <v>100</v>
      </c>
      <c r="W11" s="6" t="s">
        <v>89</v>
      </c>
      <c r="X11" s="86" t="s">
        <v>101</v>
      </c>
      <c r="Y11" s="24"/>
    </row>
    <row r="12" spans="1:25" ht="19.5" thickBot="1">
      <c r="A12" s="93" t="s">
        <v>10</v>
      </c>
      <c r="B12" s="41" t="s">
        <v>42</v>
      </c>
      <c r="C12" s="22" t="s">
        <v>40</v>
      </c>
      <c r="D12" s="58" t="s">
        <v>40</v>
      </c>
      <c r="E12" s="8" t="s">
        <v>67</v>
      </c>
      <c r="F12" s="8" t="s">
        <v>69</v>
      </c>
      <c r="G12" s="8" t="s">
        <v>71</v>
      </c>
      <c r="H12" s="101" t="s">
        <v>43</v>
      </c>
      <c r="I12" s="8" t="s">
        <v>83</v>
      </c>
      <c r="J12" s="74" t="s">
        <v>90</v>
      </c>
      <c r="K12" s="76" t="s">
        <v>88</v>
      </c>
      <c r="L12" s="87" t="s">
        <v>91</v>
      </c>
      <c r="N12" s="93" t="s">
        <v>98</v>
      </c>
      <c r="O12" s="41" t="s">
        <v>42</v>
      </c>
      <c r="P12" s="58" t="s">
        <v>40</v>
      </c>
      <c r="Q12" s="8" t="s">
        <v>57</v>
      </c>
      <c r="R12" s="8" t="s">
        <v>68</v>
      </c>
      <c r="S12" s="8" t="s">
        <v>70</v>
      </c>
      <c r="T12" s="101" t="s">
        <v>95</v>
      </c>
      <c r="U12" s="8" t="s">
        <v>82</v>
      </c>
      <c r="V12" s="74" t="s">
        <v>100</v>
      </c>
      <c r="W12" s="8" t="s">
        <v>89</v>
      </c>
      <c r="X12" s="87" t="s">
        <v>101</v>
      </c>
    </row>
    <row r="13" spans="1:25" ht="15.75" thickBot="1">
      <c r="A13" s="93" t="s">
        <v>48</v>
      </c>
      <c r="B13" s="41" t="s">
        <v>46</v>
      </c>
      <c r="C13" s="22" t="s">
        <v>52</v>
      </c>
      <c r="D13" s="58" t="s">
        <v>61</v>
      </c>
      <c r="E13" s="8" t="s">
        <v>67</v>
      </c>
      <c r="F13" s="8" t="s">
        <v>69</v>
      </c>
      <c r="G13" s="8" t="s">
        <v>71</v>
      </c>
      <c r="H13" s="74" t="s">
        <v>47</v>
      </c>
      <c r="I13" s="8" t="s">
        <v>83</v>
      </c>
      <c r="J13" s="74" t="s">
        <v>90</v>
      </c>
      <c r="K13" s="76" t="s">
        <v>88</v>
      </c>
      <c r="L13" s="87" t="s">
        <v>91</v>
      </c>
      <c r="N13" s="93" t="s">
        <v>48</v>
      </c>
      <c r="O13" s="41" t="s">
        <v>46</v>
      </c>
      <c r="P13" s="58" t="s">
        <v>61</v>
      </c>
      <c r="Q13" s="8" t="s">
        <v>57</v>
      </c>
      <c r="R13" s="8" t="s">
        <v>68</v>
      </c>
      <c r="S13" s="8" t="s">
        <v>70</v>
      </c>
      <c r="T13" s="74" t="s">
        <v>96</v>
      </c>
      <c r="U13" s="8" t="s">
        <v>82</v>
      </c>
      <c r="V13" s="74" t="s">
        <v>100</v>
      </c>
      <c r="W13" s="8" t="s">
        <v>89</v>
      </c>
      <c r="X13" s="87" t="s">
        <v>101</v>
      </c>
    </row>
    <row r="14" spans="1:25" ht="15.75" thickBot="1">
      <c r="A14" s="93" t="s">
        <v>53</v>
      </c>
      <c r="B14" s="41" t="s">
        <v>50</v>
      </c>
      <c r="C14" s="22" t="s">
        <v>52</v>
      </c>
      <c r="D14" s="58" t="s">
        <v>61</v>
      </c>
      <c r="E14" s="8" t="s">
        <v>67</v>
      </c>
      <c r="F14" s="8" t="s">
        <v>69</v>
      </c>
      <c r="G14" s="8" t="s">
        <v>71</v>
      </c>
      <c r="H14" s="74" t="s">
        <v>49</v>
      </c>
      <c r="I14" s="8" t="s">
        <v>83</v>
      </c>
      <c r="J14" s="74" t="s">
        <v>90</v>
      </c>
      <c r="K14" s="76" t="s">
        <v>88</v>
      </c>
      <c r="L14" s="87" t="s">
        <v>91</v>
      </c>
      <c r="N14" s="93" t="s">
        <v>99</v>
      </c>
      <c r="O14" s="41" t="s">
        <v>50</v>
      </c>
      <c r="P14" s="58" t="s">
        <v>61</v>
      </c>
      <c r="Q14" s="8" t="s">
        <v>57</v>
      </c>
      <c r="R14" s="8" t="s">
        <v>68</v>
      </c>
      <c r="S14" s="8" t="s">
        <v>70</v>
      </c>
      <c r="T14" s="74" t="s">
        <v>97</v>
      </c>
      <c r="U14" s="8" t="s">
        <v>82</v>
      </c>
      <c r="V14" s="74" t="s">
        <v>100</v>
      </c>
      <c r="W14" s="8" t="s">
        <v>89</v>
      </c>
      <c r="X14" s="87" t="s">
        <v>101</v>
      </c>
    </row>
  </sheetData>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D014F-8FF1-4EC3-A11C-7B1B2EC4029F}">
  <sheetPr codeName="Sheet20"/>
  <dimension ref="A1:AA18"/>
  <sheetViews>
    <sheetView workbookViewId="0">
      <selection activeCell="A16" sqref="A16:D18"/>
    </sheetView>
  </sheetViews>
  <sheetFormatPr defaultRowHeight="15"/>
  <cols>
    <col min="2" max="2" width="17" bestFit="1" customWidth="1"/>
    <col min="3" max="3" width="14.5703125" bestFit="1" customWidth="1"/>
    <col min="4" max="5" width="22.140625" bestFit="1" customWidth="1"/>
    <col min="6" max="6" width="5.5703125" bestFit="1" customWidth="1"/>
    <col min="7" max="10" width="5.5703125" customWidth="1"/>
    <col min="11" max="11" width="23.5703125" bestFit="1" customWidth="1"/>
    <col min="12" max="12" width="18.85546875" bestFit="1" customWidth="1"/>
    <col min="14" max="14" width="5.28515625" bestFit="1" customWidth="1"/>
    <col min="15" max="15" width="14.140625" bestFit="1" customWidth="1"/>
    <col min="16" max="17" width="14.28515625" bestFit="1" customWidth="1"/>
    <col min="18" max="19" width="14.140625" bestFit="1" customWidth="1"/>
    <col min="20" max="20" width="14" bestFit="1" customWidth="1"/>
    <col min="21" max="21" width="8.7109375" style="61" customWidth="1"/>
    <col min="22" max="22" width="14" bestFit="1" customWidth="1"/>
    <col min="23" max="23" width="16" bestFit="1" customWidth="1"/>
    <col min="24" max="25" width="16" customWidth="1"/>
    <col min="27" max="27" width="12.140625" bestFit="1" customWidth="1"/>
    <col min="28" max="28" width="8.85546875" bestFit="1" customWidth="1"/>
    <col min="29" max="29" width="17.5703125" bestFit="1" customWidth="1"/>
    <col min="30" max="30" width="9" bestFit="1" customWidth="1"/>
  </cols>
  <sheetData>
    <row r="1" spans="1:27" ht="15.75" thickBot="1">
      <c r="M1" s="1"/>
      <c r="N1" s="1"/>
      <c r="O1" s="65" t="s">
        <v>74</v>
      </c>
      <c r="P1" s="65" t="s">
        <v>58</v>
      </c>
      <c r="Q1" s="65" t="s">
        <v>73</v>
      </c>
      <c r="R1" s="65" t="s">
        <v>59</v>
      </c>
      <c r="S1" s="65" t="s">
        <v>72</v>
      </c>
      <c r="T1" s="65" t="s">
        <v>60</v>
      </c>
      <c r="U1" s="66"/>
      <c r="V1" s="65" t="s">
        <v>85</v>
      </c>
      <c r="W1" s="65" t="s">
        <v>84</v>
      </c>
      <c r="X1" s="65" t="s">
        <v>84</v>
      </c>
      <c r="Y1" s="65" t="s">
        <v>85</v>
      </c>
    </row>
    <row r="2" spans="1:27" ht="15.75" thickBot="1">
      <c r="B2" t="s">
        <v>11</v>
      </c>
      <c r="C2" t="s">
        <v>12</v>
      </c>
      <c r="D2" t="s">
        <v>7</v>
      </c>
      <c r="E2" s="10"/>
      <c r="F2" s="48" t="s">
        <v>19</v>
      </c>
      <c r="G2" s="61"/>
      <c r="H2" s="61"/>
      <c r="I2" s="61"/>
      <c r="J2" s="61"/>
      <c r="K2" s="16" t="s">
        <v>34</v>
      </c>
      <c r="L2" s="34"/>
      <c r="M2" s="63" t="s">
        <v>35</v>
      </c>
      <c r="N2" s="64" t="s">
        <v>51</v>
      </c>
      <c r="O2" s="29" t="s">
        <v>54</v>
      </c>
      <c r="P2" s="29" t="s">
        <v>56</v>
      </c>
      <c r="Q2" s="29" t="s">
        <v>66</v>
      </c>
      <c r="R2" s="29" t="s">
        <v>75</v>
      </c>
      <c r="S2" s="29" t="s">
        <v>76</v>
      </c>
      <c r="T2" s="29" t="s">
        <v>77</v>
      </c>
      <c r="U2" s="67" t="s">
        <v>41</v>
      </c>
      <c r="V2" s="29" t="s">
        <v>79</v>
      </c>
      <c r="W2" s="29" t="s">
        <v>78</v>
      </c>
      <c r="X2" s="29" t="s">
        <v>86</v>
      </c>
      <c r="Y2" s="29" t="s">
        <v>87</v>
      </c>
    </row>
    <row r="3" spans="1:27" ht="15.75" thickBot="1">
      <c r="E3" s="10"/>
      <c r="F3" s="48"/>
      <c r="G3" s="61"/>
      <c r="H3" s="61"/>
      <c r="I3" s="61"/>
      <c r="J3" s="61"/>
      <c r="K3" s="26"/>
      <c r="L3" s="32"/>
      <c r="M3" s="27"/>
      <c r="N3" s="49"/>
      <c r="O3" s="16" t="s">
        <v>64</v>
      </c>
      <c r="P3" s="16" t="s">
        <v>65</v>
      </c>
      <c r="Q3" s="16" t="s">
        <v>64</v>
      </c>
      <c r="R3" s="16" t="s">
        <v>65</v>
      </c>
      <c r="S3" s="16" t="s">
        <v>64</v>
      </c>
      <c r="T3" s="16" t="s">
        <v>65</v>
      </c>
      <c r="U3" s="68"/>
      <c r="V3" s="16" t="s">
        <v>80</v>
      </c>
      <c r="W3" s="16" t="s">
        <v>81</v>
      </c>
      <c r="X3" s="16" t="s">
        <v>80</v>
      </c>
      <c r="Y3" s="16" t="s">
        <v>81</v>
      </c>
    </row>
    <row r="4" spans="1:27" ht="15.75" thickBot="1">
      <c r="E4" s="10"/>
      <c r="F4" s="50"/>
      <c r="G4" s="61"/>
      <c r="H4" s="61"/>
      <c r="I4" s="61"/>
      <c r="J4" s="61"/>
      <c r="K4" s="26"/>
      <c r="L4" s="32"/>
      <c r="M4" s="27"/>
      <c r="N4" s="51"/>
      <c r="O4" s="31" t="s">
        <v>62</v>
      </c>
      <c r="P4" s="31" t="s">
        <v>63</v>
      </c>
      <c r="Q4" s="31" t="s">
        <v>62</v>
      </c>
      <c r="R4" s="31" t="s">
        <v>63</v>
      </c>
      <c r="S4" s="31" t="s">
        <v>62</v>
      </c>
      <c r="T4" s="31" t="s">
        <v>63</v>
      </c>
      <c r="U4" s="68"/>
      <c r="V4" s="31" t="s">
        <v>62</v>
      </c>
      <c r="W4" s="52" t="s">
        <v>63</v>
      </c>
      <c r="X4" s="31" t="s">
        <v>62</v>
      </c>
      <c r="Y4" s="52" t="s">
        <v>63</v>
      </c>
    </row>
    <row r="5" spans="1:27">
      <c r="A5" t="s">
        <v>0</v>
      </c>
      <c r="B5" t="s">
        <v>1</v>
      </c>
      <c r="C5" t="s">
        <v>1</v>
      </c>
      <c r="D5" s="3" t="s">
        <v>8</v>
      </c>
      <c r="E5" s="11" t="s">
        <v>19</v>
      </c>
      <c r="F5" s="44"/>
      <c r="G5" s="61"/>
      <c r="H5" s="61"/>
      <c r="I5" s="61"/>
      <c r="J5" s="61"/>
      <c r="K5" s="15" t="s">
        <v>27</v>
      </c>
      <c r="L5" s="35"/>
      <c r="M5" s="18"/>
      <c r="N5" s="46" t="s">
        <v>25</v>
      </c>
      <c r="O5" s="40" t="s">
        <v>57</v>
      </c>
      <c r="P5" s="40" t="s">
        <v>67</v>
      </c>
      <c r="Q5" s="40" t="s">
        <v>68</v>
      </c>
      <c r="R5" s="40" t="s">
        <v>69</v>
      </c>
      <c r="S5" s="42" t="s">
        <v>70</v>
      </c>
      <c r="T5" s="40" t="s">
        <v>71</v>
      </c>
      <c r="U5" s="69"/>
      <c r="V5" s="40" t="s">
        <v>82</v>
      </c>
      <c r="W5" s="40" t="s">
        <v>83</v>
      </c>
      <c r="X5" s="40" t="s">
        <v>88</v>
      </c>
      <c r="Y5" s="40" t="s">
        <v>89</v>
      </c>
      <c r="AA5" s="24"/>
    </row>
    <row r="6" spans="1:27" ht="15.75" thickBot="1">
      <c r="D6" s="3" t="s">
        <v>15</v>
      </c>
      <c r="E6" s="12"/>
      <c r="F6" s="45"/>
      <c r="G6" s="61"/>
      <c r="H6" s="61"/>
      <c r="I6" s="61"/>
      <c r="J6" s="61"/>
      <c r="K6" s="14" t="s">
        <v>28</v>
      </c>
      <c r="L6" s="36"/>
      <c r="M6" s="20"/>
      <c r="N6" s="47" t="s">
        <v>26</v>
      </c>
      <c r="O6" s="6" t="s">
        <v>57</v>
      </c>
      <c r="P6" s="6" t="s">
        <v>67</v>
      </c>
      <c r="Q6" s="6" t="s">
        <v>68</v>
      </c>
      <c r="R6" s="6" t="s">
        <v>69</v>
      </c>
      <c r="S6" s="43" t="s">
        <v>70</v>
      </c>
      <c r="T6" s="6" t="s">
        <v>71</v>
      </c>
      <c r="U6" s="70"/>
      <c r="V6" s="6" t="s">
        <v>82</v>
      </c>
      <c r="W6" s="6" t="s">
        <v>83</v>
      </c>
      <c r="X6" s="6" t="s">
        <v>88</v>
      </c>
      <c r="Y6" s="6" t="s">
        <v>89</v>
      </c>
      <c r="AA6" s="24"/>
    </row>
    <row r="7" spans="1:27">
      <c r="D7" s="3" t="s">
        <v>16</v>
      </c>
      <c r="E7" s="12">
        <v>8</v>
      </c>
      <c r="F7" s="53">
        <v>9</v>
      </c>
      <c r="G7" s="62"/>
      <c r="H7" s="62"/>
      <c r="I7" s="62"/>
      <c r="J7" s="62"/>
      <c r="K7" s="13" t="s">
        <v>29</v>
      </c>
      <c r="L7" s="37" t="s">
        <v>44</v>
      </c>
      <c r="M7" s="21" t="s">
        <v>36</v>
      </c>
      <c r="N7" s="46" t="s">
        <v>20</v>
      </c>
      <c r="O7" s="40" t="s">
        <v>57</v>
      </c>
      <c r="P7" s="40" t="s">
        <v>67</v>
      </c>
      <c r="Q7" s="40" t="s">
        <v>68</v>
      </c>
      <c r="R7" s="40" t="s">
        <v>69</v>
      </c>
      <c r="S7" s="40" t="s">
        <v>70</v>
      </c>
      <c r="T7" s="40" t="s">
        <v>71</v>
      </c>
      <c r="U7" s="71" t="s">
        <v>45</v>
      </c>
      <c r="V7" s="40" t="s">
        <v>82</v>
      </c>
      <c r="W7" s="40" t="s">
        <v>83</v>
      </c>
      <c r="X7" s="40" t="s">
        <v>88</v>
      </c>
      <c r="Y7" s="40" t="s">
        <v>89</v>
      </c>
      <c r="AA7" s="24"/>
    </row>
    <row r="8" spans="1:27">
      <c r="D8" s="3" t="s">
        <v>17</v>
      </c>
      <c r="E8" s="12">
        <v>10</v>
      </c>
      <c r="F8" s="54">
        <v>9</v>
      </c>
      <c r="G8" s="62"/>
      <c r="H8" s="62"/>
      <c r="I8" s="62"/>
      <c r="J8" s="62"/>
      <c r="K8" s="5" t="s">
        <v>30</v>
      </c>
      <c r="L8" s="38" t="s">
        <v>44</v>
      </c>
      <c r="M8" s="19" t="s">
        <v>37</v>
      </c>
      <c r="N8" s="57" t="s">
        <v>21</v>
      </c>
      <c r="O8" s="2" t="s">
        <v>57</v>
      </c>
      <c r="P8" s="2" t="s">
        <v>67</v>
      </c>
      <c r="Q8" s="2" t="s">
        <v>68</v>
      </c>
      <c r="R8" s="2" t="s">
        <v>69</v>
      </c>
      <c r="S8" s="2" t="s">
        <v>70</v>
      </c>
      <c r="T8" s="2" t="s">
        <v>71</v>
      </c>
      <c r="U8" s="72" t="s">
        <v>45</v>
      </c>
      <c r="V8" s="2" t="s">
        <v>82</v>
      </c>
      <c r="W8" s="2" t="s">
        <v>83</v>
      </c>
      <c r="X8" s="2" t="s">
        <v>88</v>
      </c>
      <c r="Y8" s="2" t="s">
        <v>89</v>
      </c>
      <c r="AA8" s="24"/>
    </row>
    <row r="9" spans="1:27">
      <c r="A9" t="s">
        <v>2</v>
      </c>
      <c r="B9">
        <v>5</v>
      </c>
      <c r="C9">
        <v>5</v>
      </c>
      <c r="D9" s="3" t="s">
        <v>18</v>
      </c>
      <c r="E9" s="30">
        <v>9</v>
      </c>
      <c r="F9" s="54">
        <v>9</v>
      </c>
      <c r="G9" s="62"/>
      <c r="H9" s="62"/>
      <c r="I9" s="62"/>
      <c r="J9" s="62"/>
      <c r="K9" s="5" t="s">
        <v>31</v>
      </c>
      <c r="L9" s="38" t="s">
        <v>44</v>
      </c>
      <c r="M9" s="19" t="s">
        <v>38</v>
      </c>
      <c r="N9" s="57" t="s">
        <v>22</v>
      </c>
      <c r="O9" s="2" t="s">
        <v>57</v>
      </c>
      <c r="P9" s="2" t="s">
        <v>67</v>
      </c>
      <c r="Q9" s="2" t="s">
        <v>68</v>
      </c>
      <c r="R9" s="2" t="s">
        <v>69</v>
      </c>
      <c r="S9" s="2" t="s">
        <v>70</v>
      </c>
      <c r="T9" s="2" t="s">
        <v>71</v>
      </c>
      <c r="U9" s="72" t="s">
        <v>45</v>
      </c>
      <c r="V9" s="2" t="s">
        <v>82</v>
      </c>
      <c r="W9" s="2" t="s">
        <v>83</v>
      </c>
      <c r="X9" s="2" t="s">
        <v>88</v>
      </c>
      <c r="Y9" s="2" t="s">
        <v>89</v>
      </c>
      <c r="AA9" s="24"/>
    </row>
    <row r="10" spans="1:27">
      <c r="A10" t="s">
        <v>3</v>
      </c>
      <c r="B10">
        <v>6</v>
      </c>
      <c r="C10">
        <v>6</v>
      </c>
      <c r="F10" s="54">
        <v>9</v>
      </c>
      <c r="G10" s="62"/>
      <c r="H10" s="62"/>
      <c r="I10" s="62"/>
      <c r="J10" s="62"/>
      <c r="K10" s="5" t="s">
        <v>32</v>
      </c>
      <c r="L10" s="38" t="s">
        <v>44</v>
      </c>
      <c r="M10" s="19" t="s">
        <v>23</v>
      </c>
      <c r="N10" s="57" t="s">
        <v>23</v>
      </c>
      <c r="O10" s="2" t="s">
        <v>57</v>
      </c>
      <c r="P10" s="2" t="s">
        <v>67</v>
      </c>
      <c r="Q10" s="2" t="s">
        <v>68</v>
      </c>
      <c r="R10" s="2" t="s">
        <v>69</v>
      </c>
      <c r="S10" s="2" t="s">
        <v>70</v>
      </c>
      <c r="T10" s="2" t="s">
        <v>71</v>
      </c>
      <c r="U10" s="72" t="s">
        <v>45</v>
      </c>
      <c r="V10" s="2" t="s">
        <v>82</v>
      </c>
      <c r="W10" s="2" t="s">
        <v>83</v>
      </c>
      <c r="X10" s="2" t="s">
        <v>88</v>
      </c>
      <c r="Y10" s="2" t="s">
        <v>89</v>
      </c>
      <c r="AA10" s="24"/>
    </row>
    <row r="11" spans="1:27" ht="15.75" thickBot="1">
      <c r="A11" t="s">
        <v>4</v>
      </c>
      <c r="B11">
        <v>7</v>
      </c>
      <c r="C11">
        <v>7</v>
      </c>
      <c r="F11" s="55">
        <v>9</v>
      </c>
      <c r="G11" s="62"/>
      <c r="H11" s="62"/>
      <c r="I11" s="62"/>
      <c r="J11" s="62"/>
      <c r="K11" s="7" t="s">
        <v>33</v>
      </c>
      <c r="L11" s="39" t="s">
        <v>44</v>
      </c>
      <c r="M11" s="23" t="s">
        <v>39</v>
      </c>
      <c r="N11" s="47" t="s">
        <v>24</v>
      </c>
      <c r="O11" s="6" t="s">
        <v>57</v>
      </c>
      <c r="P11" s="6" t="s">
        <v>67</v>
      </c>
      <c r="Q11" s="6" t="s">
        <v>68</v>
      </c>
      <c r="R11" s="6" t="s">
        <v>69</v>
      </c>
      <c r="S11" s="6" t="s">
        <v>70</v>
      </c>
      <c r="T11" s="6" t="s">
        <v>71</v>
      </c>
      <c r="U11" s="73" t="s">
        <v>45</v>
      </c>
      <c r="V11" s="6" t="s">
        <v>82</v>
      </c>
      <c r="W11" s="6" t="s">
        <v>83</v>
      </c>
      <c r="X11" s="6" t="s">
        <v>88</v>
      </c>
      <c r="Y11" s="6" t="s">
        <v>89</v>
      </c>
      <c r="AA11" s="24"/>
    </row>
    <row r="12" spans="1:27" ht="15.75" thickBot="1">
      <c r="A12" t="s">
        <v>5</v>
      </c>
      <c r="B12">
        <v>8</v>
      </c>
      <c r="C12">
        <v>8</v>
      </c>
      <c r="F12" s="56">
        <v>9</v>
      </c>
      <c r="G12" s="62"/>
      <c r="H12" s="62"/>
      <c r="I12" s="62"/>
      <c r="J12" s="62"/>
      <c r="K12" s="9" t="s">
        <v>10</v>
      </c>
      <c r="L12" s="41" t="s">
        <v>42</v>
      </c>
      <c r="M12" s="22" t="s">
        <v>40</v>
      </c>
      <c r="N12" s="58" t="s">
        <v>40</v>
      </c>
      <c r="O12" s="8" t="s">
        <v>57</v>
      </c>
      <c r="P12" s="8" t="s">
        <v>67</v>
      </c>
      <c r="Q12" s="8" t="s">
        <v>68</v>
      </c>
      <c r="R12" s="8" t="s">
        <v>69</v>
      </c>
      <c r="S12" s="8" t="s">
        <v>70</v>
      </c>
      <c r="T12" s="8" t="s">
        <v>71</v>
      </c>
      <c r="U12" s="74" t="s">
        <v>43</v>
      </c>
      <c r="V12" s="8" t="s">
        <v>82</v>
      </c>
      <c r="W12" s="8" t="s">
        <v>83</v>
      </c>
      <c r="X12" s="8" t="s">
        <v>88</v>
      </c>
      <c r="Y12" s="8" t="s">
        <v>89</v>
      </c>
    </row>
    <row r="13" spans="1:27" ht="15.75" thickBot="1">
      <c r="A13" t="s">
        <v>6</v>
      </c>
      <c r="B13">
        <v>901</v>
      </c>
      <c r="C13">
        <v>901</v>
      </c>
      <c r="F13" s="56">
        <v>8</v>
      </c>
      <c r="G13" s="62"/>
      <c r="H13" s="62"/>
      <c r="I13" s="62"/>
      <c r="J13" s="62"/>
      <c r="K13" s="9" t="s">
        <v>48</v>
      </c>
      <c r="L13" s="41" t="s">
        <v>46</v>
      </c>
      <c r="M13" s="22" t="s">
        <v>52</v>
      </c>
      <c r="N13" s="58" t="s">
        <v>61</v>
      </c>
      <c r="O13" s="8" t="s">
        <v>57</v>
      </c>
      <c r="P13" s="8" t="s">
        <v>67</v>
      </c>
      <c r="Q13" s="8" t="s">
        <v>68</v>
      </c>
      <c r="R13" s="8" t="s">
        <v>69</v>
      </c>
      <c r="S13" s="8" t="s">
        <v>70</v>
      </c>
      <c r="T13" s="8" t="s">
        <v>71</v>
      </c>
      <c r="U13" s="74" t="s">
        <v>47</v>
      </c>
      <c r="V13" s="8" t="s">
        <v>82</v>
      </c>
      <c r="W13" s="8" t="s">
        <v>83</v>
      </c>
      <c r="X13" s="8" t="s">
        <v>88</v>
      </c>
      <c r="Y13" s="8" t="s">
        <v>89</v>
      </c>
    </row>
    <row r="14" spans="1:27" ht="15.75" thickBot="1">
      <c r="F14" s="56">
        <v>10</v>
      </c>
      <c r="G14" s="62"/>
      <c r="H14" s="62"/>
      <c r="I14" s="62"/>
      <c r="J14" s="62"/>
      <c r="K14" s="9" t="s">
        <v>53</v>
      </c>
      <c r="L14" s="41" t="s">
        <v>50</v>
      </c>
      <c r="M14" s="22" t="s">
        <v>52</v>
      </c>
      <c r="N14" s="58" t="s">
        <v>61</v>
      </c>
      <c r="O14" s="8" t="s">
        <v>57</v>
      </c>
      <c r="P14" s="8" t="s">
        <v>67</v>
      </c>
      <c r="Q14" s="8" t="s">
        <v>68</v>
      </c>
      <c r="R14" s="8" t="s">
        <v>69</v>
      </c>
      <c r="S14" s="8" t="s">
        <v>70</v>
      </c>
      <c r="T14" s="8" t="s">
        <v>71</v>
      </c>
      <c r="U14" s="74" t="s">
        <v>49</v>
      </c>
      <c r="V14" s="8" t="s">
        <v>82</v>
      </c>
      <c r="W14" s="8" t="s">
        <v>83</v>
      </c>
      <c r="X14" s="8" t="s">
        <v>88</v>
      </c>
      <c r="Y14" s="8" t="s">
        <v>89</v>
      </c>
    </row>
    <row r="16" spans="1:27">
      <c r="A16" s="25" t="s">
        <v>10</v>
      </c>
      <c r="B16" s="1" t="s">
        <v>13</v>
      </c>
      <c r="C16" s="1" t="s">
        <v>14</v>
      </c>
      <c r="D16" s="1" t="s">
        <v>9</v>
      </c>
    </row>
    <row r="17" spans="1:4">
      <c r="A17" s="28"/>
      <c r="B17" s="28"/>
      <c r="C17" s="28"/>
      <c r="D17" s="28"/>
    </row>
    <row r="18" spans="1:4">
      <c r="A18" s="28"/>
      <c r="B18" s="28"/>
      <c r="C18" s="28"/>
      <c r="D18" s="28"/>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1A154-4B7C-43EC-BD68-DEFA2EFA49CF}">
  <sheetPr codeName="Sheet21"/>
  <dimension ref="A1:O81"/>
  <sheetViews>
    <sheetView workbookViewId="0">
      <selection activeCell="E14" sqref="E14"/>
    </sheetView>
  </sheetViews>
  <sheetFormatPr defaultRowHeight="15"/>
  <cols>
    <col min="1" max="2" width="7" bestFit="1" customWidth="1"/>
    <col min="3" max="3" width="6.5703125" bestFit="1" customWidth="1"/>
    <col min="4" max="4" width="7" bestFit="1" customWidth="1"/>
    <col min="5" max="5" width="9.28515625" bestFit="1" customWidth="1"/>
    <col min="6" max="6" width="8.7109375" bestFit="1" customWidth="1"/>
    <col min="7" max="7" width="5" bestFit="1" customWidth="1"/>
    <col min="8" max="8" width="8.140625" bestFit="1" customWidth="1"/>
    <col min="9" max="9" width="9.42578125" bestFit="1" customWidth="1"/>
    <col min="10" max="10" width="5.28515625" bestFit="1" customWidth="1"/>
    <col min="11" max="15" width="15.7109375" bestFit="1" customWidth="1"/>
  </cols>
  <sheetData>
    <row r="1" spans="1:15">
      <c r="A1" s="159" t="s">
        <v>19</v>
      </c>
      <c r="B1" s="159" t="s">
        <v>122</v>
      </c>
      <c r="C1" s="159" t="s">
        <v>51</v>
      </c>
      <c r="D1" s="159" t="s">
        <v>123</v>
      </c>
      <c r="E1" s="159" t="s">
        <v>124</v>
      </c>
      <c r="F1" s="159" t="s">
        <v>125</v>
      </c>
      <c r="G1" s="159" t="s">
        <v>126</v>
      </c>
      <c r="H1" s="159" t="s">
        <v>127</v>
      </c>
      <c r="I1" s="159" t="s">
        <v>128</v>
      </c>
      <c r="J1" s="159" t="s">
        <v>129</v>
      </c>
      <c r="K1" s="159" t="s">
        <v>130</v>
      </c>
      <c r="L1" s="159" t="s">
        <v>131</v>
      </c>
      <c r="M1" s="159" t="s">
        <v>132</v>
      </c>
      <c r="N1" s="159" t="s">
        <v>133</v>
      </c>
      <c r="O1" s="159" t="s">
        <v>134</v>
      </c>
    </row>
    <row r="2" spans="1:15">
      <c r="A2" s="160" t="s">
        <v>135</v>
      </c>
      <c r="B2" s="160" t="s">
        <v>136</v>
      </c>
      <c r="C2" s="160" t="s">
        <v>121</v>
      </c>
      <c r="D2" s="160" t="s">
        <v>137</v>
      </c>
      <c r="E2" s="160" t="s">
        <v>138</v>
      </c>
      <c r="F2" s="161">
        <v>2000</v>
      </c>
      <c r="G2" s="161">
        <v>235</v>
      </c>
      <c r="H2" s="161">
        <v>470000</v>
      </c>
      <c r="I2" s="160" t="s">
        <v>139</v>
      </c>
      <c r="J2" s="161">
        <v>1</v>
      </c>
      <c r="K2" s="160" t="s">
        <v>140</v>
      </c>
      <c r="L2" s="160" t="s">
        <v>140</v>
      </c>
      <c r="M2" s="160" t="s">
        <v>140</v>
      </c>
      <c r="N2" s="160" t="s">
        <v>140</v>
      </c>
      <c r="O2" s="160" t="s">
        <v>140</v>
      </c>
    </row>
    <row r="3" spans="1:15">
      <c r="A3" s="160" t="s">
        <v>141</v>
      </c>
      <c r="B3" s="160" t="s">
        <v>136</v>
      </c>
      <c r="C3" s="160" t="s">
        <v>142</v>
      </c>
      <c r="D3" s="160" t="s">
        <v>137</v>
      </c>
      <c r="E3" s="160" t="s">
        <v>138</v>
      </c>
      <c r="F3" s="161">
        <v>2250</v>
      </c>
      <c r="G3" s="161">
        <v>235</v>
      </c>
      <c r="H3" s="161">
        <v>528750</v>
      </c>
      <c r="I3" s="160" t="s">
        <v>139</v>
      </c>
      <c r="J3" s="161">
        <v>1</v>
      </c>
      <c r="K3" s="160" t="s">
        <v>140</v>
      </c>
      <c r="L3" s="160" t="s">
        <v>140</v>
      </c>
      <c r="M3" s="160" t="s">
        <v>140</v>
      </c>
      <c r="N3" s="160" t="s">
        <v>140</v>
      </c>
      <c r="O3" s="160" t="s">
        <v>140</v>
      </c>
    </row>
    <row r="4" spans="1:15">
      <c r="A4" s="160" t="s">
        <v>137</v>
      </c>
      <c r="B4" s="160" t="s">
        <v>136</v>
      </c>
      <c r="C4" s="160" t="s">
        <v>143</v>
      </c>
      <c r="D4" s="160" t="s">
        <v>137</v>
      </c>
      <c r="E4" s="160" t="s">
        <v>138</v>
      </c>
      <c r="F4" s="161">
        <v>2000</v>
      </c>
      <c r="G4" s="161">
        <v>235</v>
      </c>
      <c r="H4" s="161">
        <v>470000</v>
      </c>
      <c r="I4" s="160" t="s">
        <v>139</v>
      </c>
      <c r="J4" s="161">
        <v>1</v>
      </c>
      <c r="K4" s="160" t="s">
        <v>140</v>
      </c>
      <c r="L4" s="160" t="s">
        <v>140</v>
      </c>
      <c r="M4" s="160" t="s">
        <v>140</v>
      </c>
      <c r="N4" s="160" t="s">
        <v>140</v>
      </c>
      <c r="O4" s="160" t="s">
        <v>140</v>
      </c>
    </row>
    <row r="5" spans="1:15">
      <c r="A5" s="160" t="s">
        <v>144</v>
      </c>
      <c r="B5" s="160" t="s">
        <v>145</v>
      </c>
      <c r="C5" s="160" t="s">
        <v>146</v>
      </c>
      <c r="D5" s="160" t="s">
        <v>137</v>
      </c>
      <c r="E5" s="160" t="s">
        <v>138</v>
      </c>
      <c r="F5" s="161">
        <v>2505</v>
      </c>
      <c r="G5" s="161">
        <v>235</v>
      </c>
      <c r="H5" s="161">
        <v>588675</v>
      </c>
      <c r="I5" s="160" t="s">
        <v>139</v>
      </c>
      <c r="J5" s="161">
        <v>1</v>
      </c>
      <c r="K5" s="160" t="s">
        <v>140</v>
      </c>
      <c r="L5" s="160" t="s">
        <v>140</v>
      </c>
      <c r="M5" s="160" t="s">
        <v>140</v>
      </c>
      <c r="N5" s="160" t="s">
        <v>140</v>
      </c>
      <c r="O5" s="160" t="s">
        <v>140</v>
      </c>
    </row>
    <row r="6" spans="1:15">
      <c r="A6" s="160" t="s">
        <v>147</v>
      </c>
      <c r="B6" s="160" t="s">
        <v>145</v>
      </c>
      <c r="C6" s="160" t="s">
        <v>148</v>
      </c>
      <c r="D6" s="160" t="s">
        <v>137</v>
      </c>
      <c r="E6" s="160" t="s">
        <v>138</v>
      </c>
      <c r="F6" s="161">
        <v>2250</v>
      </c>
      <c r="G6" s="161">
        <v>235</v>
      </c>
      <c r="H6" s="161">
        <v>528750</v>
      </c>
      <c r="I6" s="160" t="s">
        <v>139</v>
      </c>
      <c r="J6" s="161">
        <v>1</v>
      </c>
      <c r="K6" s="160" t="s">
        <v>140</v>
      </c>
      <c r="L6" s="160" t="s">
        <v>140</v>
      </c>
      <c r="M6" s="160" t="s">
        <v>140</v>
      </c>
      <c r="N6" s="160" t="s">
        <v>140</v>
      </c>
      <c r="O6" s="160" t="s">
        <v>140</v>
      </c>
    </row>
    <row r="7" spans="1:15">
      <c r="A7" s="160" t="s">
        <v>149</v>
      </c>
      <c r="B7" s="160" t="s">
        <v>145</v>
      </c>
      <c r="C7" s="160" t="s">
        <v>150</v>
      </c>
      <c r="D7" s="160" t="s">
        <v>137</v>
      </c>
      <c r="E7" s="160" t="s">
        <v>138</v>
      </c>
      <c r="F7" s="161">
        <v>2050</v>
      </c>
      <c r="G7" s="161">
        <v>235</v>
      </c>
      <c r="H7" s="161">
        <v>481750</v>
      </c>
      <c r="I7" s="160" t="s">
        <v>139</v>
      </c>
      <c r="J7" s="161">
        <v>1</v>
      </c>
      <c r="K7" s="160" t="s">
        <v>140</v>
      </c>
      <c r="L7" s="160" t="s">
        <v>140</v>
      </c>
      <c r="M7" s="160" t="s">
        <v>140</v>
      </c>
      <c r="N7" s="160" t="s">
        <v>140</v>
      </c>
      <c r="O7" s="160" t="s">
        <v>140</v>
      </c>
    </row>
    <row r="8" spans="1:15">
      <c r="A8" s="160" t="s">
        <v>151</v>
      </c>
      <c r="B8" s="160" t="s">
        <v>145</v>
      </c>
      <c r="C8" s="160" t="s">
        <v>152</v>
      </c>
      <c r="D8" s="160" t="s">
        <v>137</v>
      </c>
      <c r="E8" s="160" t="s">
        <v>138</v>
      </c>
      <c r="F8" s="161">
        <v>2400</v>
      </c>
      <c r="G8" s="161">
        <v>235</v>
      </c>
      <c r="H8" s="161">
        <v>564000</v>
      </c>
      <c r="I8" s="160" t="s">
        <v>139</v>
      </c>
      <c r="J8" s="161">
        <v>1</v>
      </c>
      <c r="K8" s="160" t="s">
        <v>140</v>
      </c>
      <c r="L8" s="160" t="s">
        <v>140</v>
      </c>
      <c r="M8" s="160" t="s">
        <v>140</v>
      </c>
      <c r="N8" s="160" t="s">
        <v>140</v>
      </c>
      <c r="O8" s="160" t="s">
        <v>140</v>
      </c>
    </row>
    <row r="9" spans="1:15">
      <c r="A9" s="160" t="s">
        <v>153</v>
      </c>
      <c r="B9" s="160" t="s">
        <v>145</v>
      </c>
      <c r="C9" s="160" t="s">
        <v>154</v>
      </c>
      <c r="D9" s="160" t="s">
        <v>137</v>
      </c>
      <c r="E9" s="160" t="s">
        <v>138</v>
      </c>
      <c r="F9" s="161">
        <v>400</v>
      </c>
      <c r="G9" s="161">
        <v>235</v>
      </c>
      <c r="H9" s="161">
        <v>94000</v>
      </c>
      <c r="I9" s="160" t="s">
        <v>139</v>
      </c>
      <c r="J9" s="161">
        <v>1</v>
      </c>
      <c r="K9" s="160" t="s">
        <v>140</v>
      </c>
      <c r="L9" s="160" t="s">
        <v>140</v>
      </c>
      <c r="M9" s="160" t="s">
        <v>140</v>
      </c>
      <c r="N9" s="160" t="s">
        <v>140</v>
      </c>
      <c r="O9" s="160" t="s">
        <v>140</v>
      </c>
    </row>
    <row r="10" spans="1:15">
      <c r="A10" s="160" t="s">
        <v>155</v>
      </c>
      <c r="B10" s="160" t="s">
        <v>156</v>
      </c>
      <c r="C10" s="160" t="s">
        <v>157</v>
      </c>
      <c r="D10" s="160" t="s">
        <v>137</v>
      </c>
      <c r="E10" s="160" t="s">
        <v>138</v>
      </c>
      <c r="F10" s="161">
        <v>2250</v>
      </c>
      <c r="G10" s="161">
        <v>235</v>
      </c>
      <c r="H10" s="161">
        <v>528750</v>
      </c>
      <c r="I10" s="160" t="s">
        <v>139</v>
      </c>
      <c r="J10" s="161">
        <v>1</v>
      </c>
      <c r="K10" s="160" t="s">
        <v>140</v>
      </c>
      <c r="L10" s="160" t="s">
        <v>140</v>
      </c>
      <c r="M10" s="160" t="s">
        <v>140</v>
      </c>
      <c r="N10" s="160" t="s">
        <v>140</v>
      </c>
      <c r="O10" s="160" t="s">
        <v>140</v>
      </c>
    </row>
    <row r="11" spans="1:15">
      <c r="A11" s="160" t="s">
        <v>158</v>
      </c>
      <c r="B11" s="160" t="s">
        <v>156</v>
      </c>
      <c r="C11" s="160" t="s">
        <v>159</v>
      </c>
      <c r="D11" s="160" t="s">
        <v>137</v>
      </c>
      <c r="E11" s="160" t="s">
        <v>138</v>
      </c>
      <c r="F11" s="161">
        <v>2300</v>
      </c>
      <c r="G11" s="161">
        <v>235</v>
      </c>
      <c r="H11" s="161">
        <v>540500</v>
      </c>
      <c r="I11" s="160" t="s">
        <v>139</v>
      </c>
      <c r="J11" s="161">
        <v>1</v>
      </c>
      <c r="K11" s="160" t="s">
        <v>140</v>
      </c>
      <c r="L11" s="160" t="s">
        <v>140</v>
      </c>
      <c r="M11" s="160" t="s">
        <v>140</v>
      </c>
      <c r="N11" s="160" t="s">
        <v>140</v>
      </c>
      <c r="O11" s="160" t="s">
        <v>140</v>
      </c>
    </row>
    <row r="12" spans="1:15">
      <c r="A12" s="160" t="s">
        <v>160</v>
      </c>
      <c r="B12" s="160" t="s">
        <v>156</v>
      </c>
      <c r="C12" s="160" t="s">
        <v>161</v>
      </c>
      <c r="D12" s="160" t="s">
        <v>137</v>
      </c>
      <c r="E12" s="160" t="s">
        <v>138</v>
      </c>
      <c r="F12" s="161">
        <v>2400</v>
      </c>
      <c r="G12" s="161">
        <v>235</v>
      </c>
      <c r="H12" s="161">
        <v>564000</v>
      </c>
      <c r="I12" s="160" t="s">
        <v>139</v>
      </c>
      <c r="J12" s="161">
        <v>1</v>
      </c>
      <c r="K12" s="160" t="s">
        <v>140</v>
      </c>
      <c r="L12" s="160" t="s">
        <v>140</v>
      </c>
      <c r="M12" s="160" t="s">
        <v>140</v>
      </c>
      <c r="N12" s="160" t="s">
        <v>140</v>
      </c>
      <c r="O12" s="160" t="s">
        <v>140</v>
      </c>
    </row>
    <row r="13" spans="1:15">
      <c r="A13" s="160" t="s">
        <v>162</v>
      </c>
      <c r="B13" s="160" t="s">
        <v>156</v>
      </c>
      <c r="C13" s="160" t="s">
        <v>163</v>
      </c>
      <c r="D13" s="160" t="s">
        <v>137</v>
      </c>
      <c r="E13" s="160" t="s">
        <v>138</v>
      </c>
      <c r="F13" s="161">
        <v>2350</v>
      </c>
      <c r="G13" s="161">
        <v>235</v>
      </c>
      <c r="H13" s="161">
        <v>552250</v>
      </c>
      <c r="I13" s="160" t="s">
        <v>139</v>
      </c>
      <c r="J13" s="161">
        <v>1</v>
      </c>
      <c r="K13" s="160" t="s">
        <v>140</v>
      </c>
      <c r="L13" s="160" t="s">
        <v>140</v>
      </c>
      <c r="M13" s="160" t="s">
        <v>140</v>
      </c>
      <c r="N13" s="160" t="s">
        <v>140</v>
      </c>
      <c r="O13" s="160" t="s">
        <v>140</v>
      </c>
    </row>
    <row r="14" spans="1:15">
      <c r="A14" s="160" t="s">
        <v>164</v>
      </c>
      <c r="B14" s="160" t="s">
        <v>156</v>
      </c>
      <c r="C14" s="160" t="s">
        <v>165</v>
      </c>
      <c r="D14" s="160" t="s">
        <v>137</v>
      </c>
      <c r="E14" s="160" t="s">
        <v>138</v>
      </c>
      <c r="F14" s="161">
        <v>400</v>
      </c>
      <c r="G14" s="161">
        <v>235</v>
      </c>
      <c r="H14" s="161">
        <v>94000</v>
      </c>
      <c r="I14" s="160" t="s">
        <v>139</v>
      </c>
      <c r="J14" s="161">
        <v>1</v>
      </c>
      <c r="K14" s="160" t="s">
        <v>140</v>
      </c>
      <c r="L14" s="160" t="s">
        <v>140</v>
      </c>
      <c r="M14" s="160" t="s">
        <v>140</v>
      </c>
      <c r="N14" s="160" t="s">
        <v>140</v>
      </c>
      <c r="O14" s="160" t="s">
        <v>140</v>
      </c>
    </row>
    <row r="15" spans="1:15">
      <c r="A15" s="160" t="s">
        <v>136</v>
      </c>
      <c r="B15" s="160" t="s">
        <v>156</v>
      </c>
      <c r="C15" s="160" t="s">
        <v>166</v>
      </c>
      <c r="D15" s="160" t="s">
        <v>137</v>
      </c>
      <c r="E15" s="160" t="s">
        <v>138</v>
      </c>
      <c r="F15" s="161">
        <v>512</v>
      </c>
      <c r="G15" s="161">
        <v>235</v>
      </c>
      <c r="H15" s="161">
        <v>120320</v>
      </c>
      <c r="I15" s="160" t="s">
        <v>139</v>
      </c>
      <c r="J15" s="161">
        <v>1</v>
      </c>
      <c r="K15" s="160" t="s">
        <v>140</v>
      </c>
      <c r="L15" s="160" t="s">
        <v>140</v>
      </c>
      <c r="M15" s="160" t="s">
        <v>140</v>
      </c>
      <c r="N15" s="160" t="s">
        <v>140</v>
      </c>
      <c r="O15" s="160" t="s">
        <v>140</v>
      </c>
    </row>
    <row r="16" spans="1:15">
      <c r="A16" s="160" t="s">
        <v>167</v>
      </c>
      <c r="B16" s="160" t="s">
        <v>168</v>
      </c>
      <c r="C16" s="160" t="s">
        <v>169</v>
      </c>
      <c r="D16" s="160" t="s">
        <v>137</v>
      </c>
      <c r="E16" s="160" t="s">
        <v>138</v>
      </c>
      <c r="F16" s="161">
        <v>1380</v>
      </c>
      <c r="G16" s="161">
        <v>235</v>
      </c>
      <c r="H16" s="161">
        <v>324300</v>
      </c>
      <c r="I16" s="160" t="s">
        <v>139</v>
      </c>
      <c r="J16" s="161">
        <v>1</v>
      </c>
      <c r="K16" s="160" t="s">
        <v>140</v>
      </c>
      <c r="L16" s="160" t="s">
        <v>140</v>
      </c>
      <c r="M16" s="160" t="s">
        <v>140</v>
      </c>
      <c r="N16" s="160" t="s">
        <v>140</v>
      </c>
      <c r="O16" s="160" t="s">
        <v>140</v>
      </c>
    </row>
    <row r="17" spans="1:15">
      <c r="A17" s="160" t="s">
        <v>170</v>
      </c>
      <c r="B17" s="160" t="s">
        <v>168</v>
      </c>
      <c r="C17" s="160" t="s">
        <v>171</v>
      </c>
      <c r="D17" s="160" t="s">
        <v>137</v>
      </c>
      <c r="E17" s="160" t="s">
        <v>138</v>
      </c>
      <c r="F17" s="161">
        <v>1380</v>
      </c>
      <c r="G17" s="161">
        <v>235</v>
      </c>
      <c r="H17" s="161">
        <v>324300</v>
      </c>
      <c r="I17" s="160" t="s">
        <v>139</v>
      </c>
      <c r="J17" s="161">
        <v>1</v>
      </c>
      <c r="K17" s="160" t="s">
        <v>140</v>
      </c>
      <c r="L17" s="160" t="s">
        <v>140</v>
      </c>
      <c r="M17" s="160" t="s">
        <v>140</v>
      </c>
      <c r="N17" s="160" t="s">
        <v>140</v>
      </c>
      <c r="O17" s="160" t="s">
        <v>140</v>
      </c>
    </row>
    <row r="18" spans="1:15">
      <c r="A18" s="160" t="s">
        <v>172</v>
      </c>
      <c r="B18" s="160" t="s">
        <v>168</v>
      </c>
      <c r="C18" s="160" t="s">
        <v>173</v>
      </c>
      <c r="D18" s="160" t="s">
        <v>137</v>
      </c>
      <c r="E18" s="160" t="s">
        <v>138</v>
      </c>
      <c r="F18" s="161">
        <v>1380</v>
      </c>
      <c r="G18" s="161">
        <v>235</v>
      </c>
      <c r="H18" s="161">
        <v>324300</v>
      </c>
      <c r="I18" s="160" t="s">
        <v>139</v>
      </c>
      <c r="J18" s="161">
        <v>1</v>
      </c>
      <c r="K18" s="160" t="s">
        <v>140</v>
      </c>
      <c r="L18" s="160" t="s">
        <v>140</v>
      </c>
      <c r="M18" s="160" t="s">
        <v>140</v>
      </c>
      <c r="N18" s="160" t="s">
        <v>140</v>
      </c>
      <c r="O18" s="160" t="s">
        <v>140</v>
      </c>
    </row>
    <row r="19" spans="1:15">
      <c r="A19" s="160" t="s">
        <v>174</v>
      </c>
      <c r="B19" s="160" t="s">
        <v>168</v>
      </c>
      <c r="C19" s="160" t="s">
        <v>175</v>
      </c>
      <c r="D19" s="160" t="s">
        <v>137</v>
      </c>
      <c r="E19" s="160" t="s">
        <v>138</v>
      </c>
      <c r="F19" s="161">
        <v>1380</v>
      </c>
      <c r="G19" s="161">
        <v>235</v>
      </c>
      <c r="H19" s="161">
        <v>324300</v>
      </c>
      <c r="I19" s="160" t="s">
        <v>139</v>
      </c>
      <c r="J19" s="161">
        <v>1</v>
      </c>
      <c r="K19" s="160" t="s">
        <v>140</v>
      </c>
      <c r="L19" s="160" t="s">
        <v>140</v>
      </c>
      <c r="M19" s="160" t="s">
        <v>140</v>
      </c>
      <c r="N19" s="160" t="s">
        <v>140</v>
      </c>
      <c r="O19" s="160" t="s">
        <v>140</v>
      </c>
    </row>
    <row r="20" spans="1:15">
      <c r="A20" s="160" t="s">
        <v>145</v>
      </c>
      <c r="B20" s="160" t="s">
        <v>168</v>
      </c>
      <c r="C20" s="160" t="s">
        <v>176</v>
      </c>
      <c r="D20" s="160" t="s">
        <v>137</v>
      </c>
      <c r="E20" s="160" t="s">
        <v>138</v>
      </c>
      <c r="F20" s="161">
        <v>1380</v>
      </c>
      <c r="G20" s="161">
        <v>235</v>
      </c>
      <c r="H20" s="161">
        <v>324300</v>
      </c>
      <c r="I20" s="160" t="s">
        <v>139</v>
      </c>
      <c r="J20" s="161">
        <v>1</v>
      </c>
      <c r="K20" s="160" t="s">
        <v>140</v>
      </c>
      <c r="L20" s="160" t="s">
        <v>140</v>
      </c>
      <c r="M20" s="160" t="s">
        <v>140</v>
      </c>
      <c r="N20" s="160" t="s">
        <v>140</v>
      </c>
      <c r="O20" s="160" t="s">
        <v>140</v>
      </c>
    </row>
    <row r="21" spans="1:15">
      <c r="A21" s="160" t="s">
        <v>156</v>
      </c>
      <c r="B21" s="160" t="s">
        <v>168</v>
      </c>
      <c r="C21" s="160" t="s">
        <v>177</v>
      </c>
      <c r="D21" s="160" t="s">
        <v>137</v>
      </c>
      <c r="E21" s="160" t="s">
        <v>138</v>
      </c>
      <c r="F21" s="161">
        <v>1380</v>
      </c>
      <c r="G21" s="161">
        <v>235</v>
      </c>
      <c r="H21" s="161">
        <v>324300</v>
      </c>
      <c r="I21" s="160" t="s">
        <v>139</v>
      </c>
      <c r="J21" s="161">
        <v>1</v>
      </c>
      <c r="K21" s="160" t="s">
        <v>140</v>
      </c>
      <c r="L21" s="160" t="s">
        <v>140</v>
      </c>
      <c r="M21" s="160" t="s">
        <v>140</v>
      </c>
      <c r="N21" s="160" t="s">
        <v>140</v>
      </c>
      <c r="O21" s="160" t="s">
        <v>140</v>
      </c>
    </row>
    <row r="22" spans="1:15">
      <c r="A22" s="160" t="s">
        <v>178</v>
      </c>
      <c r="B22" s="160" t="s">
        <v>168</v>
      </c>
      <c r="C22" s="160" t="s">
        <v>179</v>
      </c>
      <c r="D22" s="160" t="s">
        <v>137</v>
      </c>
      <c r="E22" s="160" t="s">
        <v>138</v>
      </c>
      <c r="F22" s="161">
        <v>690</v>
      </c>
      <c r="G22" s="161">
        <v>235</v>
      </c>
      <c r="H22" s="161">
        <v>162150</v>
      </c>
      <c r="I22" s="160" t="s">
        <v>139</v>
      </c>
      <c r="J22" s="161">
        <v>1</v>
      </c>
      <c r="K22" s="160" t="s">
        <v>140</v>
      </c>
      <c r="L22" s="160" t="s">
        <v>140</v>
      </c>
      <c r="M22" s="160" t="s">
        <v>140</v>
      </c>
      <c r="N22" s="160" t="s">
        <v>140</v>
      </c>
      <c r="O22" s="160" t="s">
        <v>140</v>
      </c>
    </row>
    <row r="23" spans="1:15">
      <c r="A23" s="160" t="s">
        <v>168</v>
      </c>
      <c r="B23" s="160" t="s">
        <v>168</v>
      </c>
      <c r="C23" s="160" t="s">
        <v>180</v>
      </c>
      <c r="D23" s="160" t="s">
        <v>137</v>
      </c>
      <c r="E23" s="160" t="s">
        <v>138</v>
      </c>
      <c r="F23" s="161">
        <v>1150</v>
      </c>
      <c r="G23" s="161">
        <v>235</v>
      </c>
      <c r="H23" s="161">
        <v>270250</v>
      </c>
      <c r="I23" s="160" t="s">
        <v>139</v>
      </c>
      <c r="J23" s="161">
        <v>1</v>
      </c>
      <c r="K23" s="160" t="s">
        <v>140</v>
      </c>
      <c r="L23" s="160" t="s">
        <v>140</v>
      </c>
      <c r="M23" s="160" t="s">
        <v>140</v>
      </c>
      <c r="N23" s="160" t="s">
        <v>140</v>
      </c>
      <c r="O23" s="160" t="s">
        <v>140</v>
      </c>
    </row>
    <row r="24" spans="1:15">
      <c r="A24" s="160" t="s">
        <v>181</v>
      </c>
      <c r="B24" s="160" t="s">
        <v>182</v>
      </c>
      <c r="C24" s="160" t="s">
        <v>183</v>
      </c>
      <c r="D24" s="160" t="s">
        <v>137</v>
      </c>
      <c r="E24" s="160" t="s">
        <v>138</v>
      </c>
      <c r="F24" s="161">
        <v>1350</v>
      </c>
      <c r="G24" s="161">
        <v>235</v>
      </c>
      <c r="H24" s="161">
        <v>317250</v>
      </c>
      <c r="I24" s="160" t="s">
        <v>139</v>
      </c>
      <c r="J24" s="161">
        <v>1</v>
      </c>
      <c r="K24" s="160" t="s">
        <v>140</v>
      </c>
      <c r="L24" s="160" t="s">
        <v>140</v>
      </c>
      <c r="M24" s="160" t="s">
        <v>140</v>
      </c>
      <c r="N24" s="160" t="s">
        <v>140</v>
      </c>
      <c r="O24" s="160" t="s">
        <v>140</v>
      </c>
    </row>
    <row r="25" spans="1:15">
      <c r="A25" s="160" t="s">
        <v>182</v>
      </c>
      <c r="B25" s="160" t="s">
        <v>182</v>
      </c>
      <c r="C25" s="160" t="s">
        <v>184</v>
      </c>
      <c r="D25" s="160" t="s">
        <v>137</v>
      </c>
      <c r="E25" s="160" t="s">
        <v>138</v>
      </c>
      <c r="F25" s="161">
        <v>1350</v>
      </c>
      <c r="G25" s="161">
        <v>235</v>
      </c>
      <c r="H25" s="161">
        <v>317250</v>
      </c>
      <c r="I25" s="160" t="s">
        <v>139</v>
      </c>
      <c r="J25" s="161">
        <v>1</v>
      </c>
      <c r="K25" s="160" t="s">
        <v>140</v>
      </c>
      <c r="L25" s="160" t="s">
        <v>140</v>
      </c>
      <c r="M25" s="160" t="s">
        <v>140</v>
      </c>
      <c r="N25" s="160" t="s">
        <v>140</v>
      </c>
      <c r="O25" s="160" t="s">
        <v>140</v>
      </c>
    </row>
    <row r="26" spans="1:15">
      <c r="A26" s="160" t="s">
        <v>185</v>
      </c>
      <c r="B26" s="160" t="s">
        <v>182</v>
      </c>
      <c r="C26" s="160" t="s">
        <v>186</v>
      </c>
      <c r="D26" s="160" t="s">
        <v>137</v>
      </c>
      <c r="E26" s="160" t="s">
        <v>138</v>
      </c>
      <c r="F26" s="161">
        <v>1500</v>
      </c>
      <c r="G26" s="161">
        <v>235</v>
      </c>
      <c r="H26" s="161">
        <v>352500</v>
      </c>
      <c r="I26" s="160" t="s">
        <v>139</v>
      </c>
      <c r="J26" s="161">
        <v>1</v>
      </c>
      <c r="K26" s="160" t="s">
        <v>140</v>
      </c>
      <c r="L26" s="160" t="s">
        <v>140</v>
      </c>
      <c r="M26" s="160" t="s">
        <v>140</v>
      </c>
      <c r="N26" s="160" t="s">
        <v>140</v>
      </c>
      <c r="O26" s="160" t="s">
        <v>140</v>
      </c>
    </row>
    <row r="27" spans="1:15">
      <c r="A27" s="160" t="s">
        <v>187</v>
      </c>
      <c r="B27" s="160" t="s">
        <v>182</v>
      </c>
      <c r="C27" s="160" t="s">
        <v>188</v>
      </c>
      <c r="D27" s="160" t="s">
        <v>137</v>
      </c>
      <c r="E27" s="160" t="s">
        <v>138</v>
      </c>
      <c r="F27" s="161">
        <v>1400</v>
      </c>
      <c r="G27" s="161">
        <v>235</v>
      </c>
      <c r="H27" s="161">
        <v>329000</v>
      </c>
      <c r="I27" s="160" t="s">
        <v>139</v>
      </c>
      <c r="J27" s="161">
        <v>1</v>
      </c>
      <c r="K27" s="160" t="s">
        <v>140</v>
      </c>
      <c r="L27" s="160" t="s">
        <v>140</v>
      </c>
      <c r="M27" s="160" t="s">
        <v>140</v>
      </c>
      <c r="N27" s="160" t="s">
        <v>140</v>
      </c>
      <c r="O27" s="160" t="s">
        <v>140</v>
      </c>
    </row>
    <row r="28" spans="1:15">
      <c r="A28" s="160" t="s">
        <v>189</v>
      </c>
      <c r="B28" s="160" t="s">
        <v>182</v>
      </c>
      <c r="C28" s="160" t="s">
        <v>190</v>
      </c>
      <c r="D28" s="160" t="s">
        <v>137</v>
      </c>
      <c r="E28" s="160" t="s">
        <v>138</v>
      </c>
      <c r="F28" s="161">
        <v>1400</v>
      </c>
      <c r="G28" s="161">
        <v>235</v>
      </c>
      <c r="H28" s="161">
        <v>329000</v>
      </c>
      <c r="I28" s="160" t="s">
        <v>139</v>
      </c>
      <c r="J28" s="161">
        <v>1</v>
      </c>
      <c r="K28" s="160" t="s">
        <v>140</v>
      </c>
      <c r="L28" s="160" t="s">
        <v>140</v>
      </c>
      <c r="M28" s="160" t="s">
        <v>140</v>
      </c>
      <c r="N28" s="160" t="s">
        <v>140</v>
      </c>
      <c r="O28" s="160" t="s">
        <v>140</v>
      </c>
    </row>
    <row r="29" spans="1:15">
      <c r="A29" s="160" t="s">
        <v>191</v>
      </c>
      <c r="B29" s="160" t="s">
        <v>182</v>
      </c>
      <c r="C29" s="160" t="s">
        <v>192</v>
      </c>
      <c r="D29" s="160" t="s">
        <v>137</v>
      </c>
      <c r="E29" s="160" t="s">
        <v>138</v>
      </c>
      <c r="F29" s="161">
        <v>1400</v>
      </c>
      <c r="G29" s="161">
        <v>235</v>
      </c>
      <c r="H29" s="161">
        <v>329000</v>
      </c>
      <c r="I29" s="160" t="s">
        <v>139</v>
      </c>
      <c r="J29" s="161">
        <v>1</v>
      </c>
      <c r="K29" s="160" t="s">
        <v>140</v>
      </c>
      <c r="L29" s="160" t="s">
        <v>140</v>
      </c>
      <c r="M29" s="160" t="s">
        <v>140</v>
      </c>
      <c r="N29" s="160" t="s">
        <v>140</v>
      </c>
      <c r="O29" s="160" t="s">
        <v>140</v>
      </c>
    </row>
    <row r="30" spans="1:15">
      <c r="A30" s="160" t="s">
        <v>193</v>
      </c>
      <c r="B30" s="160" t="s">
        <v>182</v>
      </c>
      <c r="C30" s="160" t="s">
        <v>194</v>
      </c>
      <c r="D30" s="160" t="s">
        <v>137</v>
      </c>
      <c r="E30" s="160" t="s">
        <v>138</v>
      </c>
      <c r="F30" s="161">
        <v>1400</v>
      </c>
      <c r="G30" s="161">
        <v>235</v>
      </c>
      <c r="H30" s="161">
        <v>329000</v>
      </c>
      <c r="I30" s="160" t="s">
        <v>139</v>
      </c>
      <c r="J30" s="161">
        <v>1</v>
      </c>
      <c r="K30" s="160" t="s">
        <v>140</v>
      </c>
      <c r="L30" s="160" t="s">
        <v>140</v>
      </c>
      <c r="M30" s="160" t="s">
        <v>140</v>
      </c>
      <c r="N30" s="160" t="s">
        <v>140</v>
      </c>
      <c r="O30" s="160" t="s">
        <v>140</v>
      </c>
    </row>
    <row r="31" spans="1:15">
      <c r="A31" s="160" t="s">
        <v>195</v>
      </c>
      <c r="B31" s="160" t="s">
        <v>181</v>
      </c>
      <c r="C31" s="160" t="s">
        <v>196</v>
      </c>
      <c r="D31" s="160" t="s">
        <v>137</v>
      </c>
      <c r="E31" s="160" t="s">
        <v>138</v>
      </c>
      <c r="F31" s="161">
        <v>1000</v>
      </c>
      <c r="G31" s="161">
        <v>235</v>
      </c>
      <c r="H31" s="161">
        <v>235000</v>
      </c>
      <c r="I31" s="160" t="s">
        <v>139</v>
      </c>
      <c r="J31" s="161">
        <v>1</v>
      </c>
      <c r="K31" s="160" t="s">
        <v>140</v>
      </c>
      <c r="L31" s="160" t="s">
        <v>140</v>
      </c>
      <c r="M31" s="160" t="s">
        <v>140</v>
      </c>
      <c r="N31" s="160" t="s">
        <v>140</v>
      </c>
      <c r="O31" s="160" t="s">
        <v>140</v>
      </c>
    </row>
    <row r="32" spans="1:15">
      <c r="A32" s="160" t="s">
        <v>197</v>
      </c>
      <c r="B32" s="160" t="s">
        <v>181</v>
      </c>
      <c r="C32" s="160" t="s">
        <v>198</v>
      </c>
      <c r="D32" s="160" t="s">
        <v>137</v>
      </c>
      <c r="E32" s="160" t="s">
        <v>138</v>
      </c>
      <c r="F32" s="161">
        <v>1000</v>
      </c>
      <c r="G32" s="161">
        <v>235</v>
      </c>
      <c r="H32" s="161">
        <v>235000</v>
      </c>
      <c r="I32" s="160" t="s">
        <v>139</v>
      </c>
      <c r="J32" s="161">
        <v>1</v>
      </c>
      <c r="K32" s="160" t="s">
        <v>140</v>
      </c>
      <c r="L32" s="160" t="s">
        <v>140</v>
      </c>
      <c r="M32" s="160" t="s">
        <v>140</v>
      </c>
      <c r="N32" s="160" t="s">
        <v>140</v>
      </c>
      <c r="O32" s="160" t="s">
        <v>140</v>
      </c>
    </row>
    <row r="33" spans="1:15">
      <c r="A33" s="160" t="s">
        <v>199</v>
      </c>
      <c r="B33" s="160" t="s">
        <v>181</v>
      </c>
      <c r="C33" s="160" t="s">
        <v>200</v>
      </c>
      <c r="D33" s="160" t="s">
        <v>137</v>
      </c>
      <c r="E33" s="160" t="s">
        <v>138</v>
      </c>
      <c r="F33" s="161">
        <v>1000</v>
      </c>
      <c r="G33" s="161">
        <v>235</v>
      </c>
      <c r="H33" s="161">
        <v>235000</v>
      </c>
      <c r="I33" s="160" t="s">
        <v>139</v>
      </c>
      <c r="J33" s="161">
        <v>1</v>
      </c>
      <c r="K33" s="160" t="s">
        <v>140</v>
      </c>
      <c r="L33" s="160" t="s">
        <v>140</v>
      </c>
      <c r="M33" s="160" t="s">
        <v>140</v>
      </c>
      <c r="N33" s="160" t="s">
        <v>140</v>
      </c>
      <c r="O33" s="160" t="s">
        <v>140</v>
      </c>
    </row>
    <row r="34" spans="1:15">
      <c r="A34" s="160" t="s">
        <v>211</v>
      </c>
      <c r="B34" s="160" t="s">
        <v>181</v>
      </c>
      <c r="C34" s="160" t="s">
        <v>202</v>
      </c>
      <c r="D34" s="160" t="s">
        <v>137</v>
      </c>
      <c r="E34" s="160" t="s">
        <v>138</v>
      </c>
      <c r="F34" s="161">
        <v>1500</v>
      </c>
      <c r="G34" s="161">
        <v>235</v>
      </c>
      <c r="H34" s="161">
        <v>352500</v>
      </c>
      <c r="I34" s="160" t="s">
        <v>139</v>
      </c>
      <c r="J34" s="161">
        <v>1</v>
      </c>
      <c r="K34" s="160" t="s">
        <v>140</v>
      </c>
      <c r="L34" s="160" t="s">
        <v>140</v>
      </c>
      <c r="M34" s="160" t="s">
        <v>140</v>
      </c>
      <c r="N34" s="160" t="s">
        <v>140</v>
      </c>
      <c r="O34" s="160" t="s">
        <v>140</v>
      </c>
    </row>
    <row r="35" spans="1:15">
      <c r="A35" s="160" t="s">
        <v>212</v>
      </c>
      <c r="B35" s="160" t="s">
        <v>174</v>
      </c>
      <c r="C35" s="160" t="s">
        <v>206</v>
      </c>
      <c r="D35" s="160" t="s">
        <v>213</v>
      </c>
      <c r="E35" s="160" t="s">
        <v>138</v>
      </c>
      <c r="F35" s="161">
        <v>1200</v>
      </c>
      <c r="G35" s="161">
        <v>45</v>
      </c>
      <c r="H35" s="161">
        <v>54000</v>
      </c>
      <c r="I35" s="160" t="s">
        <v>139</v>
      </c>
      <c r="J35" s="161">
        <v>1</v>
      </c>
      <c r="K35" s="160" t="s">
        <v>140</v>
      </c>
      <c r="L35" s="160" t="s">
        <v>140</v>
      </c>
      <c r="M35" s="160" t="s">
        <v>140</v>
      </c>
      <c r="N35" s="160" t="s">
        <v>140</v>
      </c>
      <c r="O35" s="160" t="s">
        <v>140</v>
      </c>
    </row>
    <row r="36" spans="1:15">
      <c r="A36" s="160" t="s">
        <v>212</v>
      </c>
      <c r="B36" s="160" t="s">
        <v>172</v>
      </c>
      <c r="C36" s="160" t="s">
        <v>219</v>
      </c>
      <c r="D36" s="160" t="s">
        <v>220</v>
      </c>
      <c r="E36" s="160" t="s">
        <v>138</v>
      </c>
      <c r="F36" s="161">
        <v>1220</v>
      </c>
      <c r="G36" s="161">
        <v>45</v>
      </c>
      <c r="H36" s="161">
        <v>54900</v>
      </c>
      <c r="I36" s="160" t="s">
        <v>139</v>
      </c>
      <c r="J36" s="161">
        <v>2</v>
      </c>
      <c r="K36" s="160" t="s">
        <v>140</v>
      </c>
      <c r="L36" s="160" t="s">
        <v>140</v>
      </c>
      <c r="M36" s="160" t="s">
        <v>140</v>
      </c>
      <c r="N36" s="160" t="s">
        <v>140</v>
      </c>
      <c r="O36" s="160" t="s">
        <v>140</v>
      </c>
    </row>
    <row r="37" spans="1:15">
      <c r="A37" s="160" t="s">
        <v>212</v>
      </c>
      <c r="B37" s="160" t="s">
        <v>170</v>
      </c>
      <c r="C37" s="160" t="s">
        <v>219</v>
      </c>
      <c r="D37" s="160" t="s">
        <v>221</v>
      </c>
      <c r="E37" s="160" t="s">
        <v>138</v>
      </c>
      <c r="F37" s="161">
        <v>1200</v>
      </c>
      <c r="G37" s="161">
        <v>45</v>
      </c>
      <c r="H37" s="161">
        <v>54000</v>
      </c>
      <c r="I37" s="160" t="s">
        <v>139</v>
      </c>
      <c r="J37" s="161">
        <v>3</v>
      </c>
      <c r="K37" s="160" t="s">
        <v>140</v>
      </c>
      <c r="L37" s="160" t="s">
        <v>140</v>
      </c>
      <c r="M37" s="160" t="s">
        <v>140</v>
      </c>
      <c r="N37" s="160" t="s">
        <v>140</v>
      </c>
      <c r="O37" s="160" t="s">
        <v>140</v>
      </c>
    </row>
    <row r="38" spans="1:15">
      <c r="A38" s="160" t="s">
        <v>212</v>
      </c>
      <c r="B38" s="160" t="s">
        <v>167</v>
      </c>
      <c r="C38" s="160" t="s">
        <v>219</v>
      </c>
      <c r="D38" s="160" t="s">
        <v>222</v>
      </c>
      <c r="E38" s="160" t="s">
        <v>138</v>
      </c>
      <c r="F38" s="161">
        <v>1200</v>
      </c>
      <c r="G38" s="161">
        <v>45</v>
      </c>
      <c r="H38" s="161">
        <v>54000</v>
      </c>
      <c r="I38" s="160" t="s">
        <v>139</v>
      </c>
      <c r="J38" s="161">
        <v>4</v>
      </c>
      <c r="K38" s="160" t="s">
        <v>140</v>
      </c>
      <c r="L38" s="160" t="s">
        <v>140</v>
      </c>
      <c r="M38" s="160" t="s">
        <v>140</v>
      </c>
      <c r="N38" s="160" t="s">
        <v>140</v>
      </c>
      <c r="O38" s="160" t="s">
        <v>140</v>
      </c>
    </row>
    <row r="39" spans="1:15">
      <c r="A39" s="160" t="s">
        <v>223</v>
      </c>
      <c r="B39" s="160" t="s">
        <v>181</v>
      </c>
      <c r="C39" s="160" t="s">
        <v>219</v>
      </c>
      <c r="D39" s="160" t="s">
        <v>137</v>
      </c>
      <c r="E39" s="160" t="s">
        <v>138</v>
      </c>
      <c r="F39" s="161">
        <v>4000</v>
      </c>
      <c r="G39" s="161">
        <v>235</v>
      </c>
      <c r="H39" s="161">
        <v>940000</v>
      </c>
      <c r="I39" s="160" t="s">
        <v>139</v>
      </c>
      <c r="J39" s="161">
        <v>1</v>
      </c>
      <c r="K39" s="160" t="s">
        <v>140</v>
      </c>
      <c r="L39" s="160" t="s">
        <v>140</v>
      </c>
      <c r="M39" s="160" t="s">
        <v>140</v>
      </c>
      <c r="N39" s="160" t="s">
        <v>140</v>
      </c>
      <c r="O39" s="160" t="s">
        <v>140</v>
      </c>
    </row>
    <row r="40" spans="1:15">
      <c r="A40" s="160" t="s">
        <v>224</v>
      </c>
      <c r="B40" s="160" t="s">
        <v>181</v>
      </c>
      <c r="C40" s="160" t="s">
        <v>219</v>
      </c>
      <c r="D40" s="160" t="s">
        <v>137</v>
      </c>
      <c r="E40" s="160" t="s">
        <v>138</v>
      </c>
      <c r="F40" s="161">
        <v>4000</v>
      </c>
      <c r="G40" s="161">
        <v>235</v>
      </c>
      <c r="H40" s="161">
        <v>940000</v>
      </c>
      <c r="I40" s="160" t="s">
        <v>139</v>
      </c>
      <c r="J40" s="161">
        <v>1</v>
      </c>
      <c r="K40" s="160" t="s">
        <v>140</v>
      </c>
      <c r="L40" s="160" t="s">
        <v>140</v>
      </c>
      <c r="M40" s="160" t="s">
        <v>140</v>
      </c>
      <c r="N40" s="160" t="s">
        <v>140</v>
      </c>
      <c r="O40" s="160" t="s">
        <v>140</v>
      </c>
    </row>
    <row r="41" spans="1:15">
      <c r="A41" s="160" t="s">
        <v>225</v>
      </c>
      <c r="B41" s="160" t="s">
        <v>181</v>
      </c>
      <c r="C41" s="160" t="s">
        <v>219</v>
      </c>
      <c r="D41" s="160" t="s">
        <v>137</v>
      </c>
      <c r="E41" s="160" t="s">
        <v>138</v>
      </c>
      <c r="F41" s="161">
        <v>4000</v>
      </c>
      <c r="G41" s="161">
        <v>235</v>
      </c>
      <c r="H41" s="161">
        <v>940000</v>
      </c>
      <c r="I41" s="160" t="s">
        <v>139</v>
      </c>
      <c r="J41" s="161">
        <v>1</v>
      </c>
      <c r="K41" s="160" t="s">
        <v>140</v>
      </c>
      <c r="L41" s="160" t="s">
        <v>140</v>
      </c>
      <c r="M41" s="160" t="s">
        <v>140</v>
      </c>
      <c r="N41" s="160" t="s">
        <v>140</v>
      </c>
      <c r="O41" s="160" t="s">
        <v>140</v>
      </c>
    </row>
    <row r="42" spans="1:15">
      <c r="A42" s="160" t="s">
        <v>226</v>
      </c>
      <c r="B42" s="160" t="s">
        <v>181</v>
      </c>
      <c r="C42" s="160" t="s">
        <v>219</v>
      </c>
      <c r="D42" s="160" t="s">
        <v>137</v>
      </c>
      <c r="E42" s="160" t="s">
        <v>138</v>
      </c>
      <c r="F42" s="161">
        <v>1650</v>
      </c>
      <c r="G42" s="161">
        <v>235</v>
      </c>
      <c r="H42" s="161">
        <v>387750</v>
      </c>
      <c r="I42" s="160" t="s">
        <v>139</v>
      </c>
      <c r="J42" s="161">
        <v>1</v>
      </c>
      <c r="K42" s="160" t="s">
        <v>140</v>
      </c>
      <c r="L42" s="160" t="s">
        <v>140</v>
      </c>
      <c r="M42" s="160" t="s">
        <v>140</v>
      </c>
      <c r="N42" s="160" t="s">
        <v>140</v>
      </c>
      <c r="O42" s="160" t="s">
        <v>140</v>
      </c>
    </row>
    <row r="43" spans="1:15">
      <c r="A43" s="160" t="s">
        <v>227</v>
      </c>
      <c r="B43" s="160" t="s">
        <v>228</v>
      </c>
      <c r="C43" s="160" t="s">
        <v>219</v>
      </c>
      <c r="D43" s="160" t="s">
        <v>137</v>
      </c>
      <c r="E43" s="160" t="s">
        <v>138</v>
      </c>
      <c r="F43" s="161">
        <v>2500</v>
      </c>
      <c r="G43" s="161">
        <v>235</v>
      </c>
      <c r="H43" s="161">
        <v>587500</v>
      </c>
      <c r="I43" s="160" t="s">
        <v>139</v>
      </c>
      <c r="J43" s="161">
        <v>1</v>
      </c>
      <c r="K43" s="160" t="s">
        <v>140</v>
      </c>
      <c r="L43" s="160" t="s">
        <v>140</v>
      </c>
      <c r="M43" s="160" t="s">
        <v>140</v>
      </c>
      <c r="N43" s="160" t="s">
        <v>140</v>
      </c>
      <c r="O43" s="160" t="s">
        <v>140</v>
      </c>
    </row>
    <row r="44" spans="1:15">
      <c r="A44" s="160" t="s">
        <v>229</v>
      </c>
      <c r="B44" s="160" t="s">
        <v>228</v>
      </c>
      <c r="C44" s="160" t="s">
        <v>219</v>
      </c>
      <c r="D44" s="160" t="s">
        <v>137</v>
      </c>
      <c r="E44" s="160" t="s">
        <v>138</v>
      </c>
      <c r="F44" s="161">
        <v>2500</v>
      </c>
      <c r="G44" s="161">
        <v>235</v>
      </c>
      <c r="H44" s="161">
        <v>587500</v>
      </c>
      <c r="I44" s="160" t="s">
        <v>139</v>
      </c>
      <c r="J44" s="161">
        <v>1</v>
      </c>
      <c r="K44" s="160" t="s">
        <v>140</v>
      </c>
      <c r="L44" s="160" t="s">
        <v>140</v>
      </c>
      <c r="M44" s="160" t="s">
        <v>140</v>
      </c>
      <c r="N44" s="160" t="s">
        <v>140</v>
      </c>
      <c r="O44" s="160" t="s">
        <v>140</v>
      </c>
    </row>
    <row r="45" spans="1:15">
      <c r="A45" s="160" t="s">
        <v>230</v>
      </c>
      <c r="B45" s="160" t="s">
        <v>228</v>
      </c>
      <c r="C45" s="160" t="s">
        <v>219</v>
      </c>
      <c r="D45" s="160" t="s">
        <v>137</v>
      </c>
      <c r="E45" s="160" t="s">
        <v>138</v>
      </c>
      <c r="F45" s="161">
        <v>2500</v>
      </c>
      <c r="G45" s="161">
        <v>235</v>
      </c>
      <c r="H45" s="161">
        <v>587500</v>
      </c>
      <c r="I45" s="160" t="s">
        <v>139</v>
      </c>
      <c r="J45" s="161">
        <v>1</v>
      </c>
      <c r="K45" s="160" t="s">
        <v>140</v>
      </c>
      <c r="L45" s="160" t="s">
        <v>140</v>
      </c>
      <c r="M45" s="160" t="s">
        <v>140</v>
      </c>
      <c r="N45" s="160" t="s">
        <v>140</v>
      </c>
      <c r="O45" s="160" t="s">
        <v>140</v>
      </c>
    </row>
    <row r="46" spans="1:15">
      <c r="A46" s="160" t="s">
        <v>231</v>
      </c>
      <c r="B46" s="160" t="s">
        <v>228</v>
      </c>
      <c r="C46" s="160" t="s">
        <v>219</v>
      </c>
      <c r="D46" s="160" t="s">
        <v>137</v>
      </c>
      <c r="E46" s="160" t="s">
        <v>138</v>
      </c>
      <c r="F46" s="161">
        <v>2500</v>
      </c>
      <c r="G46" s="161">
        <v>235</v>
      </c>
      <c r="H46" s="161">
        <v>587500</v>
      </c>
      <c r="I46" s="160" t="s">
        <v>139</v>
      </c>
      <c r="J46" s="161">
        <v>1</v>
      </c>
      <c r="K46" s="160" t="s">
        <v>140</v>
      </c>
      <c r="L46" s="160" t="s">
        <v>140</v>
      </c>
      <c r="M46" s="160" t="s">
        <v>140</v>
      </c>
      <c r="N46" s="160" t="s">
        <v>140</v>
      </c>
      <c r="O46" s="160" t="s">
        <v>140</v>
      </c>
    </row>
    <row r="47" spans="1:15">
      <c r="A47" s="160" t="s">
        <v>232</v>
      </c>
      <c r="B47" s="160" t="s">
        <v>233</v>
      </c>
      <c r="C47" s="160" t="s">
        <v>219</v>
      </c>
      <c r="D47" s="160" t="s">
        <v>137</v>
      </c>
      <c r="E47" s="160" t="s">
        <v>138</v>
      </c>
      <c r="F47" s="161">
        <v>1500</v>
      </c>
      <c r="G47" s="161">
        <v>235</v>
      </c>
      <c r="H47" s="161">
        <v>352500</v>
      </c>
      <c r="I47" s="160" t="s">
        <v>139</v>
      </c>
      <c r="J47" s="161">
        <v>1</v>
      </c>
      <c r="K47" s="160" t="s">
        <v>140</v>
      </c>
      <c r="L47" s="160" t="s">
        <v>140</v>
      </c>
      <c r="M47" s="160" t="s">
        <v>140</v>
      </c>
      <c r="N47" s="160" t="s">
        <v>140</v>
      </c>
      <c r="O47" s="160" t="s">
        <v>140</v>
      </c>
    </row>
    <row r="48" spans="1:15">
      <c r="A48" s="160" t="s">
        <v>228</v>
      </c>
      <c r="B48" s="160" t="s">
        <v>233</v>
      </c>
      <c r="C48" s="160" t="s">
        <v>219</v>
      </c>
      <c r="D48" s="160" t="s">
        <v>137</v>
      </c>
      <c r="E48" s="160" t="s">
        <v>138</v>
      </c>
      <c r="F48" s="161">
        <v>1800</v>
      </c>
      <c r="G48" s="161">
        <v>235</v>
      </c>
      <c r="H48" s="161">
        <v>423000</v>
      </c>
      <c r="I48" s="160" t="s">
        <v>139</v>
      </c>
      <c r="J48" s="161">
        <v>1</v>
      </c>
      <c r="K48" s="160" t="s">
        <v>140</v>
      </c>
      <c r="L48" s="160" t="s">
        <v>140</v>
      </c>
      <c r="M48" s="160" t="s">
        <v>140</v>
      </c>
      <c r="N48" s="160" t="s">
        <v>140</v>
      </c>
      <c r="O48" s="160" t="s">
        <v>140</v>
      </c>
    </row>
    <row r="49" spans="1:15">
      <c r="A49" s="160" t="s">
        <v>233</v>
      </c>
      <c r="B49" s="160" t="s">
        <v>233</v>
      </c>
      <c r="C49" s="160" t="s">
        <v>219</v>
      </c>
      <c r="D49" s="160" t="s">
        <v>137</v>
      </c>
      <c r="E49" s="160" t="s">
        <v>138</v>
      </c>
      <c r="F49" s="161">
        <v>1800</v>
      </c>
      <c r="G49" s="161">
        <v>235</v>
      </c>
      <c r="H49" s="161">
        <v>423000</v>
      </c>
      <c r="I49" s="160" t="s">
        <v>139</v>
      </c>
      <c r="J49" s="161">
        <v>1</v>
      </c>
      <c r="K49" s="160" t="s">
        <v>140</v>
      </c>
      <c r="L49" s="160" t="s">
        <v>140</v>
      </c>
      <c r="M49" s="160" t="s">
        <v>140</v>
      </c>
      <c r="N49" s="160" t="s">
        <v>140</v>
      </c>
      <c r="O49" s="160" t="s">
        <v>140</v>
      </c>
    </row>
    <row r="50" spans="1:15">
      <c r="A50" s="160" t="s">
        <v>234</v>
      </c>
      <c r="B50" s="160" t="s">
        <v>233</v>
      </c>
      <c r="C50" s="160" t="s">
        <v>219</v>
      </c>
      <c r="D50" s="160" t="s">
        <v>137</v>
      </c>
      <c r="E50" s="160" t="s">
        <v>138</v>
      </c>
      <c r="F50" s="161">
        <v>1500</v>
      </c>
      <c r="G50" s="161">
        <v>235</v>
      </c>
      <c r="H50" s="161">
        <v>352500</v>
      </c>
      <c r="I50" s="160" t="s">
        <v>139</v>
      </c>
      <c r="J50" s="161">
        <v>1</v>
      </c>
      <c r="K50" s="160" t="s">
        <v>140</v>
      </c>
      <c r="L50" s="160" t="s">
        <v>140</v>
      </c>
      <c r="M50" s="160" t="s">
        <v>140</v>
      </c>
      <c r="N50" s="160" t="s">
        <v>140</v>
      </c>
      <c r="O50" s="160" t="s">
        <v>140</v>
      </c>
    </row>
    <row r="51" spans="1:15">
      <c r="A51" s="160" t="s">
        <v>235</v>
      </c>
      <c r="B51" s="160" t="s">
        <v>233</v>
      </c>
      <c r="C51" s="160" t="s">
        <v>219</v>
      </c>
      <c r="D51" s="160" t="s">
        <v>137</v>
      </c>
      <c r="E51" s="160" t="s">
        <v>138</v>
      </c>
      <c r="F51" s="161">
        <v>1800</v>
      </c>
      <c r="G51" s="161">
        <v>235</v>
      </c>
      <c r="H51" s="161">
        <v>423000</v>
      </c>
      <c r="I51" s="160" t="s">
        <v>139</v>
      </c>
      <c r="J51" s="161">
        <v>1</v>
      </c>
      <c r="K51" s="160" t="s">
        <v>140</v>
      </c>
      <c r="L51" s="160" t="s">
        <v>140</v>
      </c>
      <c r="M51" s="160" t="s">
        <v>140</v>
      </c>
      <c r="N51" s="160" t="s">
        <v>140</v>
      </c>
      <c r="O51" s="160" t="s">
        <v>140</v>
      </c>
    </row>
    <row r="52" spans="1:15">
      <c r="A52" s="160" t="s">
        <v>236</v>
      </c>
      <c r="B52" s="160" t="s">
        <v>233</v>
      </c>
      <c r="C52" s="160" t="s">
        <v>219</v>
      </c>
      <c r="D52" s="160" t="s">
        <v>137</v>
      </c>
      <c r="E52" s="160" t="s">
        <v>138</v>
      </c>
      <c r="F52" s="161">
        <v>1200</v>
      </c>
      <c r="G52" s="161">
        <v>235</v>
      </c>
      <c r="H52" s="161">
        <v>282000</v>
      </c>
      <c r="I52" s="160" t="s">
        <v>139</v>
      </c>
      <c r="J52" s="161">
        <v>1</v>
      </c>
      <c r="K52" s="160" t="s">
        <v>140</v>
      </c>
      <c r="L52" s="160" t="s">
        <v>140</v>
      </c>
      <c r="M52" s="160" t="s">
        <v>140</v>
      </c>
      <c r="N52" s="160" t="s">
        <v>140</v>
      </c>
      <c r="O52" s="160" t="s">
        <v>140</v>
      </c>
    </row>
    <row r="53" spans="1:15">
      <c r="A53" s="160" t="s">
        <v>237</v>
      </c>
      <c r="B53" s="160" t="s">
        <v>233</v>
      </c>
      <c r="C53" s="160" t="s">
        <v>219</v>
      </c>
      <c r="D53" s="160" t="s">
        <v>137</v>
      </c>
      <c r="E53" s="160" t="s">
        <v>138</v>
      </c>
      <c r="F53" s="161">
        <v>1200</v>
      </c>
      <c r="G53" s="161">
        <v>235</v>
      </c>
      <c r="H53" s="161">
        <v>282000</v>
      </c>
      <c r="I53" s="160" t="s">
        <v>139</v>
      </c>
      <c r="J53" s="161">
        <v>1</v>
      </c>
      <c r="K53" s="160" t="s">
        <v>140</v>
      </c>
      <c r="L53" s="160" t="s">
        <v>140</v>
      </c>
      <c r="M53" s="160" t="s">
        <v>140</v>
      </c>
      <c r="N53" s="160" t="s">
        <v>140</v>
      </c>
      <c r="O53" s="160" t="s">
        <v>140</v>
      </c>
    </row>
    <row r="54" spans="1:15">
      <c r="A54" s="160" t="s">
        <v>238</v>
      </c>
      <c r="B54" s="160" t="s">
        <v>233</v>
      </c>
      <c r="C54" s="160" t="s">
        <v>219</v>
      </c>
      <c r="D54" s="160" t="s">
        <v>137</v>
      </c>
      <c r="E54" s="160" t="s">
        <v>138</v>
      </c>
      <c r="F54" s="161">
        <v>1250</v>
      </c>
      <c r="G54" s="161">
        <v>235</v>
      </c>
      <c r="H54" s="161">
        <v>293750</v>
      </c>
      <c r="I54" s="160" t="s">
        <v>139</v>
      </c>
      <c r="J54" s="161">
        <v>1</v>
      </c>
      <c r="K54" s="160" t="s">
        <v>140</v>
      </c>
      <c r="L54" s="160" t="s">
        <v>140</v>
      </c>
      <c r="M54" s="160" t="s">
        <v>140</v>
      </c>
      <c r="N54" s="160" t="s">
        <v>140</v>
      </c>
      <c r="O54" s="160" t="s">
        <v>140</v>
      </c>
    </row>
    <row r="55" spans="1:15">
      <c r="A55" s="160" t="s">
        <v>239</v>
      </c>
      <c r="B55" s="160" t="s">
        <v>233</v>
      </c>
      <c r="C55" s="160" t="s">
        <v>219</v>
      </c>
      <c r="D55" s="160" t="s">
        <v>137</v>
      </c>
      <c r="E55" s="160" t="s">
        <v>138</v>
      </c>
      <c r="F55" s="161">
        <v>1250</v>
      </c>
      <c r="G55" s="161">
        <v>235</v>
      </c>
      <c r="H55" s="161">
        <v>293750</v>
      </c>
      <c r="I55" s="160" t="s">
        <v>139</v>
      </c>
      <c r="J55" s="161">
        <v>1</v>
      </c>
      <c r="K55" s="160" t="s">
        <v>140</v>
      </c>
      <c r="L55" s="160" t="s">
        <v>140</v>
      </c>
      <c r="M55" s="160" t="s">
        <v>140</v>
      </c>
      <c r="N55" s="160" t="s">
        <v>140</v>
      </c>
      <c r="O55" s="160" t="s">
        <v>140</v>
      </c>
    </row>
    <row r="56" spans="1:15">
      <c r="A56" s="160" t="s">
        <v>240</v>
      </c>
      <c r="B56" s="160" t="s">
        <v>233</v>
      </c>
      <c r="C56" s="160" t="s">
        <v>219</v>
      </c>
      <c r="D56" s="160" t="s">
        <v>137</v>
      </c>
      <c r="E56" s="160" t="s">
        <v>138</v>
      </c>
      <c r="F56" s="161">
        <v>1200</v>
      </c>
      <c r="G56" s="161">
        <v>235</v>
      </c>
      <c r="H56" s="161">
        <v>282000</v>
      </c>
      <c r="I56" s="160" t="s">
        <v>139</v>
      </c>
      <c r="J56" s="161">
        <v>1</v>
      </c>
      <c r="K56" s="160" t="s">
        <v>140</v>
      </c>
      <c r="L56" s="160" t="s">
        <v>140</v>
      </c>
      <c r="M56" s="160" t="s">
        <v>140</v>
      </c>
      <c r="N56" s="160" t="s">
        <v>140</v>
      </c>
      <c r="O56" s="160" t="s">
        <v>140</v>
      </c>
    </row>
    <row r="57" spans="1:15">
      <c r="A57" s="160" t="s">
        <v>241</v>
      </c>
      <c r="B57" s="160" t="s">
        <v>233</v>
      </c>
      <c r="C57" s="160" t="s">
        <v>219</v>
      </c>
      <c r="D57" s="160" t="s">
        <v>137</v>
      </c>
      <c r="E57" s="160" t="s">
        <v>138</v>
      </c>
      <c r="F57" s="161">
        <v>1200</v>
      </c>
      <c r="G57" s="161">
        <v>235</v>
      </c>
      <c r="H57" s="161">
        <v>282000</v>
      </c>
      <c r="I57" s="160" t="s">
        <v>139</v>
      </c>
      <c r="J57" s="161">
        <v>1</v>
      </c>
      <c r="K57" s="160" t="s">
        <v>140</v>
      </c>
      <c r="L57" s="160" t="s">
        <v>140</v>
      </c>
      <c r="M57" s="160" t="s">
        <v>140</v>
      </c>
      <c r="N57" s="160" t="s">
        <v>140</v>
      </c>
      <c r="O57" s="160" t="s">
        <v>140</v>
      </c>
    </row>
    <row r="58" spans="1:15">
      <c r="A58" s="160" t="s">
        <v>242</v>
      </c>
      <c r="B58" s="160" t="s">
        <v>233</v>
      </c>
      <c r="C58" s="160" t="s">
        <v>219</v>
      </c>
      <c r="D58" s="160" t="s">
        <v>137</v>
      </c>
      <c r="E58" s="160" t="s">
        <v>138</v>
      </c>
      <c r="F58" s="161">
        <v>1200</v>
      </c>
      <c r="G58" s="161">
        <v>235</v>
      </c>
      <c r="H58" s="161">
        <v>282000</v>
      </c>
      <c r="I58" s="160" t="s">
        <v>139</v>
      </c>
      <c r="J58" s="161">
        <v>1</v>
      </c>
      <c r="K58" s="160" t="s">
        <v>140</v>
      </c>
      <c r="L58" s="160" t="s">
        <v>140</v>
      </c>
      <c r="M58" s="160" t="s">
        <v>140</v>
      </c>
      <c r="N58" s="160" t="s">
        <v>140</v>
      </c>
      <c r="O58" s="160" t="s">
        <v>140</v>
      </c>
    </row>
    <row r="59" spans="1:15">
      <c r="A59" s="160" t="s">
        <v>243</v>
      </c>
      <c r="B59" s="160" t="s">
        <v>233</v>
      </c>
      <c r="C59" s="160" t="s">
        <v>219</v>
      </c>
      <c r="D59" s="160" t="s">
        <v>137</v>
      </c>
      <c r="E59" s="160" t="s">
        <v>138</v>
      </c>
      <c r="F59" s="161">
        <v>1200</v>
      </c>
      <c r="G59" s="161">
        <v>235</v>
      </c>
      <c r="H59" s="161">
        <v>282000</v>
      </c>
      <c r="I59" s="160" t="s">
        <v>139</v>
      </c>
      <c r="J59" s="161">
        <v>1</v>
      </c>
      <c r="K59" s="160" t="s">
        <v>140</v>
      </c>
      <c r="L59" s="160" t="s">
        <v>140</v>
      </c>
      <c r="M59" s="160" t="s">
        <v>140</v>
      </c>
      <c r="N59" s="160" t="s">
        <v>140</v>
      </c>
      <c r="O59" s="160" t="s">
        <v>140</v>
      </c>
    </row>
    <row r="60" spans="1:15">
      <c r="A60" s="160" t="s">
        <v>244</v>
      </c>
      <c r="B60" s="160" t="s">
        <v>233</v>
      </c>
      <c r="C60" s="160" t="s">
        <v>219</v>
      </c>
      <c r="D60" s="160" t="s">
        <v>137</v>
      </c>
      <c r="E60" s="160" t="s">
        <v>138</v>
      </c>
      <c r="F60" s="161">
        <v>1200</v>
      </c>
      <c r="G60" s="161">
        <v>235</v>
      </c>
      <c r="H60" s="161">
        <v>282000</v>
      </c>
      <c r="I60" s="160" t="s">
        <v>139</v>
      </c>
      <c r="J60" s="161">
        <v>1</v>
      </c>
      <c r="K60" s="160" t="s">
        <v>140</v>
      </c>
      <c r="L60" s="160" t="s">
        <v>140</v>
      </c>
      <c r="M60" s="160" t="s">
        <v>140</v>
      </c>
      <c r="N60" s="160" t="s">
        <v>140</v>
      </c>
      <c r="O60" s="160" t="s">
        <v>140</v>
      </c>
    </row>
    <row r="61" spans="1:15">
      <c r="A61" s="160" t="s">
        <v>245</v>
      </c>
      <c r="B61" s="160" t="s">
        <v>233</v>
      </c>
      <c r="C61" s="160" t="s">
        <v>219</v>
      </c>
      <c r="D61" s="160" t="s">
        <v>137</v>
      </c>
      <c r="E61" s="160" t="s">
        <v>138</v>
      </c>
      <c r="F61" s="161">
        <v>1200</v>
      </c>
      <c r="G61" s="161">
        <v>235</v>
      </c>
      <c r="H61" s="161">
        <v>282000</v>
      </c>
      <c r="I61" s="160" t="s">
        <v>139</v>
      </c>
      <c r="J61" s="161">
        <v>1</v>
      </c>
      <c r="K61" s="160" t="s">
        <v>140</v>
      </c>
      <c r="L61" s="160" t="s">
        <v>140</v>
      </c>
      <c r="M61" s="160" t="s">
        <v>140</v>
      </c>
      <c r="N61" s="160" t="s">
        <v>140</v>
      </c>
      <c r="O61" s="160" t="s">
        <v>140</v>
      </c>
    </row>
    <row r="62" spans="1:15">
      <c r="A62" s="160" t="s">
        <v>246</v>
      </c>
      <c r="B62" s="160" t="s">
        <v>233</v>
      </c>
      <c r="C62" s="160" t="s">
        <v>219</v>
      </c>
      <c r="D62" s="160" t="s">
        <v>137</v>
      </c>
      <c r="E62" s="160" t="s">
        <v>138</v>
      </c>
      <c r="F62" s="161">
        <v>1200</v>
      </c>
      <c r="G62" s="161">
        <v>235</v>
      </c>
      <c r="H62" s="161">
        <v>282000</v>
      </c>
      <c r="I62" s="160" t="s">
        <v>139</v>
      </c>
      <c r="J62" s="161">
        <v>1</v>
      </c>
      <c r="K62" s="160" t="s">
        <v>140</v>
      </c>
      <c r="L62" s="160" t="s">
        <v>140</v>
      </c>
      <c r="M62" s="160" t="s">
        <v>140</v>
      </c>
      <c r="N62" s="160" t="s">
        <v>140</v>
      </c>
      <c r="O62" s="160" t="s">
        <v>140</v>
      </c>
    </row>
    <row r="63" spans="1:15">
      <c r="A63" s="160" t="s">
        <v>247</v>
      </c>
      <c r="B63" s="160" t="s">
        <v>228</v>
      </c>
      <c r="C63" s="160" t="s">
        <v>219</v>
      </c>
      <c r="D63" s="160" t="s">
        <v>137</v>
      </c>
      <c r="E63" s="160" t="s">
        <v>138</v>
      </c>
      <c r="F63" s="161">
        <v>2500</v>
      </c>
      <c r="G63" s="161">
        <v>235</v>
      </c>
      <c r="H63" s="161">
        <v>587500</v>
      </c>
      <c r="I63" s="160" t="s">
        <v>139</v>
      </c>
      <c r="J63" s="161">
        <v>1</v>
      </c>
      <c r="K63" s="160" t="s">
        <v>140</v>
      </c>
      <c r="L63" s="160" t="s">
        <v>140</v>
      </c>
      <c r="M63" s="160" t="s">
        <v>140</v>
      </c>
      <c r="N63" s="160" t="s">
        <v>140</v>
      </c>
      <c r="O63" s="160" t="s">
        <v>140</v>
      </c>
    </row>
    <row r="64" spans="1:15">
      <c r="A64" s="160" t="s">
        <v>248</v>
      </c>
      <c r="B64" s="160" t="s">
        <v>228</v>
      </c>
      <c r="C64" s="160" t="s">
        <v>219</v>
      </c>
      <c r="D64" s="160" t="s">
        <v>137</v>
      </c>
      <c r="E64" s="160" t="s">
        <v>138</v>
      </c>
      <c r="F64" s="161">
        <v>2500</v>
      </c>
      <c r="G64" s="161">
        <v>235</v>
      </c>
      <c r="H64" s="161">
        <v>587500</v>
      </c>
      <c r="I64" s="160" t="s">
        <v>139</v>
      </c>
      <c r="J64" s="161">
        <v>1</v>
      </c>
      <c r="K64" s="160" t="s">
        <v>140</v>
      </c>
      <c r="L64" s="160" t="s">
        <v>140</v>
      </c>
      <c r="M64" s="160" t="s">
        <v>140</v>
      </c>
      <c r="N64" s="160" t="s">
        <v>140</v>
      </c>
      <c r="O64" s="160" t="s">
        <v>140</v>
      </c>
    </row>
    <row r="65" spans="1:15">
      <c r="A65" s="160" t="s">
        <v>249</v>
      </c>
      <c r="B65" s="160" t="s">
        <v>233</v>
      </c>
      <c r="C65" s="160" t="s">
        <v>219</v>
      </c>
      <c r="D65" s="160" t="s">
        <v>137</v>
      </c>
      <c r="E65" s="160" t="s">
        <v>138</v>
      </c>
      <c r="F65" s="161">
        <v>1550</v>
      </c>
      <c r="G65" s="161">
        <v>235</v>
      </c>
      <c r="H65" s="161">
        <v>364250</v>
      </c>
      <c r="I65" s="160" t="s">
        <v>139</v>
      </c>
      <c r="J65" s="161">
        <v>1</v>
      </c>
      <c r="K65" s="160" t="s">
        <v>140</v>
      </c>
      <c r="L65" s="160" t="s">
        <v>140</v>
      </c>
      <c r="M65" s="160" t="s">
        <v>140</v>
      </c>
      <c r="N65" s="160" t="s">
        <v>140</v>
      </c>
      <c r="O65" s="160" t="s">
        <v>140</v>
      </c>
    </row>
    <row r="66" spans="1:15">
      <c r="A66" s="160" t="s">
        <v>250</v>
      </c>
      <c r="B66" s="160" t="s">
        <v>233</v>
      </c>
      <c r="C66" s="160" t="s">
        <v>219</v>
      </c>
      <c r="D66" s="160" t="s">
        <v>137</v>
      </c>
      <c r="E66" s="160" t="s">
        <v>138</v>
      </c>
      <c r="F66" s="161">
        <v>1500</v>
      </c>
      <c r="G66" s="161">
        <v>235</v>
      </c>
      <c r="H66" s="161">
        <v>352500</v>
      </c>
      <c r="I66" s="160" t="s">
        <v>139</v>
      </c>
      <c r="J66" s="161">
        <v>1</v>
      </c>
      <c r="K66" s="160" t="s">
        <v>140</v>
      </c>
      <c r="L66" s="160" t="s">
        <v>140</v>
      </c>
      <c r="M66" s="160" t="s">
        <v>140</v>
      </c>
      <c r="N66" s="160" t="s">
        <v>140</v>
      </c>
      <c r="O66" s="160" t="s">
        <v>140</v>
      </c>
    </row>
    <row r="67" spans="1:15">
      <c r="A67" s="160" t="s">
        <v>251</v>
      </c>
      <c r="B67" s="160" t="s">
        <v>228</v>
      </c>
      <c r="C67" s="160" t="s">
        <v>219</v>
      </c>
      <c r="D67" s="160" t="s">
        <v>137</v>
      </c>
      <c r="E67" s="160" t="s">
        <v>138</v>
      </c>
      <c r="F67" s="161">
        <v>2500</v>
      </c>
      <c r="G67" s="161">
        <v>235</v>
      </c>
      <c r="H67" s="161">
        <v>587500</v>
      </c>
      <c r="I67" s="160" t="s">
        <v>139</v>
      </c>
      <c r="J67" s="161">
        <v>1</v>
      </c>
      <c r="K67" s="160" t="s">
        <v>140</v>
      </c>
      <c r="L67" s="160" t="s">
        <v>140</v>
      </c>
      <c r="M67" s="160" t="s">
        <v>140</v>
      </c>
      <c r="N67" s="160" t="s">
        <v>140</v>
      </c>
      <c r="O67" s="160" t="s">
        <v>140</v>
      </c>
    </row>
    <row r="68" spans="1:15">
      <c r="A68" s="160" t="s">
        <v>252</v>
      </c>
      <c r="B68" s="160" t="s">
        <v>233</v>
      </c>
      <c r="C68" s="160" t="s">
        <v>219</v>
      </c>
      <c r="D68" s="160" t="s">
        <v>137</v>
      </c>
      <c r="E68" s="160" t="s">
        <v>138</v>
      </c>
      <c r="F68" s="161">
        <v>1800</v>
      </c>
      <c r="G68" s="161">
        <v>235</v>
      </c>
      <c r="H68" s="161">
        <v>423000</v>
      </c>
      <c r="I68" s="160" t="s">
        <v>139</v>
      </c>
      <c r="J68" s="161">
        <v>1</v>
      </c>
      <c r="K68" s="160" t="s">
        <v>140</v>
      </c>
      <c r="L68" s="160" t="s">
        <v>140</v>
      </c>
      <c r="M68" s="160" t="s">
        <v>140</v>
      </c>
      <c r="N68" s="160" t="s">
        <v>140</v>
      </c>
      <c r="O68" s="160" t="s">
        <v>140</v>
      </c>
    </row>
    <row r="69" spans="1:15">
      <c r="A69" s="160" t="s">
        <v>253</v>
      </c>
      <c r="B69" s="160" t="s">
        <v>233</v>
      </c>
      <c r="C69" s="160" t="s">
        <v>219</v>
      </c>
      <c r="D69" s="160" t="s">
        <v>137</v>
      </c>
      <c r="E69" s="160" t="s">
        <v>138</v>
      </c>
      <c r="F69" s="161">
        <v>1800</v>
      </c>
      <c r="G69" s="161">
        <v>235</v>
      </c>
      <c r="H69" s="161">
        <v>423000</v>
      </c>
      <c r="I69" s="160" t="s">
        <v>139</v>
      </c>
      <c r="J69" s="161">
        <v>1</v>
      </c>
      <c r="K69" s="160" t="s">
        <v>140</v>
      </c>
      <c r="L69" s="160" t="s">
        <v>140</v>
      </c>
      <c r="M69" s="160" t="s">
        <v>140</v>
      </c>
      <c r="N69" s="160" t="s">
        <v>140</v>
      </c>
      <c r="O69" s="160" t="s">
        <v>140</v>
      </c>
    </row>
    <row r="70" spans="1:15">
      <c r="A70" s="160" t="s">
        <v>254</v>
      </c>
      <c r="B70" s="160" t="s">
        <v>233</v>
      </c>
      <c r="C70" s="160" t="s">
        <v>219</v>
      </c>
      <c r="D70" s="160" t="s">
        <v>137</v>
      </c>
      <c r="E70" s="160" t="s">
        <v>138</v>
      </c>
      <c r="F70" s="161">
        <v>1800</v>
      </c>
      <c r="G70" s="161">
        <v>235</v>
      </c>
      <c r="H70" s="161">
        <v>423000</v>
      </c>
      <c r="I70" s="160" t="s">
        <v>139</v>
      </c>
      <c r="J70" s="161">
        <v>1</v>
      </c>
      <c r="K70" s="160" t="s">
        <v>140</v>
      </c>
      <c r="L70" s="160" t="s">
        <v>140</v>
      </c>
      <c r="M70" s="160" t="s">
        <v>140</v>
      </c>
      <c r="N70" s="160" t="s">
        <v>140</v>
      </c>
      <c r="O70" s="160" t="s">
        <v>140</v>
      </c>
    </row>
    <row r="71" spans="1:15">
      <c r="A71" s="160" t="s">
        <v>255</v>
      </c>
      <c r="B71" s="160" t="s">
        <v>233</v>
      </c>
      <c r="C71" s="160" t="s">
        <v>219</v>
      </c>
      <c r="D71" s="160" t="s">
        <v>137</v>
      </c>
      <c r="E71" s="160" t="s">
        <v>138</v>
      </c>
      <c r="F71" s="161">
        <v>1800</v>
      </c>
      <c r="G71" s="161">
        <v>235</v>
      </c>
      <c r="H71" s="161">
        <v>423000</v>
      </c>
      <c r="I71" s="160" t="s">
        <v>139</v>
      </c>
      <c r="J71" s="161">
        <v>1</v>
      </c>
      <c r="K71" s="160" t="s">
        <v>140</v>
      </c>
      <c r="L71" s="160" t="s">
        <v>140</v>
      </c>
      <c r="M71" s="160" t="s">
        <v>140</v>
      </c>
      <c r="N71" s="160" t="s">
        <v>140</v>
      </c>
      <c r="O71" s="160" t="s">
        <v>140</v>
      </c>
    </row>
    <row r="72" spans="1:15">
      <c r="A72" s="160" t="s">
        <v>256</v>
      </c>
      <c r="B72" s="160" t="s">
        <v>228</v>
      </c>
      <c r="C72" s="160" t="s">
        <v>219</v>
      </c>
      <c r="D72" s="160" t="s">
        <v>137</v>
      </c>
      <c r="E72" s="160" t="s">
        <v>138</v>
      </c>
      <c r="F72" s="161">
        <v>537</v>
      </c>
      <c r="G72" s="161">
        <v>235</v>
      </c>
      <c r="H72" s="161">
        <v>126195</v>
      </c>
      <c r="I72" s="160" t="s">
        <v>139</v>
      </c>
      <c r="J72" s="161">
        <v>1</v>
      </c>
      <c r="K72" s="160" t="s">
        <v>140</v>
      </c>
      <c r="L72" s="160" t="s">
        <v>140</v>
      </c>
      <c r="M72" s="160" t="s">
        <v>140</v>
      </c>
      <c r="N72" s="160" t="s">
        <v>140</v>
      </c>
      <c r="O72" s="160" t="s">
        <v>140</v>
      </c>
    </row>
    <row r="73" spans="1:15">
      <c r="A73" s="160" t="s">
        <v>257</v>
      </c>
      <c r="B73" s="160" t="s">
        <v>258</v>
      </c>
      <c r="C73" s="160" t="s">
        <v>219</v>
      </c>
      <c r="D73" s="160" t="s">
        <v>259</v>
      </c>
      <c r="E73" s="160" t="s">
        <v>138</v>
      </c>
      <c r="F73" s="161">
        <v>1100</v>
      </c>
      <c r="G73" s="161">
        <v>50</v>
      </c>
      <c r="H73" s="161">
        <v>55000</v>
      </c>
      <c r="I73" s="160" t="s">
        <v>139</v>
      </c>
      <c r="J73" s="161">
        <v>1</v>
      </c>
      <c r="K73" s="160" t="s">
        <v>140</v>
      </c>
      <c r="L73" s="160" t="s">
        <v>140</v>
      </c>
      <c r="M73" s="160" t="s">
        <v>140</v>
      </c>
      <c r="N73" s="160" t="s">
        <v>140</v>
      </c>
      <c r="O73" s="160" t="s">
        <v>140</v>
      </c>
    </row>
    <row r="74" spans="1:15">
      <c r="A74" s="160" t="s">
        <v>257</v>
      </c>
      <c r="B74" s="160" t="s">
        <v>260</v>
      </c>
      <c r="C74" s="160" t="s">
        <v>219</v>
      </c>
      <c r="D74" s="160" t="s">
        <v>261</v>
      </c>
      <c r="E74" s="160" t="s">
        <v>138</v>
      </c>
      <c r="F74" s="161">
        <v>1100</v>
      </c>
      <c r="G74" s="161">
        <v>40</v>
      </c>
      <c r="H74" s="161">
        <v>44000</v>
      </c>
      <c r="I74" s="160" t="s">
        <v>139</v>
      </c>
      <c r="J74" s="161">
        <v>2</v>
      </c>
      <c r="K74" s="160" t="s">
        <v>140</v>
      </c>
      <c r="L74" s="160" t="s">
        <v>140</v>
      </c>
      <c r="M74" s="160" t="s">
        <v>140</v>
      </c>
      <c r="N74" s="160" t="s">
        <v>140</v>
      </c>
      <c r="O74" s="160" t="s">
        <v>140</v>
      </c>
    </row>
    <row r="75" spans="1:15">
      <c r="A75" s="160" t="s">
        <v>257</v>
      </c>
      <c r="B75" s="160" t="s">
        <v>262</v>
      </c>
      <c r="C75" s="160" t="s">
        <v>219</v>
      </c>
      <c r="D75" s="160" t="s">
        <v>263</v>
      </c>
      <c r="E75" s="160" t="s">
        <v>138</v>
      </c>
      <c r="F75" s="161">
        <v>1100</v>
      </c>
      <c r="G75" s="161">
        <v>40</v>
      </c>
      <c r="H75" s="161">
        <v>44000</v>
      </c>
      <c r="I75" s="160" t="s">
        <v>139</v>
      </c>
      <c r="J75" s="161">
        <v>3</v>
      </c>
      <c r="K75" s="160" t="s">
        <v>140</v>
      </c>
      <c r="L75" s="160" t="s">
        <v>140</v>
      </c>
      <c r="M75" s="160" t="s">
        <v>140</v>
      </c>
      <c r="N75" s="160" t="s">
        <v>140</v>
      </c>
      <c r="O75" s="160" t="s">
        <v>140</v>
      </c>
    </row>
    <row r="76" spans="1:15">
      <c r="A76" s="160" t="s">
        <v>257</v>
      </c>
      <c r="B76" s="160" t="s">
        <v>264</v>
      </c>
      <c r="C76" s="160" t="s">
        <v>219</v>
      </c>
      <c r="D76" s="160" t="s">
        <v>265</v>
      </c>
      <c r="E76" s="160" t="s">
        <v>138</v>
      </c>
      <c r="F76" s="161">
        <v>1100</v>
      </c>
      <c r="G76" s="161">
        <v>40</v>
      </c>
      <c r="H76" s="161">
        <v>44000</v>
      </c>
      <c r="I76" s="160" t="s">
        <v>139</v>
      </c>
      <c r="J76" s="161">
        <v>4</v>
      </c>
      <c r="K76" s="160" t="s">
        <v>140</v>
      </c>
      <c r="L76" s="160" t="s">
        <v>140</v>
      </c>
      <c r="M76" s="160" t="s">
        <v>140</v>
      </c>
      <c r="N76" s="160" t="s">
        <v>140</v>
      </c>
      <c r="O76" s="160" t="s">
        <v>140</v>
      </c>
    </row>
    <row r="77" spans="1:15">
      <c r="A77" s="160" t="s">
        <v>257</v>
      </c>
      <c r="B77" s="160" t="s">
        <v>266</v>
      </c>
      <c r="C77" s="160" t="s">
        <v>219</v>
      </c>
      <c r="D77" s="160" t="s">
        <v>267</v>
      </c>
      <c r="E77" s="160" t="s">
        <v>138</v>
      </c>
      <c r="F77" s="161">
        <v>1100</v>
      </c>
      <c r="G77" s="161">
        <v>40</v>
      </c>
      <c r="H77" s="161">
        <v>44000</v>
      </c>
      <c r="I77" s="160" t="s">
        <v>139</v>
      </c>
      <c r="J77" s="161">
        <v>5</v>
      </c>
      <c r="K77" s="160" t="s">
        <v>140</v>
      </c>
      <c r="L77" s="160" t="s">
        <v>140</v>
      </c>
      <c r="M77" s="160" t="s">
        <v>140</v>
      </c>
      <c r="N77" s="160" t="s">
        <v>140</v>
      </c>
      <c r="O77" s="160" t="s">
        <v>140</v>
      </c>
    </row>
    <row r="78" spans="1:15">
      <c r="A78" s="160" t="s">
        <v>257</v>
      </c>
      <c r="B78" s="160" t="s">
        <v>268</v>
      </c>
      <c r="C78" s="160" t="s">
        <v>219</v>
      </c>
      <c r="D78" s="160" t="s">
        <v>269</v>
      </c>
      <c r="E78" s="160" t="s">
        <v>138</v>
      </c>
      <c r="F78" s="161">
        <v>1100</v>
      </c>
      <c r="G78" s="161">
        <v>40</v>
      </c>
      <c r="H78" s="161">
        <v>44000</v>
      </c>
      <c r="I78" s="160" t="s">
        <v>139</v>
      </c>
      <c r="J78" s="161">
        <v>6</v>
      </c>
      <c r="K78" s="160" t="s">
        <v>140</v>
      </c>
      <c r="L78" s="160" t="s">
        <v>140</v>
      </c>
      <c r="M78" s="160" t="s">
        <v>140</v>
      </c>
      <c r="N78" s="160" t="s">
        <v>140</v>
      </c>
      <c r="O78" s="160" t="s">
        <v>140</v>
      </c>
    </row>
    <row r="79" spans="1:15">
      <c r="A79" s="160" t="s">
        <v>257</v>
      </c>
      <c r="B79" s="160" t="s">
        <v>270</v>
      </c>
      <c r="C79" s="160" t="s">
        <v>219</v>
      </c>
      <c r="D79" s="160" t="s">
        <v>271</v>
      </c>
      <c r="E79" s="160" t="s">
        <v>138</v>
      </c>
      <c r="F79" s="161">
        <v>1100</v>
      </c>
      <c r="G79" s="161">
        <v>40</v>
      </c>
      <c r="H79" s="161">
        <v>44000</v>
      </c>
      <c r="I79" s="160" t="s">
        <v>139</v>
      </c>
      <c r="J79" s="161">
        <v>7</v>
      </c>
      <c r="K79" s="160" t="s">
        <v>140</v>
      </c>
      <c r="L79" s="160" t="s">
        <v>140</v>
      </c>
      <c r="M79" s="160" t="s">
        <v>140</v>
      </c>
      <c r="N79" s="160" t="s">
        <v>140</v>
      </c>
      <c r="O79" s="160" t="s">
        <v>140</v>
      </c>
    </row>
    <row r="80" spans="1:15">
      <c r="A80" s="160" t="s">
        <v>257</v>
      </c>
      <c r="B80" s="160" t="s">
        <v>272</v>
      </c>
      <c r="C80" s="160" t="s">
        <v>219</v>
      </c>
      <c r="D80" s="160" t="s">
        <v>273</v>
      </c>
      <c r="E80" s="160" t="s">
        <v>138</v>
      </c>
      <c r="F80" s="161">
        <v>1100</v>
      </c>
      <c r="G80" s="161">
        <v>60</v>
      </c>
      <c r="H80" s="161">
        <v>66000</v>
      </c>
      <c r="I80" s="160" t="s">
        <v>139</v>
      </c>
      <c r="J80" s="161">
        <v>8</v>
      </c>
      <c r="K80" s="160" t="s">
        <v>140</v>
      </c>
      <c r="L80" s="160" t="s">
        <v>140</v>
      </c>
      <c r="M80" s="160" t="s">
        <v>140</v>
      </c>
      <c r="N80" s="160" t="s">
        <v>140</v>
      </c>
      <c r="O80" s="160" t="s">
        <v>140</v>
      </c>
    </row>
    <row r="81" spans="1:15">
      <c r="A81" s="160" t="s">
        <v>274</v>
      </c>
      <c r="B81" s="160" t="s">
        <v>255</v>
      </c>
      <c r="C81" s="160" t="s">
        <v>219</v>
      </c>
      <c r="D81" s="160" t="s">
        <v>242</v>
      </c>
      <c r="E81" s="160" t="s">
        <v>138</v>
      </c>
      <c r="F81" s="161">
        <v>2144</v>
      </c>
      <c r="G81" s="161">
        <v>150</v>
      </c>
      <c r="H81" s="161">
        <v>321600</v>
      </c>
      <c r="I81" s="160" t="s">
        <v>139</v>
      </c>
      <c r="J81" s="161">
        <v>1</v>
      </c>
      <c r="K81" s="160" t="s">
        <v>140</v>
      </c>
      <c r="L81" s="160" t="s">
        <v>140</v>
      </c>
      <c r="M81" s="160" t="s">
        <v>140</v>
      </c>
      <c r="N81" s="160" t="s">
        <v>140</v>
      </c>
      <c r="O81" s="160"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Form Item List</vt:lpstr>
      <vt:lpstr>Final</vt:lpstr>
      <vt:lpstr>VSUPdate</vt:lpstr>
      <vt:lpstr>DayBook</vt:lpstr>
      <vt:lpstr>Table List</vt:lpstr>
      <vt:lpstr>List</vt:lpstr>
      <vt:lpstr>EASYPUBLISH</vt:lpstr>
      <vt:lpstr>SARAL</vt:lpstr>
      <vt:lpstr>MISSING</vt:lpstr>
      <vt:lpstr>TC</vt:lpstr>
      <vt:lpstr>PM</vt:lpstr>
      <vt:lpstr>VSM</vt:lpstr>
      <vt:lpstr>EM</vt:lpstr>
      <vt:lpstr>FINISHSIZEGROUP</vt:lpstr>
      <vt:lpstr>SIZEGROUP</vt:lpstr>
      <vt:lpstr>BR</vt:lpstr>
      <vt:lpstr>TM</vt:lpstr>
      <vt:lpstr>Sheet4</vt:lpstr>
      <vt:lpstr>GM</vt:lpstr>
      <vt:lpstr>BM</vt:lpstr>
      <vt:lpstr>Child01</vt:lpstr>
      <vt:lpstr>Child05</vt:lpstr>
      <vt:lpstr>Child06</vt:lpstr>
      <vt:lpstr>State</vt:lpstr>
      <vt:lpstr>AM</vt:lpstr>
      <vt:lpstr>EiasePrint</vt:lpstr>
      <vt:lpstr>Terms Conditions Vch</vt:lpstr>
      <vt:lpstr>ReportCode</vt:lpstr>
      <vt:lpstr>Rate</vt:lpstr>
      <vt:lpstr>StockReport</vt:lpstr>
      <vt:lpstr>RefCodeQuery</vt:lpstr>
      <vt:lpstr>Sheet2</vt:lpstr>
      <vt:lpstr>UOM</vt:lpstr>
      <vt:lpstr>Sheet3</vt:lpstr>
      <vt:lpstr>CompChild</vt:lpstr>
      <vt:lpstr>UserModule</vt:lpstr>
      <vt:lpstr>Master1</vt:lpstr>
      <vt:lpstr>MasterAddressInfo</vt:lpstr>
      <vt:lpstr>Sheet8</vt:lpstr>
      <vt:lpstr>Sheet1 (2)</vt:lpstr>
      <vt:lpstr>Sheet1</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Kumar Mathuria</dc:creator>
  <cp:lastModifiedBy>HP</cp:lastModifiedBy>
  <dcterms:created xsi:type="dcterms:W3CDTF">2020-07-24T10:52:35Z</dcterms:created>
  <dcterms:modified xsi:type="dcterms:W3CDTF">2023-07-26T19:24:12Z</dcterms:modified>
</cp:coreProperties>
</file>