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/>
  </bookViews>
  <sheets>
    <sheet name="Sheet1" sheetId="1" r:id="rId1"/>
    <sheet name="Sheet2" sheetId="2" state="hidden" r:id="rId2"/>
  </sheets>
  <definedNames>
    <definedName name="_xlnm._FilterDatabase" localSheetId="0" hidden="1">Sheet1!$A$4:$XFB$4</definedName>
    <definedName name="_xlnm.Print_Titles" localSheetId="0">Sheet1!$3:$4</definedName>
    <definedName name="_xlnm.Print_Titles" localSheetId="1">Sheet2!$3:$4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/>
  <c r="AB5" s="1"/>
  <c r="Z5"/>
  <c r="AA5"/>
  <c r="Y6"/>
  <c r="AB6" s="1"/>
  <c r="Z6"/>
  <c r="AA6"/>
  <c r="Y7"/>
  <c r="AB7" s="1"/>
  <c r="Z7"/>
  <c r="AA7"/>
  <c r="Y8"/>
  <c r="AB8" s="1"/>
  <c r="Z8"/>
  <c r="AA8"/>
  <c r="Y9"/>
  <c r="AB9" s="1"/>
  <c r="Z9"/>
  <c r="AA9"/>
  <c r="Y10"/>
  <c r="AB10" s="1"/>
  <c r="Z10"/>
  <c r="AA10"/>
  <c r="Y11"/>
  <c r="AB11" s="1"/>
  <c r="Z11"/>
  <c r="AA11"/>
  <c r="Y12"/>
  <c r="AB12" s="1"/>
  <c r="Z12"/>
  <c r="AA12"/>
  <c r="Y13"/>
  <c r="AB13" s="1"/>
  <c r="Z13"/>
  <c r="AA13"/>
  <c r="Y14"/>
  <c r="AB14" s="1"/>
  <c r="Z14"/>
  <c r="AA14"/>
  <c r="Y15"/>
  <c r="AB15" s="1"/>
  <c r="Z15"/>
  <c r="AA15"/>
  <c r="Y16"/>
  <c r="AB16" s="1"/>
  <c r="Z16"/>
  <c r="AA16"/>
  <c r="Y17"/>
  <c r="AB17" s="1"/>
  <c r="Z17"/>
  <c r="AA17"/>
  <c r="Y18"/>
  <c r="AB18" s="1"/>
  <c r="Z18"/>
  <c r="AA18"/>
  <c r="Y19"/>
  <c r="AB19" s="1"/>
  <c r="Z19"/>
  <c r="AA19"/>
  <c r="Y20"/>
  <c r="AB20" s="1"/>
  <c r="Z20"/>
  <c r="AA20"/>
  <c r="Y21"/>
  <c r="AB21" s="1"/>
  <c r="Z21"/>
  <c r="AA21"/>
  <c r="Y22"/>
  <c r="AB22" s="1"/>
  <c r="Z22"/>
  <c r="AA22"/>
  <c r="Y23"/>
  <c r="AB23" s="1"/>
  <c r="Z23"/>
  <c r="AA23"/>
  <c r="Y24"/>
  <c r="AB24" s="1"/>
  <c r="Z24"/>
  <c r="AA24"/>
  <c r="Y25"/>
  <c r="AB25" s="1"/>
  <c r="Z25"/>
  <c r="AA25"/>
  <c r="Y26"/>
  <c r="AB26" s="1"/>
  <c r="Z26"/>
  <c r="AA26"/>
  <c r="Y27"/>
  <c r="AB27" s="1"/>
  <c r="Z27"/>
  <c r="AA27"/>
  <c r="Y28"/>
  <c r="AB28" s="1"/>
  <c r="Z28"/>
  <c r="AA28"/>
  <c r="Y29"/>
  <c r="AB29" s="1"/>
  <c r="Z29"/>
  <c r="AA29"/>
  <c r="Y30"/>
  <c r="AB30" s="1"/>
  <c r="Z30"/>
  <c r="AA30"/>
  <c r="Y31"/>
  <c r="AB31" s="1"/>
  <c r="Z31"/>
  <c r="AA31"/>
  <c r="Y32"/>
  <c r="AB32" s="1"/>
  <c r="Z32"/>
  <c r="AA32"/>
  <c r="Y33"/>
  <c r="AB33" s="1"/>
  <c r="Z33"/>
  <c r="AA33"/>
  <c r="Y34"/>
  <c r="AB34" s="1"/>
  <c r="Z34"/>
  <c r="AA34"/>
  <c r="Y35"/>
  <c r="AB35" s="1"/>
  <c r="Z35"/>
  <c r="AA35"/>
  <c r="Y36"/>
  <c r="AB36" s="1"/>
  <c r="Z36"/>
  <c r="AA36"/>
  <c r="Y37"/>
  <c r="AB37" s="1"/>
  <c r="Z37"/>
  <c r="AA37"/>
  <c r="Y38"/>
  <c r="AB38" s="1"/>
  <c r="Z38"/>
  <c r="AA38"/>
  <c r="Y39"/>
  <c r="AB39" s="1"/>
  <c r="Z39"/>
  <c r="AA39"/>
  <c r="Y40"/>
  <c r="AB40" s="1"/>
  <c r="Z40"/>
  <c r="AA40"/>
  <c r="Y41"/>
  <c r="AB41" s="1"/>
  <c r="Z41"/>
  <c r="AA41"/>
  <c r="Y42"/>
  <c r="AB42" s="1"/>
  <c r="Z42"/>
  <c r="AA42"/>
  <c r="Y43"/>
  <c r="AB43" s="1"/>
  <c r="Z43"/>
  <c r="AA43"/>
  <c r="Y44"/>
  <c r="AB44" s="1"/>
  <c r="Z44"/>
  <c r="AA44"/>
  <c r="Y45"/>
  <c r="AB45" s="1"/>
  <c r="Z45"/>
  <c r="AA45"/>
  <c r="Y46"/>
  <c r="AB46" s="1"/>
  <c r="Z46"/>
  <c r="AA46"/>
  <c r="Y47"/>
  <c r="AB47" s="1"/>
  <c r="Z47"/>
  <c r="AA47"/>
  <c r="Y48"/>
  <c r="AB48" s="1"/>
  <c r="Z48"/>
  <c r="AA48"/>
  <c r="Y49"/>
  <c r="AB49" s="1"/>
  <c r="Z49"/>
  <c r="AA49"/>
  <c r="Y50"/>
  <c r="AB50" s="1"/>
  <c r="Z50"/>
  <c r="AA50"/>
  <c r="Y51"/>
  <c r="AB51" s="1"/>
  <c r="Z51"/>
  <c r="AA51"/>
  <c r="Y52"/>
  <c r="AB52" s="1"/>
  <c r="Z52"/>
  <c r="AA52"/>
  <c r="Y53"/>
  <c r="AB53" s="1"/>
  <c r="Z53"/>
  <c r="AA53"/>
  <c r="Y54"/>
  <c r="AB54" s="1"/>
  <c r="Z54"/>
  <c r="AA54"/>
  <c r="Y55"/>
  <c r="AB55" s="1"/>
  <c r="Z55"/>
  <c r="AA55"/>
  <c r="Y56"/>
  <c r="AB56" s="1"/>
  <c r="Z56"/>
  <c r="AA56"/>
  <c r="Y57"/>
  <c r="AB57" s="1"/>
  <c r="Z57"/>
  <c r="AA57"/>
  <c r="M55"/>
  <c r="M53"/>
  <c r="M52"/>
  <c r="M51"/>
  <c r="M50"/>
  <c r="M49"/>
  <c r="M48"/>
  <c r="M47"/>
  <c r="M46"/>
  <c r="M45"/>
  <c r="M44"/>
  <c r="M43"/>
  <c r="M42"/>
  <c r="M41"/>
  <c r="M40"/>
  <c r="M38"/>
  <c r="M36"/>
  <c r="M35"/>
  <c r="M34"/>
  <c r="M33"/>
  <c r="M32"/>
  <c r="M31"/>
  <c r="M30"/>
  <c r="M29"/>
  <c r="M28"/>
  <c r="M27"/>
  <c r="M25"/>
  <c r="M22"/>
  <c r="M21"/>
  <c r="M19"/>
  <c r="M18"/>
  <c r="M15"/>
  <c r="M14"/>
  <c r="M13"/>
  <c r="M12"/>
  <c r="M10"/>
  <c r="M9"/>
</calcChain>
</file>

<file path=xl/sharedStrings.xml><?xml version="1.0" encoding="utf-8"?>
<sst xmlns="http://schemas.openxmlformats.org/spreadsheetml/2006/main" count="870" uniqueCount="320">
  <si>
    <t>Forms</t>
  </si>
  <si>
    <t>Quantity</t>
  </si>
  <si>
    <t>S.No.</t>
  </si>
  <si>
    <t>Binder Name</t>
  </si>
  <si>
    <t>Book Name</t>
  </si>
  <si>
    <t>Board</t>
  </si>
  <si>
    <t>Size</t>
  </si>
  <si>
    <t>1 Col</t>
  </si>
  <si>
    <t>2 Col</t>
  </si>
  <si>
    <t>4 Col</t>
  </si>
  <si>
    <t>Ordered</t>
  </si>
  <si>
    <t>Received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</si>
  <si>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</si>
  <si>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</si>
  <si>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</si>
  <si>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</si>
  <si>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</si>
  <si>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</si>
  <si>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</si>
  <si>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</si>
  <si>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</si>
  <si>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</si>
  <si>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</si>
  <si>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</si>
  <si>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</si>
  <si>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</si>
  <si>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</si>
  <si>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</si>
  <si>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</si>
  <si>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</si>
  <si>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</si>
  <si>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Order No.</t>
  </si>
  <si>
    <t>Order Date</t>
  </si>
  <si>
    <t>Printer Name</t>
  </si>
  <si>
    <t>Binder</t>
  </si>
  <si>
    <t>Saral</t>
  </si>
  <si>
    <t>Busy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</si>
  <si>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</si>
  <si>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</si>
  <si>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</si>
  <si>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</si>
  <si>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</si>
  <si>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</si>
  <si>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</si>
  <si>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</si>
  <si>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</si>
  <si>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</si>
  <si>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</si>
  <si>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</si>
  <si>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</si>
  <si>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</si>
  <si>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</si>
  <si>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Pending Print Order Register (Busy)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</si>
  <si>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</si>
  <si>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</si>
  <si>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</si>
  <si>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</si>
  <si>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</si>
  <si>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</si>
  <si>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</si>
  <si>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</si>
  <si>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</si>
  <si>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</si>
  <si>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</si>
  <si>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</si>
  <si>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</si>
  <si>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</si>
  <si>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</si>
  <si>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</si>
  <si>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</si>
  <si>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</si>
  <si>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</si>
  <si>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</si>
  <si>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</si>
  <si>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</si>
  <si>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</si>
  <si>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</si>
  <si>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</si>
  <si>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Laminator</t>
  </si>
  <si>
    <t>RACHNA SAGAR (P) LTD*</t>
  </si>
  <si>
    <t>Target Date</t>
  </si>
  <si>
    <t>Extend Date</t>
  </si>
  <si>
    <t>Edition</t>
  </si>
  <si>
    <t>Ref No</t>
  </si>
  <si>
    <t>PDF Received Date</t>
  </si>
  <si>
    <t>PDF Send Date</t>
  </si>
  <si>
    <t>Delivery Date</t>
  </si>
  <si>
    <t>RACHNA SAGAR (P) LTD.</t>
  </si>
  <si>
    <t>Print Order Status Register (Book Printerwise) From 05-Jan-2019 To 11-Jan-2019</t>
  </si>
  <si>
    <t>Capital &amp; Small Letter</t>
  </si>
  <si>
    <t>PRIMARY</t>
  </si>
  <si>
    <t>23 X 36/08</t>
  </si>
  <si>
    <t>4</t>
  </si>
  <si>
    <t>3554</t>
  </si>
  <si>
    <t>07-01-19</t>
  </si>
  <si>
    <t>17-01-19</t>
  </si>
  <si>
    <t>Alankar Graphics Pvt Ltd</t>
  </si>
  <si>
    <t>Alankar Graphics (Cover)</t>
  </si>
  <si>
    <t>Alankar Binding</t>
  </si>
  <si>
    <t/>
  </si>
  <si>
    <t>Bilt Megna 23 x 35 / 17.7 Kg</t>
  </si>
  <si>
    <t>005684</t>
  </si>
  <si>
    <t>New General Awareness 6</t>
  </si>
  <si>
    <t>3553</t>
  </si>
  <si>
    <t>Aman Art Press (Cover Printers)</t>
  </si>
  <si>
    <t>005683</t>
  </si>
  <si>
    <t>Enriched SCANNER Mathematics PYQs 10</t>
  </si>
  <si>
    <t>COMBO 8, 9, 10</t>
  </si>
  <si>
    <t>20 X 30/08</t>
  </si>
  <si>
    <t>3564</t>
  </si>
  <si>
    <t>Amit Enterprises (Printers)</t>
  </si>
  <si>
    <t>Pasricha Printers (Cover)</t>
  </si>
  <si>
    <t>Kanha Book Binder (Binding)</t>
  </si>
  <si>
    <t>Naini Classic / 20 x 30 / 13.2 Kg</t>
  </si>
  <si>
    <t>005694</t>
  </si>
  <si>
    <t>Tog with Science 9</t>
  </si>
  <si>
    <t>3565</t>
  </si>
  <si>
    <t>Kalra Printers (Cover)</t>
  </si>
  <si>
    <t>Naini Classic / 23 x 36 / 18.1 Kg</t>
  </si>
  <si>
    <t>005695</t>
  </si>
  <si>
    <t>Tog with Science Practical Booklet 9</t>
  </si>
  <si>
    <t>1</t>
  </si>
  <si>
    <t>3566</t>
  </si>
  <si>
    <t>005696</t>
  </si>
  <si>
    <t>CBSE Toppers Sheet EAD Economics 12</t>
  </si>
  <si>
    <t>CBSE 12TH</t>
  </si>
  <si>
    <t>3559</t>
  </si>
  <si>
    <t>Fine Offset Printers (Printers)</t>
  </si>
  <si>
    <t>Fine Offset Printers (Binder)</t>
  </si>
  <si>
    <t>005689</t>
  </si>
  <si>
    <t>E A D Economics 12 (23*36)</t>
  </si>
  <si>
    <t>3558</t>
  </si>
  <si>
    <t>005688</t>
  </si>
  <si>
    <t>Get Going Grammar 1</t>
  </si>
  <si>
    <t>8100</t>
  </si>
  <si>
    <t>Inhouse Binder</t>
  </si>
  <si>
    <t>005705</t>
  </si>
  <si>
    <t>Get Going Grammar 2</t>
  </si>
  <si>
    <t>8101</t>
  </si>
  <si>
    <t>Bindals Ace 23 x 36 / 18.6 Kg</t>
  </si>
  <si>
    <t>005706</t>
  </si>
  <si>
    <t>Get Going Grammar 4</t>
  </si>
  <si>
    <t>8102</t>
  </si>
  <si>
    <t>005707</t>
  </si>
  <si>
    <t>CBSE Toppers Sheet EAD Eng Communicative 10</t>
  </si>
  <si>
    <t>3561</t>
  </si>
  <si>
    <t>Goyal Offset Pvt. Ltd.</t>
  </si>
  <si>
    <t>Goyal Offset Printer (Cover)</t>
  </si>
  <si>
    <t>Goyal Printer (Binder)</t>
  </si>
  <si>
    <t>005691</t>
  </si>
  <si>
    <t>E A D English Communicative 10 (23*36)</t>
  </si>
  <si>
    <t>3560</t>
  </si>
  <si>
    <t>005690</t>
  </si>
  <si>
    <t>Tog with Social Science 9</t>
  </si>
  <si>
    <t>3569</t>
  </si>
  <si>
    <t>IBH Print and Bind Pvt Ltd</t>
  </si>
  <si>
    <t>IBH Print &amp; Bind Pvt Ltd (Binder)</t>
  </si>
  <si>
    <t>005699</t>
  </si>
  <si>
    <t>New Jharna Work Book 6</t>
  </si>
  <si>
    <t>8096</t>
  </si>
  <si>
    <t>05-01-19</t>
  </si>
  <si>
    <t>15-01-19</t>
  </si>
  <si>
    <t>Kohinoor Enterprises (Printer)</t>
  </si>
  <si>
    <t>Naini Classic / 23 x 36 / 18.6 Kg</t>
  </si>
  <si>
    <t>005674</t>
  </si>
  <si>
    <t>New Jharna Work Book 7</t>
  </si>
  <si>
    <t>8097</t>
  </si>
  <si>
    <t>005675</t>
  </si>
  <si>
    <t>Note Book Icse Chemistry 9</t>
  </si>
  <si>
    <t>2</t>
  </si>
  <si>
    <t>3588</t>
  </si>
  <si>
    <t>08-01-19</t>
  </si>
  <si>
    <t>18-01-19</t>
  </si>
  <si>
    <t>Deep Color Scan (Cover Printer)</t>
  </si>
  <si>
    <t>Kohinoor Enterprises (Binding)</t>
  </si>
  <si>
    <t>Naini Classic / 23 x 36 / 17 Kg</t>
  </si>
  <si>
    <t>005721</t>
  </si>
  <si>
    <t>Primary Order Form</t>
  </si>
  <si>
    <t>23 X 36/64</t>
  </si>
  <si>
    <t>8112</t>
  </si>
  <si>
    <t>10-01-19</t>
  </si>
  <si>
    <t>20-01-19</t>
  </si>
  <si>
    <t>Kohinoor Book Binder</t>
  </si>
  <si>
    <t>005741</t>
  </si>
  <si>
    <t>Examination Paper 20 x 30 / 8 / 08Pages</t>
  </si>
  <si>
    <t>CBSE VOL 1</t>
  </si>
  <si>
    <t>3571</t>
  </si>
  <si>
    <t>Maryam Printers</t>
  </si>
  <si>
    <t>Maryam Book Binder</t>
  </si>
  <si>
    <t>005701</t>
  </si>
  <si>
    <t>Tog with Social Science 10</t>
  </si>
  <si>
    <t>3570</t>
  </si>
  <si>
    <t>005700</t>
  </si>
  <si>
    <t>CBSE Pariksha Hindi A 10</t>
  </si>
  <si>
    <t>PARIKSHA</t>
  </si>
  <si>
    <t>3576</t>
  </si>
  <si>
    <t>N K Book Binder (Printers)</t>
  </si>
  <si>
    <t>N K Book Binder</t>
  </si>
  <si>
    <t>005709</t>
  </si>
  <si>
    <t>CBSE Toppers Sheet EAD Accountancy 12</t>
  </si>
  <si>
    <t>3563</t>
  </si>
  <si>
    <t>005693</t>
  </si>
  <si>
    <t>E A D Accountancy 12 (23*36)</t>
  </si>
  <si>
    <t>3562</t>
  </si>
  <si>
    <t>005692</t>
  </si>
  <si>
    <t>Tog with Science Practical Booklet 10</t>
  </si>
  <si>
    <t>3568</t>
  </si>
  <si>
    <t>005698</t>
  </si>
  <si>
    <t>Primary Chapa (23 X 36/8) 2 Col.8pp</t>
  </si>
  <si>
    <t>AIEEE</t>
  </si>
  <si>
    <t>8098</t>
  </si>
  <si>
    <t>Pasricha Printers (Text Printers)</t>
  </si>
  <si>
    <t>005678</t>
  </si>
  <si>
    <t>NSDC (Eng) Food &amp; Beverages Service Steward</t>
  </si>
  <si>
    <t>NSDC</t>
  </si>
  <si>
    <t>25 x 36/08</t>
  </si>
  <si>
    <t>4+4</t>
  </si>
  <si>
    <t>8107</t>
  </si>
  <si>
    <t>R P Printers Pvt Ltd</t>
  </si>
  <si>
    <t>R P Printer (Cover)</t>
  </si>
  <si>
    <t>R P Printers (Binder)</t>
  </si>
  <si>
    <t>Naini Classic / 25 x 34 / 19.2 Kg</t>
  </si>
  <si>
    <t>005728</t>
  </si>
  <si>
    <t>NSDC (Hindi) Field Tech. Computing &amp; Peripherals</t>
  </si>
  <si>
    <t>25 X 34/08</t>
  </si>
  <si>
    <t>8113</t>
  </si>
  <si>
    <t>11-01-19</t>
  </si>
  <si>
    <t>21-01-19</t>
  </si>
  <si>
    <t>005743</t>
  </si>
  <si>
    <t>NSDC (Hindi) Field Tech. Other Home Appliances</t>
  </si>
  <si>
    <t>8106</t>
  </si>
  <si>
    <t>005727</t>
  </si>
  <si>
    <t>NSDC (Hindi) Safai Karmchaari</t>
  </si>
  <si>
    <t>8114</t>
  </si>
  <si>
    <t>005744</t>
  </si>
  <si>
    <t>NSDC (Hindi) Waste Picker</t>
  </si>
  <si>
    <t>8115</t>
  </si>
  <si>
    <t>005745</t>
  </si>
  <si>
    <t>3573</t>
  </si>
  <si>
    <t>Sachdeva Offset Printer (Printers)</t>
  </si>
  <si>
    <t>Sachdeva Offset Printers (Binder)</t>
  </si>
  <si>
    <t>005703</t>
  </si>
  <si>
    <t>Primary Chapa (20 X 30/8) 2 Col.8pp</t>
  </si>
  <si>
    <t>8116</t>
  </si>
  <si>
    <t>Naini Classic / 20 x 30 / 12.4 Kg</t>
  </si>
  <si>
    <t>005746</t>
  </si>
  <si>
    <t>8117</t>
  </si>
  <si>
    <t>005747</t>
  </si>
  <si>
    <t>Sunheri Dhoop 0</t>
  </si>
  <si>
    <t>3555</t>
  </si>
  <si>
    <t>005685</t>
  </si>
  <si>
    <t>Sunheri Dhoop 0 Booklet</t>
  </si>
  <si>
    <t>3556</t>
  </si>
  <si>
    <t>T.N.P.L 20 x 30 / 13.6 Kg</t>
  </si>
  <si>
    <t>005686</t>
  </si>
  <si>
    <t>Tog with Mathematics 10</t>
  </si>
  <si>
    <t>3572</t>
  </si>
  <si>
    <t>005702</t>
  </si>
  <si>
    <t>Tog with Mathematics NCERT 10</t>
  </si>
  <si>
    <t>3574</t>
  </si>
  <si>
    <t>005704</t>
  </si>
  <si>
    <t>Divyam Sanskrit Vyakran 5</t>
  </si>
  <si>
    <t>8108</t>
  </si>
  <si>
    <t>09-01-19</t>
  </si>
  <si>
    <t>19-01-19</t>
  </si>
  <si>
    <t>Saisha Enterprises</t>
  </si>
  <si>
    <t>005732</t>
  </si>
  <si>
    <t>Divyam Sanskrit Vyakran 6</t>
  </si>
  <si>
    <t>8109</t>
  </si>
  <si>
    <t>005733</t>
  </si>
  <si>
    <t>Divyam Sanskrit Vyakran 7</t>
  </si>
  <si>
    <t>8110</t>
  </si>
  <si>
    <t>005734</t>
  </si>
  <si>
    <t>Divyam Sanskrit Vyakran 8</t>
  </si>
  <si>
    <t>8111</t>
  </si>
  <si>
    <t>005735</t>
  </si>
  <si>
    <t>Lab Kit Science 6</t>
  </si>
  <si>
    <t>LAB</t>
  </si>
  <si>
    <t>8090</t>
  </si>
  <si>
    <t>Sai Krishna Enterprises (Binder)</t>
  </si>
  <si>
    <t>005663</t>
  </si>
  <si>
    <t>Lab Kit Science 7</t>
  </si>
  <si>
    <t>8091</t>
  </si>
  <si>
    <t>005664</t>
  </si>
  <si>
    <t>Lab Kit Science 8</t>
  </si>
  <si>
    <t>8092</t>
  </si>
  <si>
    <t>005665</t>
  </si>
  <si>
    <t>New Jharna Text Book 6</t>
  </si>
  <si>
    <t>8103</t>
  </si>
  <si>
    <t>005724</t>
  </si>
  <si>
    <t>New Jharna Text Book 7</t>
  </si>
  <si>
    <t>8104</t>
  </si>
  <si>
    <t>005725</t>
  </si>
  <si>
    <t>New Jharna Text Book 8</t>
  </si>
  <si>
    <t>8105</t>
  </si>
  <si>
    <t>005726</t>
  </si>
  <si>
    <t>New Mathematics 6</t>
  </si>
  <si>
    <t>8093</t>
  </si>
  <si>
    <t>005671</t>
  </si>
  <si>
    <t>New Mathematics 7</t>
  </si>
  <si>
    <t>8094</t>
  </si>
  <si>
    <t>005672</t>
  </si>
  <si>
    <t>New Mathematics 8</t>
  </si>
  <si>
    <t>8095</t>
  </si>
  <si>
    <t>005673</t>
  </si>
  <si>
    <t>Note Book Icse Physics 9</t>
  </si>
  <si>
    <t>3590</t>
  </si>
  <si>
    <t>005723</t>
  </si>
  <si>
    <t>Oos Ke Moti 8</t>
  </si>
  <si>
    <t>22 X 33/08</t>
  </si>
  <si>
    <t>8099</t>
  </si>
  <si>
    <t>005679</t>
  </si>
  <si>
    <t>Note Book Icse Chemistry 10</t>
  </si>
  <si>
    <t>3587</t>
  </si>
  <si>
    <t>Yash Printographics (Printers)</t>
  </si>
  <si>
    <t>Yash Printographics (Binder)</t>
  </si>
  <si>
    <t>005720</t>
  </si>
  <si>
    <t>Note Book Icse Physics 10</t>
  </si>
  <si>
    <t>3589</t>
  </si>
  <si>
    <t>005722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</si>
</sst>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dd\-mm\-yy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3">
    <xf numFmtId="0" fontId="0" fillId="0" borderId="0" xfId="0"/>
    <xf numFmtId="165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10" fillId="0" borderId="0" xfId="1" applyNumberFormat="1" applyFont="1" applyBorder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" fontId="10" fillId="0" borderId="0" xfId="1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57"/>
  <sheetViews>
    <sheetView tabSelected="1" topLeftCell="X1" workbookViewId="0">
      <selection activeCell="AJ1" sqref="AJ1:AJ1048576"/>
    </sheetView>
  </sheetViews>
  <sheetFormatPr defaultRowHeight="15"/>
  <cols>
    <col min="1" max="1" width="5" style="27" bestFit="1" customWidth="1"/>
    <col min="2" max="2" width="18.5703125" style="20" bestFit="1" customWidth="1"/>
    <col min="3" max="3" width="13.42578125" style="6" hidden="1" customWidth="1"/>
    <col min="4" max="4" width="5.7109375" style="20" bestFit="1" customWidth="1"/>
    <col min="5" max="5" width="5.42578125" style="30" bestFit="1" customWidth="1"/>
    <col min="6" max="6" width="4.85546875" style="30" bestFit="1" customWidth="1"/>
    <col min="7" max="7" width="5.42578125" style="30" bestFit="1" customWidth="1"/>
    <col min="8" max="8" width="5.140625" style="26" hidden="1" customWidth="1"/>
    <col min="9" max="9" width="6.42578125" style="32" bestFit="1" customWidth="1"/>
    <col min="10" max="10" width="8.140625" style="6" customWidth="1"/>
    <col min="11" max="11" width="7.7109375" style="8" bestFit="1" customWidth="1"/>
    <col min="12" max="12" width="8" style="46" bestFit="1" customWidth="1"/>
    <col min="13" max="13" width="6.85546875" style="9" bestFit="1" customWidth="1"/>
    <col min="14" max="14" width="15.7109375" style="20" customWidth="1"/>
    <col min="15" max="15" width="5.85546875" style="6" bestFit="1" customWidth="1"/>
    <col min="16" max="16" width="15.42578125" style="20" bestFit="1" customWidth="1"/>
    <col min="17" max="17" width="8.42578125" style="6" bestFit="1" customWidth="1"/>
    <col min="18" max="18" width="14.140625" style="20" bestFit="1" customWidth="1"/>
    <col min="19" max="19" width="8.42578125" style="6" bestFit="1" customWidth="1"/>
    <col min="20" max="20" width="7.7109375" style="21" hidden="1" customWidth="1"/>
    <col min="21" max="21" width="5.140625" style="9" hidden="1" customWidth="1"/>
    <col min="22" max="22" width="3.140625" style="12" hidden="1" customWidth="1"/>
    <col min="23" max="23" width="8.85546875" style="12" hidden="1" customWidth="1"/>
    <col min="24" max="24" width="11.28515625" style="20" bestFit="1" customWidth="1"/>
    <col min="25" max="25" width="7" style="15" hidden="1" customWidth="1"/>
    <col min="26" max="26" width="6" style="15" hidden="1" customWidth="1"/>
    <col min="27" max="27" width="7" style="15" hidden="1" customWidth="1"/>
    <col min="28" max="28" width="7" style="15" bestFit="1" customWidth="1"/>
    <col min="29" max="29" width="6.42578125" style="6" hidden="1" customWidth="1"/>
    <col min="30" max="30" width="7.42578125" style="6" hidden="1" customWidth="1"/>
    <col min="31" max="32" width="10.28515625" style="48" customWidth="1"/>
    <col min="33" max="33" width="9.140625" style="51"/>
    <col min="34" max="34" width="8" style="4" bestFit="1" customWidth="1"/>
    <col min="35" max="35" width="9.28515625" style="4" customWidth="1"/>
    <col min="36" max="36" width="9.140625" style="57"/>
    <col min="37" max="16379" width="9.140625" style="4"/>
    <col min="16380" max="16380" width="9.140625" style="4" customWidth="1"/>
    <col min="16381" max="16381" width="10.140625" style="3" hidden="1" customWidth="1"/>
    <col min="16382" max="16382" width="7.85546875" style="44" hidden="1" customWidth="1"/>
    <col min="16383" max="16383" width="7.7109375" style="3" hidden="1" customWidth="1"/>
    <col min="16384" max="16384" width="15.28515625" style="3" hidden="1" customWidth="1"/>
  </cols>
  <sheetData>
    <row r="1" spans="1:16384" ht="18.75">
      <c r="A1" s="58" t="s">
        <v>87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47"/>
      <c r="AF1" s="47"/>
      <c r="AG1" s="37"/>
      <c r="AH1" s="3"/>
      <c r="AI1" s="3"/>
      <c r="AJ1" s="56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4" ht="15.75">
      <c r="A2" s="59" t="s">
        <v>88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47"/>
      <c r="AF2" s="47"/>
      <c r="AG2" s="37"/>
      <c r="AH2" s="3"/>
      <c r="AI2" s="3"/>
      <c r="AJ2" s="56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</row>
    <row r="3" spans="1:16384">
      <c r="B3" s="67"/>
      <c r="C3" s="67"/>
      <c r="D3" s="67"/>
      <c r="E3" s="62" t="s">
        <v>0</v>
      </c>
      <c r="F3" s="62"/>
      <c r="G3" s="62"/>
      <c r="H3" s="25" t="s">
        <v>45</v>
      </c>
      <c r="I3" s="61" t="s">
        <v>48</v>
      </c>
      <c r="J3" s="61"/>
      <c r="K3" s="63" t="s">
        <v>1</v>
      </c>
      <c r="L3" s="63"/>
      <c r="M3" s="63"/>
      <c r="N3" s="64" t="s">
        <v>44</v>
      </c>
      <c r="O3" s="64"/>
      <c r="P3" s="64" t="s">
        <v>45</v>
      </c>
      <c r="Q3" s="64"/>
      <c r="R3" s="64" t="s">
        <v>46</v>
      </c>
      <c r="S3" s="64"/>
      <c r="T3" s="2"/>
      <c r="U3" s="66" t="s">
        <v>49</v>
      </c>
      <c r="V3" s="66"/>
      <c r="W3" s="66"/>
      <c r="X3" s="65" t="s">
        <v>50</v>
      </c>
      <c r="Y3" s="65"/>
      <c r="Z3" s="65"/>
      <c r="AA3" s="65"/>
      <c r="AB3" s="65"/>
      <c r="AC3" s="61" t="s">
        <v>55</v>
      </c>
      <c r="AD3" s="61"/>
      <c r="AG3" s="37"/>
      <c r="AH3" s="3"/>
      <c r="AI3" s="3"/>
      <c r="AJ3" s="56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6384" ht="47.25" customHeight="1">
      <c r="A4" s="24" t="s">
        <v>2</v>
      </c>
      <c r="B4" s="10" t="s">
        <v>4</v>
      </c>
      <c r="C4" s="5" t="s">
        <v>5</v>
      </c>
      <c r="D4" s="10" t="s">
        <v>6</v>
      </c>
      <c r="E4" s="29" t="s">
        <v>7</v>
      </c>
      <c r="F4" s="29" t="s">
        <v>8</v>
      </c>
      <c r="G4" s="29" t="s">
        <v>9</v>
      </c>
      <c r="H4" s="25" t="s">
        <v>51</v>
      </c>
      <c r="I4" s="25" t="s">
        <v>56</v>
      </c>
      <c r="J4" s="5" t="s">
        <v>57</v>
      </c>
      <c r="K4" s="7" t="s">
        <v>10</v>
      </c>
      <c r="L4" s="45" t="s">
        <v>11</v>
      </c>
      <c r="M4" s="7" t="s">
        <v>12</v>
      </c>
      <c r="N4" s="10" t="s">
        <v>33</v>
      </c>
      <c r="O4" s="5" t="s">
        <v>13</v>
      </c>
      <c r="P4" s="10" t="s">
        <v>33</v>
      </c>
      <c r="Q4" s="5" t="s">
        <v>13</v>
      </c>
      <c r="R4" s="10" t="s">
        <v>3</v>
      </c>
      <c r="S4" s="10" t="s">
        <v>13</v>
      </c>
      <c r="T4" s="24" t="s">
        <v>14</v>
      </c>
      <c r="U4" s="13" t="s">
        <v>15</v>
      </c>
      <c r="V4" s="11" t="s">
        <v>41</v>
      </c>
      <c r="W4" s="17" t="s">
        <v>16</v>
      </c>
      <c r="X4" s="19" t="s">
        <v>17</v>
      </c>
      <c r="Y4" s="1" t="s">
        <v>7</v>
      </c>
      <c r="Z4" s="1" t="s">
        <v>8</v>
      </c>
      <c r="AA4" s="1" t="s">
        <v>9</v>
      </c>
      <c r="AB4" s="18" t="s">
        <v>42</v>
      </c>
      <c r="AC4" s="33" t="s">
        <v>58</v>
      </c>
      <c r="AD4" s="5" t="s">
        <v>59</v>
      </c>
      <c r="AE4" s="49" t="s">
        <v>80</v>
      </c>
      <c r="AF4" s="49" t="s">
        <v>81</v>
      </c>
      <c r="AG4" s="52" t="s">
        <v>83</v>
      </c>
      <c r="AH4" s="54" t="s">
        <v>84</v>
      </c>
      <c r="AI4" s="55" t="s">
        <v>85</v>
      </c>
      <c r="AJ4" s="55" t="s">
        <v>86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C4" s="22"/>
      <c r="XFD4" s="22"/>
    </row>
    <row r="5" spans="1:16384" ht="38.25">
      <c r="A5" s="27">
        <v>1</v>
      </c>
      <c r="B5" s="28" t="s">
        <v>89</v>
      </c>
      <c r="C5" s="6" t="s">
        <v>90</v>
      </c>
      <c r="D5" s="20" t="s">
        <v>91</v>
      </c>
      <c r="G5" s="30">
        <v>7</v>
      </c>
      <c r="H5" s="26" t="s">
        <v>92</v>
      </c>
      <c r="I5" s="53" t="s">
        <v>93</v>
      </c>
      <c r="J5" s="6" t="s">
        <v>94</v>
      </c>
      <c r="K5" s="8">
        <v>1100</v>
      </c>
      <c r="L5" s="46">
        <v>0</v>
      </c>
      <c r="M5" s="9">
        <v>1100</v>
      </c>
      <c r="N5" s="20" t="s">
        <v>96</v>
      </c>
      <c r="P5" s="20" t="s">
        <v>97</v>
      </c>
      <c r="R5" s="20" t="s">
        <v>98</v>
      </c>
      <c r="T5" s="21" t="s">
        <v>99</v>
      </c>
      <c r="X5" s="20" t="s">
        <v>100</v>
      </c>
      <c r="Y5" s="16">
        <f>(E5*$K5/1000)+(E5*$K5/1000)*IF($K5&lt;=7799,2%,1%)</f>
        <v>0</v>
      </c>
      <c r="Z5" s="16">
        <f>(F5*$K5/1000)+(F5*$K5/1000)*IF($K5&lt;=5299,4%,2%)</f>
        <v>0</v>
      </c>
      <c r="AA5" s="16">
        <f>(G5*$K5/1000)+(G5*$K5/1000)*IF($K5&lt;=10599,4%,3%)</f>
        <v>8.0080000000000009</v>
      </c>
      <c r="AB5" s="14">
        <f>+Y5+Z5+AA5</f>
        <v>8.0080000000000009</v>
      </c>
      <c r="AC5" s="6" t="s">
        <v>99</v>
      </c>
      <c r="AE5" s="48" t="s">
        <v>95</v>
      </c>
      <c r="AG5" s="51">
        <v>127</v>
      </c>
      <c r="AH5" s="71">
        <v>43497</v>
      </c>
      <c r="AI5" s="71">
        <v>43525</v>
      </c>
      <c r="AJ5" s="72">
        <v>43709</v>
      </c>
      <c r="XFB5" s="44" t="s">
        <v>101</v>
      </c>
      <c r="XFC5" s="60" t="s">
        <v>43</v>
      </c>
      <c r="XFD5" s="60"/>
    </row>
    <row r="6" spans="1:16384" ht="38.25">
      <c r="A6" s="27">
        <v>2</v>
      </c>
      <c r="B6" s="20" t="s">
        <v>102</v>
      </c>
      <c r="C6" s="6" t="s">
        <v>90</v>
      </c>
      <c r="D6" s="20" t="s">
        <v>91</v>
      </c>
      <c r="G6" s="30">
        <v>8.5</v>
      </c>
      <c r="H6" s="26" t="s">
        <v>92</v>
      </c>
      <c r="I6" s="53" t="s">
        <v>103</v>
      </c>
      <c r="J6" s="6" t="s">
        <v>94</v>
      </c>
      <c r="K6" s="8">
        <v>1100</v>
      </c>
      <c r="L6" s="46">
        <v>0</v>
      </c>
      <c r="M6" s="9">
        <v>1100</v>
      </c>
      <c r="N6" s="20" t="s">
        <v>96</v>
      </c>
      <c r="P6" s="20" t="s">
        <v>104</v>
      </c>
      <c r="R6" s="20" t="s">
        <v>98</v>
      </c>
      <c r="T6" s="21" t="s">
        <v>99</v>
      </c>
      <c r="X6" s="20" t="s">
        <v>100</v>
      </c>
      <c r="Y6" s="16">
        <f>(E6*$K6/1000)+(E6*$K6/1000)*IF($K6&lt;=7799,2%,1%)</f>
        <v>0</v>
      </c>
      <c r="Z6" s="15">
        <f>(F6*$K6/1000)+(F6*$K6/1000)*IF($K6&lt;=5299,4%,2%)</f>
        <v>0</v>
      </c>
      <c r="AA6" s="15">
        <f>(G6*$K6/1000)+(G6*$K6/1000)*IF($K6&lt;=10599,4%,3%)</f>
        <v>9.7240000000000002</v>
      </c>
      <c r="AB6" s="15">
        <f>+Y6+Z6+AA6</f>
        <v>9.7240000000000002</v>
      </c>
      <c r="AC6" s="6" t="s">
        <v>99</v>
      </c>
      <c r="AE6" s="48" t="s">
        <v>95</v>
      </c>
      <c r="AG6" s="51">
        <v>129</v>
      </c>
      <c r="AH6" s="71">
        <v>43497</v>
      </c>
      <c r="AI6" s="71">
        <v>43525</v>
      </c>
      <c r="AJ6" s="72">
        <v>43525</v>
      </c>
      <c r="XFB6" s="44" t="s">
        <v>105</v>
      </c>
      <c r="XFC6" s="23" t="s">
        <v>19</v>
      </c>
      <c r="XFD6" s="23" t="s">
        <v>20</v>
      </c>
    </row>
    <row r="7" spans="1:16384" ht="51">
      <c r="A7" s="27">
        <v>3</v>
      </c>
      <c r="B7" s="20" t="s">
        <v>106</v>
      </c>
      <c r="C7" s="6" t="s">
        <v>107</v>
      </c>
      <c r="D7" s="20" t="s">
        <v>108</v>
      </c>
      <c r="E7" s="30">
        <v>63</v>
      </c>
      <c r="H7" s="26" t="s">
        <v>92</v>
      </c>
      <c r="I7" s="53" t="s">
        <v>109</v>
      </c>
      <c r="J7" s="6" t="s">
        <v>94</v>
      </c>
      <c r="K7" s="8">
        <v>550</v>
      </c>
      <c r="L7" s="46">
        <v>0</v>
      </c>
      <c r="M7" s="9">
        <v>550</v>
      </c>
      <c r="N7" s="20" t="s">
        <v>110</v>
      </c>
      <c r="P7" s="20" t="s">
        <v>111</v>
      </c>
      <c r="R7" s="20" t="s">
        <v>112</v>
      </c>
      <c r="T7" s="21" t="s">
        <v>99</v>
      </c>
      <c r="X7" s="20" t="s">
        <v>113</v>
      </c>
      <c r="Y7" s="15">
        <f>(E7*$K7/1000)+(E7*$K7/1000)*IF($K7&lt;=7799,2%,1%)</f>
        <v>35.342999999999996</v>
      </c>
      <c r="Z7" s="15">
        <f>(F7*$K7/1000)+(F7*$K7/1000)*IF($K7&lt;=5299,4%,2%)</f>
        <v>0</v>
      </c>
      <c r="AA7" s="15">
        <f>(G7*$K7/1000)+(G7*$K7/1000)*IF($K7&lt;=10599,4%,3%)</f>
        <v>0</v>
      </c>
      <c r="AB7" s="15">
        <f>+Y7+Z7+AA7</f>
        <v>35.342999999999996</v>
      </c>
      <c r="AC7" s="6" t="s">
        <v>99</v>
      </c>
      <c r="AE7" s="48" t="s">
        <v>95</v>
      </c>
      <c r="AG7" s="51">
        <v>132</v>
      </c>
      <c r="AJ7" s="72">
        <v>43709</v>
      </c>
      <c r="XFB7" s="44" t="s">
        <v>114</v>
      </c>
      <c r="XFC7" s="23" t="s">
        <v>21</v>
      </c>
      <c r="XFD7" s="23" t="s">
        <v>22</v>
      </c>
    </row>
    <row r="8" spans="1:16384" ht="51">
      <c r="A8" s="27">
        <v>4</v>
      </c>
      <c r="B8" s="20" t="s">
        <v>115</v>
      </c>
      <c r="C8" s="6" t="s">
        <v>107</v>
      </c>
      <c r="D8" s="20" t="s">
        <v>91</v>
      </c>
      <c r="E8" s="30">
        <v>62</v>
      </c>
      <c r="H8" s="26" t="s">
        <v>92</v>
      </c>
      <c r="I8" s="53" t="s">
        <v>116</v>
      </c>
      <c r="J8" s="6" t="s">
        <v>94</v>
      </c>
      <c r="K8" s="8">
        <v>1100</v>
      </c>
      <c r="L8" s="46">
        <v>0</v>
      </c>
      <c r="M8" s="9">
        <v>1100</v>
      </c>
      <c r="N8" s="20" t="s">
        <v>110</v>
      </c>
      <c r="P8" s="20" t="s">
        <v>117</v>
      </c>
      <c r="R8" s="20" t="s">
        <v>112</v>
      </c>
      <c r="T8" s="21" t="s">
        <v>99</v>
      </c>
      <c r="X8" s="20" t="s">
        <v>118</v>
      </c>
      <c r="Y8" s="15">
        <f>(E8*$K8/1000)+(E8*$K8/1000)*IF($K8&lt;=7799,2%,1%)</f>
        <v>69.564000000000007</v>
      </c>
      <c r="Z8" s="15">
        <f>(F8*$K8/1000)+(F8*$K8/1000)*IF($K8&lt;=5299,4%,2%)</f>
        <v>0</v>
      </c>
      <c r="AA8" s="15">
        <f>(G8*$K8/1000)+(G8*$K8/1000)*IF($K8&lt;=10599,4%,3%)</f>
        <v>0</v>
      </c>
      <c r="AB8" s="15">
        <f>+Y8+Z8+AA8</f>
        <v>69.564000000000007</v>
      </c>
      <c r="AC8" s="6" t="s">
        <v>99</v>
      </c>
      <c r="AE8" s="48" t="s">
        <v>95</v>
      </c>
      <c r="AG8" s="51">
        <v>132</v>
      </c>
      <c r="AJ8" s="72">
        <v>43709</v>
      </c>
      <c r="XFB8" s="44" t="s">
        <v>119</v>
      </c>
      <c r="XFC8" s="23" t="s">
        <v>23</v>
      </c>
      <c r="XFD8" s="23" t="s">
        <v>24</v>
      </c>
    </row>
    <row r="9" spans="1:16384" ht="51">
      <c r="A9" s="27">
        <v>5</v>
      </c>
      <c r="B9" s="20" t="s">
        <v>120</v>
      </c>
      <c r="C9" s="6" t="s">
        <v>107</v>
      </c>
      <c r="D9" s="20" t="s">
        <v>108</v>
      </c>
      <c r="E9" s="30">
        <v>12</v>
      </c>
      <c r="H9" s="26" t="s">
        <v>121</v>
      </c>
      <c r="I9" s="53" t="s">
        <v>122</v>
      </c>
      <c r="J9" s="6" t="s">
        <v>94</v>
      </c>
      <c r="K9" s="8">
        <v>1100</v>
      </c>
      <c r="L9" s="46">
        <v>1100</v>
      </c>
      <c r="M9" s="9">
        <f>K9-L9</f>
        <v>0</v>
      </c>
      <c r="N9" s="20" t="s">
        <v>110</v>
      </c>
      <c r="P9" s="20" t="s">
        <v>117</v>
      </c>
      <c r="R9" s="20" t="s">
        <v>112</v>
      </c>
      <c r="S9" s="6" t="s">
        <v>26</v>
      </c>
      <c r="T9" s="21" t="s">
        <v>99</v>
      </c>
      <c r="X9" s="20" t="s">
        <v>113</v>
      </c>
      <c r="Y9" s="15">
        <f>(E9*$K9/1000)+(E9*$K9/1000)*IF($K9&lt;=7799,2%,1%)</f>
        <v>13.463999999999999</v>
      </c>
      <c r="Z9" s="15">
        <f>(F9*$K9/1000)+(F9*$K9/1000)*IF($K9&lt;=5299,4%,2%)</f>
        <v>0</v>
      </c>
      <c r="AA9" s="15">
        <f>(G9*$K9/1000)+(G9*$K9/1000)*IF($K9&lt;=10599,4%,3%)</f>
        <v>0</v>
      </c>
      <c r="AB9" s="15">
        <f>+Y9+Z9+AA9</f>
        <v>13.463999999999999</v>
      </c>
      <c r="AC9" s="6" t="s">
        <v>99</v>
      </c>
      <c r="AE9" s="48" t="s">
        <v>95</v>
      </c>
      <c r="AG9" s="51">
        <v>132</v>
      </c>
      <c r="AJ9" s="72">
        <v>43709</v>
      </c>
      <c r="XFB9" s="44" t="s">
        <v>123</v>
      </c>
      <c r="XFC9" s="23" t="s">
        <v>25</v>
      </c>
      <c r="XFD9" s="23" t="s">
        <v>26</v>
      </c>
    </row>
    <row r="10" spans="1:16384" ht="51">
      <c r="A10" s="27">
        <v>6</v>
      </c>
      <c r="B10" s="20" t="s">
        <v>124</v>
      </c>
      <c r="C10" s="6" t="s">
        <v>125</v>
      </c>
      <c r="D10" s="20" t="s">
        <v>91</v>
      </c>
      <c r="E10" s="30">
        <v>4</v>
      </c>
      <c r="H10" s="26" t="s">
        <v>92</v>
      </c>
      <c r="I10" s="53" t="s">
        <v>126</v>
      </c>
      <c r="J10" s="6" t="s">
        <v>94</v>
      </c>
      <c r="K10" s="8">
        <v>1100</v>
      </c>
      <c r="L10" s="46">
        <v>1100</v>
      </c>
      <c r="M10" s="9">
        <f>K10-L10</f>
        <v>0</v>
      </c>
      <c r="N10" s="20" t="s">
        <v>127</v>
      </c>
      <c r="P10" s="20" t="s">
        <v>111</v>
      </c>
      <c r="R10" s="20" t="s">
        <v>128</v>
      </c>
      <c r="S10" s="6" t="s">
        <v>26</v>
      </c>
      <c r="T10" s="21" t="s">
        <v>99</v>
      </c>
      <c r="X10" s="20" t="s">
        <v>118</v>
      </c>
      <c r="Y10" s="15">
        <f>(E10*$K10/1000)+(E10*$K10/1000)*IF($K10&lt;=7799,2%,1%)</f>
        <v>4.4880000000000004</v>
      </c>
      <c r="Z10" s="15">
        <f>(F10*$K10/1000)+(F10*$K10/1000)*IF($K10&lt;=5299,4%,2%)</f>
        <v>0</v>
      </c>
      <c r="AA10" s="15">
        <f>(G10*$K10/1000)+(G10*$K10/1000)*IF($K10&lt;=10599,4%,3%)</f>
        <v>0</v>
      </c>
      <c r="AB10" s="15">
        <f>+Y10+Z10+AA10</f>
        <v>4.4880000000000004</v>
      </c>
      <c r="AC10" s="6" t="s">
        <v>99</v>
      </c>
      <c r="AE10" s="48" t="s">
        <v>95</v>
      </c>
      <c r="AG10" s="51">
        <v>132</v>
      </c>
      <c r="AJ10" s="72">
        <v>43709</v>
      </c>
      <c r="XFB10" s="44" t="s">
        <v>129</v>
      </c>
      <c r="XFC10" s="23" t="s">
        <v>27</v>
      </c>
      <c r="XFD10" s="23" t="s">
        <v>28</v>
      </c>
    </row>
    <row r="11" spans="1:16384" ht="51">
      <c r="A11" s="27">
        <v>7</v>
      </c>
      <c r="B11" s="20" t="s">
        <v>130</v>
      </c>
      <c r="C11" s="6" t="s">
        <v>125</v>
      </c>
      <c r="D11" s="20" t="s">
        <v>91</v>
      </c>
      <c r="E11" s="30">
        <v>11</v>
      </c>
      <c r="H11" s="26" t="s">
        <v>92</v>
      </c>
      <c r="I11" s="53" t="s">
        <v>131</v>
      </c>
      <c r="J11" s="6" t="s">
        <v>94</v>
      </c>
      <c r="K11" s="8">
        <v>1100</v>
      </c>
      <c r="L11" s="46">
        <v>0</v>
      </c>
      <c r="M11" s="9">
        <v>1100</v>
      </c>
      <c r="N11" s="20" t="s">
        <v>127</v>
      </c>
      <c r="P11" s="20" t="s">
        <v>111</v>
      </c>
      <c r="R11" s="20" t="s">
        <v>128</v>
      </c>
      <c r="T11" s="21" t="s">
        <v>99</v>
      </c>
      <c r="X11" s="20" t="s">
        <v>118</v>
      </c>
      <c r="Y11" s="15">
        <f>(E11*$K11/1000)+(E11*$K11/1000)*IF($K11&lt;=7799,2%,1%)</f>
        <v>12.341999999999999</v>
      </c>
      <c r="Z11" s="15">
        <f>(F11*$K11/1000)+(F11*$K11/1000)*IF($K11&lt;=5299,4%,2%)</f>
        <v>0</v>
      </c>
      <c r="AA11" s="15">
        <f>(G11*$K11/1000)+(G11*$K11/1000)*IF($K11&lt;=10599,4%,3%)</f>
        <v>0</v>
      </c>
      <c r="AB11" s="15">
        <f>+Y11+Z11+AA11</f>
        <v>12.341999999999999</v>
      </c>
      <c r="AC11" s="6" t="s">
        <v>99</v>
      </c>
      <c r="AE11" s="48" t="s">
        <v>95</v>
      </c>
      <c r="AG11" s="51">
        <v>132</v>
      </c>
      <c r="AJ11" s="72">
        <v>43709</v>
      </c>
      <c r="XFB11" s="44" t="s">
        <v>132</v>
      </c>
      <c r="XFC11" s="23" t="s">
        <v>29</v>
      </c>
      <c r="XFD11" s="23" t="s">
        <v>30</v>
      </c>
    </row>
    <row r="12" spans="1:16384" ht="51">
      <c r="A12" s="27">
        <v>8</v>
      </c>
      <c r="B12" s="20" t="s">
        <v>133</v>
      </c>
      <c r="C12" s="6" t="s">
        <v>90</v>
      </c>
      <c r="D12" s="20" t="s">
        <v>91</v>
      </c>
      <c r="F12" s="30">
        <v>0.25</v>
      </c>
      <c r="I12" s="53" t="s">
        <v>134</v>
      </c>
      <c r="J12" s="6" t="s">
        <v>94</v>
      </c>
      <c r="K12" s="8">
        <v>200</v>
      </c>
      <c r="L12" s="46">
        <v>0</v>
      </c>
      <c r="M12" s="9">
        <f>K12-L12</f>
        <v>200</v>
      </c>
      <c r="N12" s="20" t="s">
        <v>127</v>
      </c>
      <c r="Q12" s="6" t="s">
        <v>54</v>
      </c>
      <c r="R12" s="20" t="s">
        <v>135</v>
      </c>
      <c r="T12" s="21" t="s">
        <v>99</v>
      </c>
      <c r="X12" s="20" t="s">
        <v>118</v>
      </c>
      <c r="Y12" s="15">
        <f>(E12*$K12/1000)+(E12*$K12/1000)*IF($K12&lt;=7799,2%,1%)</f>
        <v>0</v>
      </c>
      <c r="Z12" s="15">
        <f>(F12*$K12/1000)+(F12*$K12/1000)*IF($K12&lt;=5299,4%,2%)</f>
        <v>5.2000000000000005E-2</v>
      </c>
      <c r="AA12" s="15">
        <f>(G12*$K12/1000)+(G12*$K12/1000)*IF($K12&lt;=10599,4%,3%)</f>
        <v>0</v>
      </c>
      <c r="AB12" s="15">
        <f>+Y12+Z12+AA12</f>
        <v>5.2000000000000005E-2</v>
      </c>
      <c r="AC12" s="6" t="s">
        <v>99</v>
      </c>
      <c r="AE12" s="48" t="s">
        <v>95</v>
      </c>
      <c r="XFB12" s="44" t="s">
        <v>136</v>
      </c>
      <c r="XFC12" s="42" t="s">
        <v>63</v>
      </c>
      <c r="XFD12" s="42" t="s">
        <v>68</v>
      </c>
    </row>
    <row r="13" spans="1:16384" ht="38.25">
      <c r="A13" s="27">
        <v>9</v>
      </c>
      <c r="B13" s="20" t="s">
        <v>137</v>
      </c>
      <c r="C13" s="6" t="s">
        <v>90</v>
      </c>
      <c r="D13" s="20" t="s">
        <v>91</v>
      </c>
      <c r="F13" s="30">
        <v>0.25</v>
      </c>
      <c r="I13" s="53" t="s">
        <v>138</v>
      </c>
      <c r="J13" s="6" t="s">
        <v>94</v>
      </c>
      <c r="K13" s="8">
        <v>325</v>
      </c>
      <c r="L13" s="46">
        <v>0</v>
      </c>
      <c r="M13" s="9">
        <f>K13-L13</f>
        <v>325</v>
      </c>
      <c r="N13" s="20" t="s">
        <v>127</v>
      </c>
      <c r="Q13" s="6" t="s">
        <v>54</v>
      </c>
      <c r="R13" s="20" t="s">
        <v>135</v>
      </c>
      <c r="T13" s="21" t="s">
        <v>99</v>
      </c>
      <c r="X13" s="20" t="s">
        <v>139</v>
      </c>
      <c r="Y13" s="15">
        <f>(E13*$K13/1000)+(E13*$K13/1000)*IF($K13&lt;=7799,2%,1%)</f>
        <v>0</v>
      </c>
      <c r="Z13" s="15">
        <f>(F13*$K13/1000)+(F13*$K13/1000)*IF($K13&lt;=5299,4%,2%)</f>
        <v>8.4500000000000006E-2</v>
      </c>
      <c r="AA13" s="15">
        <f>(G13*$K13/1000)+(G13*$K13/1000)*IF($K13&lt;=10599,4%,3%)</f>
        <v>0</v>
      </c>
      <c r="AB13" s="15">
        <f>+Y13+Z13+AA13</f>
        <v>8.4500000000000006E-2</v>
      </c>
      <c r="AC13" s="6" t="s">
        <v>99</v>
      </c>
      <c r="AE13" s="48" t="s">
        <v>95</v>
      </c>
      <c r="XFB13" s="44" t="s">
        <v>140</v>
      </c>
      <c r="XFC13" s="31" t="s">
        <v>53</v>
      </c>
      <c r="XFD13" s="31" t="s">
        <v>54</v>
      </c>
    </row>
    <row r="14" spans="1:16384" ht="38.25">
      <c r="A14" s="27">
        <v>10</v>
      </c>
      <c r="B14" s="20" t="s">
        <v>141</v>
      </c>
      <c r="C14" s="6" t="s">
        <v>90</v>
      </c>
      <c r="D14" s="20" t="s">
        <v>91</v>
      </c>
      <c r="F14" s="30">
        <v>0.25</v>
      </c>
      <c r="I14" s="53" t="s">
        <v>142</v>
      </c>
      <c r="J14" s="6" t="s">
        <v>94</v>
      </c>
      <c r="K14" s="8">
        <v>375</v>
      </c>
      <c r="L14" s="46">
        <v>0</v>
      </c>
      <c r="M14" s="9">
        <f>K14-L14</f>
        <v>375</v>
      </c>
      <c r="N14" s="20" t="s">
        <v>127</v>
      </c>
      <c r="Q14" s="6" t="s">
        <v>54</v>
      </c>
      <c r="R14" s="20" t="s">
        <v>135</v>
      </c>
      <c r="T14" s="21" t="s">
        <v>99</v>
      </c>
      <c r="X14" s="20" t="s">
        <v>139</v>
      </c>
      <c r="Y14" s="15">
        <f>(E14*$K14/1000)+(E14*$K14/1000)*IF($K14&lt;=7799,2%,1%)</f>
        <v>0</v>
      </c>
      <c r="Z14" s="15">
        <f>(F14*$K14/1000)+(F14*$K14/1000)*IF($K14&lt;=5299,4%,2%)</f>
        <v>9.7500000000000003E-2</v>
      </c>
      <c r="AA14" s="15">
        <f>(G14*$K14/1000)+(G14*$K14/1000)*IF($K14&lt;=10599,4%,3%)</f>
        <v>0</v>
      </c>
      <c r="AB14" s="15">
        <f>+Y14+Z14+AA14</f>
        <v>9.7500000000000003E-2</v>
      </c>
      <c r="AC14" s="6" t="s">
        <v>99</v>
      </c>
      <c r="AE14" s="48" t="s">
        <v>95</v>
      </c>
      <c r="XFB14" s="44" t="s">
        <v>143</v>
      </c>
      <c r="XFC14" s="23"/>
      <c r="XFD14" s="42"/>
    </row>
    <row r="15" spans="1:16384" ht="51">
      <c r="A15" s="27">
        <v>11</v>
      </c>
      <c r="B15" s="20" t="s">
        <v>144</v>
      </c>
      <c r="C15" s="6" t="s">
        <v>107</v>
      </c>
      <c r="D15" s="20" t="s">
        <v>91</v>
      </c>
      <c r="E15" s="30">
        <v>4</v>
      </c>
      <c r="H15" s="26" t="s">
        <v>92</v>
      </c>
      <c r="I15" s="53" t="s">
        <v>145</v>
      </c>
      <c r="J15" s="6" t="s">
        <v>94</v>
      </c>
      <c r="K15" s="8">
        <v>1100</v>
      </c>
      <c r="L15" s="46">
        <v>1100</v>
      </c>
      <c r="M15" s="9">
        <f>K15-L15</f>
        <v>0</v>
      </c>
      <c r="N15" s="20" t="s">
        <v>146</v>
      </c>
      <c r="P15" s="20" t="s">
        <v>147</v>
      </c>
      <c r="R15" s="20" t="s">
        <v>148</v>
      </c>
      <c r="S15" s="6" t="s">
        <v>26</v>
      </c>
      <c r="T15" s="21" t="s">
        <v>99</v>
      </c>
      <c r="X15" s="20" t="s">
        <v>118</v>
      </c>
      <c r="Y15" s="15">
        <f>(E15*$K15/1000)+(E15*$K15/1000)*IF($K15&lt;=7799,2%,1%)</f>
        <v>4.4880000000000004</v>
      </c>
      <c r="Z15" s="15">
        <f>(F15*$K15/1000)+(F15*$K15/1000)*IF($K15&lt;=5299,4%,2%)</f>
        <v>0</v>
      </c>
      <c r="AA15" s="15">
        <f>(G15*$K15/1000)+(G15*$K15/1000)*IF($K15&lt;=10599,4%,3%)</f>
        <v>0</v>
      </c>
      <c r="AB15" s="15">
        <f>+Y15+Z15+AA15</f>
        <v>4.4880000000000004</v>
      </c>
      <c r="AC15" s="6" t="s">
        <v>99</v>
      </c>
      <c r="AE15" s="48" t="s">
        <v>95</v>
      </c>
      <c r="AG15" s="51">
        <v>132</v>
      </c>
      <c r="AJ15" s="72">
        <v>43709</v>
      </c>
      <c r="XFB15" s="44" t="s">
        <v>149</v>
      </c>
      <c r="XFC15" s="23"/>
      <c r="XFD15" s="42"/>
    </row>
    <row r="16" spans="1:16384" ht="51">
      <c r="A16" s="27">
        <v>12</v>
      </c>
      <c r="B16" s="20" t="s">
        <v>150</v>
      </c>
      <c r="C16" s="6" t="s">
        <v>107</v>
      </c>
      <c r="D16" s="20" t="s">
        <v>91</v>
      </c>
      <c r="E16" s="30">
        <v>14</v>
      </c>
      <c r="H16" s="26" t="s">
        <v>92</v>
      </c>
      <c r="I16" s="53" t="s">
        <v>151</v>
      </c>
      <c r="J16" s="6" t="s">
        <v>94</v>
      </c>
      <c r="K16" s="8">
        <v>1100</v>
      </c>
      <c r="L16" s="46">
        <v>0</v>
      </c>
      <c r="M16" s="9">
        <v>1100</v>
      </c>
      <c r="N16" s="20" t="s">
        <v>146</v>
      </c>
      <c r="P16" s="20" t="s">
        <v>147</v>
      </c>
      <c r="R16" s="20" t="s">
        <v>148</v>
      </c>
      <c r="T16" s="21" t="s">
        <v>99</v>
      </c>
      <c r="X16" s="20" t="s">
        <v>118</v>
      </c>
      <c r="Y16" s="15">
        <f>(E16*$K16/1000)+(E16*$K16/1000)*IF($K16&lt;=7799,2%,1%)</f>
        <v>15.708</v>
      </c>
      <c r="Z16" s="15">
        <f>(F16*$K16/1000)+(F16*$K16/1000)*IF($K16&lt;=5299,4%,2%)</f>
        <v>0</v>
      </c>
      <c r="AA16" s="15">
        <f>(G16*$K16/1000)+(G16*$K16/1000)*IF($K16&lt;=10599,4%,3%)</f>
        <v>0</v>
      </c>
      <c r="AB16" s="15">
        <f>+Y16+Z16+AA16</f>
        <v>15.708</v>
      </c>
      <c r="AC16" s="6" t="s">
        <v>99</v>
      </c>
      <c r="AE16" s="48" t="s">
        <v>95</v>
      </c>
      <c r="AG16" s="51">
        <v>132</v>
      </c>
      <c r="AJ16" s="72">
        <v>43709</v>
      </c>
      <c r="XFB16" s="44" t="s">
        <v>152</v>
      </c>
      <c r="XFC16" s="23"/>
      <c r="XFD16" s="42"/>
    </row>
    <row r="17" spans="1:36 16382:16384" ht="51">
      <c r="A17" s="27">
        <v>13</v>
      </c>
      <c r="B17" s="20" t="s">
        <v>153</v>
      </c>
      <c r="C17" s="6" t="s">
        <v>107</v>
      </c>
      <c r="D17" s="20" t="s">
        <v>91</v>
      </c>
      <c r="E17" s="30">
        <v>51</v>
      </c>
      <c r="H17" s="26" t="s">
        <v>92</v>
      </c>
      <c r="I17" s="53" t="s">
        <v>154</v>
      </c>
      <c r="J17" s="6" t="s">
        <v>94</v>
      </c>
      <c r="K17" s="8">
        <v>1100</v>
      </c>
      <c r="L17" s="46">
        <v>0</v>
      </c>
      <c r="M17" s="9">
        <v>1100</v>
      </c>
      <c r="N17" s="20" t="s">
        <v>155</v>
      </c>
      <c r="P17" s="20" t="s">
        <v>111</v>
      </c>
      <c r="R17" s="20" t="s">
        <v>156</v>
      </c>
      <c r="T17" s="21" t="s">
        <v>99</v>
      </c>
      <c r="X17" s="20" t="s">
        <v>118</v>
      </c>
      <c r="Y17" s="15">
        <f>(E17*$K17/1000)+(E17*$K17/1000)*IF($K17&lt;=7799,2%,1%)</f>
        <v>57.222000000000001</v>
      </c>
      <c r="Z17" s="15">
        <f>(F17*$K17/1000)+(F17*$K17/1000)*IF($K17&lt;=5299,4%,2%)</f>
        <v>0</v>
      </c>
      <c r="AA17" s="15">
        <f>(G17*$K17/1000)+(G17*$K17/1000)*IF($K17&lt;=10599,4%,3%)</f>
        <v>0</v>
      </c>
      <c r="AB17" s="15">
        <f>+Y17+Z17+AA17</f>
        <v>57.222000000000001</v>
      </c>
      <c r="AC17" s="6" t="s">
        <v>99</v>
      </c>
      <c r="AE17" s="48" t="s">
        <v>95</v>
      </c>
      <c r="AG17" s="51">
        <v>132</v>
      </c>
      <c r="AJ17" s="72">
        <v>43709</v>
      </c>
      <c r="XFB17" s="44" t="s">
        <v>157</v>
      </c>
      <c r="XFC17" s="23"/>
      <c r="XFD17" s="42"/>
    </row>
    <row r="18" spans="1:36 16382:16384" ht="51">
      <c r="A18" s="27">
        <v>14</v>
      </c>
      <c r="B18" s="20" t="s">
        <v>158</v>
      </c>
      <c r="C18" s="6" t="s">
        <v>90</v>
      </c>
      <c r="D18" s="20" t="s">
        <v>91</v>
      </c>
      <c r="E18" s="30">
        <v>0.25</v>
      </c>
      <c r="I18" s="53" t="s">
        <v>159</v>
      </c>
      <c r="J18" s="6" t="s">
        <v>160</v>
      </c>
      <c r="K18" s="8">
        <v>274</v>
      </c>
      <c r="L18" s="46">
        <v>0</v>
      </c>
      <c r="M18" s="9">
        <f>K18-L18</f>
        <v>274</v>
      </c>
      <c r="N18" s="20" t="s">
        <v>162</v>
      </c>
      <c r="Q18" s="6" t="s">
        <v>54</v>
      </c>
      <c r="S18" s="6" t="s">
        <v>54</v>
      </c>
      <c r="T18" s="21" t="s">
        <v>99</v>
      </c>
      <c r="X18" s="20" t="s">
        <v>163</v>
      </c>
      <c r="Y18" s="15">
        <f>(E18*$K18/1000)+(E18*$K18/1000)*IF($K18&lt;=7799,2%,1%)</f>
        <v>6.9870000000000002E-2</v>
      </c>
      <c r="Z18" s="15">
        <f>(F18*$K18/1000)+(F18*$K18/1000)*IF($K18&lt;=5299,4%,2%)</f>
        <v>0</v>
      </c>
      <c r="AA18" s="15">
        <f>(G18*$K18/1000)+(G18*$K18/1000)*IF($K18&lt;=10599,4%,3%)</f>
        <v>0</v>
      </c>
      <c r="AB18" s="15">
        <f>+Y18+Z18+AA18</f>
        <v>6.9870000000000002E-2</v>
      </c>
      <c r="AC18" s="6" t="s">
        <v>99</v>
      </c>
      <c r="AE18" s="48" t="s">
        <v>161</v>
      </c>
      <c r="XFB18" s="44" t="s">
        <v>164</v>
      </c>
      <c r="XFC18" s="23"/>
      <c r="XFD18" s="42"/>
    </row>
    <row r="19" spans="1:36 16382:16384" ht="51">
      <c r="A19" s="27">
        <v>15</v>
      </c>
      <c r="B19" s="20" t="s">
        <v>165</v>
      </c>
      <c r="C19" s="6" t="s">
        <v>90</v>
      </c>
      <c r="D19" s="20" t="s">
        <v>91</v>
      </c>
      <c r="E19" s="30">
        <v>0.25</v>
      </c>
      <c r="I19" s="53" t="s">
        <v>166</v>
      </c>
      <c r="J19" s="6" t="s">
        <v>160</v>
      </c>
      <c r="K19" s="8">
        <v>340</v>
      </c>
      <c r="L19" s="46">
        <v>0</v>
      </c>
      <c r="M19" s="9">
        <f>K19-L19</f>
        <v>340</v>
      </c>
      <c r="N19" s="20" t="s">
        <v>162</v>
      </c>
      <c r="Q19" s="6" t="s">
        <v>54</v>
      </c>
      <c r="S19" s="6" t="s">
        <v>54</v>
      </c>
      <c r="T19" s="21" t="s">
        <v>99</v>
      </c>
      <c r="X19" s="20" t="s">
        <v>163</v>
      </c>
      <c r="Y19" s="15">
        <f>(E19*$K19/1000)+(E19*$K19/1000)*IF($K19&lt;=7799,2%,1%)</f>
        <v>8.6699999999999999E-2</v>
      </c>
      <c r="Z19" s="15">
        <f>(F19*$K19/1000)+(F19*$K19/1000)*IF($K19&lt;=5299,4%,2%)</f>
        <v>0</v>
      </c>
      <c r="AA19" s="15">
        <f>(G19*$K19/1000)+(G19*$K19/1000)*IF($K19&lt;=10599,4%,3%)</f>
        <v>0</v>
      </c>
      <c r="AB19" s="15">
        <f>+Y19+Z19+AA19</f>
        <v>8.6699999999999999E-2</v>
      </c>
      <c r="AC19" s="6" t="s">
        <v>99</v>
      </c>
      <c r="AE19" s="48" t="s">
        <v>161</v>
      </c>
      <c r="XFB19" s="44" t="s">
        <v>167</v>
      </c>
      <c r="XFC19" s="23"/>
      <c r="XFD19" s="42"/>
    </row>
    <row r="20" spans="1:36 16382:16384" ht="38.25">
      <c r="A20" s="27">
        <v>16</v>
      </c>
      <c r="B20" s="20" t="s">
        <v>168</v>
      </c>
      <c r="C20" s="6" t="s">
        <v>90</v>
      </c>
      <c r="D20" s="20" t="s">
        <v>91</v>
      </c>
      <c r="E20" s="30">
        <v>8.5</v>
      </c>
      <c r="F20" s="30">
        <v>0.5</v>
      </c>
      <c r="H20" s="26" t="s">
        <v>169</v>
      </c>
      <c r="I20" s="53" t="s">
        <v>170</v>
      </c>
      <c r="J20" s="6" t="s">
        <v>171</v>
      </c>
      <c r="K20" s="8">
        <v>120</v>
      </c>
      <c r="L20" s="46">
        <v>0</v>
      </c>
      <c r="M20" s="9">
        <v>120</v>
      </c>
      <c r="N20" s="20" t="s">
        <v>162</v>
      </c>
      <c r="P20" s="20" t="s">
        <v>173</v>
      </c>
      <c r="R20" s="20" t="s">
        <v>174</v>
      </c>
      <c r="T20" s="21" t="s">
        <v>99</v>
      </c>
      <c r="X20" s="20" t="s">
        <v>175</v>
      </c>
      <c r="Y20" s="15">
        <f>(E20*$K20/1000)+(E20*$K20/1000)*IF($K20&lt;=7799,2%,1%)</f>
        <v>1.0404</v>
      </c>
      <c r="Z20" s="15">
        <f>(F20*$K20/1000)+(F20*$K20/1000)*IF($K20&lt;=5299,4%,2%)</f>
        <v>6.2399999999999997E-2</v>
      </c>
      <c r="AA20" s="15">
        <f>(G20*$K20/1000)+(G20*$K20/1000)*IF($K20&lt;=10599,4%,3%)</f>
        <v>0</v>
      </c>
      <c r="AB20" s="15">
        <f>+Y20+Z20+AA20</f>
        <v>1.1028</v>
      </c>
      <c r="AC20" s="6" t="s">
        <v>99</v>
      </c>
      <c r="AE20" s="48" t="s">
        <v>172</v>
      </c>
      <c r="AG20" s="51">
        <v>134</v>
      </c>
      <c r="XFB20" s="44" t="s">
        <v>176</v>
      </c>
      <c r="XFC20" s="31"/>
      <c r="XFD20" s="31"/>
    </row>
    <row r="21" spans="1:36 16382:16384" ht="38.25">
      <c r="A21" s="27">
        <v>17</v>
      </c>
      <c r="B21" s="20" t="s">
        <v>177</v>
      </c>
      <c r="C21" s="6" t="s">
        <v>90</v>
      </c>
      <c r="D21" s="20" t="s">
        <v>178</v>
      </c>
      <c r="E21" s="30">
        <v>2</v>
      </c>
      <c r="I21" s="53" t="s">
        <v>179</v>
      </c>
      <c r="J21" s="6" t="s">
        <v>180</v>
      </c>
      <c r="K21" s="8">
        <v>1350</v>
      </c>
      <c r="L21" s="46">
        <v>4000</v>
      </c>
      <c r="M21" s="9">
        <f>K21-L21</f>
        <v>-2650</v>
      </c>
      <c r="N21" s="20" t="s">
        <v>162</v>
      </c>
      <c r="Q21" s="6" t="s">
        <v>54</v>
      </c>
      <c r="R21" s="20" t="s">
        <v>182</v>
      </c>
      <c r="S21" s="6" t="s">
        <v>26</v>
      </c>
      <c r="T21" s="21" t="s">
        <v>99</v>
      </c>
      <c r="X21" s="20" t="s">
        <v>175</v>
      </c>
      <c r="Y21" s="15">
        <f>(E21*$K21/1000)+(E21*$K21/1000)*IF($K21&lt;=7799,2%,1%)</f>
        <v>2.754</v>
      </c>
      <c r="Z21" s="15">
        <f>(F21*$K21/1000)+(F21*$K21/1000)*IF($K21&lt;=5299,4%,2%)</f>
        <v>0</v>
      </c>
      <c r="AA21" s="15">
        <f>(G21*$K21/1000)+(G21*$K21/1000)*IF($K21&lt;=10599,4%,3%)</f>
        <v>0</v>
      </c>
      <c r="AB21" s="15">
        <f>+Y21+Z21+AA21</f>
        <v>2.754</v>
      </c>
      <c r="AC21" s="6" t="s">
        <v>99</v>
      </c>
      <c r="AE21" s="48" t="s">
        <v>181</v>
      </c>
      <c r="AH21" s="71">
        <v>43282</v>
      </c>
      <c r="AI21" s="71">
        <v>43374</v>
      </c>
      <c r="XFB21" s="44" t="s">
        <v>183</v>
      </c>
      <c r="XFC21" s="60" t="s">
        <v>47</v>
      </c>
      <c r="XFD21" s="60"/>
    </row>
    <row r="22" spans="1:36 16382:16384" ht="51">
      <c r="A22" s="27">
        <v>18</v>
      </c>
      <c r="B22" s="20" t="s">
        <v>184</v>
      </c>
      <c r="C22" s="6" t="s">
        <v>185</v>
      </c>
      <c r="D22" s="20" t="s">
        <v>108</v>
      </c>
      <c r="E22" s="30">
        <v>1</v>
      </c>
      <c r="I22" s="53" t="s">
        <v>186</v>
      </c>
      <c r="J22" s="6" t="s">
        <v>94</v>
      </c>
      <c r="K22" s="8">
        <v>1100</v>
      </c>
      <c r="L22" s="46">
        <v>1100</v>
      </c>
      <c r="M22" s="9">
        <f>K22-L22</f>
        <v>0</v>
      </c>
      <c r="N22" s="20" t="s">
        <v>187</v>
      </c>
      <c r="Q22" s="6" t="s">
        <v>54</v>
      </c>
      <c r="R22" s="20" t="s">
        <v>188</v>
      </c>
      <c r="S22" s="6" t="s">
        <v>26</v>
      </c>
      <c r="T22" s="21" t="s">
        <v>99</v>
      </c>
      <c r="X22" s="20" t="s">
        <v>113</v>
      </c>
      <c r="Y22" s="15">
        <f>(E22*$K22/1000)+(E22*$K22/1000)*IF($K22&lt;=7799,2%,1%)</f>
        <v>1.1220000000000001</v>
      </c>
      <c r="Z22" s="15">
        <f>(F22*$K22/1000)+(F22*$K22/1000)*IF($K22&lt;=5299,4%,2%)</f>
        <v>0</v>
      </c>
      <c r="AA22" s="15">
        <f>(G22*$K22/1000)+(G22*$K22/1000)*IF($K22&lt;=10599,4%,3%)</f>
        <v>0</v>
      </c>
      <c r="AB22" s="15">
        <f>+Y22+Z22+AA22</f>
        <v>1.1220000000000001</v>
      </c>
      <c r="AC22" s="6" t="s">
        <v>99</v>
      </c>
      <c r="AE22" s="48" t="s">
        <v>95</v>
      </c>
      <c r="AG22" s="51">
        <v>132</v>
      </c>
      <c r="AJ22" s="72">
        <v>43709</v>
      </c>
      <c r="XFB22" s="44" t="s">
        <v>189</v>
      </c>
      <c r="XFC22" s="23" t="s">
        <v>21</v>
      </c>
      <c r="XFD22" s="23" t="s">
        <v>22</v>
      </c>
    </row>
    <row r="23" spans="1:36 16382:16384" ht="51">
      <c r="A23" s="27">
        <v>19</v>
      </c>
      <c r="B23" s="20" t="s">
        <v>190</v>
      </c>
      <c r="C23" s="6" t="s">
        <v>107</v>
      </c>
      <c r="D23" s="20" t="s">
        <v>91</v>
      </c>
      <c r="E23" s="30">
        <v>58</v>
      </c>
      <c r="H23" s="26" t="s">
        <v>92</v>
      </c>
      <c r="I23" s="53" t="s">
        <v>191</v>
      </c>
      <c r="J23" s="6" t="s">
        <v>94</v>
      </c>
      <c r="K23" s="8">
        <v>1100</v>
      </c>
      <c r="L23" s="46">
        <v>0</v>
      </c>
      <c r="M23" s="9">
        <v>1100</v>
      </c>
      <c r="N23" s="20" t="s">
        <v>187</v>
      </c>
      <c r="P23" s="20" t="s">
        <v>111</v>
      </c>
      <c r="R23" s="20" t="s">
        <v>188</v>
      </c>
      <c r="T23" s="21" t="s">
        <v>99</v>
      </c>
      <c r="X23" s="20" t="s">
        <v>118</v>
      </c>
      <c r="Y23" s="15">
        <f>(E23*$K23/1000)+(E23*$K23/1000)*IF($K23&lt;=7799,2%,1%)</f>
        <v>65.075999999999993</v>
      </c>
      <c r="Z23" s="15">
        <f>(F23*$K23/1000)+(F23*$K23/1000)*IF($K23&lt;=5299,4%,2%)</f>
        <v>0</v>
      </c>
      <c r="AA23" s="15">
        <f>(G23*$K23/1000)+(G23*$K23/1000)*IF($K23&lt;=10599,4%,3%)</f>
        <v>0</v>
      </c>
      <c r="AB23" s="15">
        <f>+Y23+Z23+AA23</f>
        <v>65.075999999999993</v>
      </c>
      <c r="AC23" s="6" t="s">
        <v>99</v>
      </c>
      <c r="AE23" s="48" t="s">
        <v>95</v>
      </c>
      <c r="AG23" s="51">
        <v>132</v>
      </c>
      <c r="AJ23" s="72">
        <v>43709</v>
      </c>
      <c r="XFB23" s="44" t="s">
        <v>192</v>
      </c>
      <c r="XFC23" s="23" t="s">
        <v>25</v>
      </c>
      <c r="XFD23" s="23" t="s">
        <v>26</v>
      </c>
    </row>
    <row r="24" spans="1:36 16382:16384" ht="38.25">
      <c r="A24" s="27">
        <v>20</v>
      </c>
      <c r="B24" s="20" t="s">
        <v>193</v>
      </c>
      <c r="C24" s="6" t="s">
        <v>194</v>
      </c>
      <c r="D24" s="20" t="s">
        <v>91</v>
      </c>
      <c r="E24" s="30">
        <v>3</v>
      </c>
      <c r="I24" s="53" t="s">
        <v>195</v>
      </c>
      <c r="J24" s="6" t="s">
        <v>94</v>
      </c>
      <c r="K24" s="8">
        <v>450</v>
      </c>
      <c r="L24" s="46">
        <v>0</v>
      </c>
      <c r="M24" s="9">
        <v>450</v>
      </c>
      <c r="N24" s="20" t="s">
        <v>196</v>
      </c>
      <c r="Q24" s="6" t="s">
        <v>54</v>
      </c>
      <c r="R24" s="20" t="s">
        <v>197</v>
      </c>
      <c r="T24" s="21" t="s">
        <v>99</v>
      </c>
      <c r="X24" s="20" t="s">
        <v>175</v>
      </c>
      <c r="Y24" s="15">
        <f>(E24*$K24/1000)+(E24*$K24/1000)*IF($K24&lt;=7799,2%,1%)</f>
        <v>1.377</v>
      </c>
      <c r="Z24" s="15">
        <f>(F24*$K24/1000)+(F24*$K24/1000)*IF($K24&lt;=5299,4%,2%)</f>
        <v>0</v>
      </c>
      <c r="AA24" s="15">
        <f>(G24*$K24/1000)+(G24*$K24/1000)*IF($K24&lt;=10599,4%,3%)</f>
        <v>0</v>
      </c>
      <c r="AB24" s="15">
        <f>+Y24+Z24+AA24</f>
        <v>1.377</v>
      </c>
      <c r="AC24" s="6" t="s">
        <v>99</v>
      </c>
      <c r="AE24" s="48" t="s">
        <v>95</v>
      </c>
      <c r="AG24" s="51">
        <v>133</v>
      </c>
      <c r="XFB24" s="44" t="s">
        <v>198</v>
      </c>
      <c r="XFC24" s="23" t="s">
        <v>37</v>
      </c>
      <c r="XFD24" s="23" t="s">
        <v>38</v>
      </c>
    </row>
    <row r="25" spans="1:36 16382:16384" ht="51">
      <c r="A25" s="27">
        <v>21</v>
      </c>
      <c r="B25" s="20" t="s">
        <v>199</v>
      </c>
      <c r="C25" s="6" t="s">
        <v>125</v>
      </c>
      <c r="D25" s="20" t="s">
        <v>91</v>
      </c>
      <c r="E25" s="30">
        <v>6.5</v>
      </c>
      <c r="H25" s="26" t="s">
        <v>92</v>
      </c>
      <c r="I25" s="53" t="s">
        <v>200</v>
      </c>
      <c r="J25" s="6" t="s">
        <v>94</v>
      </c>
      <c r="K25" s="8">
        <v>1100</v>
      </c>
      <c r="L25" s="46">
        <v>1100</v>
      </c>
      <c r="M25" s="9">
        <f>K25-L25</f>
        <v>0</v>
      </c>
      <c r="N25" s="20" t="s">
        <v>196</v>
      </c>
      <c r="P25" s="20" t="s">
        <v>111</v>
      </c>
      <c r="R25" s="20" t="s">
        <v>197</v>
      </c>
      <c r="S25" s="6" t="s">
        <v>26</v>
      </c>
      <c r="T25" s="21" t="s">
        <v>99</v>
      </c>
      <c r="X25" s="20" t="s">
        <v>118</v>
      </c>
      <c r="Y25" s="15">
        <f>(E25*$K25/1000)+(E25*$K25/1000)*IF($K25&lt;=7799,2%,1%)</f>
        <v>7.2930000000000001</v>
      </c>
      <c r="Z25" s="15">
        <f>(F25*$K25/1000)+(F25*$K25/1000)*IF($K25&lt;=5299,4%,2%)</f>
        <v>0</v>
      </c>
      <c r="AA25" s="15">
        <f>(G25*$K25/1000)+(G25*$K25/1000)*IF($K25&lt;=10599,4%,3%)</f>
        <v>0</v>
      </c>
      <c r="AB25" s="15">
        <f>+Y25+Z25+AA25</f>
        <v>7.2930000000000001</v>
      </c>
      <c r="AC25" s="6" t="s">
        <v>99</v>
      </c>
      <c r="AE25" s="48" t="s">
        <v>95</v>
      </c>
      <c r="AG25" s="51">
        <v>132</v>
      </c>
      <c r="AJ25" s="72">
        <v>43709</v>
      </c>
      <c r="XFB25" s="44" t="s">
        <v>201</v>
      </c>
      <c r="XFC25" s="23" t="s">
        <v>23</v>
      </c>
      <c r="XFD25" s="23" t="s">
        <v>24</v>
      </c>
    </row>
    <row r="26" spans="1:36 16382:16384" ht="51">
      <c r="A26" s="27">
        <v>22</v>
      </c>
      <c r="B26" s="20" t="s">
        <v>202</v>
      </c>
      <c r="C26" s="6" t="s">
        <v>125</v>
      </c>
      <c r="D26" s="20" t="s">
        <v>91</v>
      </c>
      <c r="E26" s="30">
        <v>27</v>
      </c>
      <c r="H26" s="26" t="s">
        <v>92</v>
      </c>
      <c r="I26" s="53" t="s">
        <v>203</v>
      </c>
      <c r="J26" s="6" t="s">
        <v>94</v>
      </c>
      <c r="K26" s="8">
        <v>1100</v>
      </c>
      <c r="L26" s="46">
        <v>0</v>
      </c>
      <c r="M26" s="9">
        <v>1100</v>
      </c>
      <c r="N26" s="20" t="s">
        <v>196</v>
      </c>
      <c r="P26" s="20" t="s">
        <v>111</v>
      </c>
      <c r="R26" s="20" t="s">
        <v>197</v>
      </c>
      <c r="T26" s="21" t="s">
        <v>99</v>
      </c>
      <c r="X26" s="20" t="s">
        <v>118</v>
      </c>
      <c r="Y26" s="15">
        <f>(E26*$K26/1000)+(E26*$K26/1000)*IF($K26&lt;=7799,2%,1%)</f>
        <v>30.294</v>
      </c>
      <c r="Z26" s="15">
        <f>(F26*$K26/1000)+(F26*$K26/1000)*IF($K26&lt;=5299,4%,2%)</f>
        <v>0</v>
      </c>
      <c r="AA26" s="15">
        <f>(G26*$K26/1000)+(G26*$K26/1000)*IF($K26&lt;=10599,4%,3%)</f>
        <v>0</v>
      </c>
      <c r="AB26" s="15">
        <f>+Y26+Z26+AA26</f>
        <v>30.294</v>
      </c>
      <c r="AC26" s="6" t="s">
        <v>99</v>
      </c>
      <c r="AE26" s="48" t="s">
        <v>95</v>
      </c>
      <c r="AG26" s="51">
        <v>132</v>
      </c>
      <c r="AJ26" s="72">
        <v>43709</v>
      </c>
      <c r="XFB26" s="44" t="s">
        <v>204</v>
      </c>
      <c r="XFC26" s="23" t="s">
        <v>27</v>
      </c>
      <c r="XFD26" s="23" t="s">
        <v>28</v>
      </c>
    </row>
    <row r="27" spans="1:36 16382:16384" ht="51">
      <c r="A27" s="27">
        <v>23</v>
      </c>
      <c r="B27" s="20" t="s">
        <v>205</v>
      </c>
      <c r="C27" s="6" t="s">
        <v>107</v>
      </c>
      <c r="D27" s="20" t="s">
        <v>108</v>
      </c>
      <c r="E27" s="30">
        <v>17</v>
      </c>
      <c r="H27" s="26" t="s">
        <v>121</v>
      </c>
      <c r="I27" s="53" t="s">
        <v>206</v>
      </c>
      <c r="J27" s="6" t="s">
        <v>94</v>
      </c>
      <c r="K27" s="8">
        <v>1100</v>
      </c>
      <c r="L27" s="46">
        <v>1100</v>
      </c>
      <c r="M27" s="9">
        <f>K27-L27</f>
        <v>0</v>
      </c>
      <c r="N27" s="20" t="s">
        <v>196</v>
      </c>
      <c r="P27" s="20" t="s">
        <v>173</v>
      </c>
      <c r="R27" s="20" t="s">
        <v>197</v>
      </c>
      <c r="S27" s="6" t="s">
        <v>26</v>
      </c>
      <c r="T27" s="21" t="s">
        <v>99</v>
      </c>
      <c r="X27" s="20" t="s">
        <v>113</v>
      </c>
      <c r="Y27" s="15">
        <f>(E27*$K27/1000)+(E27*$K27/1000)*IF($K27&lt;=7799,2%,1%)</f>
        <v>19.073999999999998</v>
      </c>
      <c r="Z27" s="15">
        <f>(F27*$K27/1000)+(F27*$K27/1000)*IF($K27&lt;=5299,4%,2%)</f>
        <v>0</v>
      </c>
      <c r="AA27" s="15">
        <f>(G27*$K27/1000)+(G27*$K27/1000)*IF($K27&lt;=10599,4%,3%)</f>
        <v>0</v>
      </c>
      <c r="AB27" s="15">
        <f>+Y27+Z27+AA27</f>
        <v>19.073999999999998</v>
      </c>
      <c r="AC27" s="6" t="s">
        <v>99</v>
      </c>
      <c r="AE27" s="48" t="s">
        <v>95</v>
      </c>
      <c r="AG27" s="51">
        <v>132</v>
      </c>
      <c r="AJ27" s="72">
        <v>43709</v>
      </c>
      <c r="XFB27" s="44" t="s">
        <v>207</v>
      </c>
      <c r="XFC27" s="42" t="s">
        <v>76</v>
      </c>
      <c r="XFD27" s="41" t="s">
        <v>64</v>
      </c>
    </row>
    <row r="28" spans="1:36 16382:16384" ht="38.25">
      <c r="A28" s="27">
        <v>24</v>
      </c>
      <c r="B28" s="20" t="s">
        <v>208</v>
      </c>
      <c r="C28" s="6" t="s">
        <v>209</v>
      </c>
      <c r="D28" s="20" t="s">
        <v>91</v>
      </c>
      <c r="F28" s="30">
        <v>1</v>
      </c>
      <c r="I28" s="53" t="s">
        <v>210</v>
      </c>
      <c r="J28" s="6" t="s">
        <v>160</v>
      </c>
      <c r="K28" s="8">
        <v>270</v>
      </c>
      <c r="L28" s="46">
        <v>0</v>
      </c>
      <c r="M28" s="9">
        <f>K28-L28</f>
        <v>270</v>
      </c>
      <c r="N28" s="20" t="s">
        <v>211</v>
      </c>
      <c r="Q28" s="6" t="s">
        <v>54</v>
      </c>
      <c r="S28" s="6" t="s">
        <v>54</v>
      </c>
      <c r="T28" s="21" t="s">
        <v>99</v>
      </c>
      <c r="X28" s="20" t="s">
        <v>175</v>
      </c>
      <c r="Y28" s="15">
        <f>(E28*$K28/1000)+(E28*$K28/1000)*IF($K28&lt;=7799,2%,1%)</f>
        <v>0</v>
      </c>
      <c r="Z28" s="15">
        <f>(F28*$K28/1000)+(F28*$K28/1000)*IF($K28&lt;=5299,4%,2%)</f>
        <v>0.28079999999999999</v>
      </c>
      <c r="AA28" s="15">
        <f>(G28*$K28/1000)+(G28*$K28/1000)*IF($K28&lt;=10599,4%,3%)</f>
        <v>0</v>
      </c>
      <c r="AB28" s="15">
        <f>+Y28+Z28+AA28</f>
        <v>0.28079999999999999</v>
      </c>
      <c r="AC28" s="6" t="s">
        <v>99</v>
      </c>
      <c r="AE28" s="48" t="s">
        <v>161</v>
      </c>
      <c r="XFB28" s="44" t="s">
        <v>212</v>
      </c>
      <c r="XFC28" s="42" t="s">
        <v>77</v>
      </c>
      <c r="XFD28" s="41" t="s">
        <v>65</v>
      </c>
    </row>
    <row r="29" spans="1:36 16382:16384" ht="51">
      <c r="A29" s="27">
        <v>25</v>
      </c>
      <c r="B29" s="20" t="s">
        <v>213</v>
      </c>
      <c r="C29" s="6" t="s">
        <v>214</v>
      </c>
      <c r="D29" s="20" t="s">
        <v>215</v>
      </c>
      <c r="G29" s="30">
        <v>51.5</v>
      </c>
      <c r="H29" s="26" t="s">
        <v>216</v>
      </c>
      <c r="I29" s="53" t="s">
        <v>217</v>
      </c>
      <c r="J29" s="6" t="s">
        <v>171</v>
      </c>
      <c r="K29" s="8">
        <v>1000</v>
      </c>
      <c r="L29" s="46">
        <v>0</v>
      </c>
      <c r="M29" s="9">
        <f>K29-L29</f>
        <v>1000</v>
      </c>
      <c r="N29" s="20" t="s">
        <v>218</v>
      </c>
      <c r="P29" s="20" t="s">
        <v>219</v>
      </c>
      <c r="R29" s="20" t="s">
        <v>220</v>
      </c>
      <c r="T29" s="21" t="s">
        <v>99</v>
      </c>
      <c r="X29" s="20" t="s">
        <v>221</v>
      </c>
      <c r="Y29" s="15">
        <f>(E29*$K29/1000)+(E29*$K29/1000)*IF($K29&lt;=7799,2%,1%)</f>
        <v>0</v>
      </c>
      <c r="Z29" s="15">
        <f>(F29*$K29/1000)+(F29*$K29/1000)*IF($K29&lt;=5299,4%,2%)</f>
        <v>0</v>
      </c>
      <c r="AA29" s="15">
        <f>(G29*$K29/1000)+(G29*$K29/1000)*IF($K29&lt;=10599,4%,3%)</f>
        <v>53.56</v>
      </c>
      <c r="AB29" s="15">
        <f>+Y29+Z29+AA29</f>
        <v>53.56</v>
      </c>
      <c r="AC29" s="6" t="s">
        <v>99</v>
      </c>
      <c r="AE29" s="48" t="s">
        <v>172</v>
      </c>
      <c r="XFB29" s="44" t="s">
        <v>222</v>
      </c>
      <c r="XFC29" s="42" t="s">
        <v>75</v>
      </c>
      <c r="XFD29" s="41" t="s">
        <v>66</v>
      </c>
    </row>
    <row r="30" spans="1:36 16382:16384" ht="51">
      <c r="A30" s="27">
        <v>26</v>
      </c>
      <c r="B30" s="20" t="s">
        <v>223</v>
      </c>
      <c r="C30" s="6" t="s">
        <v>214</v>
      </c>
      <c r="D30" s="20" t="s">
        <v>224</v>
      </c>
      <c r="G30" s="30">
        <v>38.5</v>
      </c>
      <c r="H30" s="26" t="s">
        <v>216</v>
      </c>
      <c r="I30" s="53" t="s">
        <v>225</v>
      </c>
      <c r="J30" s="6" t="s">
        <v>226</v>
      </c>
      <c r="K30" s="8">
        <v>1000</v>
      </c>
      <c r="L30" s="46">
        <v>0</v>
      </c>
      <c r="M30" s="9">
        <f>K30-L30</f>
        <v>1000</v>
      </c>
      <c r="N30" s="20" t="s">
        <v>218</v>
      </c>
      <c r="P30" s="20" t="s">
        <v>219</v>
      </c>
      <c r="R30" s="20" t="s">
        <v>220</v>
      </c>
      <c r="T30" s="21" t="s">
        <v>99</v>
      </c>
      <c r="X30" s="20" t="s">
        <v>221</v>
      </c>
      <c r="Y30" s="15">
        <f>(E30*$K30/1000)+(E30*$K30/1000)*IF($K30&lt;=7799,2%,1%)</f>
        <v>0</v>
      </c>
      <c r="Z30" s="15">
        <f>(F30*$K30/1000)+(F30*$K30/1000)*IF($K30&lt;=5299,4%,2%)</f>
        <v>0</v>
      </c>
      <c r="AA30" s="15">
        <f>(G30*$K30/1000)+(G30*$K30/1000)*IF($K30&lt;=10599,4%,3%)</f>
        <v>40.04</v>
      </c>
      <c r="AB30" s="15">
        <f>+Y30+Z30+AA30</f>
        <v>40.04</v>
      </c>
      <c r="AC30" s="6" t="s">
        <v>99</v>
      </c>
      <c r="AE30" s="48" t="s">
        <v>227</v>
      </c>
      <c r="XFB30" s="44" t="s">
        <v>228</v>
      </c>
      <c r="XFC30" s="42" t="s">
        <v>74</v>
      </c>
      <c r="XFD30" s="41" t="s">
        <v>67</v>
      </c>
    </row>
    <row r="31" spans="1:36 16382:16384" ht="51">
      <c r="A31" s="27">
        <v>27</v>
      </c>
      <c r="B31" s="20" t="s">
        <v>229</v>
      </c>
      <c r="C31" s="6" t="s">
        <v>214</v>
      </c>
      <c r="D31" s="20" t="s">
        <v>224</v>
      </c>
      <c r="G31" s="30">
        <v>33.5</v>
      </c>
      <c r="H31" s="26" t="s">
        <v>216</v>
      </c>
      <c r="I31" s="53" t="s">
        <v>230</v>
      </c>
      <c r="J31" s="6" t="s">
        <v>171</v>
      </c>
      <c r="K31" s="8">
        <v>1000</v>
      </c>
      <c r="L31" s="46">
        <v>0</v>
      </c>
      <c r="M31" s="9">
        <f>K31-L31</f>
        <v>1000</v>
      </c>
      <c r="N31" s="20" t="s">
        <v>218</v>
      </c>
      <c r="P31" s="20" t="s">
        <v>219</v>
      </c>
      <c r="R31" s="20" t="s">
        <v>220</v>
      </c>
      <c r="T31" s="21" t="s">
        <v>99</v>
      </c>
      <c r="X31" s="20" t="s">
        <v>221</v>
      </c>
      <c r="Y31" s="15">
        <f>(E31*$K31/1000)+(E31*$K31/1000)*IF($K31&lt;=7799,2%,1%)</f>
        <v>0</v>
      </c>
      <c r="Z31" s="15">
        <f>(F31*$K31/1000)+(F31*$K31/1000)*IF($K31&lt;=5299,4%,2%)</f>
        <v>0</v>
      </c>
      <c r="AA31" s="15">
        <f>(G31*$K31/1000)+(G31*$K31/1000)*IF($K31&lt;=10599,4%,3%)</f>
        <v>34.840000000000003</v>
      </c>
      <c r="AB31" s="15">
        <f>+Y31+Z31+AA31</f>
        <v>34.840000000000003</v>
      </c>
      <c r="AC31" s="6" t="s">
        <v>99</v>
      </c>
      <c r="AE31" s="48" t="s">
        <v>172</v>
      </c>
      <c r="XFB31" s="44" t="s">
        <v>231</v>
      </c>
      <c r="XFC31" s="42" t="s">
        <v>73</v>
      </c>
      <c r="XFD31" s="43" t="s">
        <v>69</v>
      </c>
    </row>
    <row r="32" spans="1:36 16382:16384" ht="51">
      <c r="A32" s="27">
        <v>28</v>
      </c>
      <c r="B32" s="20" t="s">
        <v>232</v>
      </c>
      <c r="C32" s="6" t="s">
        <v>214</v>
      </c>
      <c r="D32" s="20" t="s">
        <v>224</v>
      </c>
      <c r="G32" s="30">
        <v>26.5</v>
      </c>
      <c r="H32" s="26" t="s">
        <v>216</v>
      </c>
      <c r="I32" s="53" t="s">
        <v>233</v>
      </c>
      <c r="J32" s="6" t="s">
        <v>226</v>
      </c>
      <c r="K32" s="8">
        <v>1500</v>
      </c>
      <c r="L32" s="46">
        <v>0</v>
      </c>
      <c r="M32" s="9">
        <f>K32-L32</f>
        <v>1500</v>
      </c>
      <c r="N32" s="20" t="s">
        <v>218</v>
      </c>
      <c r="P32" s="20" t="s">
        <v>219</v>
      </c>
      <c r="R32" s="20" t="s">
        <v>220</v>
      </c>
      <c r="T32" s="21" t="s">
        <v>99</v>
      </c>
      <c r="X32" s="20" t="s">
        <v>221</v>
      </c>
      <c r="Y32" s="15">
        <f>(E32*$K32/1000)+(E32*$K32/1000)*IF($K32&lt;=7799,2%,1%)</f>
        <v>0</v>
      </c>
      <c r="Z32" s="15">
        <f>(F32*$K32/1000)+(F32*$K32/1000)*IF($K32&lt;=5299,4%,2%)</f>
        <v>0</v>
      </c>
      <c r="AA32" s="15">
        <f>(G32*$K32/1000)+(G32*$K32/1000)*IF($K32&lt;=10599,4%,3%)</f>
        <v>41.34</v>
      </c>
      <c r="AB32" s="15">
        <f>+Y32+Z32+AA32</f>
        <v>41.34</v>
      </c>
      <c r="AC32" s="6" t="s">
        <v>99</v>
      </c>
      <c r="AE32" s="48" t="s">
        <v>227</v>
      </c>
      <c r="XFB32" s="44" t="s">
        <v>234</v>
      </c>
      <c r="XFC32" s="42" t="s">
        <v>60</v>
      </c>
      <c r="XFD32" s="43" t="s">
        <v>70</v>
      </c>
    </row>
    <row r="33" spans="1:36 16382:16384" ht="51">
      <c r="A33" s="27">
        <v>29</v>
      </c>
      <c r="B33" s="20" t="s">
        <v>235</v>
      </c>
      <c r="C33" s="6" t="s">
        <v>214</v>
      </c>
      <c r="D33" s="20" t="s">
        <v>224</v>
      </c>
      <c r="G33" s="30">
        <v>17.5</v>
      </c>
      <c r="H33" s="26" t="s">
        <v>216</v>
      </c>
      <c r="I33" s="53" t="s">
        <v>236</v>
      </c>
      <c r="J33" s="6" t="s">
        <v>226</v>
      </c>
      <c r="K33" s="8">
        <v>1000</v>
      </c>
      <c r="L33" s="46">
        <v>0</v>
      </c>
      <c r="M33" s="9">
        <f>K33-L33</f>
        <v>1000</v>
      </c>
      <c r="N33" s="20" t="s">
        <v>218</v>
      </c>
      <c r="P33" s="20" t="s">
        <v>219</v>
      </c>
      <c r="R33" s="20" t="s">
        <v>220</v>
      </c>
      <c r="T33" s="21" t="s">
        <v>99</v>
      </c>
      <c r="X33" s="20" t="s">
        <v>221</v>
      </c>
      <c r="Y33" s="15">
        <f>(E33*$K33/1000)+(E33*$K33/1000)*IF($K33&lt;=7799,2%,1%)</f>
        <v>0</v>
      </c>
      <c r="Z33" s="15">
        <f>(F33*$K33/1000)+(F33*$K33/1000)*IF($K33&lt;=5299,4%,2%)</f>
        <v>0</v>
      </c>
      <c r="AA33" s="15">
        <f>(G33*$K33/1000)+(G33*$K33/1000)*IF($K33&lt;=10599,4%,3%)</f>
        <v>18.2</v>
      </c>
      <c r="AB33" s="15">
        <f>+Y33+Z33+AA33</f>
        <v>18.2</v>
      </c>
      <c r="AC33" s="6" t="s">
        <v>99</v>
      </c>
      <c r="AE33" s="48" t="s">
        <v>227</v>
      </c>
      <c r="XFB33" s="44" t="s">
        <v>237</v>
      </c>
      <c r="XFC33" s="42" t="s">
        <v>61</v>
      </c>
      <c r="XFD33" s="42" t="s">
        <v>71</v>
      </c>
    </row>
    <row r="34" spans="1:36 16382:16384" ht="51">
      <c r="A34" s="27">
        <v>30</v>
      </c>
      <c r="B34" s="20" t="s">
        <v>184</v>
      </c>
      <c r="C34" s="6" t="s">
        <v>185</v>
      </c>
      <c r="D34" s="20" t="s">
        <v>108</v>
      </c>
      <c r="E34" s="30">
        <v>1</v>
      </c>
      <c r="I34" s="53" t="s">
        <v>238</v>
      </c>
      <c r="J34" s="6" t="s">
        <v>94</v>
      </c>
      <c r="K34" s="8">
        <v>1100</v>
      </c>
      <c r="L34" s="46">
        <v>1100</v>
      </c>
      <c r="M34" s="9">
        <f>K34-L34</f>
        <v>0</v>
      </c>
      <c r="N34" s="20" t="s">
        <v>239</v>
      </c>
      <c r="Q34" s="6" t="s">
        <v>54</v>
      </c>
      <c r="R34" s="20" t="s">
        <v>240</v>
      </c>
      <c r="S34" s="6" t="s">
        <v>26</v>
      </c>
      <c r="T34" s="21" t="s">
        <v>99</v>
      </c>
      <c r="X34" s="20" t="s">
        <v>113</v>
      </c>
      <c r="Y34" s="15">
        <f>(E34*$K34/1000)+(E34*$K34/1000)*IF($K34&lt;=7799,2%,1%)</f>
        <v>1.1220000000000001</v>
      </c>
      <c r="Z34" s="15">
        <f>(F34*$K34/1000)+(F34*$K34/1000)*IF($K34&lt;=5299,4%,2%)</f>
        <v>0</v>
      </c>
      <c r="AA34" s="15">
        <f>(G34*$K34/1000)+(G34*$K34/1000)*IF($K34&lt;=10599,4%,3%)</f>
        <v>0</v>
      </c>
      <c r="AB34" s="15">
        <f>+Y34+Z34+AA34</f>
        <v>1.1220000000000001</v>
      </c>
      <c r="AC34" s="6" t="s">
        <v>99</v>
      </c>
      <c r="AE34" s="48" t="s">
        <v>95</v>
      </c>
      <c r="AG34" s="51">
        <v>132</v>
      </c>
      <c r="AJ34" s="72">
        <v>43709</v>
      </c>
      <c r="XFB34" s="44" t="s">
        <v>241</v>
      </c>
      <c r="XFC34" s="42" t="s">
        <v>62</v>
      </c>
      <c r="XFD34" s="42" t="s">
        <v>72</v>
      </c>
    </row>
    <row r="35" spans="1:36 16382:16384" ht="51">
      <c r="A35" s="27">
        <v>31</v>
      </c>
      <c r="B35" s="20" t="s">
        <v>242</v>
      </c>
      <c r="C35" s="6" t="s">
        <v>90</v>
      </c>
      <c r="D35" s="20" t="s">
        <v>108</v>
      </c>
      <c r="F35" s="30">
        <v>0.5</v>
      </c>
      <c r="I35" s="53" t="s">
        <v>243</v>
      </c>
      <c r="J35" s="6" t="s">
        <v>226</v>
      </c>
      <c r="K35" s="8">
        <v>520</v>
      </c>
      <c r="L35" s="46">
        <v>0</v>
      </c>
      <c r="M35" s="9">
        <f>K35-L35</f>
        <v>520</v>
      </c>
      <c r="N35" s="20" t="s">
        <v>239</v>
      </c>
      <c r="Q35" s="6" t="s">
        <v>54</v>
      </c>
      <c r="S35" s="6" t="s">
        <v>54</v>
      </c>
      <c r="T35" s="21" t="s">
        <v>99</v>
      </c>
      <c r="X35" s="20" t="s">
        <v>244</v>
      </c>
      <c r="Y35" s="15">
        <f>(E35*$K35/1000)+(E35*$K35/1000)*IF($K35&lt;=7799,2%,1%)</f>
        <v>0</v>
      </c>
      <c r="Z35" s="15">
        <f>(F35*$K35/1000)+(F35*$K35/1000)*IF($K35&lt;=5299,4%,2%)</f>
        <v>0.27040000000000003</v>
      </c>
      <c r="AA35" s="15">
        <f>(G35*$K35/1000)+(G35*$K35/1000)*IF($K35&lt;=10599,4%,3%)</f>
        <v>0</v>
      </c>
      <c r="AB35" s="15">
        <f>+Y35+Z35+AA35</f>
        <v>0.27040000000000003</v>
      </c>
      <c r="AC35" s="6" t="s">
        <v>99</v>
      </c>
      <c r="AE35" s="48" t="s">
        <v>227</v>
      </c>
      <c r="XFB35" s="44" t="s">
        <v>245</v>
      </c>
      <c r="XFC35" s="42" t="s">
        <v>63</v>
      </c>
      <c r="XFD35" s="42" t="s">
        <v>68</v>
      </c>
    </row>
    <row r="36" spans="1:36 16382:16384" ht="51">
      <c r="A36" s="27">
        <v>32</v>
      </c>
      <c r="B36" s="20" t="s">
        <v>242</v>
      </c>
      <c r="C36" s="6" t="s">
        <v>90</v>
      </c>
      <c r="D36" s="20" t="s">
        <v>108</v>
      </c>
      <c r="F36" s="30">
        <v>0.25</v>
      </c>
      <c r="I36" s="53" t="s">
        <v>246</v>
      </c>
      <c r="J36" s="6" t="s">
        <v>226</v>
      </c>
      <c r="K36" s="8">
        <v>185</v>
      </c>
      <c r="L36" s="46">
        <v>0</v>
      </c>
      <c r="M36" s="9">
        <f>K36-L36</f>
        <v>185</v>
      </c>
      <c r="N36" s="20" t="s">
        <v>239</v>
      </c>
      <c r="Q36" s="6" t="s">
        <v>54</v>
      </c>
      <c r="S36" s="6" t="s">
        <v>54</v>
      </c>
      <c r="T36" s="21" t="s">
        <v>99</v>
      </c>
      <c r="X36" s="20" t="s">
        <v>244</v>
      </c>
      <c r="Y36" s="15">
        <f>(E36*$K36/1000)+(E36*$K36/1000)*IF($K36&lt;=7799,2%,1%)</f>
        <v>0</v>
      </c>
      <c r="Z36" s="15">
        <f>(F36*$K36/1000)+(F36*$K36/1000)*IF($K36&lt;=5299,4%,2%)</f>
        <v>4.8099999999999997E-2</v>
      </c>
      <c r="AA36" s="15">
        <f>(G36*$K36/1000)+(G36*$K36/1000)*IF($K36&lt;=10599,4%,3%)</f>
        <v>0</v>
      </c>
      <c r="AB36" s="15">
        <f>+Y36+Z36+AA36</f>
        <v>4.8099999999999997E-2</v>
      </c>
      <c r="AC36" s="6" t="s">
        <v>99</v>
      </c>
      <c r="AE36" s="48" t="s">
        <v>227</v>
      </c>
      <c r="XFB36" s="44" t="s">
        <v>247</v>
      </c>
      <c r="XFC36" s="31" t="s">
        <v>53</v>
      </c>
      <c r="XFD36" s="31" t="s">
        <v>54</v>
      </c>
    </row>
    <row r="37" spans="1:36 16382:16384" ht="38.25">
      <c r="A37" s="27">
        <v>33</v>
      </c>
      <c r="B37" s="20" t="s">
        <v>248</v>
      </c>
      <c r="C37" s="6" t="s">
        <v>90</v>
      </c>
      <c r="D37" s="20" t="s">
        <v>91</v>
      </c>
      <c r="G37" s="30">
        <v>12.5</v>
      </c>
      <c r="H37" s="26" t="s">
        <v>92</v>
      </c>
      <c r="I37" s="53" t="s">
        <v>249</v>
      </c>
      <c r="J37" s="6" t="s">
        <v>94</v>
      </c>
      <c r="K37" s="8">
        <v>2200</v>
      </c>
      <c r="L37" s="46">
        <v>0</v>
      </c>
      <c r="M37" s="9">
        <v>2200</v>
      </c>
      <c r="N37" s="20" t="s">
        <v>239</v>
      </c>
      <c r="P37" s="20" t="s">
        <v>117</v>
      </c>
      <c r="R37" s="20" t="s">
        <v>240</v>
      </c>
      <c r="T37" s="21" t="s">
        <v>99</v>
      </c>
      <c r="X37" s="20" t="s">
        <v>100</v>
      </c>
      <c r="Y37" s="15">
        <f>(E37*$K37/1000)+(E37*$K37/1000)*IF($K37&lt;=7799,2%,1%)</f>
        <v>0</v>
      </c>
      <c r="Z37" s="15">
        <f>(F37*$K37/1000)+(F37*$K37/1000)*IF($K37&lt;=5299,4%,2%)</f>
        <v>0</v>
      </c>
      <c r="AA37" s="15">
        <f>(G37*$K37/1000)+(G37*$K37/1000)*IF($K37&lt;=10599,4%,3%)</f>
        <v>28.6</v>
      </c>
      <c r="AB37" s="15">
        <f>+Y37+Z37+AA37</f>
        <v>28.6</v>
      </c>
      <c r="AC37" s="6" t="s">
        <v>99</v>
      </c>
      <c r="AE37" s="48" t="s">
        <v>95</v>
      </c>
      <c r="AG37" s="51">
        <v>129</v>
      </c>
      <c r="AH37" s="71">
        <v>43497</v>
      </c>
      <c r="AI37" s="71">
        <v>43525</v>
      </c>
      <c r="AJ37" s="72">
        <v>43525</v>
      </c>
      <c r="XFB37" s="44" t="s">
        <v>250</v>
      </c>
      <c r="XFC37" s="31"/>
      <c r="XFD37" s="31"/>
    </row>
    <row r="38" spans="1:36 16382:16384" ht="25.5">
      <c r="A38" s="27">
        <v>34</v>
      </c>
      <c r="B38" s="20" t="s">
        <v>251</v>
      </c>
      <c r="C38" s="6" t="s">
        <v>90</v>
      </c>
      <c r="D38" s="20" t="s">
        <v>108</v>
      </c>
      <c r="G38" s="30">
        <v>4</v>
      </c>
      <c r="H38" s="26" t="s">
        <v>92</v>
      </c>
      <c r="I38" s="53" t="s">
        <v>252</v>
      </c>
      <c r="J38" s="6" t="s">
        <v>94</v>
      </c>
      <c r="K38" s="8">
        <v>2200</v>
      </c>
      <c r="L38" s="46">
        <v>2200</v>
      </c>
      <c r="M38" s="9">
        <f>K38-L38</f>
        <v>0</v>
      </c>
      <c r="N38" s="20" t="s">
        <v>239</v>
      </c>
      <c r="P38" s="20" t="s">
        <v>117</v>
      </c>
      <c r="R38" s="20" t="s">
        <v>240</v>
      </c>
      <c r="S38" s="6" t="s">
        <v>26</v>
      </c>
      <c r="T38" s="21" t="s">
        <v>99</v>
      </c>
      <c r="X38" s="20" t="s">
        <v>253</v>
      </c>
      <c r="Y38" s="15">
        <f>(E38*$K38/1000)+(E38*$K38/1000)*IF($K38&lt;=7799,2%,1%)</f>
        <v>0</v>
      </c>
      <c r="Z38" s="15">
        <f>(F38*$K38/1000)+(F38*$K38/1000)*IF($K38&lt;=5299,4%,2%)</f>
        <v>0</v>
      </c>
      <c r="AA38" s="15">
        <f>(G38*$K38/1000)+(G38*$K38/1000)*IF($K38&lt;=10599,4%,3%)</f>
        <v>9.152000000000001</v>
      </c>
      <c r="AB38" s="15">
        <f>+Y38+Z38+AA38</f>
        <v>9.152000000000001</v>
      </c>
      <c r="AC38" s="6" t="s">
        <v>99</v>
      </c>
      <c r="AE38" s="48" t="s">
        <v>95</v>
      </c>
      <c r="AG38" s="51">
        <v>129</v>
      </c>
      <c r="AH38" s="71">
        <v>43497</v>
      </c>
      <c r="AI38" s="71">
        <v>43525</v>
      </c>
      <c r="AJ38" s="72">
        <v>43525</v>
      </c>
      <c r="XFB38" s="44" t="s">
        <v>254</v>
      </c>
      <c r="XFC38" s="60" t="s">
        <v>18</v>
      </c>
      <c r="XFD38" s="60"/>
    </row>
    <row r="39" spans="1:36 16382:16384" ht="51">
      <c r="A39" s="27">
        <v>35</v>
      </c>
      <c r="B39" s="20" t="s">
        <v>255</v>
      </c>
      <c r="C39" s="6" t="s">
        <v>107</v>
      </c>
      <c r="D39" s="20" t="s">
        <v>91</v>
      </c>
      <c r="E39" s="30">
        <v>67.5</v>
      </c>
      <c r="H39" s="26" t="s">
        <v>92</v>
      </c>
      <c r="I39" s="53" t="s">
        <v>256</v>
      </c>
      <c r="J39" s="6" t="s">
        <v>94</v>
      </c>
      <c r="K39" s="8">
        <v>1100</v>
      </c>
      <c r="L39" s="46">
        <v>0</v>
      </c>
      <c r="M39" s="9">
        <v>1100</v>
      </c>
      <c r="N39" s="20" t="s">
        <v>239</v>
      </c>
      <c r="P39" s="20" t="s">
        <v>111</v>
      </c>
      <c r="R39" s="20" t="s">
        <v>240</v>
      </c>
      <c r="T39" s="21" t="s">
        <v>99</v>
      </c>
      <c r="X39" s="20" t="s">
        <v>118</v>
      </c>
      <c r="Y39" s="15">
        <f>(E39*$K39/1000)+(E39*$K39/1000)*IF($K39&lt;=7799,2%,1%)</f>
        <v>75.734999999999999</v>
      </c>
      <c r="Z39" s="15">
        <f>(F39*$K39/1000)+(F39*$K39/1000)*IF($K39&lt;=5299,4%,2%)</f>
        <v>0</v>
      </c>
      <c r="AA39" s="15">
        <f>(G39*$K39/1000)+(G39*$K39/1000)*IF($K39&lt;=10599,4%,3%)</f>
        <v>0</v>
      </c>
      <c r="AB39" s="15">
        <f>+Y39+Z39+AA39</f>
        <v>75.734999999999999</v>
      </c>
      <c r="AC39" s="6" t="s">
        <v>99</v>
      </c>
      <c r="AE39" s="48" t="s">
        <v>95</v>
      </c>
      <c r="AG39" s="51">
        <v>132</v>
      </c>
      <c r="AJ39" s="72">
        <v>43709</v>
      </c>
      <c r="XFB39" s="44" t="s">
        <v>257</v>
      </c>
      <c r="XFC39" s="23" t="s">
        <v>21</v>
      </c>
      <c r="XFD39" s="23" t="s">
        <v>22</v>
      </c>
    </row>
    <row r="40" spans="1:36 16382:16384" ht="51">
      <c r="A40" s="27">
        <v>36</v>
      </c>
      <c r="B40" s="20" t="s">
        <v>258</v>
      </c>
      <c r="C40" s="6" t="s">
        <v>107</v>
      </c>
      <c r="D40" s="20" t="s">
        <v>91</v>
      </c>
      <c r="E40" s="30">
        <v>22.5</v>
      </c>
      <c r="H40" s="26" t="s">
        <v>121</v>
      </c>
      <c r="I40" s="53" t="s">
        <v>259</v>
      </c>
      <c r="J40" s="6" t="s">
        <v>94</v>
      </c>
      <c r="K40" s="8">
        <v>1100</v>
      </c>
      <c r="L40" s="46">
        <v>1100</v>
      </c>
      <c r="M40" s="9">
        <f>K40-L40</f>
        <v>0</v>
      </c>
      <c r="N40" s="20" t="s">
        <v>239</v>
      </c>
      <c r="P40" s="20" t="s">
        <v>117</v>
      </c>
      <c r="R40" s="20" t="s">
        <v>240</v>
      </c>
      <c r="S40" s="6" t="s">
        <v>26</v>
      </c>
      <c r="T40" s="21" t="s">
        <v>99</v>
      </c>
      <c r="X40" s="20" t="s">
        <v>118</v>
      </c>
      <c r="Y40" s="15">
        <f>(E40*$K40/1000)+(E40*$K40/1000)*IF($K40&lt;=7799,2%,1%)</f>
        <v>25.245000000000001</v>
      </c>
      <c r="Z40" s="15">
        <f>(F40*$K40/1000)+(F40*$K40/1000)*IF($K40&lt;=5299,4%,2%)</f>
        <v>0</v>
      </c>
      <c r="AA40" s="15">
        <f>(G40*$K40/1000)+(G40*$K40/1000)*IF($K40&lt;=10599,4%,3%)</f>
        <v>0</v>
      </c>
      <c r="AB40" s="15">
        <f>+Y40+Z40+AA40</f>
        <v>25.245000000000001</v>
      </c>
      <c r="AC40" s="6" t="s">
        <v>99</v>
      </c>
      <c r="AE40" s="48" t="s">
        <v>95</v>
      </c>
      <c r="AG40" s="51">
        <v>132</v>
      </c>
      <c r="AJ40" s="72">
        <v>43709</v>
      </c>
      <c r="XFB40" s="44" t="s">
        <v>260</v>
      </c>
      <c r="XFC40" s="23" t="s">
        <v>25</v>
      </c>
      <c r="XFD40" s="23" t="s">
        <v>26</v>
      </c>
    </row>
    <row r="41" spans="1:36 16382:16384" ht="51">
      <c r="A41" s="27">
        <v>37</v>
      </c>
      <c r="B41" s="20" t="s">
        <v>261</v>
      </c>
      <c r="C41" s="6" t="s">
        <v>90</v>
      </c>
      <c r="D41" s="20" t="s">
        <v>108</v>
      </c>
      <c r="F41" s="30">
        <v>0.25</v>
      </c>
      <c r="I41" s="53" t="s">
        <v>262</v>
      </c>
      <c r="J41" s="6" t="s">
        <v>263</v>
      </c>
      <c r="K41" s="8">
        <v>344</v>
      </c>
      <c r="L41" s="46">
        <v>0</v>
      </c>
      <c r="M41" s="9">
        <f>K41-L41</f>
        <v>344</v>
      </c>
      <c r="N41" s="20" t="s">
        <v>265</v>
      </c>
      <c r="Q41" s="6" t="s">
        <v>54</v>
      </c>
      <c r="S41" s="6" t="s">
        <v>54</v>
      </c>
      <c r="T41" s="21" t="s">
        <v>99</v>
      </c>
      <c r="X41" s="20" t="s">
        <v>244</v>
      </c>
      <c r="Y41" s="15">
        <f>(E41*$K41/1000)+(E41*$K41/1000)*IF($K41&lt;=7799,2%,1%)</f>
        <v>0</v>
      </c>
      <c r="Z41" s="15">
        <f>(F41*$K41/1000)+(F41*$K41/1000)*IF($K41&lt;=5299,4%,2%)</f>
        <v>8.9439999999999992E-2</v>
      </c>
      <c r="AA41" s="15">
        <f>(G41*$K41/1000)+(G41*$K41/1000)*IF($K41&lt;=10599,4%,3%)</f>
        <v>0</v>
      </c>
      <c r="AB41" s="15">
        <f>+Y41+Z41+AA41</f>
        <v>8.9439999999999992E-2</v>
      </c>
      <c r="AC41" s="6" t="s">
        <v>99</v>
      </c>
      <c r="AE41" s="48" t="s">
        <v>264</v>
      </c>
      <c r="XFB41" s="44" t="s">
        <v>266</v>
      </c>
      <c r="XFC41" s="23" t="s">
        <v>37</v>
      </c>
      <c r="XFD41" s="23" t="s">
        <v>38</v>
      </c>
    </row>
    <row r="42" spans="1:36 16382:16384" ht="51">
      <c r="A42" s="27">
        <v>38</v>
      </c>
      <c r="B42" s="20" t="s">
        <v>267</v>
      </c>
      <c r="C42" s="6" t="s">
        <v>90</v>
      </c>
      <c r="D42" s="20" t="s">
        <v>108</v>
      </c>
      <c r="F42" s="30">
        <v>0.25</v>
      </c>
      <c r="I42" s="53" t="s">
        <v>268</v>
      </c>
      <c r="J42" s="6" t="s">
        <v>263</v>
      </c>
      <c r="K42" s="8">
        <v>144</v>
      </c>
      <c r="L42" s="46">
        <v>0</v>
      </c>
      <c r="M42" s="9">
        <f>K42-L42</f>
        <v>144</v>
      </c>
      <c r="N42" s="20" t="s">
        <v>265</v>
      </c>
      <c r="Q42" s="6" t="s">
        <v>54</v>
      </c>
      <c r="S42" s="6" t="s">
        <v>54</v>
      </c>
      <c r="T42" s="21" t="s">
        <v>99</v>
      </c>
      <c r="X42" s="20" t="s">
        <v>244</v>
      </c>
      <c r="Y42" s="15">
        <f>(E42*$K42/1000)+(E42*$K42/1000)*IF($K42&lt;=7799,2%,1%)</f>
        <v>0</v>
      </c>
      <c r="Z42" s="15">
        <f>(F42*$K42/1000)+(F42*$K42/1000)*IF($K42&lt;=5299,4%,2%)</f>
        <v>3.7439999999999994E-2</v>
      </c>
      <c r="AA42" s="15">
        <f>(G42*$K42/1000)+(G42*$K42/1000)*IF($K42&lt;=10599,4%,3%)</f>
        <v>0</v>
      </c>
      <c r="AB42" s="15">
        <f>+Y42+Z42+AA42</f>
        <v>3.7439999999999994E-2</v>
      </c>
      <c r="AC42" s="6" t="s">
        <v>99</v>
      </c>
      <c r="AE42" s="48" t="s">
        <v>264</v>
      </c>
      <c r="XFB42" s="44" t="s">
        <v>269</v>
      </c>
      <c r="XFC42" s="23" t="s">
        <v>39</v>
      </c>
      <c r="XFD42" s="23" t="s">
        <v>40</v>
      </c>
    </row>
    <row r="43" spans="1:36 16382:16384" ht="51">
      <c r="A43" s="27">
        <v>39</v>
      </c>
      <c r="B43" s="20" t="s">
        <v>270</v>
      </c>
      <c r="C43" s="6" t="s">
        <v>90</v>
      </c>
      <c r="D43" s="20" t="s">
        <v>108</v>
      </c>
      <c r="F43" s="30">
        <v>0.25</v>
      </c>
      <c r="I43" s="53" t="s">
        <v>271</v>
      </c>
      <c r="J43" s="6" t="s">
        <v>263</v>
      </c>
      <c r="K43" s="8">
        <v>172</v>
      </c>
      <c r="L43" s="46">
        <v>0</v>
      </c>
      <c r="M43" s="9">
        <f>K43-L43</f>
        <v>172</v>
      </c>
      <c r="N43" s="20" t="s">
        <v>265</v>
      </c>
      <c r="Q43" s="6" t="s">
        <v>54</v>
      </c>
      <c r="S43" s="6" t="s">
        <v>54</v>
      </c>
      <c r="T43" s="21" t="s">
        <v>99</v>
      </c>
      <c r="X43" s="20" t="s">
        <v>244</v>
      </c>
      <c r="Y43" s="15">
        <f>(E43*$K43/1000)+(E43*$K43/1000)*IF($K43&lt;=7799,2%,1%)</f>
        <v>0</v>
      </c>
      <c r="Z43" s="15">
        <f>(F43*$K43/1000)+(F43*$K43/1000)*IF($K43&lt;=5299,4%,2%)</f>
        <v>4.4719999999999996E-2</v>
      </c>
      <c r="AA43" s="15">
        <f>(G43*$K43/1000)+(G43*$K43/1000)*IF($K43&lt;=10599,4%,3%)</f>
        <v>0</v>
      </c>
      <c r="AB43" s="15">
        <f>+Y43+Z43+AA43</f>
        <v>4.4719999999999996E-2</v>
      </c>
      <c r="AC43" s="6" t="s">
        <v>99</v>
      </c>
      <c r="AE43" s="48" t="s">
        <v>264</v>
      </c>
      <c r="XFB43" s="44" t="s">
        <v>272</v>
      </c>
      <c r="XFC43" s="23" t="s">
        <v>27</v>
      </c>
      <c r="XFD43" s="23" t="s">
        <v>28</v>
      </c>
    </row>
    <row r="44" spans="1:36 16382:16384" ht="51">
      <c r="A44" s="27">
        <v>40</v>
      </c>
      <c r="B44" s="20" t="s">
        <v>273</v>
      </c>
      <c r="C44" s="6" t="s">
        <v>90</v>
      </c>
      <c r="D44" s="20" t="s">
        <v>108</v>
      </c>
      <c r="F44" s="30">
        <v>0.25</v>
      </c>
      <c r="I44" s="53" t="s">
        <v>274</v>
      </c>
      <c r="J44" s="6" t="s">
        <v>263</v>
      </c>
      <c r="K44" s="8">
        <v>203</v>
      </c>
      <c r="L44" s="46">
        <v>0</v>
      </c>
      <c r="M44" s="9">
        <f>K44-L44</f>
        <v>203</v>
      </c>
      <c r="N44" s="20" t="s">
        <v>265</v>
      </c>
      <c r="Q44" s="6" t="s">
        <v>54</v>
      </c>
      <c r="S44" s="6" t="s">
        <v>54</v>
      </c>
      <c r="T44" s="21" t="s">
        <v>99</v>
      </c>
      <c r="X44" s="20" t="s">
        <v>244</v>
      </c>
      <c r="Y44" s="15">
        <f>(E44*$K44/1000)+(E44*$K44/1000)*IF($K44&lt;=7799,2%,1%)</f>
        <v>0</v>
      </c>
      <c r="Z44" s="15">
        <f>(F44*$K44/1000)+(F44*$K44/1000)*IF($K44&lt;=5299,4%,2%)</f>
        <v>5.2780000000000001E-2</v>
      </c>
      <c r="AA44" s="15">
        <f>(G44*$K44/1000)+(G44*$K44/1000)*IF($K44&lt;=10599,4%,3%)</f>
        <v>0</v>
      </c>
      <c r="AB44" s="15">
        <f>+Y44+Z44+AA44</f>
        <v>5.2780000000000001E-2</v>
      </c>
      <c r="AC44" s="6" t="s">
        <v>99</v>
      </c>
      <c r="AE44" s="48" t="s">
        <v>264</v>
      </c>
      <c r="XFB44" s="44" t="s">
        <v>275</v>
      </c>
      <c r="XFC44" s="42" t="s">
        <v>76</v>
      </c>
      <c r="XFD44" s="41" t="s">
        <v>64</v>
      </c>
    </row>
    <row r="45" spans="1:36 16382:16384" ht="51">
      <c r="A45" s="27">
        <v>41</v>
      </c>
      <c r="B45" s="20" t="s">
        <v>276</v>
      </c>
      <c r="C45" s="6" t="s">
        <v>277</v>
      </c>
      <c r="D45" s="20" t="s">
        <v>91</v>
      </c>
      <c r="F45" s="30">
        <v>0.25</v>
      </c>
      <c r="I45" s="53" t="s">
        <v>278</v>
      </c>
      <c r="J45" s="6" t="s">
        <v>160</v>
      </c>
      <c r="K45" s="8">
        <v>1040</v>
      </c>
      <c r="L45" s="46">
        <v>0</v>
      </c>
      <c r="M45" s="9">
        <f>K45-L45</f>
        <v>1040</v>
      </c>
      <c r="N45" s="20" t="s">
        <v>265</v>
      </c>
      <c r="Q45" s="6" t="s">
        <v>54</v>
      </c>
      <c r="R45" s="20" t="s">
        <v>279</v>
      </c>
      <c r="T45" s="21" t="s">
        <v>99</v>
      </c>
      <c r="X45" s="20" t="s">
        <v>118</v>
      </c>
      <c r="Y45" s="15">
        <f>(E45*$K45/1000)+(E45*$K45/1000)*IF($K45&lt;=7799,2%,1%)</f>
        <v>0</v>
      </c>
      <c r="Z45" s="15">
        <f>(F45*$K45/1000)+(F45*$K45/1000)*IF($K45&lt;=5299,4%,2%)</f>
        <v>0.27040000000000003</v>
      </c>
      <c r="AA45" s="15">
        <f>(G45*$K45/1000)+(G45*$K45/1000)*IF($K45&lt;=10599,4%,3%)</f>
        <v>0</v>
      </c>
      <c r="AB45" s="15">
        <f>+Y45+Z45+AA45</f>
        <v>0.27040000000000003</v>
      </c>
      <c r="AC45" s="6" t="s">
        <v>99</v>
      </c>
      <c r="AE45" s="48" t="s">
        <v>161</v>
      </c>
      <c r="XFB45" s="44" t="s">
        <v>280</v>
      </c>
      <c r="XFC45" s="42" t="s">
        <v>77</v>
      </c>
      <c r="XFD45" s="41" t="s">
        <v>65</v>
      </c>
    </row>
    <row r="46" spans="1:36 16382:16384" ht="51">
      <c r="A46" s="27">
        <v>42</v>
      </c>
      <c r="B46" s="20" t="s">
        <v>281</v>
      </c>
      <c r="C46" s="6" t="s">
        <v>277</v>
      </c>
      <c r="D46" s="20" t="s">
        <v>91</v>
      </c>
      <c r="F46" s="30">
        <v>0.25</v>
      </c>
      <c r="I46" s="53" t="s">
        <v>282</v>
      </c>
      <c r="J46" s="6" t="s">
        <v>160</v>
      </c>
      <c r="K46" s="8">
        <v>1032</v>
      </c>
      <c r="L46" s="46">
        <v>0</v>
      </c>
      <c r="M46" s="9">
        <f>K46-L46</f>
        <v>1032</v>
      </c>
      <c r="N46" s="20" t="s">
        <v>265</v>
      </c>
      <c r="Q46" s="6" t="s">
        <v>54</v>
      </c>
      <c r="R46" s="20" t="s">
        <v>279</v>
      </c>
      <c r="T46" s="21" t="s">
        <v>99</v>
      </c>
      <c r="X46" s="20" t="s">
        <v>118</v>
      </c>
      <c r="Y46" s="15">
        <f>(E46*$K46/1000)+(E46*$K46/1000)*IF($K46&lt;=7799,2%,1%)</f>
        <v>0</v>
      </c>
      <c r="Z46" s="15">
        <f>(F46*$K46/1000)+(F46*$K46/1000)*IF($K46&lt;=5299,4%,2%)</f>
        <v>0.26832</v>
      </c>
      <c r="AA46" s="15">
        <f>(G46*$K46/1000)+(G46*$K46/1000)*IF($K46&lt;=10599,4%,3%)</f>
        <v>0</v>
      </c>
      <c r="AB46" s="15">
        <f>+Y46+Z46+AA46</f>
        <v>0.26832</v>
      </c>
      <c r="AC46" s="6" t="s">
        <v>99</v>
      </c>
      <c r="AE46" s="48" t="s">
        <v>161</v>
      </c>
      <c r="XFB46" s="44" t="s">
        <v>283</v>
      </c>
      <c r="XFC46" s="42" t="s">
        <v>75</v>
      </c>
      <c r="XFD46" s="41" t="s">
        <v>66</v>
      </c>
    </row>
    <row r="47" spans="1:36 16382:16384" ht="51">
      <c r="A47" s="27">
        <v>43</v>
      </c>
      <c r="B47" s="20" t="s">
        <v>284</v>
      </c>
      <c r="C47" s="6" t="s">
        <v>277</v>
      </c>
      <c r="D47" s="20" t="s">
        <v>91</v>
      </c>
      <c r="F47" s="30">
        <v>0.25</v>
      </c>
      <c r="I47" s="53" t="s">
        <v>285</v>
      </c>
      <c r="J47" s="6" t="s">
        <v>160</v>
      </c>
      <c r="K47" s="8">
        <v>702</v>
      </c>
      <c r="L47" s="46">
        <v>0</v>
      </c>
      <c r="M47" s="9">
        <f>K47-L47</f>
        <v>702</v>
      </c>
      <c r="N47" s="20" t="s">
        <v>265</v>
      </c>
      <c r="Q47" s="6" t="s">
        <v>54</v>
      </c>
      <c r="R47" s="20" t="s">
        <v>279</v>
      </c>
      <c r="T47" s="21" t="s">
        <v>99</v>
      </c>
      <c r="X47" s="20" t="s">
        <v>118</v>
      </c>
      <c r="Y47" s="15">
        <f>(E47*$K47/1000)+(E47*$K47/1000)*IF($K47&lt;=7799,2%,1%)</f>
        <v>0</v>
      </c>
      <c r="Z47" s="15">
        <f>(F47*$K47/1000)+(F47*$K47/1000)*IF($K47&lt;=5299,4%,2%)</f>
        <v>0.18251999999999999</v>
      </c>
      <c r="AA47" s="15">
        <f>(G47*$K47/1000)+(G47*$K47/1000)*IF($K47&lt;=10599,4%,3%)</f>
        <v>0</v>
      </c>
      <c r="AB47" s="15">
        <f>+Y47+Z47+AA47</f>
        <v>0.18251999999999999</v>
      </c>
      <c r="AC47" s="6" t="s">
        <v>99</v>
      </c>
      <c r="AE47" s="48" t="s">
        <v>161</v>
      </c>
      <c r="XFB47" s="44" t="s">
        <v>286</v>
      </c>
      <c r="XFC47" s="42" t="s">
        <v>74</v>
      </c>
      <c r="XFD47" s="41" t="s">
        <v>67</v>
      </c>
    </row>
    <row r="48" spans="1:36 16382:16384" ht="38.25">
      <c r="A48" s="27">
        <v>44</v>
      </c>
      <c r="B48" s="20" t="s">
        <v>287</v>
      </c>
      <c r="C48" s="6" t="s">
        <v>90</v>
      </c>
      <c r="D48" s="20" t="s">
        <v>91</v>
      </c>
      <c r="F48" s="30">
        <v>0.5</v>
      </c>
      <c r="I48" s="53" t="s">
        <v>288</v>
      </c>
      <c r="J48" s="6" t="s">
        <v>171</v>
      </c>
      <c r="K48" s="8">
        <v>497</v>
      </c>
      <c r="L48" s="46">
        <v>0</v>
      </c>
      <c r="M48" s="9">
        <f>K48-L48</f>
        <v>497</v>
      </c>
      <c r="N48" s="20" t="s">
        <v>265</v>
      </c>
      <c r="Q48" s="6" t="s">
        <v>54</v>
      </c>
      <c r="S48" s="6" t="s">
        <v>54</v>
      </c>
      <c r="T48" s="21" t="s">
        <v>99</v>
      </c>
      <c r="X48" s="20" t="s">
        <v>175</v>
      </c>
      <c r="Y48" s="15">
        <f>(E48*$K48/1000)+(E48*$K48/1000)*IF($K48&lt;=7799,2%,1%)</f>
        <v>0</v>
      </c>
      <c r="Z48" s="15">
        <f>(F48*$K48/1000)+(F48*$K48/1000)*IF($K48&lt;=5299,4%,2%)</f>
        <v>0.25844</v>
      </c>
      <c r="AA48" s="15">
        <f>(G48*$K48/1000)+(G48*$K48/1000)*IF($K48&lt;=10599,4%,3%)</f>
        <v>0</v>
      </c>
      <c r="AB48" s="15">
        <f>+Y48+Z48+AA48</f>
        <v>0.25844</v>
      </c>
      <c r="AC48" s="6" t="s">
        <v>99</v>
      </c>
      <c r="AE48" s="48" t="s">
        <v>172</v>
      </c>
      <c r="XFB48" s="44" t="s">
        <v>289</v>
      </c>
      <c r="XFC48" s="42" t="s">
        <v>73</v>
      </c>
      <c r="XFD48" s="43" t="s">
        <v>69</v>
      </c>
    </row>
    <row r="49" spans="1:33 16382:16384" ht="38.25">
      <c r="A49" s="27">
        <v>45</v>
      </c>
      <c r="B49" s="20" t="s">
        <v>290</v>
      </c>
      <c r="C49" s="6" t="s">
        <v>90</v>
      </c>
      <c r="D49" s="20" t="s">
        <v>91</v>
      </c>
      <c r="F49" s="30">
        <v>0.5</v>
      </c>
      <c r="I49" s="53" t="s">
        <v>291</v>
      </c>
      <c r="J49" s="6" t="s">
        <v>171</v>
      </c>
      <c r="K49" s="8">
        <v>606</v>
      </c>
      <c r="L49" s="46">
        <v>0</v>
      </c>
      <c r="M49" s="9">
        <f>K49-L49</f>
        <v>606</v>
      </c>
      <c r="N49" s="20" t="s">
        <v>265</v>
      </c>
      <c r="Q49" s="6" t="s">
        <v>54</v>
      </c>
      <c r="S49" s="6" t="s">
        <v>54</v>
      </c>
      <c r="T49" s="21" t="s">
        <v>99</v>
      </c>
      <c r="X49" s="20" t="s">
        <v>175</v>
      </c>
      <c r="Y49" s="15">
        <f>(E49*$K49/1000)+(E49*$K49/1000)*IF($K49&lt;=7799,2%,1%)</f>
        <v>0</v>
      </c>
      <c r="Z49" s="15">
        <f>(F49*$K49/1000)+(F49*$K49/1000)*IF($K49&lt;=5299,4%,2%)</f>
        <v>0.31512000000000001</v>
      </c>
      <c r="AA49" s="15">
        <f>(G49*$K49/1000)+(G49*$K49/1000)*IF($K49&lt;=10599,4%,3%)</f>
        <v>0</v>
      </c>
      <c r="AB49" s="15">
        <f>+Y49+Z49+AA49</f>
        <v>0.31512000000000001</v>
      </c>
      <c r="AC49" s="6" t="s">
        <v>99</v>
      </c>
      <c r="AE49" s="48" t="s">
        <v>172</v>
      </c>
      <c r="XFB49" s="44" t="s">
        <v>292</v>
      </c>
      <c r="XFC49" s="42" t="s">
        <v>60</v>
      </c>
      <c r="XFD49" s="43" t="s">
        <v>70</v>
      </c>
    </row>
    <row r="50" spans="1:33 16382:16384" ht="38.25">
      <c r="A50" s="27">
        <v>46</v>
      </c>
      <c r="B50" s="20" t="s">
        <v>293</v>
      </c>
      <c r="C50" s="6" t="s">
        <v>90</v>
      </c>
      <c r="D50" s="20" t="s">
        <v>91</v>
      </c>
      <c r="F50" s="30">
        <v>0.5</v>
      </c>
      <c r="I50" s="53" t="s">
        <v>294</v>
      </c>
      <c r="J50" s="6" t="s">
        <v>171</v>
      </c>
      <c r="K50" s="8">
        <v>135</v>
      </c>
      <c r="L50" s="46">
        <v>0</v>
      </c>
      <c r="M50" s="9">
        <f>K50-L50</f>
        <v>135</v>
      </c>
      <c r="N50" s="20" t="s">
        <v>265</v>
      </c>
      <c r="Q50" s="6" t="s">
        <v>54</v>
      </c>
      <c r="S50" s="6" t="s">
        <v>54</v>
      </c>
      <c r="T50" s="21" t="s">
        <v>99</v>
      </c>
      <c r="X50" s="20" t="s">
        <v>175</v>
      </c>
      <c r="Y50" s="15">
        <f>(E50*$K50/1000)+(E50*$K50/1000)*IF($K50&lt;=7799,2%,1%)</f>
        <v>0</v>
      </c>
      <c r="Z50" s="15">
        <f>(F50*$K50/1000)+(F50*$K50/1000)*IF($K50&lt;=5299,4%,2%)</f>
        <v>7.0199999999999999E-2</v>
      </c>
      <c r="AA50" s="15">
        <f>(G50*$K50/1000)+(G50*$K50/1000)*IF($K50&lt;=10599,4%,3%)</f>
        <v>0</v>
      </c>
      <c r="AB50" s="15">
        <f>+Y50+Z50+AA50</f>
        <v>7.0199999999999999E-2</v>
      </c>
      <c r="AC50" s="6" t="s">
        <v>99</v>
      </c>
      <c r="AE50" s="48" t="s">
        <v>172</v>
      </c>
      <c r="XFB50" s="44" t="s">
        <v>295</v>
      </c>
      <c r="XFC50" s="42" t="s">
        <v>61</v>
      </c>
      <c r="XFD50" s="42" t="s">
        <v>71</v>
      </c>
    </row>
    <row r="51" spans="1:33 16382:16384" ht="51">
      <c r="A51" s="27">
        <v>47</v>
      </c>
      <c r="B51" s="20" t="s">
        <v>296</v>
      </c>
      <c r="C51" s="6" t="s">
        <v>90</v>
      </c>
      <c r="D51" s="20" t="s">
        <v>91</v>
      </c>
      <c r="F51" s="30">
        <v>0.25</v>
      </c>
      <c r="I51" s="53" t="s">
        <v>297</v>
      </c>
      <c r="J51" s="6" t="s">
        <v>160</v>
      </c>
      <c r="K51" s="8">
        <v>1581</v>
      </c>
      <c r="L51" s="46">
        <v>0</v>
      </c>
      <c r="M51" s="9">
        <f>K51-L51</f>
        <v>1581</v>
      </c>
      <c r="N51" s="20" t="s">
        <v>265</v>
      </c>
      <c r="Q51" s="6" t="s">
        <v>54</v>
      </c>
      <c r="R51" s="20" t="s">
        <v>135</v>
      </c>
      <c r="T51" s="21" t="s">
        <v>99</v>
      </c>
      <c r="X51" s="20" t="s">
        <v>118</v>
      </c>
      <c r="Y51" s="15">
        <f>(E51*$K51/1000)+(E51*$K51/1000)*IF($K51&lt;=7799,2%,1%)</f>
        <v>0</v>
      </c>
      <c r="Z51" s="15">
        <f>(F51*$K51/1000)+(F51*$K51/1000)*IF($K51&lt;=5299,4%,2%)</f>
        <v>0.41105999999999998</v>
      </c>
      <c r="AA51" s="15">
        <f>(G51*$K51/1000)+(G51*$K51/1000)*IF($K51&lt;=10599,4%,3%)</f>
        <v>0</v>
      </c>
      <c r="AB51" s="15">
        <f>+Y51+Z51+AA51</f>
        <v>0.41105999999999998</v>
      </c>
      <c r="AC51" s="6" t="s">
        <v>99</v>
      </c>
      <c r="AE51" s="48" t="s">
        <v>161</v>
      </c>
      <c r="XFB51" s="44" t="s">
        <v>298</v>
      </c>
      <c r="XFC51" s="42" t="s">
        <v>62</v>
      </c>
      <c r="XFD51" s="42" t="s">
        <v>72</v>
      </c>
    </row>
    <row r="52" spans="1:33 16382:16384" ht="51">
      <c r="A52" s="27">
        <v>48</v>
      </c>
      <c r="B52" s="20" t="s">
        <v>299</v>
      </c>
      <c r="C52" s="6" t="s">
        <v>90</v>
      </c>
      <c r="D52" s="20" t="s">
        <v>91</v>
      </c>
      <c r="F52" s="30">
        <v>0.25</v>
      </c>
      <c r="I52" s="53" t="s">
        <v>300</v>
      </c>
      <c r="J52" s="6" t="s">
        <v>160</v>
      </c>
      <c r="K52" s="8">
        <v>1270</v>
      </c>
      <c r="L52" s="46">
        <v>0</v>
      </c>
      <c r="M52" s="9">
        <f>K52-L52</f>
        <v>1270</v>
      </c>
      <c r="N52" s="20" t="s">
        <v>265</v>
      </c>
      <c r="Q52" s="6" t="s">
        <v>54</v>
      </c>
      <c r="R52" s="20" t="s">
        <v>135</v>
      </c>
      <c r="T52" s="21" t="s">
        <v>99</v>
      </c>
      <c r="X52" s="20" t="s">
        <v>118</v>
      </c>
      <c r="Y52" s="15">
        <f>(E52*$K52/1000)+(E52*$K52/1000)*IF($K52&lt;=7799,2%,1%)</f>
        <v>0</v>
      </c>
      <c r="Z52" s="15">
        <f>(F52*$K52/1000)+(F52*$K52/1000)*IF($K52&lt;=5299,4%,2%)</f>
        <v>0.33019999999999999</v>
      </c>
      <c r="AA52" s="15">
        <f>(G52*$K52/1000)+(G52*$K52/1000)*IF($K52&lt;=10599,4%,3%)</f>
        <v>0</v>
      </c>
      <c r="AB52" s="15">
        <f>+Y52+Z52+AA52</f>
        <v>0.33019999999999999</v>
      </c>
      <c r="AC52" s="6" t="s">
        <v>99</v>
      </c>
      <c r="AE52" s="48" t="s">
        <v>161</v>
      </c>
      <c r="XFB52" s="44" t="s">
        <v>301</v>
      </c>
      <c r="XFC52" s="42" t="s">
        <v>63</v>
      </c>
      <c r="XFD52" s="42" t="s">
        <v>68</v>
      </c>
    </row>
    <row r="53" spans="1:33 16382:16384" ht="51">
      <c r="A53" s="27">
        <v>49</v>
      </c>
      <c r="B53" s="20" t="s">
        <v>302</v>
      </c>
      <c r="C53" s="6" t="s">
        <v>90</v>
      </c>
      <c r="D53" s="20" t="s">
        <v>91</v>
      </c>
      <c r="F53" s="30">
        <v>0.25</v>
      </c>
      <c r="I53" s="53" t="s">
        <v>303</v>
      </c>
      <c r="J53" s="6" t="s">
        <v>160</v>
      </c>
      <c r="K53" s="8">
        <v>1505</v>
      </c>
      <c r="L53" s="46">
        <v>0</v>
      </c>
      <c r="M53" s="9">
        <f>K53-L53</f>
        <v>1505</v>
      </c>
      <c r="N53" s="20" t="s">
        <v>265</v>
      </c>
      <c r="Q53" s="6" t="s">
        <v>54</v>
      </c>
      <c r="R53" s="20" t="s">
        <v>135</v>
      </c>
      <c r="T53" s="21" t="s">
        <v>99</v>
      </c>
      <c r="X53" s="20" t="s">
        <v>118</v>
      </c>
      <c r="Y53" s="15">
        <f>(E53*$K53/1000)+(E53*$K53/1000)*IF($K53&lt;=7799,2%,1%)</f>
        <v>0</v>
      </c>
      <c r="Z53" s="15">
        <f>(F53*$K53/1000)+(F53*$K53/1000)*IF($K53&lt;=5299,4%,2%)</f>
        <v>0.39129999999999998</v>
      </c>
      <c r="AA53" s="15">
        <f>(G53*$K53/1000)+(G53*$K53/1000)*IF($K53&lt;=10599,4%,3%)</f>
        <v>0</v>
      </c>
      <c r="AB53" s="15">
        <f>+Y53+Z53+AA53</f>
        <v>0.39129999999999998</v>
      </c>
      <c r="AC53" s="6" t="s">
        <v>99</v>
      </c>
      <c r="AE53" s="48" t="s">
        <v>161</v>
      </c>
      <c r="XFB53" s="44" t="s">
        <v>304</v>
      </c>
      <c r="XFC53" s="31" t="s">
        <v>53</v>
      </c>
      <c r="XFD53" s="31" t="s">
        <v>54</v>
      </c>
    </row>
    <row r="54" spans="1:33 16382:16384" ht="38.25">
      <c r="A54" s="27">
        <v>50</v>
      </c>
      <c r="B54" s="20" t="s">
        <v>305</v>
      </c>
      <c r="C54" s="6" t="s">
        <v>90</v>
      </c>
      <c r="D54" s="20" t="s">
        <v>91</v>
      </c>
      <c r="E54" s="30">
        <v>10.5</v>
      </c>
      <c r="F54" s="30">
        <v>0.5</v>
      </c>
      <c r="H54" s="26" t="s">
        <v>169</v>
      </c>
      <c r="I54" s="53" t="s">
        <v>306</v>
      </c>
      <c r="J54" s="6" t="s">
        <v>171</v>
      </c>
      <c r="K54" s="8">
        <v>120</v>
      </c>
      <c r="L54" s="46">
        <v>0</v>
      </c>
      <c r="M54" s="9">
        <v>120</v>
      </c>
      <c r="N54" s="20" t="s">
        <v>265</v>
      </c>
      <c r="P54" s="20" t="s">
        <v>111</v>
      </c>
      <c r="R54" s="20" t="s">
        <v>279</v>
      </c>
      <c r="T54" s="21" t="s">
        <v>99</v>
      </c>
      <c r="X54" s="20" t="s">
        <v>175</v>
      </c>
      <c r="Y54" s="15">
        <f>(E54*$K54/1000)+(E54*$K54/1000)*IF($K54&lt;=7799,2%,1%)</f>
        <v>1.2852000000000001</v>
      </c>
      <c r="Z54" s="15">
        <f>(F54*$K54/1000)+(F54*$K54/1000)*IF($K54&lt;=5299,4%,2%)</f>
        <v>6.2399999999999997E-2</v>
      </c>
      <c r="AA54" s="15">
        <f>(G54*$K54/1000)+(G54*$K54/1000)*IF($K54&lt;=10599,4%,3%)</f>
        <v>0</v>
      </c>
      <c r="AB54" s="15">
        <f>+Y54+Z54+AA54</f>
        <v>1.3476000000000001</v>
      </c>
      <c r="AC54" s="6" t="s">
        <v>99</v>
      </c>
      <c r="AE54" s="48" t="s">
        <v>172</v>
      </c>
      <c r="AG54" s="51">
        <v>134</v>
      </c>
      <c r="XFB54" s="44" t="s">
        <v>307</v>
      </c>
      <c r="XFC54" s="31"/>
      <c r="XFD54" s="31"/>
    </row>
    <row r="55" spans="1:33 16382:16384" ht="51">
      <c r="A55" s="27">
        <v>51</v>
      </c>
      <c r="B55" s="20" t="s">
        <v>308</v>
      </c>
      <c r="C55" s="6" t="s">
        <v>90</v>
      </c>
      <c r="D55" s="20" t="s">
        <v>309</v>
      </c>
      <c r="F55" s="30">
        <v>0.25</v>
      </c>
      <c r="I55" s="53" t="s">
        <v>310</v>
      </c>
      <c r="J55" s="6" t="s">
        <v>160</v>
      </c>
      <c r="K55" s="8">
        <v>527</v>
      </c>
      <c r="L55" s="46">
        <v>0</v>
      </c>
      <c r="M55" s="9">
        <f>K55-L55</f>
        <v>527</v>
      </c>
      <c r="N55" s="20" t="s">
        <v>265</v>
      </c>
      <c r="Q55" s="6" t="s">
        <v>54</v>
      </c>
      <c r="S55" s="6" t="s">
        <v>54</v>
      </c>
      <c r="T55" s="21" t="s">
        <v>99</v>
      </c>
      <c r="X55" s="20" t="s">
        <v>118</v>
      </c>
      <c r="Y55" s="15">
        <f>(E55*$K55/1000)+(E55*$K55/1000)*IF($K55&lt;=7799,2%,1%)</f>
        <v>0</v>
      </c>
      <c r="Z55" s="15">
        <f>(F55*$K55/1000)+(F55*$K55/1000)*IF($K55&lt;=5299,4%,2%)</f>
        <v>0.13702</v>
      </c>
      <c r="AA55" s="15">
        <f>(G55*$K55/1000)+(G55*$K55/1000)*IF($K55&lt;=10599,4%,3%)</f>
        <v>0</v>
      </c>
      <c r="AB55" s="15">
        <f>+Y55+Z55+AA55</f>
        <v>0.13702</v>
      </c>
      <c r="AC55" s="6" t="s">
        <v>99</v>
      </c>
      <c r="AE55" s="48" t="s">
        <v>161</v>
      </c>
      <c r="XFB55" s="44" t="s">
        <v>311</v>
      </c>
    </row>
    <row r="56" spans="1:33 16382:16384" ht="38.25">
      <c r="A56" s="27">
        <v>52</v>
      </c>
      <c r="B56" s="20" t="s">
        <v>312</v>
      </c>
      <c r="C56" s="6" t="s">
        <v>277</v>
      </c>
      <c r="D56" s="20" t="s">
        <v>91</v>
      </c>
      <c r="E56" s="30">
        <v>9.5</v>
      </c>
      <c r="F56" s="30">
        <v>0.5</v>
      </c>
      <c r="H56" s="26" t="s">
        <v>169</v>
      </c>
      <c r="I56" s="53" t="s">
        <v>313</v>
      </c>
      <c r="J56" s="6" t="s">
        <v>171</v>
      </c>
      <c r="K56" s="8">
        <v>115</v>
      </c>
      <c r="L56" s="46">
        <v>0</v>
      </c>
      <c r="M56" s="9">
        <v>115</v>
      </c>
      <c r="N56" s="20" t="s">
        <v>314</v>
      </c>
      <c r="P56" s="20" t="s">
        <v>173</v>
      </c>
      <c r="R56" s="20" t="s">
        <v>315</v>
      </c>
      <c r="T56" s="21" t="s">
        <v>99</v>
      </c>
      <c r="X56" s="20" t="s">
        <v>175</v>
      </c>
      <c r="Y56" s="15">
        <f>(E56*$K56/1000)+(E56*$K56/1000)*IF($K56&lt;=7799,2%,1%)</f>
        <v>1.11435</v>
      </c>
      <c r="Z56" s="15">
        <f>(F56*$K56/1000)+(F56*$K56/1000)*IF($K56&lt;=5299,4%,2%)</f>
        <v>5.9800000000000006E-2</v>
      </c>
      <c r="AA56" s="15">
        <f>(G56*$K56/1000)+(G56*$K56/1000)*IF($K56&lt;=10599,4%,3%)</f>
        <v>0</v>
      </c>
      <c r="AB56" s="15">
        <f>+Y56+Z56+AA56</f>
        <v>1.17415</v>
      </c>
      <c r="AC56" s="6" t="s">
        <v>99</v>
      </c>
      <c r="AE56" s="48" t="s">
        <v>172</v>
      </c>
      <c r="AG56" s="51">
        <v>134</v>
      </c>
      <c r="XFB56" s="44" t="s">
        <v>316</v>
      </c>
    </row>
    <row r="57" spans="1:33 16382:16384" ht="38.25">
      <c r="A57" s="27">
        <v>53</v>
      </c>
      <c r="B57" s="20" t="s">
        <v>317</v>
      </c>
      <c r="C57" s="6" t="s">
        <v>277</v>
      </c>
      <c r="D57" s="20" t="s">
        <v>91</v>
      </c>
      <c r="E57" s="30">
        <v>11.5</v>
      </c>
      <c r="F57" s="30">
        <v>0.5</v>
      </c>
      <c r="H57" s="26" t="s">
        <v>169</v>
      </c>
      <c r="I57" s="53" t="s">
        <v>318</v>
      </c>
      <c r="J57" s="6" t="s">
        <v>171</v>
      </c>
      <c r="K57" s="8">
        <v>115</v>
      </c>
      <c r="L57" s="46">
        <v>0</v>
      </c>
      <c r="M57" s="9">
        <v>115</v>
      </c>
      <c r="N57" s="20" t="s">
        <v>314</v>
      </c>
      <c r="P57" s="20" t="s">
        <v>111</v>
      </c>
      <c r="R57" s="20" t="s">
        <v>315</v>
      </c>
      <c r="T57" s="21" t="s">
        <v>99</v>
      </c>
      <c r="X57" s="20" t="s">
        <v>175</v>
      </c>
      <c r="Y57" s="15">
        <f>(E57*$K57/1000)+(E57*$K57/1000)*IF($K57&lt;=7799,2%,1%)</f>
        <v>1.3489500000000001</v>
      </c>
      <c r="Z57" s="15">
        <f>(F57*$K57/1000)+(F57*$K57/1000)*IF($K57&lt;=5299,4%,2%)</f>
        <v>5.9800000000000006E-2</v>
      </c>
      <c r="AA57" s="15">
        <f>(G57*$K57/1000)+(G57*$K57/1000)*IF($K57&lt;=10599,4%,3%)</f>
        <v>0</v>
      </c>
      <c r="AB57" s="15">
        <f>+Y57+Z57+AA57</f>
        <v>1.4087500000000002</v>
      </c>
      <c r="AC57" s="6" t="s">
        <v>99</v>
      </c>
      <c r="AE57" s="48" t="s">
        <v>172</v>
      </c>
      <c r="AG57" s="51">
        <v>134</v>
      </c>
      <c r="XFB57" s="44" t="s">
        <v>319</v>
      </c>
    </row>
  </sheetData>
  <autoFilter ref="A4:XFB4"/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conditionalFormatting sqref="Y5:AB1048576">
    <cfRule type="expression" dxfId="0" priority="2">
      <formula>$W5&gt;-900</formula>
    </cfRule>
  </conditionalFormatting>
  <dataValidations count="3">
    <dataValidation type="list" allowBlank="1" showInputMessage="1" showErrorMessage="1" sqref="S5:S1048576">
      <formula1>$XFD$6:$XFD$13</formula1>
    </dataValidation>
    <dataValidation type="list" allowBlank="1" showInputMessage="1" showErrorMessage="1" sqref="O5:O1048576">
      <formula1>$XFD$22:$XFD$36</formula1>
    </dataValidation>
    <dataValidation type="list" allowBlank="1" showInputMessage="1" showErrorMessage="1" sqref="Q5:Q1048576">
      <formula1>$XFD$39:$XFD$53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"/>
  <sheetViews>
    <sheetView workbookViewId="0">
      <selection activeCell="L4" sqref="L4"/>
    </sheetView>
  </sheetViews>
  <sheetFormatPr defaultRowHeight="15"/>
  <cols>
    <col min="1" max="1" width="5" style="38" customWidth="1"/>
    <col min="2" max="2" width="23.140625" style="39" customWidth="1"/>
    <col min="3" max="3" width="8.85546875" style="38" customWidth="1"/>
    <col min="4" max="5" width="10.28515625" style="39" customWidth="1"/>
    <col min="6" max="7" width="8.7109375" style="40" customWidth="1"/>
    <col min="8" max="10" width="12.7109375" style="39" customWidth="1"/>
    <col min="11" max="11" width="9.140625" style="39"/>
    <col min="12" max="16380" width="9.140625" style="37"/>
    <col min="16381" max="16384" width="0" style="37" hidden="1" customWidth="1"/>
  </cols>
  <sheetData>
    <row r="1" spans="1:12" ht="18.75">
      <c r="A1" s="69" t="s">
        <v>79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2" ht="15.75">
      <c r="A2" s="70" t="s">
        <v>52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2">
      <c r="A3" s="34"/>
      <c r="B3" s="5"/>
      <c r="C3" s="34"/>
      <c r="D3" s="66" t="s">
        <v>32</v>
      </c>
      <c r="E3" s="66"/>
      <c r="F3" s="68" t="s">
        <v>1</v>
      </c>
      <c r="G3" s="68"/>
      <c r="H3" s="5"/>
      <c r="I3" s="66" t="s">
        <v>34</v>
      </c>
      <c r="J3" s="66"/>
    </row>
    <row r="4" spans="1:12">
      <c r="A4" s="34" t="s">
        <v>2</v>
      </c>
      <c r="B4" s="5" t="s">
        <v>4</v>
      </c>
      <c r="C4" s="34" t="s">
        <v>31</v>
      </c>
      <c r="D4" s="5" t="s">
        <v>35</v>
      </c>
      <c r="E4" s="5" t="s">
        <v>36</v>
      </c>
      <c r="F4" s="36" t="s">
        <v>35</v>
      </c>
      <c r="G4" s="36" t="s">
        <v>36</v>
      </c>
      <c r="H4" s="5" t="s">
        <v>33</v>
      </c>
      <c r="I4" s="5" t="s">
        <v>35</v>
      </c>
      <c r="J4" s="35" t="s">
        <v>36</v>
      </c>
      <c r="K4" s="35" t="s">
        <v>78</v>
      </c>
      <c r="L4" s="50" t="s">
        <v>82</v>
      </c>
    </row>
  </sheetData>
  <mergeCells count="5">
    <mergeCell ref="D3:E3"/>
    <mergeCell ref="F3:G3"/>
    <mergeCell ref="I3:J3"/>
    <mergeCell ref="A1:K1"/>
    <mergeCell ref="A2:K2"/>
  </mergeCells>
  <printOptions horizontalCentered="1" gridLines="1"/>
  <pageMargins left="0" right="0" top="0.25" bottom="0" header="0.3" footer="0.3"/>
  <pageSetup paperSize="9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shamshad</cp:lastModifiedBy>
  <cp:lastPrinted>2013-10-15T09:01:38Z</cp:lastPrinted>
  <dcterms:created xsi:type="dcterms:W3CDTF">2013-08-31T04:53:26Z</dcterms:created>
  <dcterms:modified xsi:type="dcterms:W3CDTF">2019-01-11T10:36:59Z</dcterms:modified>
</cp:coreProperties>
</file>