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Sale July-20" sheetId="7" r:id="rId1"/>
    <sheet name="Sale Dec-20" sheetId="15" r:id="rId2"/>
    <sheet name="Sale Nov-20" sheetId="13" r:id="rId3"/>
    <sheet name="Sale Oct-20" sheetId="9" r:id="rId4"/>
    <sheet name="Purchase Dec-20 " sheetId="14" r:id="rId5"/>
    <sheet name="Purchase Nov-20" sheetId="12" r:id="rId6"/>
    <sheet name="Purchase Oct-20" sheetId="8" r:id="rId7"/>
    <sheet name="Purchase July-20" sheetId="6" r:id="rId8"/>
    <sheet name="Sale Sep-20" sheetId="5" r:id="rId9"/>
    <sheet name="Purchase Sep-20" sheetId="1" r:id="rId10"/>
    <sheet name="Purchase August-20" sheetId="2" r:id="rId11"/>
    <sheet name="Ajanta Purchase Oct-20" sheetId="10" r:id="rId12"/>
    <sheet name="Ajanta purchase Sep-20" sheetId="4" r:id="rId13"/>
    <sheet name="SALE August-20" sheetId="3" r:id="rId14"/>
    <sheet name="Pur &amp; Sale Graph-20" sheetId="11" r:id="rId15"/>
  </sheets>
  <calcPr calcId="125725"/>
</workbook>
</file>

<file path=xl/calcChain.xml><?xml version="1.0" encoding="utf-8"?>
<calcChain xmlns="http://schemas.openxmlformats.org/spreadsheetml/2006/main">
  <c r="M98" i="14"/>
  <c r="M97"/>
  <c r="L9" i="15"/>
  <c r="K9"/>
  <c r="L12" l="1"/>
  <c r="M12" s="1"/>
  <c r="K12"/>
  <c r="M96" i="14"/>
  <c r="L96"/>
  <c r="K96"/>
  <c r="K95"/>
  <c r="M95" s="1"/>
  <c r="L95"/>
  <c r="K94"/>
  <c r="L94"/>
  <c r="M94"/>
  <c r="M15" i="13"/>
  <c r="L15"/>
  <c r="K15"/>
  <c r="M54" i="12"/>
  <c r="L54"/>
  <c r="K54"/>
  <c r="K93" i="14" l="1"/>
  <c r="L93"/>
  <c r="M93" s="1"/>
  <c r="K92"/>
  <c r="L92"/>
  <c r="M92" s="1"/>
  <c r="L91"/>
  <c r="K91"/>
  <c r="M91"/>
  <c r="M61" i="8"/>
  <c r="L61"/>
  <c r="K61"/>
  <c r="L60"/>
  <c r="K60"/>
  <c r="M60" s="1"/>
  <c r="L59"/>
  <c r="K59"/>
  <c r="M59" s="1"/>
  <c r="L7" i="15" l="1"/>
  <c r="K7"/>
  <c r="M7" s="1"/>
  <c r="K4"/>
  <c r="L4"/>
  <c r="L3"/>
  <c r="K3"/>
  <c r="L90" i="14"/>
  <c r="K90"/>
  <c r="M90"/>
  <c r="K89"/>
  <c r="M89" s="1"/>
  <c r="L89"/>
  <c r="K88"/>
  <c r="L88"/>
  <c r="M88" s="1"/>
  <c r="K87"/>
  <c r="L87"/>
  <c r="M87" s="1"/>
  <c r="K86"/>
  <c r="L86"/>
  <c r="M86"/>
  <c r="L85"/>
  <c r="K85"/>
  <c r="M85"/>
  <c r="L84"/>
  <c r="K84"/>
  <c r="M84"/>
  <c r="K83"/>
  <c r="M83" s="1"/>
  <c r="L83"/>
  <c r="K82"/>
  <c r="L82"/>
  <c r="M82"/>
  <c r="K81"/>
  <c r="L81"/>
  <c r="M81" s="1"/>
  <c r="K80"/>
  <c r="L80"/>
  <c r="M80" s="1"/>
  <c r="K79"/>
  <c r="M79" s="1"/>
  <c r="L79"/>
  <c r="K78"/>
  <c r="L78"/>
  <c r="M78" s="1"/>
  <c r="K77"/>
  <c r="L77"/>
  <c r="M77"/>
  <c r="K76"/>
  <c r="L76"/>
  <c r="M76"/>
  <c r="K75"/>
  <c r="L75"/>
  <c r="M75" s="1"/>
  <c r="K74"/>
  <c r="L74"/>
  <c r="M74" s="1"/>
  <c r="K73"/>
  <c r="L73"/>
  <c r="K72"/>
  <c r="L72"/>
  <c r="M72" s="1"/>
  <c r="K71"/>
  <c r="L71"/>
  <c r="M71" s="1"/>
  <c r="K70"/>
  <c r="L70"/>
  <c r="M70"/>
  <c r="M9" i="15" l="1"/>
  <c r="M4"/>
  <c r="M3"/>
  <c r="M73" i="14"/>
  <c r="K69"/>
  <c r="M69" s="1"/>
  <c r="L69"/>
  <c r="K68"/>
  <c r="M68" s="1"/>
  <c r="L68"/>
  <c r="K67"/>
  <c r="M67" s="1"/>
  <c r="L67"/>
  <c r="K66"/>
  <c r="M66" s="1"/>
  <c r="L66"/>
  <c r="K63"/>
  <c r="L63"/>
  <c r="M63" s="1"/>
  <c r="K64"/>
  <c r="L64"/>
  <c r="M64"/>
  <c r="K65"/>
  <c r="M65" s="1"/>
  <c r="L65"/>
  <c r="K62"/>
  <c r="M62" s="1"/>
  <c r="L62"/>
  <c r="K61"/>
  <c r="L61"/>
  <c r="M61"/>
  <c r="L60"/>
  <c r="K60"/>
  <c r="M60"/>
  <c r="K59"/>
  <c r="L59"/>
  <c r="M59" s="1"/>
  <c r="K58"/>
  <c r="L58"/>
  <c r="M58"/>
  <c r="L17" i="2" l="1"/>
  <c r="K17"/>
  <c r="L29" i="1"/>
  <c r="K29"/>
  <c r="L28"/>
  <c r="K28"/>
  <c r="L27"/>
  <c r="K27"/>
  <c r="L37"/>
  <c r="K37"/>
  <c r="L36"/>
  <c r="K36"/>
  <c r="K42" i="6"/>
  <c r="M42" s="1"/>
  <c r="M43" s="1"/>
  <c r="L42"/>
  <c r="K53" i="12"/>
  <c r="M53" s="1"/>
  <c r="L53"/>
  <c r="K58" i="8"/>
  <c r="M58" s="1"/>
  <c r="L58"/>
  <c r="K57"/>
  <c r="L57"/>
  <c r="M57"/>
  <c r="K55" i="14"/>
  <c r="L55"/>
  <c r="M55"/>
  <c r="K56"/>
  <c r="M56" s="1"/>
  <c r="L56"/>
  <c r="K57"/>
  <c r="M57" s="1"/>
  <c r="L57"/>
  <c r="L54"/>
  <c r="K54"/>
  <c r="M54"/>
  <c r="L53"/>
  <c r="K53"/>
  <c r="K52"/>
  <c r="M52" s="1"/>
  <c r="L52"/>
  <c r="K51"/>
  <c r="M51" s="1"/>
  <c r="L51"/>
  <c r="K50"/>
  <c r="M50" s="1"/>
  <c r="L50"/>
  <c r="K49"/>
  <c r="L49"/>
  <c r="M49" s="1"/>
  <c r="K48"/>
  <c r="L48"/>
  <c r="M48" s="1"/>
  <c r="K47"/>
  <c r="M47" s="1"/>
  <c r="L47"/>
  <c r="K46"/>
  <c r="L46"/>
  <c r="M46"/>
  <c r="K45"/>
  <c r="L45"/>
  <c r="M45"/>
  <c r="K44"/>
  <c r="M44" s="1"/>
  <c r="L44"/>
  <c r="K43"/>
  <c r="M43" s="1"/>
  <c r="L43"/>
  <c r="K42"/>
  <c r="L42"/>
  <c r="M42" s="1"/>
  <c r="K41"/>
  <c r="M41" s="1"/>
  <c r="L41"/>
  <c r="M53" l="1"/>
  <c r="K12" i="4"/>
  <c r="L12"/>
  <c r="M12" s="1"/>
  <c r="K11"/>
  <c r="L11"/>
  <c r="M11" s="1"/>
  <c r="K10"/>
  <c r="M10" s="1"/>
  <c r="L10"/>
  <c r="K9"/>
  <c r="M9" s="1"/>
  <c r="L9"/>
  <c r="K19"/>
  <c r="L19"/>
  <c r="M19"/>
  <c r="K40" i="14"/>
  <c r="L40"/>
  <c r="M40" s="1"/>
  <c r="K39"/>
  <c r="L39"/>
  <c r="M39" s="1"/>
  <c r="K38"/>
  <c r="L38"/>
  <c r="M38"/>
  <c r="K37"/>
  <c r="M37" s="1"/>
  <c r="L37"/>
  <c r="K36"/>
  <c r="M36" s="1"/>
  <c r="L36"/>
  <c r="K35"/>
  <c r="L35"/>
  <c r="M35" s="1"/>
  <c r="K34"/>
  <c r="M34" s="1"/>
  <c r="L34"/>
  <c r="K30"/>
  <c r="L30"/>
  <c r="K29"/>
  <c r="L29"/>
  <c r="M29" s="1"/>
  <c r="K28"/>
  <c r="M28" s="1"/>
  <c r="L28"/>
  <c r="K27"/>
  <c r="L27"/>
  <c r="M27" s="1"/>
  <c r="K26"/>
  <c r="M26" s="1"/>
  <c r="L26"/>
  <c r="K25"/>
  <c r="L25"/>
  <c r="M25" s="1"/>
  <c r="K24"/>
  <c r="M24" s="1"/>
  <c r="L24"/>
  <c r="K23"/>
  <c r="L23"/>
  <c r="M23" s="1"/>
  <c r="K22"/>
  <c r="M22" s="1"/>
  <c r="L22"/>
  <c r="K15" i="10"/>
  <c r="L15"/>
  <c r="M15"/>
  <c r="M30" i="14" l="1"/>
  <c r="L26" i="10"/>
  <c r="K26"/>
  <c r="K33" i="14"/>
  <c r="L33"/>
  <c r="K32"/>
  <c r="M32" s="1"/>
  <c r="L32"/>
  <c r="K31"/>
  <c r="L31"/>
  <c r="M31" s="1"/>
  <c r="K21"/>
  <c r="L21"/>
  <c r="K20"/>
  <c r="L20"/>
  <c r="M53" i="8"/>
  <c r="M54"/>
  <c r="M55"/>
  <c r="M56"/>
  <c r="L53"/>
  <c r="L54"/>
  <c r="L55"/>
  <c r="L56"/>
  <c r="K56"/>
  <c r="K53"/>
  <c r="K54"/>
  <c r="K55"/>
  <c r="M52"/>
  <c r="L52"/>
  <c r="K52"/>
  <c r="L48"/>
  <c r="K48"/>
  <c r="M48" s="1"/>
  <c r="L47"/>
  <c r="K52" i="12"/>
  <c r="L52"/>
  <c r="K51"/>
  <c r="L51"/>
  <c r="K50"/>
  <c r="L50"/>
  <c r="K49"/>
  <c r="M49" s="1"/>
  <c r="L49"/>
  <c r="K19" i="14"/>
  <c r="L19"/>
  <c r="K18"/>
  <c r="L18"/>
  <c r="K7"/>
  <c r="L7"/>
  <c r="K16"/>
  <c r="L16"/>
  <c r="K14"/>
  <c r="L14"/>
  <c r="L4"/>
  <c r="L5"/>
  <c r="L6"/>
  <c r="K4"/>
  <c r="K5"/>
  <c r="K6"/>
  <c r="L17"/>
  <c r="K17"/>
  <c r="L15"/>
  <c r="K15"/>
  <c r="L13"/>
  <c r="K13"/>
  <c r="L12"/>
  <c r="K12"/>
  <c r="L11"/>
  <c r="K11"/>
  <c r="L10"/>
  <c r="K10"/>
  <c r="L9"/>
  <c r="K9"/>
  <c r="L8"/>
  <c r="K8"/>
  <c r="L3"/>
  <c r="K3"/>
  <c r="K48" i="12"/>
  <c r="M48" s="1"/>
  <c r="L48"/>
  <c r="K47"/>
  <c r="L47"/>
  <c r="K46"/>
  <c r="M46" s="1"/>
  <c r="L46"/>
  <c r="M45"/>
  <c r="K44"/>
  <c r="L44"/>
  <c r="K43"/>
  <c r="L43"/>
  <c r="K42"/>
  <c r="L42"/>
  <c r="K41"/>
  <c r="L41"/>
  <c r="K40"/>
  <c r="M40" s="1"/>
  <c r="L40"/>
  <c r="K39"/>
  <c r="L39"/>
  <c r="K38"/>
  <c r="M38" s="1"/>
  <c r="L38"/>
  <c r="K37"/>
  <c r="L37"/>
  <c r="K36"/>
  <c r="M36" s="1"/>
  <c r="L36"/>
  <c r="K35"/>
  <c r="L35"/>
  <c r="K34"/>
  <c r="M34" s="1"/>
  <c r="L34"/>
  <c r="K33"/>
  <c r="L33"/>
  <c r="K32"/>
  <c r="M32" s="1"/>
  <c r="L32"/>
  <c r="L7" i="13"/>
  <c r="K7"/>
  <c r="M6"/>
  <c r="L6"/>
  <c r="K6"/>
  <c r="M4"/>
  <c r="L4"/>
  <c r="K4"/>
  <c r="K31" i="12"/>
  <c r="L31"/>
  <c r="M27" i="9"/>
  <c r="L27"/>
  <c r="K27"/>
  <c r="L14"/>
  <c r="M14" s="1"/>
  <c r="K14"/>
  <c r="L3" i="13"/>
  <c r="K3"/>
  <c r="M3" s="1"/>
  <c r="K30" i="12"/>
  <c r="L30"/>
  <c r="K29"/>
  <c r="L29"/>
  <c r="K28"/>
  <c r="L28"/>
  <c r="K27"/>
  <c r="L27"/>
  <c r="K26"/>
  <c r="L26"/>
  <c r="K25"/>
  <c r="L25"/>
  <c r="K24"/>
  <c r="L24"/>
  <c r="L23"/>
  <c r="K23"/>
  <c r="L22"/>
  <c r="K22"/>
  <c r="M23"/>
  <c r="K21"/>
  <c r="L21"/>
  <c r="K20"/>
  <c r="L20"/>
  <c r="M49" i="2"/>
  <c r="M20" i="12" l="1"/>
  <c r="M42"/>
  <c r="M21"/>
  <c r="M25"/>
  <c r="M29"/>
  <c r="M43"/>
  <c r="M51"/>
  <c r="M24"/>
  <c r="M26"/>
  <c r="M52"/>
  <c r="M19" i="14"/>
  <c r="M20"/>
  <c r="M16"/>
  <c r="M21"/>
  <c r="M7"/>
  <c r="M18"/>
  <c r="M33"/>
  <c r="M28" i="12"/>
  <c r="M31"/>
  <c r="M44"/>
  <c r="M50"/>
  <c r="M30"/>
  <c r="M27"/>
  <c r="M33"/>
  <c r="M35"/>
  <c r="M37"/>
  <c r="M39"/>
  <c r="M41"/>
  <c r="M47"/>
  <c r="M14" i="14"/>
  <c r="M5"/>
  <c r="M4"/>
  <c r="M6"/>
  <c r="M9"/>
  <c r="M10"/>
  <c r="M12"/>
  <c r="M15"/>
  <c r="M13"/>
  <c r="M11"/>
  <c r="M17"/>
  <c r="M8"/>
  <c r="M3"/>
  <c r="M7" i="13"/>
  <c r="M22" i="12"/>
  <c r="K13"/>
  <c r="M13" s="1"/>
  <c r="L13"/>
  <c r="M12"/>
  <c r="L12"/>
  <c r="K12"/>
  <c r="L19"/>
  <c r="K19"/>
  <c r="L18"/>
  <c r="K18"/>
  <c r="L17"/>
  <c r="K17"/>
  <c r="M17" s="1"/>
  <c r="L15"/>
  <c r="K15"/>
  <c r="L14"/>
  <c r="K14"/>
  <c r="L11"/>
  <c r="K11"/>
  <c r="M11" s="1"/>
  <c r="L9"/>
  <c r="K9"/>
  <c r="L8"/>
  <c r="K8"/>
  <c r="L7"/>
  <c r="K7"/>
  <c r="L6"/>
  <c r="K6"/>
  <c r="L5"/>
  <c r="K5"/>
  <c r="L3"/>
  <c r="K3"/>
  <c r="K48" i="2"/>
  <c r="M48" s="1"/>
  <c r="L48"/>
  <c r="M46"/>
  <c r="M47"/>
  <c r="K47"/>
  <c r="L47"/>
  <c r="K46"/>
  <c r="L46"/>
  <c r="M45"/>
  <c r="K45"/>
  <c r="L45"/>
  <c r="K44"/>
  <c r="L44"/>
  <c r="M44" s="1"/>
  <c r="L58" i="1"/>
  <c r="K58"/>
  <c r="M58" s="1"/>
  <c r="L57"/>
  <c r="K57"/>
  <c r="M51" i="8"/>
  <c r="L51"/>
  <c r="K51"/>
  <c r="L50"/>
  <c r="K50"/>
  <c r="L49"/>
  <c r="K49"/>
  <c r="K47"/>
  <c r="M47" s="1"/>
  <c r="K46"/>
  <c r="L46"/>
  <c r="K45"/>
  <c r="L45"/>
  <c r="K25" i="10"/>
  <c r="M25" s="1"/>
  <c r="L25"/>
  <c r="K24"/>
  <c r="M24" s="1"/>
  <c r="L24"/>
  <c r="K23"/>
  <c r="M23" s="1"/>
  <c r="L23"/>
  <c r="K22"/>
  <c r="M22" s="1"/>
  <c r="L22"/>
  <c r="K44" i="8"/>
  <c r="L44"/>
  <c r="K43"/>
  <c r="L43"/>
  <c r="K42"/>
  <c r="L42"/>
  <c r="K41"/>
  <c r="L41"/>
  <c r="K40"/>
  <c r="L40"/>
  <c r="L39"/>
  <c r="K39"/>
  <c r="K21" i="10"/>
  <c r="L21"/>
  <c r="M21" s="1"/>
  <c r="K20"/>
  <c r="M20" s="1"/>
  <c r="L20"/>
  <c r="K19"/>
  <c r="L19"/>
  <c r="M19" s="1"/>
  <c r="M38" i="8"/>
  <c r="L37"/>
  <c r="K37"/>
  <c r="L36"/>
  <c r="K36"/>
  <c r="L35"/>
  <c r="K35"/>
  <c r="K31"/>
  <c r="L34"/>
  <c r="K34"/>
  <c r="L33"/>
  <c r="K33"/>
  <c r="L32"/>
  <c r="K32"/>
  <c r="L13" i="9"/>
  <c r="K13"/>
  <c r="M13" s="1"/>
  <c r="L6"/>
  <c r="M6"/>
  <c r="K18" i="10"/>
  <c r="L18"/>
  <c r="M18" s="1"/>
  <c r="K17"/>
  <c r="L17"/>
  <c r="M17" s="1"/>
  <c r="K16"/>
  <c r="L16"/>
  <c r="M16" s="1"/>
  <c r="M14"/>
  <c r="L14"/>
  <c r="K14"/>
  <c r="K13"/>
  <c r="L13"/>
  <c r="M13" s="1"/>
  <c r="K12"/>
  <c r="L12"/>
  <c r="M12"/>
  <c r="K11"/>
  <c r="L11"/>
  <c r="M11" s="1"/>
  <c r="K10"/>
  <c r="L10"/>
  <c r="M10" s="1"/>
  <c r="K9"/>
  <c r="L9"/>
  <c r="M9"/>
  <c r="L31" i="8"/>
  <c r="K30"/>
  <c r="L30"/>
  <c r="K29"/>
  <c r="L29"/>
  <c r="K28"/>
  <c r="L28"/>
  <c r="K27"/>
  <c r="L27"/>
  <c r="K26"/>
  <c r="L26"/>
  <c r="K8" i="10"/>
  <c r="L8"/>
  <c r="M8" s="1"/>
  <c r="M7"/>
  <c r="L7"/>
  <c r="K7"/>
  <c r="K25" i="8"/>
  <c r="L25"/>
  <c r="K24"/>
  <c r="L24"/>
  <c r="K6" i="9"/>
  <c r="M5"/>
  <c r="L5"/>
  <c r="K5"/>
  <c r="K23" i="8"/>
  <c r="L23"/>
  <c r="K22"/>
  <c r="L22"/>
  <c r="K21"/>
  <c r="L21"/>
  <c r="L20"/>
  <c r="K20"/>
  <c r="M20" s="1"/>
  <c r="K18"/>
  <c r="M19"/>
  <c r="L18"/>
  <c r="K17"/>
  <c r="L17"/>
  <c r="K16"/>
  <c r="M16" s="1"/>
  <c r="L16"/>
  <c r="K15"/>
  <c r="L15"/>
  <c r="L14"/>
  <c r="L13"/>
  <c r="K14"/>
  <c r="K13"/>
  <c r="M12"/>
  <c r="K11"/>
  <c r="L11"/>
  <c r="M5" i="10"/>
  <c r="M6"/>
  <c r="L5"/>
  <c r="L6"/>
  <c r="K5"/>
  <c r="K6"/>
  <c r="L4"/>
  <c r="K4"/>
  <c r="M4" s="1"/>
  <c r="K10" i="8"/>
  <c r="L10"/>
  <c r="K9"/>
  <c r="L9"/>
  <c r="K8"/>
  <c r="L8"/>
  <c r="K7"/>
  <c r="L7"/>
  <c r="L6"/>
  <c r="K6"/>
  <c r="L3" i="9"/>
  <c r="K3"/>
  <c r="M3" s="1"/>
  <c r="L11" i="5"/>
  <c r="G13"/>
  <c r="K11"/>
  <c r="M11" s="1"/>
  <c r="M12" s="1"/>
  <c r="K10"/>
  <c r="M10" s="1"/>
  <c r="L10"/>
  <c r="L5" i="8"/>
  <c r="K5"/>
  <c r="L4"/>
  <c r="K4"/>
  <c r="L3"/>
  <c r="K3"/>
  <c r="L55" i="1"/>
  <c r="L56"/>
  <c r="M56" s="1"/>
  <c r="L53"/>
  <c r="L54"/>
  <c r="K53"/>
  <c r="K54"/>
  <c r="M54" s="1"/>
  <c r="K55"/>
  <c r="M55" s="1"/>
  <c r="K56"/>
  <c r="L52"/>
  <c r="K52"/>
  <c r="M52" s="1"/>
  <c r="L51"/>
  <c r="K51"/>
  <c r="L50"/>
  <c r="K50"/>
  <c r="M50" s="1"/>
  <c r="L49"/>
  <c r="K49"/>
  <c r="L48"/>
  <c r="K48"/>
  <c r="K47"/>
  <c r="M47" s="1"/>
  <c r="L47"/>
  <c r="L46"/>
  <c r="K46"/>
  <c r="K45"/>
  <c r="K41" i="6"/>
  <c r="L41"/>
  <c r="K40"/>
  <c r="L40"/>
  <c r="K39"/>
  <c r="L39"/>
  <c r="K38"/>
  <c r="L38"/>
  <c r="K37"/>
  <c r="L3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M27"/>
  <c r="L23"/>
  <c r="L24"/>
  <c r="L25"/>
  <c r="L26"/>
  <c r="L27"/>
  <c r="K23"/>
  <c r="M23" s="1"/>
  <c r="K24"/>
  <c r="K25"/>
  <c r="K26"/>
  <c r="K27"/>
  <c r="K20"/>
  <c r="L20"/>
  <c r="L19"/>
  <c r="K19"/>
  <c r="K18"/>
  <c r="L18"/>
  <c r="K17"/>
  <c r="L17"/>
  <c r="K16"/>
  <c r="L16"/>
  <c r="K15"/>
  <c r="L15"/>
  <c r="L14"/>
  <c r="K14"/>
  <c r="K13"/>
  <c r="L13"/>
  <c r="K12"/>
  <c r="L12"/>
  <c r="K11"/>
  <c r="L11"/>
  <c r="L45" i="1"/>
  <c r="L44"/>
  <c r="M44" s="1"/>
  <c r="K44"/>
  <c r="K22" i="4"/>
  <c r="L22"/>
  <c r="K21"/>
  <c r="M21" s="1"/>
  <c r="L21"/>
  <c r="K9" i="6"/>
  <c r="L9"/>
  <c r="L9" i="7"/>
  <c r="M7"/>
  <c r="L7"/>
  <c r="L8"/>
  <c r="K7"/>
  <c r="K8"/>
  <c r="M8" s="1"/>
  <c r="K9"/>
  <c r="L5"/>
  <c r="K5"/>
  <c r="M5" s="1"/>
  <c r="L6"/>
  <c r="K6"/>
  <c r="L4"/>
  <c r="K4"/>
  <c r="M4" s="1"/>
  <c r="L10" i="6"/>
  <c r="K10"/>
  <c r="M10" s="1"/>
  <c r="L8"/>
  <c r="K8"/>
  <c r="L7"/>
  <c r="K7"/>
  <c r="L6"/>
  <c r="K6"/>
  <c r="L5"/>
  <c r="K5"/>
  <c r="M5" s="1"/>
  <c r="L4"/>
  <c r="K4"/>
  <c r="L8" i="5"/>
  <c r="K8"/>
  <c r="L9"/>
  <c r="K9"/>
  <c r="L7"/>
  <c r="K7"/>
  <c r="L6"/>
  <c r="K6"/>
  <c r="L5"/>
  <c r="K5"/>
  <c r="L4"/>
  <c r="K4"/>
  <c r="L41" i="1"/>
  <c r="L42"/>
  <c r="L43"/>
  <c r="K41"/>
  <c r="M41" s="1"/>
  <c r="K42"/>
  <c r="K43"/>
  <c r="L40"/>
  <c r="K40"/>
  <c r="K20" i="4"/>
  <c r="L20"/>
  <c r="L18"/>
  <c r="K18"/>
  <c r="M18" s="1"/>
  <c r="K17"/>
  <c r="L17"/>
  <c r="K16"/>
  <c r="M16" s="1"/>
  <c r="L16"/>
  <c r="K39" i="1"/>
  <c r="M39" s="1"/>
  <c r="L39"/>
  <c r="K38"/>
  <c r="L38"/>
  <c r="K15" i="4"/>
  <c r="L15"/>
  <c r="K14"/>
  <c r="L14"/>
  <c r="K13"/>
  <c r="M13" s="1"/>
  <c r="L13"/>
  <c r="K35" i="1"/>
  <c r="L35"/>
  <c r="K34"/>
  <c r="L34"/>
  <c r="M34"/>
  <c r="L8" i="4"/>
  <c r="K8"/>
  <c r="L7"/>
  <c r="K7"/>
  <c r="L6"/>
  <c r="K6"/>
  <c r="L5"/>
  <c r="K5"/>
  <c r="M5" s="1"/>
  <c r="L4"/>
  <c r="K4"/>
  <c r="L10" i="3"/>
  <c r="K10"/>
  <c r="L6"/>
  <c r="L7"/>
  <c r="L8"/>
  <c r="K6"/>
  <c r="K7"/>
  <c r="K8"/>
  <c r="L5"/>
  <c r="K5"/>
  <c r="L14"/>
  <c r="K14"/>
  <c r="L13"/>
  <c r="K13"/>
  <c r="L12"/>
  <c r="K12"/>
  <c r="L11"/>
  <c r="K11"/>
  <c r="L9"/>
  <c r="K9"/>
  <c r="L4"/>
  <c r="K4"/>
  <c r="K43" i="2"/>
  <c r="L43"/>
  <c r="K42"/>
  <c r="L42"/>
  <c r="M42" s="1"/>
  <c r="K30"/>
  <c r="L30"/>
  <c r="K29"/>
  <c r="L29"/>
  <c r="M29" s="1"/>
  <c r="K28"/>
  <c r="M28" s="1"/>
  <c r="L28"/>
  <c r="K26"/>
  <c r="L26"/>
  <c r="K25"/>
  <c r="M25" s="1"/>
  <c r="L25"/>
  <c r="K24"/>
  <c r="L24"/>
  <c r="K14"/>
  <c r="L14"/>
  <c r="K13"/>
  <c r="L13"/>
  <c r="K12"/>
  <c r="L12"/>
  <c r="K11"/>
  <c r="L11"/>
  <c r="K10"/>
  <c r="L10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27"/>
  <c r="K27"/>
  <c r="L23"/>
  <c r="K23"/>
  <c r="L22"/>
  <c r="K22"/>
  <c r="L21"/>
  <c r="K21"/>
  <c r="L20"/>
  <c r="K20"/>
  <c r="L19"/>
  <c r="K19"/>
  <c r="L18"/>
  <c r="K18"/>
  <c r="L16"/>
  <c r="K16"/>
  <c r="L15"/>
  <c r="K15"/>
  <c r="L9"/>
  <c r="K9"/>
  <c r="L8"/>
  <c r="K8"/>
  <c r="L7"/>
  <c r="K7"/>
  <c r="L6"/>
  <c r="K6"/>
  <c r="L5"/>
  <c r="K5"/>
  <c r="L4"/>
  <c r="K4"/>
  <c r="K33" i="1"/>
  <c r="L33"/>
  <c r="K32"/>
  <c r="L32"/>
  <c r="K31"/>
  <c r="L31"/>
  <c r="K30"/>
  <c r="L30"/>
  <c r="M27"/>
  <c r="K26"/>
  <c r="L26"/>
  <c r="K25"/>
  <c r="L25"/>
  <c r="K24"/>
  <c r="M24" s="1"/>
  <c r="L24"/>
  <c r="K23"/>
  <c r="M23" s="1"/>
  <c r="L23"/>
  <c r="K22"/>
  <c r="M22" s="1"/>
  <c r="L22"/>
  <c r="K19"/>
  <c r="K20"/>
  <c r="K21"/>
  <c r="M21" s="1"/>
  <c r="L21"/>
  <c r="L20"/>
  <c r="L19"/>
  <c r="K18"/>
  <c r="M18" s="1"/>
  <c r="L18"/>
  <c r="K17"/>
  <c r="L17"/>
  <c r="K16"/>
  <c r="M16" s="1"/>
  <c r="L16"/>
  <c r="L13"/>
  <c r="K13"/>
  <c r="K14"/>
  <c r="L14"/>
  <c r="K15"/>
  <c r="L15"/>
  <c r="K12"/>
  <c r="L12"/>
  <c r="K11"/>
  <c r="L11"/>
  <c r="K10"/>
  <c r="L10"/>
  <c r="L7"/>
  <c r="L8"/>
  <c r="L9"/>
  <c r="K7"/>
  <c r="K8"/>
  <c r="K9"/>
  <c r="L6"/>
  <c r="K6"/>
  <c r="L5"/>
  <c r="K5"/>
  <c r="L4"/>
  <c r="K4"/>
  <c r="M7" i="12" l="1"/>
  <c r="M3"/>
  <c r="M13" i="1"/>
  <c r="M38"/>
  <c r="M30"/>
  <c r="M32"/>
  <c r="M40"/>
  <c r="M45"/>
  <c r="M46"/>
  <c r="M49"/>
  <c r="M51"/>
  <c r="M11" i="6"/>
  <c r="M26"/>
  <c r="M14"/>
  <c r="M25"/>
  <c r="M34"/>
  <c r="M36"/>
  <c r="M40"/>
  <c r="M14" i="4"/>
  <c r="M17"/>
  <c r="M22"/>
  <c r="M31" i="8"/>
  <c r="M29"/>
  <c r="M36"/>
  <c r="M50"/>
  <c r="M44"/>
  <c r="M33"/>
  <c r="M45"/>
  <c r="M37"/>
  <c r="M10"/>
  <c r="M15"/>
  <c r="M26"/>
  <c r="M30"/>
  <c r="M42"/>
  <c r="M34"/>
  <c r="M35"/>
  <c r="M21"/>
  <c r="M23"/>
  <c r="M25"/>
  <c r="M40"/>
  <c r="M7"/>
  <c r="M9"/>
  <c r="M22"/>
  <c r="M24"/>
  <c r="M41"/>
  <c r="M43"/>
  <c r="M46"/>
  <c r="M6" i="12"/>
  <c r="M8"/>
  <c r="M19"/>
  <c r="M18"/>
  <c r="M15"/>
  <c r="M14"/>
  <c r="M9"/>
  <c r="M5"/>
  <c r="M43" i="1"/>
  <c r="M53"/>
  <c r="M48"/>
  <c r="M57"/>
  <c r="M49" i="8"/>
  <c r="M39"/>
  <c r="M12" i="6"/>
  <c r="M33"/>
  <c r="M41"/>
  <c r="M15"/>
  <c r="M19"/>
  <c r="M28"/>
  <c r="M31"/>
  <c r="M6"/>
  <c r="M16"/>
  <c r="M24"/>
  <c r="M8" i="8"/>
  <c r="M18"/>
  <c r="M27"/>
  <c r="M6"/>
  <c r="M14"/>
  <c r="M17"/>
  <c r="M28"/>
  <c r="M32"/>
  <c r="M13"/>
  <c r="M11"/>
  <c r="M3"/>
  <c r="M13" i="6"/>
  <c r="M38"/>
  <c r="M18"/>
  <c r="M29"/>
  <c r="M32"/>
  <c r="M35"/>
  <c r="M37"/>
  <c r="M39"/>
  <c r="M17"/>
  <c r="M30"/>
  <c r="M20" i="4"/>
  <c r="M15"/>
  <c r="M30" i="2"/>
  <c r="M43"/>
  <c r="M9" i="3"/>
  <c r="M6"/>
  <c r="M20" i="1"/>
  <c r="M25"/>
  <c r="M29"/>
  <c r="M36"/>
  <c r="M6"/>
  <c r="M26"/>
  <c r="M33"/>
  <c r="M35"/>
  <c r="M37"/>
  <c r="M4" i="8"/>
  <c r="M5"/>
  <c r="M20" i="6"/>
  <c r="M9"/>
  <c r="M7"/>
  <c r="M8"/>
  <c r="M4"/>
  <c r="M9" i="7"/>
  <c r="M6"/>
  <c r="M7" i="5"/>
  <c r="M8"/>
  <c r="M6"/>
  <c r="M9"/>
  <c r="M4"/>
  <c r="M5"/>
  <c r="M42" i="1"/>
  <c r="M6" i="4"/>
  <c r="M4"/>
  <c r="M7"/>
  <c r="M8"/>
  <c r="M10" i="3"/>
  <c r="M8"/>
  <c r="M7"/>
  <c r="M5"/>
  <c r="M13"/>
  <c r="M14"/>
  <c r="M4"/>
  <c r="M12"/>
  <c r="M11"/>
  <c r="M26" i="2"/>
  <c r="M24"/>
  <c r="M10"/>
  <c r="M14"/>
  <c r="M37"/>
  <c r="M11"/>
  <c r="M13"/>
  <c r="M38"/>
  <c r="M7"/>
  <c r="M27"/>
  <c r="M34"/>
  <c r="M39"/>
  <c r="M41"/>
  <c r="M12"/>
  <c r="M16"/>
  <c r="M36"/>
  <c r="M19"/>
  <c r="M8"/>
  <c r="M17"/>
  <c r="M23"/>
  <c r="M20"/>
  <c r="M22"/>
  <c r="M31"/>
  <c r="M6"/>
  <c r="M9"/>
  <c r="M33"/>
  <c r="M15"/>
  <c r="M18"/>
  <c r="M21"/>
  <c r="M32"/>
  <c r="M35"/>
  <c r="M40"/>
  <c r="M5"/>
  <c r="M4"/>
  <c r="M17" i="1"/>
  <c r="M19"/>
  <c r="M28"/>
  <c r="M31"/>
  <c r="M9"/>
  <c r="M12"/>
  <c r="M15"/>
  <c r="M8"/>
  <c r="M7"/>
  <c r="M11"/>
  <c r="M14"/>
  <c r="M10"/>
  <c r="M4"/>
  <c r="M5"/>
  <c r="M11" i="7" l="1"/>
  <c r="M16" i="3"/>
</calcChain>
</file>

<file path=xl/comments1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-5350 KG 
RATE  58 RS 
AMT = 310300 RS 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QTY-4225 KG 
RATE - 24 RS 
AMT = 101400 RS 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QTY-2570 KG 
RATE - 71 RS 
AMT = 182470 RS 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QTY-4300 KG 
RATE - 25 RS 
AMT = 107500 RS </t>
        </r>
      </text>
    </comment>
  </commentList>
</comments>
</file>

<file path=xl/comments2.xml><?xml version="1.0" encoding="utf-8"?>
<comments xmlns="http://schemas.openxmlformats.org/spreadsheetml/2006/main">
  <authors>
    <author>om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 PCS 
RATE 5100 RS 
AMT = 5100 RS 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 PCS 
RATE 100 RS  
AMT = 100 RS 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 PCS 
 RATE - 400 RS 
AMT = 400 RS 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 PCS 
RATE 350 RS 
AMT  = 350 RS 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- 8.30 MINUTES 
RATE - 700 RS 
AMT = 5950 RS 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- 1120 KG 
RATE 49.70 RS 
AMT = 55664 RS 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- 1945 KG 
RATE - 40 RS 
AMT = 77800 RS 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- 1120 KGS 
RATE 51 RS 
AMT = 57120 RS 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- 500 KG 
RATE - 41 RS 
AMT = 20500 RS 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- 1480 KG 
RATE - 41 RS 
AMT = 60680 RS 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- 505 KGS 
RATE - 48 RS 
AMT = 24240 RS 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 SET 
RATE - 62000 RS 
AMT = 124000 RS 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 MONTH 
RATE 8000 RS 
AMT = 8000 RS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- 45 
RATE 25 RS 
AMT = 1125 RS 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- 20 PCS 
RATE - 87 RS 
AMT = 1740 RS 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- 1695 KGS 
RATE - 54 RS 
AMT = 91530 RS 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- 580 KGS 
RATE - 42.50 RS 
AMT = 24650 RS 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- 1855 KGS 
RATE - 52.50 RS 
AMT = 97387.50 RS 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- 1895 KGS 
RATE - 52.50 RS 
AMT = 99487.50 RS 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- 920 KGS 
RATE - 42 RS 
AMT = 38640 RS </t>
        </r>
      </text>
    </comment>
    <comment ref="D3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- 187 KGS 
RATE - 42 RS 
AMT = 7854 RS 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- 1970 KG 
RATE 54.50 RS 
AMT = 107365 RS 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- 740 KGS 
RATE 42 RS 
AMT = 31080 RS 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- 544 KGS 
RATE - 43 RS 
AMT = 23392 RS </t>
        </r>
      </text>
    </comment>
    <comment ref="D4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- 60 PKT 
RATE 218 RS 
AMT = 13080 RS </t>
        </r>
      </text>
    </comment>
    <comment ref="D4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 PCS 
RATE 115 RS 
AMT = 230 RS </t>
        </r>
      </text>
    </comment>
    <comment ref="D4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20 PCS 
RATE - 15 RS 
AMT = 300 RS 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1 NOS 
RATE 1121.61 
AMT = 1121.61 RS 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 
RATE 5900 RS 
AMT = 11800 RS </t>
        </r>
      </text>
    </comment>
    <comment ref="D4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- 24 PCS 
RATE - 20 RS 
AMT = 480 RS</t>
        </r>
      </text>
    </comment>
    <comment ref="D4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- 30 KGS 
RATE - 75 RS 
AMT = 2250 RS 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- 25 PCS 
RATE - 65 RS 
AMT = 1625 RS 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- 100 PCS 
RATE 2 RS 
AMT =200 RS </t>
        </r>
      </text>
    </comment>
    <comment ref="D5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20 PCS 
RATE - 20 RS 
AMT = 400 RS </t>
        </r>
      </text>
    </comment>
    <comment ref="D5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10 PCS 
RATE - 10 RS 
AMT = 100 RS </t>
        </r>
      </text>
    </comment>
    <comment ref="D5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- 10 PCS 
RATE 9 RS 
AMT = 90 RS </t>
        </r>
      </text>
    </comment>
    <comment ref="D5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25 PAIR 
RATE 8 RS 
AMT = 200 RS </t>
        </r>
      </text>
    </comment>
    <comment ref="D5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- 677.30 MTR
RATE - 15 RS 
AMT = 10159.50 RS 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- 442 MTR 
RATE - 5 RS 
AMT = 2210 RS
</t>
        </r>
      </text>
    </comment>
    <comment ref="D5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153.60 MTR 
RATE - 12 RS 
AMT = 1843.20 RS</t>
        </r>
      </text>
    </comment>
    <comment ref="D5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- 46 UNITS
RATE 4 RS 
AMT = 184 RS</t>
        </r>
      </text>
    </comment>
    <comment ref="D5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- 86.40 MTR
RATE - 15 RS 
AMT = 1296 RS</t>
        </r>
      </text>
    </comment>
    <comment ref="D5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- 32 UNITS
RATE - 5 RS 
AMT = 160 RS </t>
        </r>
      </text>
    </comment>
    <comment ref="D6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 NOS
RATE - 1121.61 RS 
AMT = 1121.61 RS</t>
        </r>
      </text>
    </comment>
    <comment ref="D6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25 PCS
RATE 118 RS
AMT=2950 RS
</t>
        </r>
      </text>
    </comment>
    <comment ref="D6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25 PCS
RATE 66 RS
AMT=1650 RS</t>
        </r>
      </text>
    </comment>
    <comment ref="D6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-1495 KG 
RATE - 57 RS
AMT=85215 RS</t>
        </r>
      </text>
    </comment>
    <comment ref="D6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- 1200 KG
RATE - 43.50 RS
AMT=52200 RS
</t>
        </r>
      </text>
    </comment>
    <comment ref="D6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- 640 KG
RATE -43.50 RS 
AMT = 27840 RS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-26 KGS
RATE - 75 RS
AMT=1950 RS</t>
        </r>
      </text>
    </comment>
    <comment ref="D6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- 10 PCS 
RATE - 40 RS
AMT = 400 RS</t>
        </r>
      </text>
    </comment>
    <comment ref="D70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685 KG 
RATE 60 RS
AMT=41100 RS</t>
        </r>
      </text>
    </comment>
    <comment ref="D7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1050 KG
RATE 45.50 RS
AMT=47775 RS
</t>
        </r>
      </text>
    </comment>
    <comment ref="D7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2315 KG 
RATE 44.50 RS
AMT=103017.50 RS</t>
        </r>
      </text>
    </comment>
    <comment ref="D7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575 KG 
RATE 46.50 RS
AMT =26737.50 RS</t>
        </r>
      </text>
    </comment>
    <comment ref="D76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1 NOS
RATE 1121.61 RS 
AMT = 1121.61 RS</t>
        </r>
      </text>
    </comment>
    <comment ref="D77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QTY-900 KG
RATE 56.50
AMT 50850 RS</t>
        </r>
      </text>
    </comment>
    <comment ref="D78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3000 KG
RATE 45 RS
AMT=135000 RS</t>
        </r>
      </text>
    </comment>
    <comment ref="D79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1380 KG
RATE 45 RS
AMT=62100 RS</t>
        </r>
      </text>
    </comment>
    <comment ref="D8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QTY-4 PCS 
RATE 120.750 RS 
AMT=483 RS</t>
        </r>
      </text>
    </comment>
    <comment ref="D8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-4 PCS
RATE -10.600 RS
AMT=42.40 RS</t>
        </r>
      </text>
    </comment>
    <comment ref="D84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QTY-25 PAIR
RATE- 8.50 RS
AMT=212.50</t>
        </r>
      </text>
    </comment>
    <comment ref="D85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-236 KG 
RATE 70 RS
AMT=16520 RS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QTY-16 PCS 
RATE - 20 RS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QTY- 30 PCS
RATE 20 RS</t>
        </r>
      </text>
    </comment>
    <comment ref="D88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10 MTR
RATE 45 RS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-10 PCS
RATE -65 RS 
AMT=650 RS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om:</t>
        </r>
        <r>
          <rPr>
            <sz val="9"/>
            <color indexed="81"/>
            <rFont val="Tahoma"/>
            <family val="2"/>
          </rPr>
          <t xml:space="preserve">
QTY 15 KGS
RATE 25 RS
AMT=375 RS</t>
        </r>
      </text>
    </comment>
    <comment ref="D91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 PCS 
RATE - 2000 RS 
AMT = 10000 RS</t>
        </r>
      </text>
    </comment>
    <comment ref="D92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- 80 LTR
RATE - 60 RS 
AMT = 4800 RS </t>
        </r>
      </text>
    </comment>
    <comment ref="D93" authorId="0">
      <text>
        <r>
          <rPr>
            <b/>
            <sz val="9"/>
            <color indexed="81"/>
            <rFont val="Tahoma"/>
            <charset val="1"/>
          </rPr>
          <t>om:</t>
        </r>
        <r>
          <rPr>
            <sz val="9"/>
            <color indexed="81"/>
            <rFont val="Tahoma"/>
            <charset val="1"/>
          </rPr>
          <t xml:space="preserve">
QTY - 50 LTR
RATE - 60 RS 
AMT = 3000 RS</t>
        </r>
      </text>
    </comment>
  </commentList>
</comments>
</file>

<file path=xl/sharedStrings.xml><?xml version="1.0" encoding="utf-8"?>
<sst xmlns="http://schemas.openxmlformats.org/spreadsheetml/2006/main" count="1617" uniqueCount="530">
  <si>
    <t xml:space="preserve">BASIC AMOUNT </t>
  </si>
  <si>
    <t>SGST</t>
  </si>
  <si>
    <t>CGST</t>
  </si>
  <si>
    <t>IGST</t>
  </si>
  <si>
    <t xml:space="preserve">Haryana Tools &amp; Hardware  Store </t>
  </si>
  <si>
    <t>HTHS/20-21/1627</t>
  </si>
  <si>
    <t>Spary  Gun GNAT HVLP H-827 Plastic cup</t>
  </si>
  <si>
    <t>R.B. INSTRUMENTS WORK</t>
  </si>
  <si>
    <t xml:space="preserve">MK M/C HANDLE </t>
  </si>
  <si>
    <t>06AISPN1327K124</t>
  </si>
  <si>
    <t>INVOICE NO.</t>
  </si>
  <si>
    <t>INVOICE DATE</t>
  </si>
  <si>
    <t>S.R.No</t>
  </si>
  <si>
    <t>PARTY NAME</t>
  </si>
  <si>
    <t>PARTY ADDRES</t>
  </si>
  <si>
    <t>PARTY GST NO.</t>
  </si>
  <si>
    <t>TOTAL TAXABLE AMT</t>
  </si>
  <si>
    <t>DESCRIPTION OF GOODS</t>
  </si>
  <si>
    <t>48 MILES STONE NEAR DUDHOLA TATARPUR CHOWK, PRITHLA, PALWAL (HARYANA)</t>
  </si>
  <si>
    <t>HSN/SAC</t>
  </si>
  <si>
    <t>GST(18%)</t>
  </si>
  <si>
    <t>-</t>
  </si>
  <si>
    <t>PARVESH MARG, RAILWAY UNDER BRIDGE, KE UPPAR LEFT SIDE, OLD FRIDABAD</t>
  </si>
  <si>
    <t>LAKSHAY TRADERS</t>
  </si>
  <si>
    <t>PIYALA ROAD, SIKRI, BALLABGRH (FARIDABAD)-121004</t>
  </si>
  <si>
    <t xml:space="preserve">Blue Paint </t>
  </si>
  <si>
    <t>06BGYPR7548M1Z5</t>
  </si>
  <si>
    <t>Cutting Wheel 100X1X16 MM NORTON</t>
  </si>
  <si>
    <t>06BMNPK9194H2ZE</t>
  </si>
  <si>
    <t>Welding lead connector 50-70</t>
  </si>
  <si>
    <t>HTHS/20-21/1594</t>
  </si>
  <si>
    <t>Rubber Welding Hose  Pipe 8.0MM Blue Oxygen</t>
  </si>
  <si>
    <t xml:space="preserve">Mig Tip 0.8X8.0 MM </t>
  </si>
  <si>
    <t>HTHS/20-21/1561</t>
  </si>
  <si>
    <t>Grinding Wheel  AG-7 BOSCH</t>
  </si>
  <si>
    <t>Grinding Wheel  AG-4 BOSCH</t>
  </si>
  <si>
    <t>Cutting Wheel 14"X1/8X1"(355x3x16) GNL</t>
  </si>
  <si>
    <t xml:space="preserve">PVC TAPE 3/4" STEEL GRIPP  </t>
  </si>
  <si>
    <t>TEFLON TAPE 1/2" COOPER</t>
  </si>
  <si>
    <t xml:space="preserve">GAS LIGHTER </t>
  </si>
  <si>
    <t>HTHS/20-21/1698</t>
  </si>
  <si>
    <t>NOZZEL GEL 300GM</t>
  </si>
  <si>
    <t>Ajanta Steel India Pvt. Ltd.</t>
  </si>
  <si>
    <t>66/1(BCR COMPLEX),INDUSTRIAL AREA , FARIDABAD</t>
  </si>
  <si>
    <t xml:space="preserve">M.A PLATE </t>
  </si>
  <si>
    <t>06AAJCA9442L1ZA</t>
  </si>
  <si>
    <t>2020-21/3537</t>
  </si>
  <si>
    <t xml:space="preserve">CHANNEL </t>
  </si>
  <si>
    <t>FLATS/BARS</t>
  </si>
  <si>
    <t xml:space="preserve">LOADING </t>
  </si>
  <si>
    <t>FREIGHT</t>
  </si>
  <si>
    <t>N.C THINNER</t>
  </si>
  <si>
    <t>WELDARC ENGINEERING WORKS</t>
  </si>
  <si>
    <t>A-26 SANJAY COLONY, SEC-22 N.I.T FARIDABAD</t>
  </si>
  <si>
    <t>06AKWPD7583P1Z4</t>
  </si>
  <si>
    <t>MG WELDING M/C (Machine set)</t>
  </si>
  <si>
    <t>JAI BALAJI COIL &amp; PLATES PVT. LTD.</t>
  </si>
  <si>
    <t>SHOP NO. 706, LOHA MANDI, SECTOR-59, FARIDABAD-121004(HARYANA)</t>
  </si>
  <si>
    <t>06AABCJ7597B1Z1</t>
  </si>
  <si>
    <t>HANDLING CHARGE</t>
  </si>
  <si>
    <t>2020-21/59/0200</t>
  </si>
  <si>
    <t>Cutting and Bending Charge</t>
  </si>
  <si>
    <t>NATRAJ ENTERPRISES</t>
  </si>
  <si>
    <t>B-158, NEHRU GROUND, N.I.T. FARIDABAD-121004</t>
  </si>
  <si>
    <t>HR SHEET 4.00 MM</t>
  </si>
  <si>
    <t xml:space="preserve">HR SHEET 6.00 MM </t>
  </si>
  <si>
    <t>06AALFN2938F1Z1</t>
  </si>
  <si>
    <t>20-21/0711</t>
  </si>
  <si>
    <t>CARTAGE</t>
  </si>
  <si>
    <t>Welding Rod  No. 10 MANGLAM</t>
  </si>
  <si>
    <t>HTHS/20-21/1440</t>
  </si>
  <si>
    <t xml:space="preserve">R.S. STEEL </t>
  </si>
  <si>
    <t>PLOT NO. 16, MACHINE MARKET, DHARAM KANTA ROAD, MUJESSAR, N.I.T. FARIDABAD(HARYANA)</t>
  </si>
  <si>
    <t>MS PLAT CUTTING</t>
  </si>
  <si>
    <t>06BKEPK6421Q1ZT</t>
  </si>
  <si>
    <t>BUILD SCAFF</t>
  </si>
  <si>
    <t>INDIRA INDUSTRIAL COMPLEX TIGAON, NR SINGHAL DHARAMSHALA,BACK SIDE OF L.R. FOOD PVT. LTD. ,OLD FARIDABAD-121002</t>
  </si>
  <si>
    <t>ANGLE 65x65x6 MM</t>
  </si>
  <si>
    <t>06ADHPT2893A1ZI</t>
  </si>
  <si>
    <t xml:space="preserve">INCHI TAPE 5.0 MTRx13MM MAX </t>
  </si>
  <si>
    <t>HTHS/20-21/1348</t>
  </si>
  <si>
    <t>INCHI TAPE 3.0 MTR BASIK</t>
  </si>
  <si>
    <t>GRINDING WHEEL AG-4 BOSCH</t>
  </si>
  <si>
    <t>MIG TIP 0.8X8.0 MM</t>
  </si>
  <si>
    <t>HAND GLOVES COTTON JEENS</t>
  </si>
  <si>
    <t xml:space="preserve">KNITTING HAND GLOVES </t>
  </si>
  <si>
    <t>ORGANIC SOLVENT(TARPIN OIL)</t>
  </si>
  <si>
    <t>HEX BOLT 1/2X1-1/2" WITH NUT &amp; WASHER</t>
  </si>
  <si>
    <t>MITTAL HARDWARE</t>
  </si>
  <si>
    <t>PLOT NO. 53-54, DHARAM KANTA ROAD, MUJESSAR FARIDABAD</t>
  </si>
  <si>
    <t>C.I.P X 14-2 B</t>
  </si>
  <si>
    <t>06AUXPG9176C1Z6</t>
  </si>
  <si>
    <t>HTHS/20-21/1232</t>
  </si>
  <si>
    <t>SAIFI &amp; COMPANY</t>
  </si>
  <si>
    <t>H.NO. B-61/1, SIXTY FEET ROAD, SAMAR GARDEN, MEERUT-250002(UP)</t>
  </si>
  <si>
    <t>RULLA</t>
  </si>
  <si>
    <t>09DGWPA6079L1ZI</t>
  </si>
  <si>
    <t>HTHS/20-21/1194</t>
  </si>
  <si>
    <t>WELDING HOLDER SUMO RED CAP</t>
  </si>
  <si>
    <t>WELDING HOLDER KD-1000</t>
  </si>
  <si>
    <t>CERAMIC DIFUSER P-80</t>
  </si>
  <si>
    <t>PLASMA NOZZEL P-80</t>
  </si>
  <si>
    <t>FLAT 65X6 MM</t>
  </si>
  <si>
    <t>MS ERW PIPE 40 NB MEDIUM 20 LEN-5.85MTR LONG</t>
  </si>
  <si>
    <t>ISMC 100X50X14 LENGTH</t>
  </si>
  <si>
    <t>WHITE GLASS KOMAL</t>
  </si>
  <si>
    <t>CUTTING WHEEL 100X1X16 MM NORTON</t>
  </si>
  <si>
    <t>WHITE GOGGLE WITH SIDE JALLY</t>
  </si>
  <si>
    <t>BLACK GOGGLE SIDE JALI</t>
  </si>
  <si>
    <t>HTHS/20-21/1146</t>
  </si>
  <si>
    <t>CUTTING WHEEL 14"X1/8X1"(355X3X16) GNL</t>
  </si>
  <si>
    <t>HTHS/20-21/1131</t>
  </si>
  <si>
    <t>ISMC 100X50 RANDOM LENGTH -99 LEN</t>
  </si>
  <si>
    <t>MOD SCAFF PVT. LTD.</t>
  </si>
  <si>
    <t>PLOT NO. 14/1/1, GADPURI, G.T. MATHURA ROAD, PALWAL-121102(HARYANA)</t>
  </si>
  <si>
    <t>MS CHANNEL-100MMX50MM</t>
  </si>
  <si>
    <t>06AISPN1327K1ZY</t>
  </si>
  <si>
    <t>FLAT-65MMX6MM</t>
  </si>
  <si>
    <t xml:space="preserve">MS ANGLE-65MMX65MMX6MM </t>
  </si>
  <si>
    <t>IT CARE AND SPARES</t>
  </si>
  <si>
    <t>B-431 NEHRU GROUND FARIDABAD</t>
  </si>
  <si>
    <t>LAPTOP BATRY CQ-42</t>
  </si>
  <si>
    <t>06AATPV9700D1ZC</t>
  </si>
  <si>
    <t>ADOPTER</t>
  </si>
  <si>
    <t>RAJASTHAN GAS AGENCY</t>
  </si>
  <si>
    <t>PLOT NO. 01, KRISHNA COLONY, SEC-25, NR SHREE JI DHARAM KANTA, FARIDABAD</t>
  </si>
  <si>
    <t>CO2 GAS</t>
  </si>
  <si>
    <t>06AATPD5233B1Z2</t>
  </si>
  <si>
    <t>OXYGEN GAS SMALL</t>
  </si>
  <si>
    <t>OXYGEN GAS BIG</t>
  </si>
  <si>
    <t xml:space="preserve">LPG GAS </t>
  </si>
  <si>
    <t>PIER CAP SHUTTERING BOTTOM SHUTTER</t>
  </si>
  <si>
    <t>PIER CAP SHUTTERING</t>
  </si>
  <si>
    <t xml:space="preserve">HR. SHUT 4.0 MM CUTTER 1250X2008MM </t>
  </si>
  <si>
    <t xml:space="preserve">HR. SHUT 4.0 MM CUTTER 1500X6300MM </t>
  </si>
  <si>
    <t xml:space="preserve">HR. SHUT 4.0 MM CUTTER 2500MM </t>
  </si>
  <si>
    <t xml:space="preserve">TRVSS RA 3750X2325MM </t>
  </si>
  <si>
    <t xml:space="preserve">TRVSS RB 3901X1401 MM </t>
  </si>
  <si>
    <t>RAN CAP SHUTTERING 24100X3120X3000MM</t>
  </si>
  <si>
    <t>PIER CAP SHUTTERING 24100X3120X3000MM</t>
  </si>
  <si>
    <t xml:space="preserve">HR. SHUT 4.0MM THICK 1250X3152MM </t>
  </si>
  <si>
    <t>Total Sale Amt</t>
  </si>
  <si>
    <t>Welding Rod No. 10 Manglam</t>
  </si>
  <si>
    <t>HTHS/20-21/1714</t>
  </si>
  <si>
    <t>C-CLAMP 6" TAPARIA  1263-6</t>
  </si>
  <si>
    <t>HTHS/20-21/1736</t>
  </si>
  <si>
    <t>2020-21/59/0214</t>
  </si>
  <si>
    <t>H.R. SHEET</t>
  </si>
  <si>
    <t>2020-21/3711</t>
  </si>
  <si>
    <t>ISHU HARDWARE STORE</t>
  </si>
  <si>
    <t>TATARPUR, PALWAL(HARYANA)</t>
  </si>
  <si>
    <t>MIG WIRE 0.8MM (KG)</t>
  </si>
  <si>
    <t>06AEYPL6537M1ZL</t>
  </si>
  <si>
    <t>ISH20-21/1034</t>
  </si>
  <si>
    <t>HEX BOLT 5/8X1.50" YELLOW</t>
  </si>
  <si>
    <t>MS ANGLE</t>
  </si>
  <si>
    <t>2020-21/3851</t>
  </si>
  <si>
    <t>CALIBER SCALES (INDIA) PVT. LTD.</t>
  </si>
  <si>
    <t>8/1, PIYALA-DUNDSA ROAD, VILL-DUNDSA, PALWAL-121102(HARYANA)</t>
  </si>
  <si>
    <t>MS SHEET CUTTING 12MM</t>
  </si>
  <si>
    <t>06AACCC0140L1Z2</t>
  </si>
  <si>
    <t>JW/20-21/72</t>
  </si>
  <si>
    <t>PIERCE IN 12 MM SHEET</t>
  </si>
  <si>
    <t>MS SHEET CUTTING 8MM</t>
  </si>
  <si>
    <t>PIERCE IN 8 MM SHEET</t>
  </si>
  <si>
    <t>GRINDERS SHUTTERING 1900X28200 MM</t>
  </si>
  <si>
    <t>GRINDERS SHUTTERING 1900X28200 MM WITH GOLD COVER</t>
  </si>
  <si>
    <t>PLATES 10 MM THICK</t>
  </si>
  <si>
    <t>PLATES 65X8.75X10X150X10</t>
  </si>
  <si>
    <t>STAR SCAFF SHUTTERING AND FABRICATION VILLAGE-DUNDSA, PIYALA ROAD, SIKRI, DIST-PALWAL-121102(HARYANA)                           GST NO.-06AISPN1327K1ZY</t>
  </si>
  <si>
    <t>SALE BILL</t>
  </si>
  <si>
    <t xml:space="preserve">TRUSS-RA 3750X2325 </t>
  </si>
  <si>
    <t>TRUSS-RB 3901X1402</t>
  </si>
  <si>
    <t xml:space="preserve">H.R. SHEET 4.0MM </t>
  </si>
  <si>
    <t>469-391X2500MM 16 NOS</t>
  </si>
  <si>
    <t>469-312X2500MM 16 NOS</t>
  </si>
  <si>
    <t>469-233X2500MM 16 NOS</t>
  </si>
  <si>
    <t>RAJSTHAN GAS AGENCY</t>
  </si>
  <si>
    <t>PLOT NO. 01, KRISHNA COLONY, SEC-25, NR SHREE JI DHARAM KANTA FARIDABAD, HARYANA</t>
  </si>
  <si>
    <t xml:space="preserve">CO2 GAS </t>
  </si>
  <si>
    <t>LPG GAS</t>
  </si>
  <si>
    <t>RIDHI SIDHI WELD PVT. LTD.</t>
  </si>
  <si>
    <t>KHASRA NO. 1008 DADRI ROAD, OPP. DHEERKHERA, HAPUR(U.P)</t>
  </si>
  <si>
    <t>09AAFCR7306A1ZN</t>
  </si>
  <si>
    <t>B.R. BHATIA TRADERS</t>
  </si>
  <si>
    <t>143, RAILWAY CROSSING MUJESSAR, FARIDABAD</t>
  </si>
  <si>
    <t>M.S. PLATE WITH CUTTING</t>
  </si>
  <si>
    <t>06AJPPB8783R1Z7</t>
  </si>
  <si>
    <t>2020-21-/454</t>
  </si>
  <si>
    <t>R.S. STEEL</t>
  </si>
  <si>
    <t>PLOT NO. 16, MACHINE MARKET, DHARAM KANTA ROAD,MUJESSAR, N.I.T. FBD(HR)</t>
  </si>
  <si>
    <t>MS PLATE</t>
  </si>
  <si>
    <t>2020-21/3900</t>
  </si>
  <si>
    <t>ANGLE 65X65X6 MM RANDOM LEN-55 LEN</t>
  </si>
  <si>
    <t>FLAT 65X6 MM RANDOM LEN -60 LEN</t>
  </si>
  <si>
    <t>H.R. SHEET 10 MM 9.8 MM THICK (1500X6300 MM)-3 NO</t>
  </si>
  <si>
    <t>H.R. SHEET 4 MM 1500X2500 MM - 5 NOS</t>
  </si>
  <si>
    <t xml:space="preserve">FLAT 50X6 MM </t>
  </si>
  <si>
    <t>ANGLE 50X50X6 MM</t>
  </si>
  <si>
    <t>ISMC 125X65 12 MTR</t>
  </si>
  <si>
    <t>H.R. SHEET 4 MM 1260X3020 MM - 20 NOS</t>
  </si>
  <si>
    <t>H.R. SHEET 4 MM 1260X3280 MM - 20 NOS</t>
  </si>
  <si>
    <t>H.R. SHEET 4 MM 1250X3200 MM - 16 NOS</t>
  </si>
  <si>
    <t>H.R. SHEET 4 MM 1500X3200 MM - 8 NOS</t>
  </si>
  <si>
    <t>H.R. SHEET 4 MM 1500X2500 MM - 12 NOS</t>
  </si>
  <si>
    <t>ISMC 100X50</t>
  </si>
  <si>
    <t>ANGLE 75X75X6 MM</t>
  </si>
  <si>
    <t xml:space="preserve">FLAT 65X8 MM </t>
  </si>
  <si>
    <t xml:space="preserve">FLAT 75X10 MM </t>
  </si>
  <si>
    <t xml:space="preserve">FLAT 150X10 MM </t>
  </si>
  <si>
    <t>ANGLE 65X65X6 MM</t>
  </si>
  <si>
    <t xml:space="preserve">FLAT 65X6 MM </t>
  </si>
  <si>
    <t>M.S. TUBES 40 NB LEN 5.85 MTR LONG MEDIUM CLASS</t>
  </si>
  <si>
    <t>WELDING ROD NO. 10 PRIMA</t>
  </si>
  <si>
    <t>HTHS/20-21/993</t>
  </si>
  <si>
    <t>CUTTING WHEEL 14"X1/8X1"(355X3X16) DEWALT</t>
  </si>
  <si>
    <t>HTHS/20-21/958</t>
  </si>
  <si>
    <t>BLACK GLASS NO. 11</t>
  </si>
  <si>
    <t>HTHS/20-21/968</t>
  </si>
  <si>
    <t xml:space="preserve">MIG TIP 0.8X8.0 MM </t>
  </si>
  <si>
    <t>WELDING NOZZEL AVON</t>
  </si>
  <si>
    <t>LINE TESTER 813 TAPARIA</t>
  </si>
  <si>
    <t>GRINDING WHEEL AG-7 BOSCH</t>
  </si>
  <si>
    <t>HEX BOLT 5/8/2" HIGHTENSILE</t>
  </si>
  <si>
    <t xml:space="preserve">HEX NUT 5/8" HIGHTENSILE </t>
  </si>
  <si>
    <t>MS PLAIN WASHER 5/8"P</t>
  </si>
  <si>
    <t>HTHS/20-21/806</t>
  </si>
  <si>
    <t>Total Purchase Amt</t>
  </si>
  <si>
    <t>AARTI INDUSTRIAL GASES</t>
  </si>
  <si>
    <t>VILLAGE-KABULPUR, BALLABGARH, FARIDABAD(HARYANA)</t>
  </si>
  <si>
    <t>OXYGEN FILLED CYLINDER</t>
  </si>
  <si>
    <t>06FACPS7232H1ZK</t>
  </si>
  <si>
    <t>CO2 GAS FILLED CYLINDER</t>
  </si>
  <si>
    <t>ISH20-21/1102</t>
  </si>
  <si>
    <t>2020-21/59/0230</t>
  </si>
  <si>
    <t>MK TOUGH</t>
  </si>
  <si>
    <t>MK CO2</t>
  </si>
  <si>
    <t>MK O2</t>
  </si>
  <si>
    <t>MK BN/NOSE</t>
  </si>
  <si>
    <t>MK HEAD</t>
  </si>
  <si>
    <t>ND ABS HP GAS AGENCIES</t>
  </si>
  <si>
    <t>DUNDSA ,45 MILE STONE DELHI MATHURA ROAD, PALWAL-121102, HARYANA</t>
  </si>
  <si>
    <t>19KG FILLED LPG CYLINDER</t>
  </si>
  <si>
    <t>06ALSPS2229Q2Z7</t>
  </si>
  <si>
    <t>A.N VISTAR ENGINEERING PVT. LTD.</t>
  </si>
  <si>
    <t>1288 MIE BHADUR GARH , HARYANA</t>
  </si>
  <si>
    <t>PIERCE 9000X2000 2 SET</t>
  </si>
  <si>
    <t>06AABCA4184F1ZY</t>
  </si>
  <si>
    <t>Round shuttering 2000x2000</t>
  </si>
  <si>
    <t>Round shuttering 2000x300</t>
  </si>
  <si>
    <t>KHASRA NO. 1008, DADRO ROAD, OPP. DHEERKHERA , HAPUR(U.P)</t>
  </si>
  <si>
    <t>VIKRAM CRANE SERVICE</t>
  </si>
  <si>
    <t>GT ROAD, NATIONAL HIGHWAY , DHARAM KANTA, SEEKRI BALLABGARH , FBD-121004(HR)</t>
  </si>
  <si>
    <t>06CJUPS0647J1Z6</t>
  </si>
  <si>
    <t>LOADING AND UNLOADING CHARGE(19:35 TIME)</t>
  </si>
  <si>
    <t>PURCHASE BILL</t>
  </si>
  <si>
    <t>STAR SCAFF SHUTTERING AND FABRICATION VILLAGE-DUNDSA, PIYALA ROAD, SIKRI, DIST-PALWAL-121102(HARYANA)                                                                                                                                     GST NO.-06AISPN1327K1ZY</t>
  </si>
  <si>
    <t>STAR SCAFF SHUTTERING AND FABRICATION VILLAGE-DUNDSA, PIYALA ROAD, SIKRI, DIST-PALWAL-121102(HARYANA)                                                                                                GST NO.-06AISPN1327K1ZY</t>
  </si>
  <si>
    <t>MANGLA TRADING CO.</t>
  </si>
  <si>
    <t>SHOP NO. 4,TIGAON ROAD, SIHI GATE TIRAHA, OPP. MOHAN DHARAMKANTA,BALLABGARH-121004</t>
  </si>
  <si>
    <t>06AMLPM7123P1ZI</t>
  </si>
  <si>
    <t>MCB 63 AM</t>
  </si>
  <si>
    <t>MCB BOX</t>
  </si>
  <si>
    <t>GUTKA</t>
  </si>
  <si>
    <t>2020-21/4301</t>
  </si>
  <si>
    <t>PERFECT HEAVY ELECTRICALS</t>
  </si>
  <si>
    <t>RAJEEV COLONY, 30FT ROAD,SEC-58,BALLABGARH-121004(HARYANA)</t>
  </si>
  <si>
    <t>D-G-SAT 62 KVA, RENT CHARGE</t>
  </si>
  <si>
    <t>06AEIPA0015R1ZP</t>
  </si>
  <si>
    <t>GLOBAL FIRE PROTECTION</t>
  </si>
  <si>
    <t>308/1, SHASHTRI COLONY, OLD FARIDABAD(HARYANA)</t>
  </si>
  <si>
    <t>ABC MACHINE</t>
  </si>
  <si>
    <t>06ABLPO8643F1ZD</t>
  </si>
  <si>
    <t>ANGLE 45X45X5 MM 5 MTR LOGN-28 LENGHTS</t>
  </si>
  <si>
    <t>FLAT 40X6 MM RANDOM LENGTH 41 LENGTH</t>
  </si>
  <si>
    <t xml:space="preserve">MIG-WIRE 0.8 MM </t>
  </si>
  <si>
    <t>MIG-WIRE 1.2 MM</t>
  </si>
  <si>
    <t>07AGOPG9655M2ZK</t>
  </si>
  <si>
    <t>2020-21/DL-579</t>
  </si>
  <si>
    <t xml:space="preserve">HR COIL/SHEET- 4.00 MM </t>
  </si>
  <si>
    <t>TCS SEC-206C(1H)</t>
  </si>
  <si>
    <t>K.B. JAIN &amp; SONS DISTRIBUTORS PVT. LTD.</t>
  </si>
  <si>
    <t>1B/206, BATA NEELAM ROAD,OPP. HOTEL DELITE, FARIDABAD-121001(HARYANA)</t>
  </si>
  <si>
    <t>7" WHEEL</t>
  </si>
  <si>
    <t>06AABCK8916D1ZO</t>
  </si>
  <si>
    <t>SHARMA SHEET CUTTER</t>
  </si>
  <si>
    <t>PLOT NO. 30, DIVISION NO. 6, NEW DELITE BANQUET HALL , INDL AREA, FARIDABAD(HARYANA)</t>
  </si>
  <si>
    <t>H.R. SHEET 1019X1250X3 MM</t>
  </si>
  <si>
    <t>LOADING AND UNLOADING CHARGE</t>
  </si>
  <si>
    <t>06AYTPS4855Q1Z5</t>
  </si>
  <si>
    <t xml:space="preserve">GRINDER SHUTTERING 2.750 X1250 MM </t>
  </si>
  <si>
    <t xml:space="preserve">MOD SCAFF PVT. LTD. </t>
  </si>
  <si>
    <t>PLOT NO. 14/1/1, GADPURI, PALWAL-121102(HARYANA)</t>
  </si>
  <si>
    <t xml:space="preserve">ROUND PIERS SHUTTERING </t>
  </si>
  <si>
    <t>1800X1250 MM</t>
  </si>
  <si>
    <t>1800X300 MM</t>
  </si>
  <si>
    <t>1500X2500 MM</t>
  </si>
  <si>
    <t>1500X300 MM</t>
  </si>
  <si>
    <t>1500X1250 MM</t>
  </si>
  <si>
    <t>06AAHCM0944R1ZZ</t>
  </si>
  <si>
    <t>GAURAV HARDWARE &amp; PAINT STORE</t>
  </si>
  <si>
    <t>OPP. SECTOR-59, MATHURA ROAD,JHARSENTLI, BALLABGARH,FARIDABAD-121004(HARYANA)</t>
  </si>
  <si>
    <t>SAFETY GOGGLE SUNNY</t>
  </si>
  <si>
    <t>ALLEN BOLT 3/8"X1.1/2' UNBRAKO</t>
  </si>
  <si>
    <t>FLAT/BARS</t>
  </si>
  <si>
    <t>MIG TIP 0.8 X 8.0 MM</t>
  </si>
  <si>
    <t>HTHS/20-21/2127</t>
  </si>
  <si>
    <t xml:space="preserve">MIG TIP 1.2X8.0 MM PITHCH </t>
  </si>
  <si>
    <t>WELDING ROD NO. 19 SUPRON 6013</t>
  </si>
  <si>
    <t xml:space="preserve">19 KG FILLED LPG CYLINDER </t>
  </si>
  <si>
    <t xml:space="preserve">GRINDER SHUTTERING 2750  MM </t>
  </si>
  <si>
    <t>BENDING CHARGE</t>
  </si>
  <si>
    <t>2020-21/59/248</t>
  </si>
  <si>
    <t>CUTTING AND BENDING CHARGE PCS</t>
  </si>
  <si>
    <t>2020-21/59/270</t>
  </si>
  <si>
    <t>BLUE PAINT</t>
  </si>
  <si>
    <t>MINRAL OIL</t>
  </si>
  <si>
    <t>HR SHEET AND HR SHEET</t>
  </si>
  <si>
    <t>TCS -206</t>
  </si>
  <si>
    <t xml:space="preserve">Sr. No. </t>
  </si>
  <si>
    <t>Year</t>
  </si>
  <si>
    <t>Month</t>
  </si>
  <si>
    <t xml:space="preserve">Purchase </t>
  </si>
  <si>
    <t xml:space="preserve">Sale </t>
  </si>
  <si>
    <t>July</t>
  </si>
  <si>
    <t>August</t>
  </si>
  <si>
    <t>September</t>
  </si>
  <si>
    <t>October</t>
  </si>
  <si>
    <t xml:space="preserve">CONICAL NOZZEL 36 KD </t>
  </si>
  <si>
    <t>HTHS/20-21/2298</t>
  </si>
  <si>
    <t>BAR</t>
  </si>
  <si>
    <t>2020-21/5245</t>
  </si>
  <si>
    <t xml:space="preserve">V.M. PAINTS &amp; CHEMICALS </t>
  </si>
  <si>
    <t>PLOT NO. 1, JEEVAN NAGAR, WAZIRPUR ROAD, NAHAR PAR,NR DEEPA DAIRY, FARIDABAD-121004(HR)</t>
  </si>
  <si>
    <t>06CCRPR5490L1ZO</t>
  </si>
  <si>
    <t>THINNER</t>
  </si>
  <si>
    <t>H.NO. B-61/1, SIXTY FEET ROAD, SAMAR GARDEN, MEERUT-250002(U.P.)</t>
  </si>
  <si>
    <t>FLOR MILL SIPEYAR</t>
  </si>
  <si>
    <t>BENDING CHARGE(PCS)</t>
  </si>
  <si>
    <t>2020-21/59/297</t>
  </si>
  <si>
    <t>MOBILE CONNECT</t>
  </si>
  <si>
    <t>SCF-40,PERFECT BAKE BASEMENT, SECTOR-15 MARKET, FARIDABAD-121004(HR)</t>
  </si>
  <si>
    <t>ONE PLUS 8 PRO (8/128) GREEN</t>
  </si>
  <si>
    <t>06AIRPB8998F1ZN</t>
  </si>
  <si>
    <t>MC2020-21/106</t>
  </si>
  <si>
    <t>ONE PLUS NORD(12/128) MARBLE BLU</t>
  </si>
  <si>
    <t>ROYAL COMPUTERS</t>
  </si>
  <si>
    <t>B427,NEHRU GROUND, OPP FORTIS, NIT FARIDABAD</t>
  </si>
  <si>
    <t xml:space="preserve">DELL VOSTRO3471SFF </t>
  </si>
  <si>
    <t>06AIXPM8915F1ZP</t>
  </si>
  <si>
    <t>RCA-729</t>
  </si>
  <si>
    <t>DELL 20 INCH LED MONITOR</t>
  </si>
  <si>
    <t>2GB GRAPHICS ZOTAC710 NVEDIA DESKTOP</t>
  </si>
  <si>
    <t>240GB SSD WD GREEN WDS</t>
  </si>
  <si>
    <t>EPSON L33116 INK TANK PRINTER</t>
  </si>
  <si>
    <t>SANDEEP POWER TOOLS</t>
  </si>
  <si>
    <t>SHOP NO. 7, NR NATIONAL DHARAMKANATA, SIKRI, MATHURA ROAD, BALLABGARH-121004(HR)</t>
  </si>
  <si>
    <t xml:space="preserve">ARMATURE AG7 </t>
  </si>
  <si>
    <t>06BYDPK4605B1ZZ</t>
  </si>
  <si>
    <t>FLOW METER</t>
  </si>
  <si>
    <t>HTHS/20-21/2422</t>
  </si>
  <si>
    <t>PLOT NO. 01, KRISHNA COLONY, SEC-25, NR SHREE JI DHARAMKANTA , FARIDABAD-121004(HR)</t>
  </si>
  <si>
    <t>O2 GAS</t>
  </si>
  <si>
    <t>2020-21/5549</t>
  </si>
  <si>
    <t>2020-21/5459</t>
  </si>
  <si>
    <t>LOADING</t>
  </si>
  <si>
    <t>ANGEL ENTERPRISES</t>
  </si>
  <si>
    <t>63/3, HITKARI POTTERIES, INDUSTRIAL AREA, N.I.T. FARIDABAD</t>
  </si>
  <si>
    <t>06AIFPN9910P1ZO</t>
  </si>
  <si>
    <t>HR SHEET CUTTING AND BANDING</t>
  </si>
  <si>
    <t>E-391227822945</t>
  </si>
  <si>
    <t>WELDING ROD  NO. 10 SUPRON 6013</t>
  </si>
  <si>
    <t>2020-21/5766</t>
  </si>
  <si>
    <t>CHANNEL</t>
  </si>
  <si>
    <t>2020-21/5888</t>
  </si>
  <si>
    <t>GADAR SHUTTERING 2 MTR HEIGHT</t>
  </si>
  <si>
    <t>2000x1250 -32 QTY</t>
  </si>
  <si>
    <t>2000X995-4 QTY</t>
  </si>
  <si>
    <t>2000X950-4 QTY</t>
  </si>
  <si>
    <t>2000x1250 -4 QTY</t>
  </si>
  <si>
    <t>2000X200-4 QTY</t>
  </si>
  <si>
    <t>2200X2000 FLAYER-4 QTY</t>
  </si>
  <si>
    <t>1750X540-6 QTY</t>
  </si>
  <si>
    <t>400X150 L PANEL 4 QTY</t>
  </si>
  <si>
    <t>940X2000 - AND PANEL</t>
  </si>
  <si>
    <t>1040 TAI ANGLE-50 QTY</t>
  </si>
  <si>
    <t>250X400   PANLE 2 QTY</t>
  </si>
  <si>
    <t>150X400 PANEL 2 QTY</t>
  </si>
  <si>
    <t>FRICTION SLAB 15 SET</t>
  </si>
  <si>
    <t>MIG WIRE 1.2 MM</t>
  </si>
  <si>
    <t>FRICTION SLAB</t>
  </si>
  <si>
    <t xml:space="preserve">GRINDER SHUTTERING SET 2600X49300 </t>
  </si>
  <si>
    <t>7308/4000</t>
  </si>
  <si>
    <t>ROLLED SHUTTERING</t>
  </si>
  <si>
    <t>SET 1200X2500 MM FLAT-5</t>
  </si>
  <si>
    <t>SET 1200X300 MM FLAT-10</t>
  </si>
  <si>
    <t>HR SHEET (189X1250) MM</t>
  </si>
  <si>
    <t>UNIT-2,PLOT NO. 14/1/1, GADPURI, G.T. MATHURA ROAD, PALWAL-121102(HARYANA)</t>
  </si>
  <si>
    <t>H.R COIL/PLATE</t>
  </si>
  <si>
    <t>2020-21/6387</t>
  </si>
  <si>
    <t>HTHS/20-21/2524</t>
  </si>
  <si>
    <t>SLATI</t>
  </si>
  <si>
    <t>HEX NUT 5/8" HIGHTENSILE</t>
  </si>
  <si>
    <t>HEX BOLT 5/8X12 " HIGHTENSILE</t>
  </si>
  <si>
    <t>HEX BOLT 5/8X5 " HIGHTENSILE</t>
  </si>
  <si>
    <t>HTHS/20-21/2700</t>
  </si>
  <si>
    <t>AG 5 DEWALT 4215</t>
  </si>
  <si>
    <t>CARBON 28491</t>
  </si>
  <si>
    <t>6100 ARMATURE</t>
  </si>
  <si>
    <t>6100 FILED COIL</t>
  </si>
  <si>
    <t xml:space="preserve">HR SHEET </t>
  </si>
  <si>
    <t>H.R COIL / PLATE</t>
  </si>
  <si>
    <t>2020-21/6506</t>
  </si>
  <si>
    <t>H.R SHEET</t>
  </si>
  <si>
    <t>2020-21/6600</t>
  </si>
  <si>
    <t>LOADING AND UNLOADING CHARGE                           (8 HRS AND 30 MM) RATE 700/HR</t>
  </si>
  <si>
    <t>JMD WELD PRODUCT</t>
  </si>
  <si>
    <t>Plot no. 190,Gali No. 69, NR Vaishno Devi Mandir, Sanjay Colony, Sec-23, Faridabad-121005 (HR)</t>
  </si>
  <si>
    <t>400 AMP MIG WELDING NEW SET</t>
  </si>
  <si>
    <t>06DWHPK9074G1Z6</t>
  </si>
  <si>
    <t>November</t>
  </si>
  <si>
    <t>D.G. SET 62 KVA RENT CHARGE</t>
  </si>
  <si>
    <t>A.N. VISTAR ENGINEERING (P) LTD.</t>
  </si>
  <si>
    <t>1288, MIE BAHADURGARH, HARYANA-124507</t>
  </si>
  <si>
    <t>HR COIL/SHEET -3.00 MM</t>
  </si>
  <si>
    <t>HR COIL/SHEET -3.90 MM</t>
  </si>
  <si>
    <t>109/2020-21</t>
  </si>
  <si>
    <t>B427, NEHRU GROUND, OPP FORTIS, NIT FARIDABAD(HARYANA)</t>
  </si>
  <si>
    <t>WINDOWS 2010</t>
  </si>
  <si>
    <t>LED MONITOR</t>
  </si>
  <si>
    <t>DESKTOP</t>
  </si>
  <si>
    <t>SSD RAM</t>
  </si>
  <si>
    <t>INK TANK PRINTER</t>
  </si>
  <si>
    <t>06AZYPS9071J1ZA</t>
  </si>
  <si>
    <t>MAHESH ELECTRICALS</t>
  </si>
  <si>
    <t>100 FT ROAD, CHAWLA COLONY, NEAR AGARSAIN CHOWK, BALLABGARH, FARIDABAD-121004(HR)</t>
  </si>
  <si>
    <t>1.5 MM II CABLE COPPER MTR</t>
  </si>
  <si>
    <t>4 MM III CABLE COPPER WIRE MTR</t>
  </si>
  <si>
    <t>06AHCPG2402M1ZQ</t>
  </si>
  <si>
    <t>2020-21/6969</t>
  </si>
  <si>
    <t>2020-21/4999</t>
  </si>
  <si>
    <t>2020-21/4742</t>
  </si>
  <si>
    <t>2020-21/4671</t>
  </si>
  <si>
    <t>2020-21/4656</t>
  </si>
  <si>
    <t>2020-21/4657</t>
  </si>
  <si>
    <t>BLACK STEEL TUBE</t>
  </si>
  <si>
    <t>LOADING CHARGE</t>
  </si>
  <si>
    <t>FREIGHT CHARGE</t>
  </si>
  <si>
    <t>2020-21/6731</t>
  </si>
  <si>
    <t>H.R. COIL / PLATE</t>
  </si>
  <si>
    <t>2020-21/6795</t>
  </si>
  <si>
    <t>SHAPE AND SECTION</t>
  </si>
  <si>
    <t>2020-21/7039</t>
  </si>
  <si>
    <t>2020-21/7070</t>
  </si>
  <si>
    <t>M.S. PLATE</t>
  </si>
  <si>
    <t>2020-21/3597</t>
  </si>
  <si>
    <t xml:space="preserve">M.S PLATE </t>
  </si>
  <si>
    <t>WELDING ROD NO. 10 SURON 6013</t>
  </si>
  <si>
    <t>CUTTING WHEEL 14"X1/ 8X1"(355X3X16) BIPICO</t>
  </si>
  <si>
    <t>MIG TIP HOLDER 8.0 MM PITCH</t>
  </si>
  <si>
    <t>HTHS/20-21/2938</t>
  </si>
  <si>
    <t>AG 7 DEWALT 493</t>
  </si>
  <si>
    <t>WHITE GOOGLE</t>
  </si>
  <si>
    <t>HEX BOLT 5/8X2"</t>
  </si>
  <si>
    <t xml:space="preserve">WHITE GLASS </t>
  </si>
  <si>
    <t>BLACK GLASS</t>
  </si>
  <si>
    <t>TAPLONE TAPE</t>
  </si>
  <si>
    <t>PVC TAPE STEEL GRIP</t>
  </si>
  <si>
    <t xml:space="preserve">GEANS HAND GLAVES </t>
  </si>
  <si>
    <t>ISH20-21/1725</t>
  </si>
  <si>
    <t>MS SHEET CUTTING 10MM</t>
  </si>
  <si>
    <t>JW/20-21/251</t>
  </si>
  <si>
    <t>PIERCE IN 10MM SHEET</t>
  </si>
  <si>
    <t>MS SHEET CUTTING 6MM</t>
  </si>
  <si>
    <t>PIERCE IN 6MM SHEET</t>
  </si>
  <si>
    <t>155/EWAY-BILL-481138831304</t>
  </si>
  <si>
    <t>151/EWAY-BILL- 4711 38574480</t>
  </si>
  <si>
    <t>56/EWAY-BILL-4411272206499</t>
  </si>
  <si>
    <t>Loading and uploading charge</t>
  </si>
  <si>
    <t>06CJUPS6847J1Z6</t>
  </si>
  <si>
    <t>99/2020-21</t>
  </si>
  <si>
    <t>68/2020-21</t>
  </si>
  <si>
    <t>61/2020-21</t>
  </si>
  <si>
    <t>59/2020-21</t>
  </si>
  <si>
    <t>36/2020-21</t>
  </si>
  <si>
    <t>40/2020-21</t>
  </si>
  <si>
    <t>41/2020-21</t>
  </si>
  <si>
    <t>34/2020-21</t>
  </si>
  <si>
    <t>37/2020-21</t>
  </si>
  <si>
    <t>38/2020-21</t>
  </si>
  <si>
    <t>39/2020-21</t>
  </si>
  <si>
    <t>43/2020-21</t>
  </si>
  <si>
    <t>19/2020-21</t>
  </si>
  <si>
    <t>HR SHEET 4 MM</t>
  </si>
  <si>
    <t>HTHS/20-21/1084</t>
  </si>
  <si>
    <t>JW/20-21/264</t>
  </si>
  <si>
    <t>CUTTING WHEEL 14"X1/ 8X1"(355X3X16) DEWALT</t>
  </si>
  <si>
    <t>HTHS/20-21/3032</t>
  </si>
  <si>
    <t>2020-21/7223</t>
  </si>
  <si>
    <t>HEX BOLT 5/8X1.5" YELLOW WITH NUT</t>
  </si>
  <si>
    <t>MEASURING TAPE 3 MTR</t>
  </si>
  <si>
    <t>ISH20-21/1823</t>
  </si>
  <si>
    <t>2020-21/7532</t>
  </si>
  <si>
    <t>2020-21/7607</t>
  </si>
  <si>
    <t>HEX BOLT 3/4X12" HIGHTENSILE</t>
  </si>
  <si>
    <t>HEX NUT 3/4" HIGHTENSILE</t>
  </si>
  <si>
    <t>HTHS/20-21/3219</t>
  </si>
  <si>
    <t>HD JACK</t>
  </si>
  <si>
    <t xml:space="preserve">MIG DIFUSER 36 KD </t>
  </si>
  <si>
    <t xml:space="preserve">MIG TIP HOLDER 8.0 MM </t>
  </si>
  <si>
    <t>GAS PIPE 8MM</t>
  </si>
  <si>
    <t>MIG NOZZEL 36 KD</t>
  </si>
  <si>
    <t>CUTTING CLOTH</t>
  </si>
  <si>
    <t>ISH20-21/1901</t>
  </si>
  <si>
    <t>KRISHNA INDUCTRIAL COORPORATION</t>
  </si>
  <si>
    <t>PLOT NO. 3841, S.G.M NAGAR, NIT FARIDABAD</t>
  </si>
  <si>
    <t xml:space="preserve">SHUTTERING MATERIAL (HONCH PENAL 150X150X1200 - 165 PCS </t>
  </si>
  <si>
    <t>06BGIPG4029C1ZV</t>
  </si>
  <si>
    <t>1200X2500  - 3 SET</t>
  </si>
  <si>
    <t>1200X1250 - 2 SET</t>
  </si>
  <si>
    <t xml:space="preserve">1200X300 - 6 SET </t>
  </si>
  <si>
    <t xml:space="preserve">2300X2500 - 1 SET </t>
  </si>
  <si>
    <t xml:space="preserve">FIXER 2600X2600 - 1 SET </t>
  </si>
  <si>
    <t xml:space="preserve">1200X300 - 9 SET </t>
  </si>
  <si>
    <t>GST AMT</t>
  </si>
  <si>
    <t>VILLAGE KABULPUR, BALLABGARH, FARIDABAD (HARYANA)</t>
  </si>
  <si>
    <t xml:space="preserve">OXYGEN CYLINDER </t>
  </si>
  <si>
    <t>2804/4090</t>
  </si>
  <si>
    <t xml:space="preserve">CO2 CYLINDER </t>
  </si>
  <si>
    <t>2811/2190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</si>
</sst>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0_);\(0.00\)"/>
    <numFmt numFmtId="166" formatCode="0.00;[Red]0.00"/>
    <numFmt numFmtId="167" formatCode="0;[Red]0"/>
  </numFmts>
  <fonts count="15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2" fontId="1" fillId="3" borderId="1" xfId="0" applyNumberFormat="1" applyFont="1" applyFill="1" applyBorder="1"/>
    <xf numFmtId="166" fontId="1" fillId="3" borderId="1" xfId="0" applyNumberFormat="1" applyFont="1" applyFill="1" applyBorder="1"/>
    <xf numFmtId="165" fontId="1" fillId="3" borderId="1" xfId="0" applyNumberFormat="1" applyFont="1" applyFill="1" applyBorder="1"/>
    <xf numFmtId="0" fontId="4" fillId="3" borderId="1" xfId="0" applyFont="1" applyFill="1" applyBorder="1"/>
    <xf numFmtId="166" fontId="0" fillId="3" borderId="1" xfId="0" applyNumberFormat="1" applyFill="1" applyBorder="1"/>
    <xf numFmtId="15" fontId="0" fillId="3" borderId="1" xfId="0" applyNumberFormat="1" applyFill="1" applyBorder="1"/>
    <xf numFmtId="2" fontId="0" fillId="3" borderId="1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2" fontId="0" fillId="3" borderId="2" xfId="0" applyNumberFormat="1" applyFill="1" applyBorder="1"/>
    <xf numFmtId="0" fontId="0" fillId="3" borderId="0" xfId="0" applyFill="1"/>
    <xf numFmtId="0" fontId="1" fillId="3" borderId="1" xfId="0" applyFont="1" applyFill="1" applyBorder="1" applyAlignment="1">
      <alignment horizontal="left" vertical="top" wrapText="1"/>
    </xf>
    <xf numFmtId="167" fontId="0" fillId="3" borderId="1" xfId="0" applyNumberForma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 applyAlignment="1">
      <alignment horizontal="left" vertical="top" wrapText="1"/>
    </xf>
    <xf numFmtId="0" fontId="0" fillId="5" borderId="1" xfId="0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2" fontId="1" fillId="5" borderId="1" xfId="0" applyNumberFormat="1" applyFont="1" applyFill="1" applyBorder="1"/>
    <xf numFmtId="166" fontId="1" fillId="5" borderId="1" xfId="0" applyNumberFormat="1" applyFont="1" applyFill="1" applyBorder="1"/>
    <xf numFmtId="165" fontId="1" fillId="5" borderId="1" xfId="0" applyNumberFormat="1" applyFont="1" applyFill="1" applyBorder="1"/>
    <xf numFmtId="167" fontId="0" fillId="5" borderId="1" xfId="0" applyNumberFormat="1" applyFill="1" applyBorder="1"/>
    <xf numFmtId="166" fontId="0" fillId="5" borderId="1" xfId="0" applyNumberFormat="1" applyFill="1" applyBorder="1"/>
    <xf numFmtId="0" fontId="0" fillId="5" borderId="1" xfId="0" applyFill="1" applyBorder="1" applyAlignment="1">
      <alignment wrapText="1"/>
    </xf>
    <xf numFmtId="15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2" fontId="0" fillId="5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165" fontId="0" fillId="5" borderId="2" xfId="0" applyNumberFormat="1" applyFill="1" applyBorder="1"/>
    <xf numFmtId="2" fontId="0" fillId="5" borderId="2" xfId="0" applyNumberFormat="1" applyFill="1" applyBorder="1"/>
    <xf numFmtId="164" fontId="0" fillId="5" borderId="2" xfId="0" applyNumberFormat="1" applyFill="1" applyBorder="1"/>
    <xf numFmtId="0" fontId="0" fillId="5" borderId="3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5" xfId="0" applyFill="1" applyBorder="1"/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166" fontId="0" fillId="0" borderId="1" xfId="0" applyNumberFormat="1" applyBorder="1"/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166" fontId="0" fillId="0" borderId="5" xfId="0" applyNumberFormat="1" applyFill="1" applyBorder="1"/>
    <xf numFmtId="0" fontId="0" fillId="0" borderId="5" xfId="0" applyFill="1" applyBorder="1"/>
    <xf numFmtId="0" fontId="6" fillId="5" borderId="1" xfId="0" applyFont="1" applyFill="1" applyBorder="1" applyAlignment="1">
      <alignment horizontal="center"/>
    </xf>
    <xf numFmtId="15" fontId="0" fillId="4" borderId="1" xfId="0" applyNumberFormat="1" applyFill="1" applyBorder="1"/>
    <xf numFmtId="0" fontId="7" fillId="5" borderId="1" xfId="0" applyFont="1" applyFill="1" applyBorder="1"/>
    <xf numFmtId="167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5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 applyAlignment="1">
      <alignment vertical="justify"/>
    </xf>
    <xf numFmtId="167" fontId="7" fillId="5" borderId="1" xfId="0" applyNumberFormat="1" applyFont="1" applyFill="1" applyBorder="1"/>
    <xf numFmtId="0" fontId="9" fillId="3" borderId="1" xfId="0" applyFont="1" applyFill="1" applyBorder="1"/>
    <xf numFmtId="0" fontId="8" fillId="3" borderId="1" xfId="0" applyFont="1" applyFill="1" applyBorder="1"/>
    <xf numFmtId="0" fontId="9" fillId="5" borderId="1" xfId="0" applyFont="1" applyFill="1" applyBorder="1"/>
    <xf numFmtId="0" fontId="7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5" fontId="0" fillId="5" borderId="0" xfId="0" applyNumberFormat="1" applyFill="1"/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/>
    <xf numFmtId="0" fontId="8" fillId="4" borderId="1" xfId="0" applyFont="1" applyFill="1" applyBorder="1"/>
    <xf numFmtId="0" fontId="4" fillId="4" borderId="1" xfId="0" applyFont="1" applyFill="1" applyBorder="1"/>
    <xf numFmtId="0" fontId="9" fillId="4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0" fillId="4" borderId="1" xfId="0" applyFont="1" applyFill="1" applyBorder="1"/>
    <xf numFmtId="0" fontId="1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Purchase and Sale chart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'Pur &amp; Sale Graph-20'!$D$1</c:f>
              <c:strCache>
                <c:ptCount val="1"/>
                <c:pt idx="0">
                  <c:v>Purchase </c:v>
                </c:pt>
              </c:strCache>
            </c:strRef>
          </c:tx>
          <c:cat>
            <c:strRef>
              <c:f>'Pur &amp; Sale Graph-20'!$C$2:$C$6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'Pur &amp; Sale Graph-20'!$D$2:$D$6</c:f>
              <c:numCache>
                <c:formatCode>0.00;[Red]0.00</c:formatCode>
                <c:ptCount val="5"/>
                <c:pt idx="0" formatCode="0.00_);\(0.00\)">
                  <c:v>3407534</c:v>
                </c:pt>
                <c:pt idx="1">
                  <c:v>1165305</c:v>
                </c:pt>
                <c:pt idx="2">
                  <c:v>764620</c:v>
                </c:pt>
                <c:pt idx="3">
                  <c:v>1315092</c:v>
                </c:pt>
                <c:pt idx="4" formatCode="General">
                  <c:v>806820.9</c:v>
                </c:pt>
              </c:numCache>
            </c:numRef>
          </c:val>
        </c:ser>
        <c:ser>
          <c:idx val="1"/>
          <c:order val="1"/>
          <c:tx>
            <c:strRef>
              <c:f>'Pur &amp; Sale Graph-20'!$E$1</c:f>
              <c:strCache>
                <c:ptCount val="1"/>
                <c:pt idx="0">
                  <c:v>Sale </c:v>
                </c:pt>
              </c:strCache>
            </c:strRef>
          </c:tx>
          <c:cat>
            <c:strRef>
              <c:f>'Pur &amp; Sale Graph-20'!$C$2:$C$6</c:f>
              <c:strCache>
                <c:ptCount val="5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</c:strCache>
            </c:strRef>
          </c:cat>
          <c:val>
            <c:numRef>
              <c:f>'Pur &amp; Sale Graph-20'!$E$2:$E$6</c:f>
              <c:numCache>
                <c:formatCode>0.00;[Red]0.00</c:formatCode>
                <c:ptCount val="5"/>
                <c:pt idx="0">
                  <c:v>624007</c:v>
                </c:pt>
                <c:pt idx="1">
                  <c:v>2833760</c:v>
                </c:pt>
                <c:pt idx="2">
                  <c:v>2262248</c:v>
                </c:pt>
                <c:pt idx="3">
                  <c:v>1769632</c:v>
                </c:pt>
                <c:pt idx="4">
                  <c:v>2137869.4</c:v>
                </c:pt>
              </c:numCache>
            </c:numRef>
          </c:val>
        </c:ser>
        <c:dLbls>
          <c:showVal val="1"/>
        </c:dLbls>
        <c:overlap val="-25"/>
        <c:axId val="65753088"/>
        <c:axId val="65754624"/>
      </c:barChart>
      <c:catAx>
        <c:axId val="65753088"/>
        <c:scaling>
          <c:orientation val="minMax"/>
        </c:scaling>
        <c:axPos val="b"/>
        <c:majorTickMark val="none"/>
        <c:tickLblPos val="nextTo"/>
        <c:crossAx val="65754624"/>
        <c:crosses val="autoZero"/>
        <c:auto val="1"/>
        <c:lblAlgn val="ctr"/>
        <c:lblOffset val="100"/>
      </c:catAx>
      <c:valAx>
        <c:axId val="65754624"/>
        <c:scaling>
          <c:orientation val="minMax"/>
        </c:scaling>
        <c:delete val="1"/>
        <c:axPos val="l"/>
        <c:numFmt formatCode="0.00_);\(0.00\)" sourceLinked="1"/>
        <c:majorTickMark val="none"/>
        <c:tickLblPos val="none"/>
        <c:crossAx val="6575308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180975</xdr:rowOff>
    </xdr:from>
    <xdr:to>
      <xdr:col>15</xdr:col>
      <xdr:colOff>285750</xdr:colOff>
      <xdr:row>19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14" sqref="C14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171</v>
      </c>
      <c r="E4" s="41">
        <v>7308</v>
      </c>
      <c r="F4" s="41" t="s">
        <v>78</v>
      </c>
      <c r="G4" s="41">
        <v>1</v>
      </c>
      <c r="H4" s="42">
        <v>44040</v>
      </c>
      <c r="I4" s="43">
        <v>235300</v>
      </c>
      <c r="J4" s="38" t="s">
        <v>21</v>
      </c>
      <c r="K4" s="44">
        <f>I4*9/100</f>
        <v>21177</v>
      </c>
      <c r="L4" s="45">
        <f>I4*9%</f>
        <v>21177</v>
      </c>
      <c r="M4" s="46">
        <f>SUM(I4,K4,L4,)</f>
        <v>277654</v>
      </c>
    </row>
    <row r="5" spans="1:13">
      <c r="A5" s="36"/>
      <c r="B5" s="38"/>
      <c r="C5" s="40"/>
      <c r="D5" s="41" t="s">
        <v>172</v>
      </c>
      <c r="E5" s="41">
        <v>7308</v>
      </c>
      <c r="F5" s="41" t="s">
        <v>78</v>
      </c>
      <c r="G5" s="41">
        <v>1</v>
      </c>
      <c r="H5" s="42">
        <v>44040</v>
      </c>
      <c r="I5" s="43">
        <v>235300</v>
      </c>
      <c r="J5" s="38"/>
      <c r="K5" s="44">
        <f>I5*9/100</f>
        <v>21177</v>
      </c>
      <c r="L5" s="45">
        <f>I5*9%</f>
        <v>21177</v>
      </c>
      <c r="M5" s="46">
        <f>SUM(I5,K5,L5,)</f>
        <v>277654</v>
      </c>
    </row>
    <row r="6" spans="1:13" ht="24">
      <c r="A6" s="36">
        <v>2</v>
      </c>
      <c r="B6" s="38" t="s">
        <v>75</v>
      </c>
      <c r="C6" s="40" t="s">
        <v>76</v>
      </c>
      <c r="D6" s="41" t="s">
        <v>173</v>
      </c>
      <c r="E6" s="38">
        <v>7308</v>
      </c>
      <c r="F6" s="41" t="s">
        <v>78</v>
      </c>
      <c r="G6" s="39">
        <v>2</v>
      </c>
      <c r="H6" s="42">
        <v>44042</v>
      </c>
      <c r="I6" s="43">
        <v>14555</v>
      </c>
      <c r="J6" s="38"/>
      <c r="K6" s="45">
        <f>I6*9%</f>
        <v>1309.95</v>
      </c>
      <c r="L6" s="45">
        <f>I6*9%</f>
        <v>1309.95</v>
      </c>
      <c r="M6" s="46">
        <f>SUM(I6,K6,L6,)</f>
        <v>17174.900000000001</v>
      </c>
    </row>
    <row r="7" spans="1:13">
      <c r="A7" s="36"/>
      <c r="B7" s="38"/>
      <c r="C7" s="40"/>
      <c r="D7" s="41" t="s">
        <v>174</v>
      </c>
      <c r="E7" s="38">
        <v>7308</v>
      </c>
      <c r="F7" s="41" t="s">
        <v>78</v>
      </c>
      <c r="G7" s="39">
        <v>2</v>
      </c>
      <c r="H7" s="42">
        <v>44042</v>
      </c>
      <c r="I7" s="43">
        <v>14555</v>
      </c>
      <c r="J7" s="38"/>
      <c r="K7" s="45">
        <f t="shared" ref="K7:K9" si="0">I7*9%</f>
        <v>1309.95</v>
      </c>
      <c r="L7" s="45">
        <f t="shared" ref="L7:L9" si="1">I7*9%</f>
        <v>1309.95</v>
      </c>
      <c r="M7" s="46">
        <f t="shared" ref="M7:M9" si="2">SUM(I7,K7,L7,)</f>
        <v>17174.900000000001</v>
      </c>
    </row>
    <row r="8" spans="1:13">
      <c r="A8" s="36"/>
      <c r="B8" s="38"/>
      <c r="C8" s="40"/>
      <c r="D8" s="41" t="s">
        <v>175</v>
      </c>
      <c r="E8" s="38">
        <v>7308</v>
      </c>
      <c r="F8" s="41" t="s">
        <v>78</v>
      </c>
      <c r="G8" s="39">
        <v>2</v>
      </c>
      <c r="H8" s="42">
        <v>44042</v>
      </c>
      <c r="I8" s="43">
        <v>14555</v>
      </c>
      <c r="J8" s="38"/>
      <c r="K8" s="45">
        <f t="shared" si="0"/>
        <v>1309.95</v>
      </c>
      <c r="L8" s="45">
        <f t="shared" si="1"/>
        <v>1309.95</v>
      </c>
      <c r="M8" s="46">
        <f t="shared" si="2"/>
        <v>17174.900000000001</v>
      </c>
    </row>
    <row r="9" spans="1:13">
      <c r="A9" s="36"/>
      <c r="B9" s="38"/>
      <c r="C9" s="40"/>
      <c r="D9" s="41" t="s">
        <v>176</v>
      </c>
      <c r="E9" s="38">
        <v>7308</v>
      </c>
      <c r="F9" s="41" t="s">
        <v>78</v>
      </c>
      <c r="G9" s="39">
        <v>2</v>
      </c>
      <c r="H9" s="42">
        <v>44042</v>
      </c>
      <c r="I9" s="43">
        <v>14555</v>
      </c>
      <c r="J9" s="38"/>
      <c r="K9" s="45">
        <f t="shared" si="0"/>
        <v>1309.95</v>
      </c>
      <c r="L9" s="45">
        <f t="shared" si="1"/>
        <v>1309.95</v>
      </c>
      <c r="M9" s="46">
        <f t="shared" si="2"/>
        <v>17174.900000000001</v>
      </c>
    </row>
    <row r="10" spans="1:13">
      <c r="A10" s="36"/>
      <c r="B10" s="41"/>
      <c r="C10" s="41"/>
      <c r="D10" s="41"/>
      <c r="E10" s="41"/>
      <c r="F10" s="41"/>
      <c r="G10" s="41"/>
      <c r="H10" s="50"/>
      <c r="I10" s="43"/>
      <c r="J10" s="41"/>
      <c r="K10" s="45"/>
      <c r="L10" s="45"/>
      <c r="M10" s="46"/>
    </row>
    <row r="11" spans="1:13">
      <c r="A11" s="36"/>
      <c r="B11" s="41"/>
      <c r="C11" s="41"/>
      <c r="D11" s="41"/>
      <c r="E11" s="41"/>
      <c r="F11" s="41"/>
      <c r="G11" s="41"/>
      <c r="H11" s="50"/>
      <c r="I11" s="43"/>
      <c r="J11" s="41"/>
      <c r="K11" s="45" t="s">
        <v>141</v>
      </c>
      <c r="L11" s="45"/>
      <c r="M11" s="46">
        <f>SUM(M4:M9)</f>
        <v>624007.60000000009</v>
      </c>
    </row>
    <row r="12" spans="1:13">
      <c r="A12" s="36"/>
      <c r="B12" s="41"/>
      <c r="C12" s="41"/>
      <c r="D12" s="41"/>
      <c r="E12" s="41"/>
      <c r="F12" s="41"/>
      <c r="G12" s="41"/>
      <c r="H12" s="50"/>
      <c r="I12" s="43"/>
      <c r="J12" s="41"/>
      <c r="K12" s="45"/>
      <c r="L12" s="45"/>
      <c r="M12" s="46"/>
    </row>
  </sheetData>
  <mergeCells count="2">
    <mergeCell ref="C1:D1"/>
    <mergeCell ref="J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6"/>
  <sheetViews>
    <sheetView workbookViewId="0">
      <selection activeCell="B4" sqref="B4"/>
    </sheetView>
  </sheetViews>
  <sheetFormatPr defaultRowHeight="15"/>
  <cols>
    <col min="1" max="1" width="19.140625" style="1" bestFit="1" customWidth="1"/>
    <col min="2" max="2" width="34.85546875" bestFit="1" customWidth="1"/>
    <col min="3" max="3" width="87.570312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6" t="s">
        <v>12</v>
      </c>
      <c r="B2" s="7" t="s">
        <v>13</v>
      </c>
      <c r="C2" s="7" t="s">
        <v>14</v>
      </c>
      <c r="D2" s="7" t="s">
        <v>17</v>
      </c>
      <c r="E2" s="7" t="s">
        <v>19</v>
      </c>
      <c r="F2" s="7" t="s">
        <v>15</v>
      </c>
      <c r="G2" s="7" t="s">
        <v>10</v>
      </c>
      <c r="H2" s="7" t="s">
        <v>11</v>
      </c>
      <c r="I2" s="7" t="s">
        <v>0</v>
      </c>
      <c r="J2" s="113" t="s">
        <v>20</v>
      </c>
      <c r="K2" s="113"/>
      <c r="L2" s="113"/>
      <c r="M2" s="8" t="s">
        <v>16</v>
      </c>
    </row>
    <row r="3" spans="1:13">
      <c r="A3" s="9"/>
      <c r="B3" s="10"/>
      <c r="C3" s="11"/>
      <c r="D3" s="11"/>
      <c r="E3" s="11"/>
      <c r="F3" s="11"/>
      <c r="G3" s="11"/>
      <c r="H3" s="11"/>
      <c r="I3" s="11"/>
      <c r="J3" s="11" t="s">
        <v>3</v>
      </c>
      <c r="K3" s="11" t="s">
        <v>1</v>
      </c>
      <c r="L3" s="11" t="s">
        <v>2</v>
      </c>
      <c r="M3" s="12"/>
    </row>
    <row r="4" spans="1:13">
      <c r="A4" s="9">
        <v>1</v>
      </c>
      <c r="B4" s="91" t="s">
        <v>4</v>
      </c>
      <c r="C4" s="11" t="s">
        <v>18</v>
      </c>
      <c r="D4" s="13" t="s">
        <v>6</v>
      </c>
      <c r="E4" s="13">
        <v>84242000</v>
      </c>
      <c r="F4" s="13" t="s">
        <v>28</v>
      </c>
      <c r="G4" s="13" t="s">
        <v>5</v>
      </c>
      <c r="H4" s="14">
        <v>44085</v>
      </c>
      <c r="I4" s="15">
        <v>900</v>
      </c>
      <c r="J4" s="11" t="s">
        <v>21</v>
      </c>
      <c r="K4" s="16">
        <f>I4*9/100</f>
        <v>81</v>
      </c>
      <c r="L4" s="17">
        <f>I4*9%</f>
        <v>81</v>
      </c>
      <c r="M4" s="18">
        <f>SUM(I4,K4,L4,)</f>
        <v>1062</v>
      </c>
    </row>
    <row r="5" spans="1:13">
      <c r="A5" s="9">
        <v>2</v>
      </c>
      <c r="B5" s="91" t="s">
        <v>7</v>
      </c>
      <c r="C5" s="11" t="s">
        <v>22</v>
      </c>
      <c r="D5" s="13" t="s">
        <v>8</v>
      </c>
      <c r="E5" s="11">
        <v>8515</v>
      </c>
      <c r="F5" s="13" t="s">
        <v>9</v>
      </c>
      <c r="G5" s="12">
        <v>426</v>
      </c>
      <c r="H5" s="14">
        <v>44084</v>
      </c>
      <c r="I5" s="15">
        <v>800</v>
      </c>
      <c r="J5" s="11"/>
      <c r="K5" s="17">
        <f>I5*9%</f>
        <v>72</v>
      </c>
      <c r="L5" s="17">
        <f>I5*9%</f>
        <v>72</v>
      </c>
      <c r="M5" s="18">
        <f>SUM(I5,K5,L5,)</f>
        <v>944</v>
      </c>
    </row>
    <row r="6" spans="1:13">
      <c r="A6" s="9">
        <v>3</v>
      </c>
      <c r="B6" s="90" t="s">
        <v>23</v>
      </c>
      <c r="C6" s="19" t="s">
        <v>24</v>
      </c>
      <c r="D6" s="13" t="s">
        <v>25</v>
      </c>
      <c r="E6" s="13"/>
      <c r="F6" s="13" t="s">
        <v>26</v>
      </c>
      <c r="G6" s="13">
        <v>206</v>
      </c>
      <c r="H6" s="14">
        <v>44084</v>
      </c>
      <c r="I6" s="20">
        <v>26500</v>
      </c>
      <c r="J6" s="13"/>
      <c r="K6" s="17">
        <f>I6*9%</f>
        <v>2385</v>
      </c>
      <c r="L6" s="17">
        <f>I6*9%</f>
        <v>2385</v>
      </c>
      <c r="M6" s="18">
        <f>SUM(I6,K6,L6,)</f>
        <v>31270</v>
      </c>
    </row>
    <row r="7" spans="1:13">
      <c r="A7" s="9">
        <v>4</v>
      </c>
      <c r="B7" s="90" t="s">
        <v>4</v>
      </c>
      <c r="C7" s="19" t="s">
        <v>18</v>
      </c>
      <c r="D7" s="13" t="s">
        <v>27</v>
      </c>
      <c r="E7" s="13">
        <v>6804</v>
      </c>
      <c r="F7" s="13" t="s">
        <v>28</v>
      </c>
      <c r="G7" s="13" t="s">
        <v>30</v>
      </c>
      <c r="H7" s="21">
        <v>44083</v>
      </c>
      <c r="I7" s="20">
        <v>130</v>
      </c>
      <c r="J7" s="13"/>
      <c r="K7" s="17">
        <f t="shared" ref="K7:K39" si="0">I7*9%</f>
        <v>11.7</v>
      </c>
      <c r="L7" s="17">
        <f t="shared" ref="L7:L39" si="1">I7*9%</f>
        <v>11.7</v>
      </c>
      <c r="M7" s="18">
        <f t="shared" ref="M7:M51" si="2">SUM(I7,K7,L7,)</f>
        <v>153.39999999999998</v>
      </c>
    </row>
    <row r="8" spans="1:13">
      <c r="A8" s="9"/>
      <c r="B8" s="13"/>
      <c r="C8" s="13"/>
      <c r="D8" s="13" t="s">
        <v>29</v>
      </c>
      <c r="E8" s="13">
        <v>8515</v>
      </c>
      <c r="F8" s="13" t="s">
        <v>28</v>
      </c>
      <c r="G8" s="13" t="s">
        <v>30</v>
      </c>
      <c r="H8" s="21">
        <v>44083</v>
      </c>
      <c r="I8" s="15">
        <v>180</v>
      </c>
      <c r="J8" s="13"/>
      <c r="K8" s="17">
        <f t="shared" si="0"/>
        <v>16.2</v>
      </c>
      <c r="L8" s="17">
        <f t="shared" si="1"/>
        <v>16.2</v>
      </c>
      <c r="M8" s="18">
        <f t="shared" si="2"/>
        <v>212.39999999999998</v>
      </c>
    </row>
    <row r="9" spans="1:13">
      <c r="A9" s="9"/>
      <c r="B9" s="13"/>
      <c r="C9" s="13"/>
      <c r="D9" s="13" t="s">
        <v>31</v>
      </c>
      <c r="E9" s="13">
        <v>4009</v>
      </c>
      <c r="F9" s="13" t="s">
        <v>28</v>
      </c>
      <c r="G9" s="13" t="s">
        <v>30</v>
      </c>
      <c r="H9" s="21">
        <v>44083</v>
      </c>
      <c r="I9" s="15">
        <v>480</v>
      </c>
      <c r="J9" s="13"/>
      <c r="K9" s="17">
        <f t="shared" si="0"/>
        <v>43.199999999999996</v>
      </c>
      <c r="L9" s="17">
        <f t="shared" si="1"/>
        <v>43.199999999999996</v>
      </c>
      <c r="M9" s="18">
        <f t="shared" si="2"/>
        <v>566.40000000000009</v>
      </c>
    </row>
    <row r="10" spans="1:13">
      <c r="A10" s="9">
        <v>5</v>
      </c>
      <c r="B10" s="87" t="s">
        <v>4</v>
      </c>
      <c r="C10" s="13" t="s">
        <v>18</v>
      </c>
      <c r="D10" s="13" t="s">
        <v>32</v>
      </c>
      <c r="E10" s="13">
        <v>8515</v>
      </c>
      <c r="F10" s="13" t="s">
        <v>28</v>
      </c>
      <c r="G10" s="13" t="s">
        <v>33</v>
      </c>
      <c r="H10" s="14">
        <v>44081</v>
      </c>
      <c r="I10" s="15">
        <v>800</v>
      </c>
      <c r="J10" s="13"/>
      <c r="K10" s="20">
        <f t="shared" si="0"/>
        <v>72</v>
      </c>
      <c r="L10" s="22">
        <f t="shared" si="1"/>
        <v>72</v>
      </c>
      <c r="M10" s="22">
        <f t="shared" si="2"/>
        <v>944</v>
      </c>
    </row>
    <row r="11" spans="1:13">
      <c r="A11" s="9"/>
      <c r="B11" s="13"/>
      <c r="C11" s="13"/>
      <c r="D11" s="13" t="s">
        <v>34</v>
      </c>
      <c r="E11" s="13">
        <v>6804</v>
      </c>
      <c r="F11" s="13" t="s">
        <v>28</v>
      </c>
      <c r="G11" s="13" t="s">
        <v>33</v>
      </c>
      <c r="H11" s="14">
        <v>44081</v>
      </c>
      <c r="I11" s="15">
        <v>3150</v>
      </c>
      <c r="J11" s="13"/>
      <c r="K11" s="20">
        <f t="shared" si="0"/>
        <v>283.5</v>
      </c>
      <c r="L11" s="22">
        <f t="shared" si="1"/>
        <v>283.5</v>
      </c>
      <c r="M11" s="22">
        <f t="shared" si="2"/>
        <v>3717</v>
      </c>
    </row>
    <row r="12" spans="1:13">
      <c r="A12" s="9"/>
      <c r="B12" s="13"/>
      <c r="C12" s="13"/>
      <c r="D12" s="13" t="s">
        <v>35</v>
      </c>
      <c r="E12" s="13">
        <v>6804</v>
      </c>
      <c r="F12" s="13" t="s">
        <v>28</v>
      </c>
      <c r="G12" s="13" t="s">
        <v>33</v>
      </c>
      <c r="H12" s="14">
        <v>44081</v>
      </c>
      <c r="I12" s="15">
        <v>320</v>
      </c>
      <c r="J12" s="13"/>
      <c r="K12" s="20">
        <f t="shared" si="0"/>
        <v>28.799999999999997</v>
      </c>
      <c r="L12" s="22">
        <f t="shared" si="1"/>
        <v>28.799999999999997</v>
      </c>
      <c r="M12" s="22">
        <f t="shared" si="2"/>
        <v>377.6</v>
      </c>
    </row>
    <row r="13" spans="1:13">
      <c r="A13" s="9"/>
      <c r="B13" s="13"/>
      <c r="C13" s="13"/>
      <c r="D13" s="13" t="s">
        <v>37</v>
      </c>
      <c r="E13" s="13">
        <v>8546</v>
      </c>
      <c r="F13" s="13" t="s">
        <v>28</v>
      </c>
      <c r="G13" s="13" t="s">
        <v>33</v>
      </c>
      <c r="H13" s="14">
        <v>44081</v>
      </c>
      <c r="I13" s="15">
        <v>80</v>
      </c>
      <c r="J13" s="13"/>
      <c r="K13" s="20">
        <f t="shared" ref="K13" si="3">I13*9%</f>
        <v>7.1999999999999993</v>
      </c>
      <c r="L13" s="22">
        <f t="shared" ref="L13" si="4">I13*9%</f>
        <v>7.1999999999999993</v>
      </c>
      <c r="M13" s="22">
        <f t="shared" ref="M13" si="5">SUM(I13,K13,L13,)</f>
        <v>94.4</v>
      </c>
    </row>
    <row r="14" spans="1:13">
      <c r="A14" s="9"/>
      <c r="B14" s="13"/>
      <c r="C14" s="13"/>
      <c r="D14" s="13" t="s">
        <v>38</v>
      </c>
      <c r="E14" s="13">
        <v>3920</v>
      </c>
      <c r="F14" s="13" t="s">
        <v>28</v>
      </c>
      <c r="G14" s="13" t="s">
        <v>33</v>
      </c>
      <c r="H14" s="14">
        <v>44081</v>
      </c>
      <c r="I14" s="15">
        <v>140</v>
      </c>
      <c r="J14" s="13"/>
      <c r="K14" s="20">
        <f t="shared" si="0"/>
        <v>12.6</v>
      </c>
      <c r="L14" s="22">
        <f t="shared" si="1"/>
        <v>12.6</v>
      </c>
      <c r="M14" s="22">
        <f t="shared" si="2"/>
        <v>165.2</v>
      </c>
    </row>
    <row r="15" spans="1:13">
      <c r="A15" s="9"/>
      <c r="B15" s="13"/>
      <c r="C15" s="13"/>
      <c r="D15" s="13" t="s">
        <v>36</v>
      </c>
      <c r="E15" s="13">
        <v>6804</v>
      </c>
      <c r="F15" s="13" t="s">
        <v>28</v>
      </c>
      <c r="G15" s="13" t="s">
        <v>33</v>
      </c>
      <c r="H15" s="14">
        <v>44081</v>
      </c>
      <c r="I15" s="15">
        <v>1050</v>
      </c>
      <c r="J15" s="13"/>
      <c r="K15" s="20">
        <f t="shared" si="0"/>
        <v>94.5</v>
      </c>
      <c r="L15" s="22">
        <f t="shared" si="1"/>
        <v>94.5</v>
      </c>
      <c r="M15" s="22">
        <f t="shared" si="2"/>
        <v>1239</v>
      </c>
    </row>
    <row r="16" spans="1:13">
      <c r="A16" s="9">
        <v>6</v>
      </c>
      <c r="B16" s="87" t="s">
        <v>4</v>
      </c>
      <c r="C16" s="13" t="s">
        <v>18</v>
      </c>
      <c r="D16" s="13" t="s">
        <v>39</v>
      </c>
      <c r="E16" s="13">
        <v>9612</v>
      </c>
      <c r="F16" s="13" t="s">
        <v>28</v>
      </c>
      <c r="G16" s="13" t="s">
        <v>40</v>
      </c>
      <c r="H16" s="14">
        <v>44089</v>
      </c>
      <c r="I16" s="15">
        <v>25</v>
      </c>
      <c r="J16" s="13"/>
      <c r="K16" s="20">
        <f t="shared" si="0"/>
        <v>2.25</v>
      </c>
      <c r="L16" s="22">
        <f t="shared" si="1"/>
        <v>2.25</v>
      </c>
      <c r="M16" s="22">
        <f t="shared" si="2"/>
        <v>29.5</v>
      </c>
    </row>
    <row r="17" spans="1:13">
      <c r="A17" s="9"/>
      <c r="B17" s="13"/>
      <c r="C17" s="13"/>
      <c r="D17" s="13" t="s">
        <v>27</v>
      </c>
      <c r="E17" s="13">
        <v>6804</v>
      </c>
      <c r="F17" s="13" t="s">
        <v>28</v>
      </c>
      <c r="G17" s="13" t="s">
        <v>40</v>
      </c>
      <c r="H17" s="14">
        <v>44089</v>
      </c>
      <c r="I17" s="15">
        <v>325</v>
      </c>
      <c r="J17" s="13"/>
      <c r="K17" s="20">
        <f t="shared" si="0"/>
        <v>29.25</v>
      </c>
      <c r="L17" s="22">
        <f t="shared" si="1"/>
        <v>29.25</v>
      </c>
      <c r="M17" s="22">
        <f t="shared" si="2"/>
        <v>383.5</v>
      </c>
    </row>
    <row r="18" spans="1:13">
      <c r="A18" s="9"/>
      <c r="B18" s="13"/>
      <c r="C18" s="13"/>
      <c r="D18" s="13" t="s">
        <v>41</v>
      </c>
      <c r="E18" s="13">
        <v>8479</v>
      </c>
      <c r="F18" s="13" t="s">
        <v>28</v>
      </c>
      <c r="G18" s="13" t="s">
        <v>40</v>
      </c>
      <c r="H18" s="14">
        <v>44089</v>
      </c>
      <c r="I18" s="15">
        <v>780</v>
      </c>
      <c r="J18" s="13"/>
      <c r="K18" s="20">
        <f t="shared" si="0"/>
        <v>70.2</v>
      </c>
      <c r="L18" s="22">
        <f t="shared" si="1"/>
        <v>70.2</v>
      </c>
      <c r="M18" s="22">
        <f t="shared" si="2"/>
        <v>920.40000000000009</v>
      </c>
    </row>
    <row r="19" spans="1:13">
      <c r="A19" s="9">
        <v>7</v>
      </c>
      <c r="B19" s="13" t="s">
        <v>42</v>
      </c>
      <c r="C19" s="13" t="s">
        <v>43</v>
      </c>
      <c r="D19" s="13" t="s">
        <v>44</v>
      </c>
      <c r="E19" s="13">
        <v>7208</v>
      </c>
      <c r="F19" s="13" t="s">
        <v>45</v>
      </c>
      <c r="G19" s="13" t="s">
        <v>46</v>
      </c>
      <c r="H19" s="14">
        <v>44089</v>
      </c>
      <c r="I19" s="15">
        <v>36380</v>
      </c>
      <c r="J19" s="13"/>
      <c r="K19" s="20">
        <f t="shared" si="0"/>
        <v>3274.2</v>
      </c>
      <c r="L19" s="22">
        <f t="shared" si="1"/>
        <v>3274.2</v>
      </c>
      <c r="M19" s="22">
        <f t="shared" si="2"/>
        <v>42928.399999999994</v>
      </c>
    </row>
    <row r="20" spans="1:13">
      <c r="A20" s="9"/>
      <c r="B20" s="13"/>
      <c r="C20" s="13"/>
      <c r="D20" s="13" t="s">
        <v>47</v>
      </c>
      <c r="E20" s="13">
        <v>7216</v>
      </c>
      <c r="F20" s="13" t="s">
        <v>45</v>
      </c>
      <c r="G20" s="13" t="s">
        <v>46</v>
      </c>
      <c r="H20" s="14">
        <v>44089</v>
      </c>
      <c r="I20" s="15">
        <v>37500</v>
      </c>
      <c r="J20" s="13"/>
      <c r="K20" s="20">
        <f t="shared" si="0"/>
        <v>3375</v>
      </c>
      <c r="L20" s="22">
        <f t="shared" si="1"/>
        <v>3375</v>
      </c>
      <c r="M20" s="22">
        <f t="shared" si="2"/>
        <v>44250</v>
      </c>
    </row>
    <row r="21" spans="1:13">
      <c r="A21" s="9"/>
      <c r="B21" s="13"/>
      <c r="C21" s="13"/>
      <c r="D21" s="13" t="s">
        <v>48</v>
      </c>
      <c r="E21" s="13">
        <v>7211</v>
      </c>
      <c r="F21" s="13" t="s">
        <v>45</v>
      </c>
      <c r="G21" s="13" t="s">
        <v>46</v>
      </c>
      <c r="H21" s="14">
        <v>44089</v>
      </c>
      <c r="I21" s="15">
        <v>42750</v>
      </c>
      <c r="J21" s="13"/>
      <c r="K21" s="20">
        <f t="shared" si="0"/>
        <v>3847.5</v>
      </c>
      <c r="L21" s="22">
        <f t="shared" si="1"/>
        <v>3847.5</v>
      </c>
      <c r="M21" s="22">
        <f t="shared" si="2"/>
        <v>50445</v>
      </c>
    </row>
    <row r="22" spans="1:13">
      <c r="A22" s="9"/>
      <c r="B22" s="13"/>
      <c r="C22" s="13"/>
      <c r="D22" s="13" t="s">
        <v>49</v>
      </c>
      <c r="E22" s="13"/>
      <c r="F22" s="13"/>
      <c r="G22" s="13"/>
      <c r="H22" s="14"/>
      <c r="I22" s="15">
        <v>600</v>
      </c>
      <c r="J22" s="13"/>
      <c r="K22" s="13">
        <f t="shared" si="0"/>
        <v>54</v>
      </c>
      <c r="L22" s="22">
        <f t="shared" si="1"/>
        <v>54</v>
      </c>
      <c r="M22" s="22">
        <f t="shared" si="2"/>
        <v>708</v>
      </c>
    </row>
    <row r="23" spans="1:13">
      <c r="A23" s="9"/>
      <c r="B23" s="13"/>
      <c r="C23" s="13"/>
      <c r="D23" s="13" t="s">
        <v>50</v>
      </c>
      <c r="E23" s="13"/>
      <c r="F23" s="13"/>
      <c r="G23" s="13"/>
      <c r="H23" s="14"/>
      <c r="I23" s="15">
        <v>1800</v>
      </c>
      <c r="J23" s="13"/>
      <c r="K23" s="13">
        <f t="shared" si="0"/>
        <v>162</v>
      </c>
      <c r="L23" s="22">
        <f t="shared" si="1"/>
        <v>162</v>
      </c>
      <c r="M23" s="22">
        <f t="shared" si="2"/>
        <v>2124</v>
      </c>
    </row>
    <row r="24" spans="1:13">
      <c r="A24" s="9">
        <v>8</v>
      </c>
      <c r="B24" s="90" t="s">
        <v>23</v>
      </c>
      <c r="C24" s="19" t="s">
        <v>24</v>
      </c>
      <c r="D24" s="13" t="s">
        <v>51</v>
      </c>
      <c r="E24" s="13"/>
      <c r="F24" s="13" t="s">
        <v>26</v>
      </c>
      <c r="G24" s="13">
        <v>208</v>
      </c>
      <c r="H24" s="14">
        <v>44088</v>
      </c>
      <c r="I24" s="15">
        <v>4500</v>
      </c>
      <c r="J24" s="13"/>
      <c r="K24" s="13">
        <f t="shared" si="0"/>
        <v>405</v>
      </c>
      <c r="L24" s="22">
        <f t="shared" si="1"/>
        <v>405</v>
      </c>
      <c r="M24" s="22">
        <f t="shared" si="2"/>
        <v>5310</v>
      </c>
    </row>
    <row r="25" spans="1:13">
      <c r="A25" s="9">
        <v>9</v>
      </c>
      <c r="B25" s="19" t="s">
        <v>52</v>
      </c>
      <c r="C25" s="19" t="s">
        <v>53</v>
      </c>
      <c r="D25" s="13" t="s">
        <v>55</v>
      </c>
      <c r="E25" s="13">
        <v>8515</v>
      </c>
      <c r="F25" s="13" t="s">
        <v>54</v>
      </c>
      <c r="G25" s="13">
        <v>61</v>
      </c>
      <c r="H25" s="14">
        <v>44086</v>
      </c>
      <c r="I25" s="15">
        <v>33000</v>
      </c>
      <c r="J25" s="13"/>
      <c r="K25" s="13">
        <f t="shared" si="0"/>
        <v>2970</v>
      </c>
      <c r="L25" s="22">
        <f t="shared" si="1"/>
        <v>2970</v>
      </c>
      <c r="M25" s="22">
        <f t="shared" si="2"/>
        <v>38940</v>
      </c>
    </row>
    <row r="26" spans="1:13">
      <c r="A26" s="9">
        <v>10</v>
      </c>
      <c r="B26" s="19" t="s">
        <v>52</v>
      </c>
      <c r="C26" s="19" t="s">
        <v>53</v>
      </c>
      <c r="D26" s="13" t="s">
        <v>55</v>
      </c>
      <c r="E26" s="13">
        <v>8515</v>
      </c>
      <c r="F26" s="13" t="s">
        <v>54</v>
      </c>
      <c r="G26" s="13">
        <v>62</v>
      </c>
      <c r="H26" s="14">
        <v>44088</v>
      </c>
      <c r="I26" s="15">
        <v>30000</v>
      </c>
      <c r="J26" s="13"/>
      <c r="K26" s="13">
        <f t="shared" si="0"/>
        <v>2700</v>
      </c>
      <c r="L26" s="22">
        <f t="shared" si="1"/>
        <v>2700</v>
      </c>
      <c r="M26" s="22">
        <f t="shared" si="2"/>
        <v>35400</v>
      </c>
    </row>
    <row r="27" spans="1:13">
      <c r="A27" s="9">
        <v>12</v>
      </c>
      <c r="B27" s="90" t="s">
        <v>56</v>
      </c>
      <c r="C27" s="19" t="s">
        <v>57</v>
      </c>
      <c r="D27" s="13" t="s">
        <v>59</v>
      </c>
      <c r="E27" s="13">
        <v>9988</v>
      </c>
      <c r="F27" s="13" t="s">
        <v>58</v>
      </c>
      <c r="G27" s="13" t="s">
        <v>60</v>
      </c>
      <c r="H27" s="14">
        <v>44084</v>
      </c>
      <c r="I27" s="15">
        <v>131</v>
      </c>
      <c r="J27" s="13"/>
      <c r="K27" s="13">
        <f>I27*6%</f>
        <v>7.8599999999999994</v>
      </c>
      <c r="L27" s="13">
        <f>I27*6%</f>
        <v>7.8599999999999994</v>
      </c>
      <c r="M27" s="22">
        <f t="shared" si="2"/>
        <v>146.72000000000003</v>
      </c>
    </row>
    <row r="28" spans="1:13">
      <c r="A28" s="23"/>
      <c r="B28" s="24"/>
      <c r="C28" s="24"/>
      <c r="D28" s="24" t="s">
        <v>61</v>
      </c>
      <c r="E28" s="24">
        <v>9988</v>
      </c>
      <c r="F28" s="24" t="s">
        <v>58</v>
      </c>
      <c r="G28" s="24" t="s">
        <v>60</v>
      </c>
      <c r="H28" s="25">
        <v>44084</v>
      </c>
      <c r="I28" s="26">
        <v>6990</v>
      </c>
      <c r="J28" s="24"/>
      <c r="K28" s="24">
        <f>I28*6%</f>
        <v>419.4</v>
      </c>
      <c r="L28" s="24">
        <f>I28*6%</f>
        <v>419.4</v>
      </c>
      <c r="M28" s="27">
        <f t="shared" si="2"/>
        <v>7828.7999999999993</v>
      </c>
    </row>
    <row r="29" spans="1:13">
      <c r="A29" s="23"/>
      <c r="B29" s="24"/>
      <c r="C29" s="24"/>
      <c r="D29" s="24" t="s">
        <v>68</v>
      </c>
      <c r="E29" s="24"/>
      <c r="F29" s="24"/>
      <c r="G29" s="24"/>
      <c r="H29" s="25"/>
      <c r="I29" s="26">
        <v>2000</v>
      </c>
      <c r="J29" s="24"/>
      <c r="K29" s="24">
        <f>I29*6%</f>
        <v>120</v>
      </c>
      <c r="L29" s="24">
        <f>I29*6%</f>
        <v>120</v>
      </c>
      <c r="M29" s="27">
        <f t="shared" si="2"/>
        <v>2240</v>
      </c>
    </row>
    <row r="30" spans="1:13">
      <c r="A30" s="9">
        <v>13</v>
      </c>
      <c r="B30" s="19" t="s">
        <v>62</v>
      </c>
      <c r="C30" s="19" t="s">
        <v>63</v>
      </c>
      <c r="D30" s="13" t="s">
        <v>64</v>
      </c>
      <c r="E30" s="13">
        <v>7208</v>
      </c>
      <c r="F30" s="13" t="s">
        <v>66</v>
      </c>
      <c r="G30" s="13" t="s">
        <v>67</v>
      </c>
      <c r="H30" s="14">
        <v>44083</v>
      </c>
      <c r="I30" s="15">
        <v>32560</v>
      </c>
      <c r="J30" s="13"/>
      <c r="K30" s="13">
        <f t="shared" si="0"/>
        <v>2930.4</v>
      </c>
      <c r="L30" s="13">
        <f t="shared" si="1"/>
        <v>2930.4</v>
      </c>
      <c r="M30" s="22">
        <f t="shared" si="2"/>
        <v>38420.800000000003</v>
      </c>
    </row>
    <row r="31" spans="1:13">
      <c r="A31" s="9"/>
      <c r="B31" s="13"/>
      <c r="C31" s="13"/>
      <c r="D31" s="13" t="s">
        <v>65</v>
      </c>
      <c r="E31" s="13">
        <v>7208</v>
      </c>
      <c r="F31" s="13" t="s">
        <v>66</v>
      </c>
      <c r="G31" s="13" t="s">
        <v>67</v>
      </c>
      <c r="H31" s="14">
        <v>44083</v>
      </c>
      <c r="I31" s="20">
        <v>12540</v>
      </c>
      <c r="J31" s="13"/>
      <c r="K31" s="13">
        <f t="shared" si="0"/>
        <v>1128.5999999999999</v>
      </c>
      <c r="L31" s="13">
        <f t="shared" si="1"/>
        <v>1128.5999999999999</v>
      </c>
      <c r="M31" s="22">
        <f t="shared" si="2"/>
        <v>14797.2</v>
      </c>
    </row>
    <row r="32" spans="1:13">
      <c r="A32" s="9"/>
      <c r="B32" s="13"/>
      <c r="C32" s="13"/>
      <c r="D32" s="13" t="s">
        <v>68</v>
      </c>
      <c r="E32" s="13"/>
      <c r="F32" s="13"/>
      <c r="G32" s="13"/>
      <c r="H32" s="14"/>
      <c r="I32" s="20">
        <v>1200</v>
      </c>
      <c r="J32" s="13"/>
      <c r="K32" s="13">
        <f t="shared" si="0"/>
        <v>108</v>
      </c>
      <c r="L32" s="13">
        <f t="shared" si="1"/>
        <v>108</v>
      </c>
      <c r="M32" s="22">
        <f t="shared" si="2"/>
        <v>1416</v>
      </c>
    </row>
    <row r="33" spans="1:13">
      <c r="A33" s="9"/>
      <c r="B33" s="13"/>
      <c r="C33" s="13"/>
      <c r="D33" s="13" t="s">
        <v>49</v>
      </c>
      <c r="E33" s="13"/>
      <c r="F33" s="13"/>
      <c r="G33" s="13"/>
      <c r="H33" s="14"/>
      <c r="I33" s="20">
        <v>150</v>
      </c>
      <c r="J33" s="13"/>
      <c r="K33" s="13">
        <f t="shared" si="0"/>
        <v>13.5</v>
      </c>
      <c r="L33" s="13">
        <f t="shared" si="1"/>
        <v>13.5</v>
      </c>
      <c r="M33" s="22">
        <f t="shared" si="2"/>
        <v>177</v>
      </c>
    </row>
    <row r="34" spans="1:13">
      <c r="A34" s="9">
        <v>15</v>
      </c>
      <c r="B34" s="87" t="s">
        <v>4</v>
      </c>
      <c r="C34" s="13" t="s">
        <v>18</v>
      </c>
      <c r="D34" s="13" t="s">
        <v>142</v>
      </c>
      <c r="E34" s="13">
        <v>8311</v>
      </c>
      <c r="F34" s="13" t="s">
        <v>28</v>
      </c>
      <c r="G34" s="13" t="s">
        <v>143</v>
      </c>
      <c r="H34" s="21">
        <v>44090</v>
      </c>
      <c r="I34" s="20">
        <v>7272</v>
      </c>
      <c r="J34" s="13"/>
      <c r="K34" s="13">
        <f t="shared" si="0"/>
        <v>654.48</v>
      </c>
      <c r="L34" s="13">
        <f t="shared" si="1"/>
        <v>654.48</v>
      </c>
      <c r="M34" s="13">
        <f t="shared" si="2"/>
        <v>8580.9599999999991</v>
      </c>
    </row>
    <row r="35" spans="1:13">
      <c r="A35" s="9">
        <v>16</v>
      </c>
      <c r="B35" s="87" t="s">
        <v>4</v>
      </c>
      <c r="C35" s="13" t="s">
        <v>18</v>
      </c>
      <c r="D35" s="13" t="s">
        <v>144</v>
      </c>
      <c r="E35" s="13">
        <v>8205</v>
      </c>
      <c r="F35" s="13" t="s">
        <v>28</v>
      </c>
      <c r="G35" s="13" t="s">
        <v>145</v>
      </c>
      <c r="H35" s="21">
        <v>44091</v>
      </c>
      <c r="I35" s="20">
        <v>5425</v>
      </c>
      <c r="J35" s="13"/>
      <c r="K35" s="13">
        <f t="shared" si="0"/>
        <v>488.25</v>
      </c>
      <c r="L35" s="13">
        <f t="shared" si="1"/>
        <v>488.25</v>
      </c>
      <c r="M35" s="13">
        <f t="shared" si="2"/>
        <v>6401.5</v>
      </c>
    </row>
    <row r="36" spans="1:13">
      <c r="A36" s="9">
        <v>17</v>
      </c>
      <c r="B36" s="90" t="s">
        <v>56</v>
      </c>
      <c r="C36" s="19" t="s">
        <v>57</v>
      </c>
      <c r="D36" s="13" t="s">
        <v>61</v>
      </c>
      <c r="E36" s="13">
        <v>9988</v>
      </c>
      <c r="F36" s="13" t="s">
        <v>58</v>
      </c>
      <c r="G36" s="13" t="s">
        <v>146</v>
      </c>
      <c r="H36" s="21">
        <v>44093</v>
      </c>
      <c r="I36" s="20">
        <v>10225</v>
      </c>
      <c r="J36" s="13"/>
      <c r="K36" s="13">
        <f>I36*6%</f>
        <v>613.5</v>
      </c>
      <c r="L36" s="13">
        <f>I36*6%</f>
        <v>613.5</v>
      </c>
      <c r="M36" s="13">
        <f t="shared" si="2"/>
        <v>11452</v>
      </c>
    </row>
    <row r="37" spans="1:13">
      <c r="A37" s="9"/>
      <c r="B37" s="28"/>
      <c r="C37" s="28"/>
      <c r="D37" s="13" t="s">
        <v>68</v>
      </c>
      <c r="E37" s="13"/>
      <c r="F37" s="13"/>
      <c r="G37" s="13"/>
      <c r="H37" s="13"/>
      <c r="I37" s="20">
        <v>2000</v>
      </c>
      <c r="J37" s="13"/>
      <c r="K37" s="13">
        <f>I37*6%</f>
        <v>120</v>
      </c>
      <c r="L37" s="13">
        <f>I37*6%</f>
        <v>120</v>
      </c>
      <c r="M37" s="13">
        <f t="shared" si="2"/>
        <v>2240</v>
      </c>
    </row>
    <row r="38" spans="1:13">
      <c r="A38" s="9">
        <v>18</v>
      </c>
      <c r="B38" s="13" t="s">
        <v>149</v>
      </c>
      <c r="C38" s="13" t="s">
        <v>150</v>
      </c>
      <c r="D38" s="13" t="s">
        <v>151</v>
      </c>
      <c r="E38" s="13">
        <v>7229</v>
      </c>
      <c r="F38" s="13" t="s">
        <v>152</v>
      </c>
      <c r="G38" s="13" t="s">
        <v>153</v>
      </c>
      <c r="H38" s="21">
        <v>44099</v>
      </c>
      <c r="I38" s="20">
        <v>5925</v>
      </c>
      <c r="J38" s="13"/>
      <c r="K38" s="13">
        <f t="shared" si="0"/>
        <v>533.25</v>
      </c>
      <c r="L38" s="13">
        <f t="shared" si="1"/>
        <v>533.25</v>
      </c>
      <c r="M38" s="13">
        <f t="shared" si="2"/>
        <v>6991.5</v>
      </c>
    </row>
    <row r="39" spans="1:13">
      <c r="A39" s="9"/>
      <c r="B39" s="13"/>
      <c r="C39" s="13"/>
      <c r="D39" s="13" t="s">
        <v>154</v>
      </c>
      <c r="E39" s="13">
        <v>7318</v>
      </c>
      <c r="F39" s="13" t="s">
        <v>152</v>
      </c>
      <c r="G39" s="13" t="s">
        <v>153</v>
      </c>
      <c r="H39" s="21">
        <v>44099</v>
      </c>
      <c r="I39" s="20">
        <v>375</v>
      </c>
      <c r="J39" s="13"/>
      <c r="K39" s="13">
        <f t="shared" si="0"/>
        <v>33.75</v>
      </c>
      <c r="L39" s="13">
        <f t="shared" si="1"/>
        <v>33.75</v>
      </c>
      <c r="M39" s="13">
        <f t="shared" si="2"/>
        <v>442.5</v>
      </c>
    </row>
    <row r="40" spans="1:13">
      <c r="A40" s="9">
        <v>19</v>
      </c>
      <c r="B40" s="13" t="s">
        <v>157</v>
      </c>
      <c r="C40" s="13" t="s">
        <v>158</v>
      </c>
      <c r="D40" s="13" t="s">
        <v>159</v>
      </c>
      <c r="E40" s="13">
        <v>9988</v>
      </c>
      <c r="F40" s="13" t="s">
        <v>160</v>
      </c>
      <c r="G40" s="13" t="s">
        <v>161</v>
      </c>
      <c r="H40" s="21">
        <v>44095</v>
      </c>
      <c r="I40" s="20">
        <v>5425</v>
      </c>
      <c r="J40" s="13"/>
      <c r="K40" s="13">
        <f>I40*6%</f>
        <v>325.5</v>
      </c>
      <c r="L40" s="13">
        <f>I40*6%</f>
        <v>325.5</v>
      </c>
      <c r="M40" s="13">
        <f t="shared" si="2"/>
        <v>6076</v>
      </c>
    </row>
    <row r="41" spans="1:13">
      <c r="A41" s="9"/>
      <c r="B41" s="13"/>
      <c r="C41" s="13"/>
      <c r="D41" s="13" t="s">
        <v>162</v>
      </c>
      <c r="E41" s="13">
        <v>9988</v>
      </c>
      <c r="F41" s="13" t="s">
        <v>160</v>
      </c>
      <c r="G41" s="13" t="s">
        <v>161</v>
      </c>
      <c r="H41" s="21">
        <v>44095</v>
      </c>
      <c r="I41" s="20">
        <v>450</v>
      </c>
      <c r="J41" s="13"/>
      <c r="K41" s="13">
        <f t="shared" ref="K41:K43" si="6">I41*6%</f>
        <v>27</v>
      </c>
      <c r="L41" s="13">
        <f t="shared" ref="L41:L43" si="7">I41*6%</f>
        <v>27</v>
      </c>
      <c r="M41" s="13">
        <f t="shared" si="2"/>
        <v>504</v>
      </c>
    </row>
    <row r="42" spans="1:13">
      <c r="A42" s="9"/>
      <c r="B42" s="13"/>
      <c r="C42" s="13"/>
      <c r="D42" s="13" t="s">
        <v>163</v>
      </c>
      <c r="E42" s="13">
        <v>9988</v>
      </c>
      <c r="F42" s="13" t="s">
        <v>160</v>
      </c>
      <c r="G42" s="13" t="s">
        <v>161</v>
      </c>
      <c r="H42" s="21">
        <v>44095</v>
      </c>
      <c r="I42" s="20">
        <v>2688</v>
      </c>
      <c r="J42" s="13"/>
      <c r="K42" s="13">
        <f t="shared" si="6"/>
        <v>161.28</v>
      </c>
      <c r="L42" s="13">
        <f t="shared" si="7"/>
        <v>161.28</v>
      </c>
      <c r="M42" s="13">
        <f t="shared" si="2"/>
        <v>3010.5600000000004</v>
      </c>
    </row>
    <row r="43" spans="1:13">
      <c r="A43" s="9"/>
      <c r="B43" s="13"/>
      <c r="C43" s="13"/>
      <c r="D43" s="13" t="s">
        <v>164</v>
      </c>
      <c r="E43" s="13">
        <v>9988</v>
      </c>
      <c r="F43" s="13" t="s">
        <v>160</v>
      </c>
      <c r="G43" s="13" t="s">
        <v>161</v>
      </c>
      <c r="H43" s="21">
        <v>44095</v>
      </c>
      <c r="I43" s="20">
        <v>335</v>
      </c>
      <c r="J43" s="13"/>
      <c r="K43" s="13">
        <f t="shared" si="6"/>
        <v>20.099999999999998</v>
      </c>
      <c r="L43" s="13">
        <f t="shared" si="7"/>
        <v>20.099999999999998</v>
      </c>
      <c r="M43" s="13">
        <f t="shared" si="2"/>
        <v>375.20000000000005</v>
      </c>
    </row>
    <row r="44" spans="1:13" ht="24">
      <c r="A44" s="9">
        <v>20</v>
      </c>
      <c r="B44" s="13" t="s">
        <v>75</v>
      </c>
      <c r="C44" s="29" t="s">
        <v>76</v>
      </c>
      <c r="D44" s="13" t="s">
        <v>193</v>
      </c>
      <c r="E44" s="13">
        <v>7216</v>
      </c>
      <c r="F44" s="13" t="s">
        <v>78</v>
      </c>
      <c r="G44" s="30" t="s">
        <v>480</v>
      </c>
      <c r="H44" s="21">
        <v>44100</v>
      </c>
      <c r="I44" s="20">
        <v>81060</v>
      </c>
      <c r="J44" s="13"/>
      <c r="K44" s="13">
        <f>I44*9%</f>
        <v>7295.4</v>
      </c>
      <c r="L44" s="13">
        <f>I44*9%</f>
        <v>7295.4</v>
      </c>
      <c r="M44" s="13">
        <f t="shared" si="2"/>
        <v>95650.799999999988</v>
      </c>
    </row>
    <row r="45" spans="1:13">
      <c r="A45" s="9"/>
      <c r="B45" s="13"/>
      <c r="C45" s="13"/>
      <c r="D45" s="13" t="s">
        <v>194</v>
      </c>
      <c r="E45" s="13">
        <v>7211</v>
      </c>
      <c r="F45" s="13" t="s">
        <v>78</v>
      </c>
      <c r="G45" s="30" t="s">
        <v>480</v>
      </c>
      <c r="H45" s="21">
        <v>44100</v>
      </c>
      <c r="I45" s="20">
        <v>46830</v>
      </c>
      <c r="J45" s="13"/>
      <c r="K45" s="13">
        <f>I45*9%</f>
        <v>4214.7</v>
      </c>
      <c r="L45" s="13">
        <f>I45*9%</f>
        <v>4214.7</v>
      </c>
      <c r="M45" s="13">
        <f t="shared" si="2"/>
        <v>55259.399999999994</v>
      </c>
    </row>
    <row r="46" spans="1:13">
      <c r="A46" s="9">
        <v>21</v>
      </c>
      <c r="B46" s="13" t="s">
        <v>228</v>
      </c>
      <c r="C46" s="13" t="s">
        <v>229</v>
      </c>
      <c r="D46" s="13" t="s">
        <v>230</v>
      </c>
      <c r="E46" s="13">
        <v>28044090</v>
      </c>
      <c r="F46" s="13" t="s">
        <v>231</v>
      </c>
      <c r="G46" s="13">
        <v>98</v>
      </c>
      <c r="H46" s="21">
        <v>44104</v>
      </c>
      <c r="I46" s="20">
        <v>1680</v>
      </c>
      <c r="J46" s="13"/>
      <c r="K46" s="13">
        <f>I46*9%</f>
        <v>151.19999999999999</v>
      </c>
      <c r="L46" s="13">
        <f>I46*9%</f>
        <v>151.19999999999999</v>
      </c>
      <c r="M46" s="13">
        <f t="shared" si="2"/>
        <v>1982.4</v>
      </c>
    </row>
    <row r="47" spans="1:13">
      <c r="A47" s="9"/>
      <c r="B47" s="13"/>
      <c r="C47" s="13"/>
      <c r="D47" s="13" t="s">
        <v>230</v>
      </c>
      <c r="E47" s="13">
        <v>28044090</v>
      </c>
      <c r="F47" s="13" t="s">
        <v>231</v>
      </c>
      <c r="G47" s="13">
        <v>98</v>
      </c>
      <c r="H47" s="21">
        <v>44104</v>
      </c>
      <c r="I47" s="20">
        <v>2080</v>
      </c>
      <c r="J47" s="13"/>
      <c r="K47" s="13">
        <f>I47*9%</f>
        <v>187.2</v>
      </c>
      <c r="L47" s="13">
        <f>I47*9%</f>
        <v>187.2</v>
      </c>
      <c r="M47" s="13">
        <f t="shared" si="2"/>
        <v>2454.3999999999996</v>
      </c>
    </row>
    <row r="48" spans="1:13">
      <c r="A48" s="9"/>
      <c r="B48" s="13"/>
      <c r="C48" s="13"/>
      <c r="D48" s="13" t="s">
        <v>232</v>
      </c>
      <c r="E48" s="13">
        <v>28112190</v>
      </c>
      <c r="F48" s="13" t="s">
        <v>231</v>
      </c>
      <c r="G48" s="13">
        <v>98</v>
      </c>
      <c r="H48" s="21">
        <v>44104</v>
      </c>
      <c r="I48" s="20">
        <v>3510</v>
      </c>
      <c r="J48" s="13"/>
      <c r="K48" s="13">
        <f>I48*9%</f>
        <v>315.89999999999998</v>
      </c>
      <c r="L48" s="13">
        <f>I48*9%</f>
        <v>315.89999999999998</v>
      </c>
      <c r="M48" s="13">
        <f t="shared" si="2"/>
        <v>4141.8</v>
      </c>
    </row>
    <row r="49" spans="1:13">
      <c r="A49" s="9">
        <v>22</v>
      </c>
      <c r="B49" s="90" t="s">
        <v>56</v>
      </c>
      <c r="C49" s="19" t="s">
        <v>57</v>
      </c>
      <c r="D49" s="13" t="s">
        <v>59</v>
      </c>
      <c r="E49" s="13">
        <v>9988</v>
      </c>
      <c r="F49" s="13" t="s">
        <v>58</v>
      </c>
      <c r="G49" s="13" t="s">
        <v>234</v>
      </c>
      <c r="H49" s="21">
        <v>44103</v>
      </c>
      <c r="I49" s="20">
        <v>155</v>
      </c>
      <c r="J49" s="13"/>
      <c r="K49" s="13">
        <f>I49*6%</f>
        <v>9.2999999999999989</v>
      </c>
      <c r="L49" s="13">
        <f>I49*6%</f>
        <v>9.2999999999999989</v>
      </c>
      <c r="M49" s="13">
        <f t="shared" si="2"/>
        <v>173.60000000000002</v>
      </c>
    </row>
    <row r="50" spans="1:13">
      <c r="A50" s="9"/>
      <c r="B50" s="13"/>
      <c r="C50" s="13"/>
      <c r="D50" s="13" t="s">
        <v>61</v>
      </c>
      <c r="E50" s="13">
        <v>9988</v>
      </c>
      <c r="F50" s="13" t="s">
        <v>58</v>
      </c>
      <c r="G50" s="13" t="s">
        <v>234</v>
      </c>
      <c r="H50" s="21">
        <v>44103</v>
      </c>
      <c r="I50" s="20">
        <v>5740</v>
      </c>
      <c r="J50" s="13"/>
      <c r="K50" s="13">
        <f>I50*6%</f>
        <v>344.4</v>
      </c>
      <c r="L50" s="13">
        <f>I50*6%</f>
        <v>344.4</v>
      </c>
      <c r="M50" s="13">
        <f t="shared" si="2"/>
        <v>6428.7999999999993</v>
      </c>
    </row>
    <row r="51" spans="1:13">
      <c r="A51" s="9"/>
      <c r="B51" s="13"/>
      <c r="C51" s="13"/>
      <c r="D51" s="13" t="s">
        <v>68</v>
      </c>
      <c r="E51" s="13"/>
      <c r="F51" s="13"/>
      <c r="G51" s="13"/>
      <c r="H51" s="21"/>
      <c r="I51" s="20">
        <v>2000</v>
      </c>
      <c r="J51" s="13"/>
      <c r="K51" s="13">
        <f>I51*6%</f>
        <v>120</v>
      </c>
      <c r="L51" s="13">
        <f>I51*6%</f>
        <v>120</v>
      </c>
      <c r="M51" s="13">
        <f t="shared" si="2"/>
        <v>2240</v>
      </c>
    </row>
    <row r="52" spans="1:13">
      <c r="A52" s="9">
        <v>23</v>
      </c>
      <c r="B52" s="91" t="s">
        <v>7</v>
      </c>
      <c r="C52" s="11" t="s">
        <v>22</v>
      </c>
      <c r="D52" s="13" t="s">
        <v>235</v>
      </c>
      <c r="E52" s="13">
        <v>8515</v>
      </c>
      <c r="F52" s="13" t="s">
        <v>9</v>
      </c>
      <c r="G52" s="13">
        <v>551</v>
      </c>
      <c r="H52" s="21">
        <v>44104</v>
      </c>
      <c r="I52" s="20">
        <v>2800</v>
      </c>
      <c r="J52" s="13"/>
      <c r="K52" s="13">
        <f>I52*9%</f>
        <v>252</v>
      </c>
      <c r="L52" s="13">
        <f>I52*9%</f>
        <v>252</v>
      </c>
      <c r="M52" s="13">
        <f t="shared" ref="M52:M56" si="8">SUM(I52,K52,L52,)</f>
        <v>3304</v>
      </c>
    </row>
    <row r="53" spans="1:13">
      <c r="A53" s="9"/>
      <c r="B53" s="13"/>
      <c r="C53" s="13"/>
      <c r="D53" s="13" t="s">
        <v>236</v>
      </c>
      <c r="E53" s="13">
        <v>8515</v>
      </c>
      <c r="F53" s="13" t="s">
        <v>9</v>
      </c>
      <c r="G53" s="13">
        <v>551</v>
      </c>
      <c r="H53" s="21">
        <v>44104</v>
      </c>
      <c r="I53" s="20">
        <v>320</v>
      </c>
      <c r="J53" s="13"/>
      <c r="K53" s="13">
        <f t="shared" ref="K53:K56" si="9">I53*9%</f>
        <v>28.799999999999997</v>
      </c>
      <c r="L53" s="13">
        <f t="shared" ref="L53:L56" si="10">I53*9%</f>
        <v>28.799999999999997</v>
      </c>
      <c r="M53" s="13">
        <f t="shared" si="8"/>
        <v>377.6</v>
      </c>
    </row>
    <row r="54" spans="1:13">
      <c r="A54" s="9"/>
      <c r="B54" s="13"/>
      <c r="C54" s="13"/>
      <c r="D54" s="13" t="s">
        <v>237</v>
      </c>
      <c r="E54" s="13">
        <v>8515</v>
      </c>
      <c r="F54" s="13" t="s">
        <v>9</v>
      </c>
      <c r="G54" s="13">
        <v>551</v>
      </c>
      <c r="H54" s="21">
        <v>44104</v>
      </c>
      <c r="I54" s="20">
        <v>200</v>
      </c>
      <c r="J54" s="13"/>
      <c r="K54" s="13">
        <f t="shared" si="9"/>
        <v>18</v>
      </c>
      <c r="L54" s="13">
        <f t="shared" si="10"/>
        <v>18</v>
      </c>
      <c r="M54" s="13">
        <f t="shared" si="8"/>
        <v>236</v>
      </c>
    </row>
    <row r="55" spans="1:13">
      <c r="A55" s="9"/>
      <c r="B55" s="13"/>
      <c r="C55" s="13"/>
      <c r="D55" s="13" t="s">
        <v>238</v>
      </c>
      <c r="E55" s="13">
        <v>8515</v>
      </c>
      <c r="F55" s="13" t="s">
        <v>9</v>
      </c>
      <c r="G55" s="13">
        <v>551</v>
      </c>
      <c r="H55" s="21">
        <v>44104</v>
      </c>
      <c r="I55" s="20">
        <v>400</v>
      </c>
      <c r="J55" s="13"/>
      <c r="K55" s="13">
        <f t="shared" si="9"/>
        <v>36</v>
      </c>
      <c r="L55" s="13">
        <f t="shared" si="10"/>
        <v>36</v>
      </c>
      <c r="M55" s="13">
        <f t="shared" si="8"/>
        <v>472</v>
      </c>
    </row>
    <row r="56" spans="1:13">
      <c r="A56" s="9"/>
      <c r="B56" s="13"/>
      <c r="C56" s="13"/>
      <c r="D56" s="13" t="s">
        <v>239</v>
      </c>
      <c r="E56" s="13">
        <v>8515</v>
      </c>
      <c r="F56" s="13" t="s">
        <v>9</v>
      </c>
      <c r="G56" s="13">
        <v>551</v>
      </c>
      <c r="H56" s="21">
        <v>44104</v>
      </c>
      <c r="I56" s="20">
        <v>800</v>
      </c>
      <c r="J56" s="13"/>
      <c r="K56" s="13">
        <f t="shared" si="9"/>
        <v>72</v>
      </c>
      <c r="L56" s="13">
        <f t="shared" si="10"/>
        <v>72</v>
      </c>
      <c r="M56" s="13">
        <f t="shared" si="8"/>
        <v>944</v>
      </c>
    </row>
    <row r="57" spans="1:13">
      <c r="A57" s="9">
        <v>24</v>
      </c>
      <c r="B57" s="41" t="s">
        <v>340</v>
      </c>
      <c r="C57" s="41" t="s">
        <v>341</v>
      </c>
      <c r="D57" s="41" t="s">
        <v>342</v>
      </c>
      <c r="E57" s="41">
        <v>8517</v>
      </c>
      <c r="F57" s="41" t="s">
        <v>343</v>
      </c>
      <c r="G57" s="41" t="s">
        <v>344</v>
      </c>
      <c r="H57" s="50">
        <v>44098</v>
      </c>
      <c r="I57" s="41">
        <v>45677.96</v>
      </c>
      <c r="J57" s="41"/>
      <c r="K57" s="41">
        <f t="shared" ref="K57:K58" si="11">I57*9%</f>
        <v>4111.0163999999995</v>
      </c>
      <c r="L57" s="41">
        <f t="shared" ref="L57:L58" si="12">I57*9%</f>
        <v>4111.0163999999995</v>
      </c>
      <c r="M57" s="41">
        <f t="shared" ref="M57:M58" si="13">SUM(I57,K57,L57,)</f>
        <v>53899.9928</v>
      </c>
    </row>
    <row r="58" spans="1:13">
      <c r="A58" s="9"/>
      <c r="B58" s="41"/>
      <c r="C58" s="41"/>
      <c r="D58" s="41" t="s">
        <v>345</v>
      </c>
      <c r="E58" s="41">
        <v>8517</v>
      </c>
      <c r="F58" s="41" t="s">
        <v>343</v>
      </c>
      <c r="G58" s="41" t="s">
        <v>344</v>
      </c>
      <c r="H58" s="50">
        <v>44098</v>
      </c>
      <c r="I58" s="41">
        <v>25169.5</v>
      </c>
      <c r="J58" s="41"/>
      <c r="K58" s="41">
        <f t="shared" si="11"/>
        <v>2265.2550000000001</v>
      </c>
      <c r="L58" s="41">
        <f t="shared" si="12"/>
        <v>2265.2550000000001</v>
      </c>
      <c r="M58" s="41">
        <f t="shared" si="13"/>
        <v>29700.010000000002</v>
      </c>
    </row>
    <row r="59" spans="1:13">
      <c r="A59" s="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9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9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9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9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9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9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9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9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9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9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9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9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8"/>
  <sheetViews>
    <sheetView topLeftCell="A13" workbookViewId="0">
      <selection activeCell="B32" sqref="B32"/>
    </sheetView>
  </sheetViews>
  <sheetFormatPr defaultRowHeight="15"/>
  <cols>
    <col min="1" max="1" width="18.85546875" style="1" bestFit="1" customWidth="1"/>
    <col min="2" max="2" width="31" bestFit="1" customWidth="1"/>
    <col min="3" max="3" width="96.85546875" customWidth="1"/>
    <col min="4" max="4" width="85.5703125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21.5" customHeight="1">
      <c r="A1" s="5" t="s">
        <v>255</v>
      </c>
      <c r="B1" s="114" t="s">
        <v>256</v>
      </c>
      <c r="C1" s="115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36">
        <v>1</v>
      </c>
      <c r="B4" s="86" t="s">
        <v>4</v>
      </c>
      <c r="C4" s="38" t="s">
        <v>18</v>
      </c>
      <c r="D4" s="41" t="s">
        <v>69</v>
      </c>
      <c r="E4" s="41">
        <v>8311</v>
      </c>
      <c r="F4" s="41" t="s">
        <v>28</v>
      </c>
      <c r="G4" s="41" t="s">
        <v>70</v>
      </c>
      <c r="H4" s="42">
        <v>44074</v>
      </c>
      <c r="I4" s="43">
        <v>4848</v>
      </c>
      <c r="J4" s="38" t="s">
        <v>21</v>
      </c>
      <c r="K4" s="44">
        <f>I4*9/100</f>
        <v>436.32</v>
      </c>
      <c r="L4" s="45">
        <f>I4*9%</f>
        <v>436.32</v>
      </c>
      <c r="M4" s="46">
        <f>SUM(I4,K4,L4,)</f>
        <v>5720.6399999999994</v>
      </c>
    </row>
    <row r="5" spans="1:13">
      <c r="A5" s="36">
        <v>2</v>
      </c>
      <c r="B5" s="38" t="s">
        <v>71</v>
      </c>
      <c r="C5" s="38" t="s">
        <v>72</v>
      </c>
      <c r="D5" s="41" t="s">
        <v>73</v>
      </c>
      <c r="E5" s="38">
        <v>7208</v>
      </c>
      <c r="F5" s="41" t="s">
        <v>74</v>
      </c>
      <c r="G5" s="39">
        <v>282</v>
      </c>
      <c r="H5" s="42">
        <v>44069</v>
      </c>
      <c r="I5" s="43">
        <v>1594</v>
      </c>
      <c r="J5" s="38"/>
      <c r="K5" s="45">
        <f>I5*9%</f>
        <v>143.46</v>
      </c>
      <c r="L5" s="45">
        <f>I5*9%</f>
        <v>143.46</v>
      </c>
      <c r="M5" s="46">
        <f>SUM(I5,K5,L5,)</f>
        <v>1880.92</v>
      </c>
    </row>
    <row r="6" spans="1:13" ht="35.25" customHeight="1">
      <c r="A6" s="36">
        <v>3</v>
      </c>
      <c r="B6" s="54" t="s">
        <v>75</v>
      </c>
      <c r="C6" s="40" t="s">
        <v>76</v>
      </c>
      <c r="D6" s="41" t="s">
        <v>77</v>
      </c>
      <c r="E6" s="41">
        <v>7216</v>
      </c>
      <c r="F6" s="41" t="s">
        <v>78</v>
      </c>
      <c r="G6" s="47" t="s">
        <v>481</v>
      </c>
      <c r="H6" s="42">
        <v>44069</v>
      </c>
      <c r="I6" s="48">
        <v>114400</v>
      </c>
      <c r="J6" s="41"/>
      <c r="K6" s="45">
        <f>I6*9%</f>
        <v>10296</v>
      </c>
      <c r="L6" s="45">
        <f>I6*9%</f>
        <v>10296</v>
      </c>
      <c r="M6" s="46">
        <f>SUM(I6,K6,L6,)</f>
        <v>134992</v>
      </c>
    </row>
    <row r="7" spans="1:13">
      <c r="A7" s="36">
        <v>4</v>
      </c>
      <c r="B7" s="92" t="s">
        <v>4</v>
      </c>
      <c r="C7" s="38" t="s">
        <v>18</v>
      </c>
      <c r="D7" s="41" t="s">
        <v>79</v>
      </c>
      <c r="E7" s="41">
        <v>9017</v>
      </c>
      <c r="F7" s="41" t="s">
        <v>28</v>
      </c>
      <c r="G7" s="41" t="s">
        <v>80</v>
      </c>
      <c r="H7" s="50">
        <v>44068</v>
      </c>
      <c r="I7" s="48">
        <v>130</v>
      </c>
      <c r="J7" s="41"/>
      <c r="K7" s="45">
        <f t="shared" ref="K7:K48" si="0">I7*9%</f>
        <v>11.7</v>
      </c>
      <c r="L7" s="45">
        <f t="shared" ref="L7:L48" si="1">I7*9%</f>
        <v>11.7</v>
      </c>
      <c r="M7" s="46">
        <f t="shared" ref="M7:M49" si="2">SUM(I7,K7,L7,)</f>
        <v>153.39999999999998</v>
      </c>
    </row>
    <row r="8" spans="1:13">
      <c r="A8" s="36"/>
      <c r="B8" s="41"/>
      <c r="C8" s="41"/>
      <c r="D8" s="41" t="s">
        <v>81</v>
      </c>
      <c r="E8" s="41">
        <v>90178010</v>
      </c>
      <c r="F8" s="41" t="s">
        <v>28</v>
      </c>
      <c r="G8" s="41" t="s">
        <v>80</v>
      </c>
      <c r="H8" s="50">
        <v>44068</v>
      </c>
      <c r="I8" s="43">
        <v>370</v>
      </c>
      <c r="J8" s="41"/>
      <c r="K8" s="45">
        <f t="shared" si="0"/>
        <v>33.299999999999997</v>
      </c>
      <c r="L8" s="45">
        <f t="shared" si="1"/>
        <v>33.299999999999997</v>
      </c>
      <c r="M8" s="46">
        <f t="shared" si="2"/>
        <v>436.6</v>
      </c>
    </row>
    <row r="9" spans="1:13">
      <c r="A9" s="36"/>
      <c r="B9" s="41"/>
      <c r="C9" s="41"/>
      <c r="D9" s="41" t="s">
        <v>82</v>
      </c>
      <c r="E9" s="41">
        <v>6804</v>
      </c>
      <c r="F9" s="41" t="s">
        <v>28</v>
      </c>
      <c r="G9" s="41" t="s">
        <v>80</v>
      </c>
      <c r="H9" s="50">
        <v>44068</v>
      </c>
      <c r="I9" s="43">
        <v>128</v>
      </c>
      <c r="J9" s="41"/>
      <c r="K9" s="45">
        <f t="shared" si="0"/>
        <v>11.52</v>
      </c>
      <c r="L9" s="45">
        <f t="shared" si="1"/>
        <v>11.52</v>
      </c>
      <c r="M9" s="46">
        <f t="shared" si="2"/>
        <v>151.04000000000002</v>
      </c>
    </row>
    <row r="10" spans="1:13">
      <c r="A10" s="36"/>
      <c r="B10" s="41"/>
      <c r="C10" s="41"/>
      <c r="D10" s="41" t="s">
        <v>83</v>
      </c>
      <c r="E10" s="41">
        <v>8515</v>
      </c>
      <c r="F10" s="41" t="s">
        <v>28</v>
      </c>
      <c r="G10" s="41" t="s">
        <v>80</v>
      </c>
      <c r="H10" s="50">
        <v>44068</v>
      </c>
      <c r="I10" s="43">
        <v>80</v>
      </c>
      <c r="J10" s="41"/>
      <c r="K10" s="45">
        <f t="shared" si="0"/>
        <v>7.1999999999999993</v>
      </c>
      <c r="L10" s="45">
        <f t="shared" si="1"/>
        <v>7.1999999999999993</v>
      </c>
      <c r="M10" s="46">
        <f t="shared" si="2"/>
        <v>94.4</v>
      </c>
    </row>
    <row r="11" spans="1:13">
      <c r="A11" s="36"/>
      <c r="B11" s="41"/>
      <c r="C11" s="41"/>
      <c r="D11" s="41" t="s">
        <v>84</v>
      </c>
      <c r="E11" s="41">
        <v>6116</v>
      </c>
      <c r="F11" s="41" t="s">
        <v>28</v>
      </c>
      <c r="G11" s="41" t="s">
        <v>80</v>
      </c>
      <c r="H11" s="50">
        <v>44068</v>
      </c>
      <c r="I11" s="43">
        <v>212</v>
      </c>
      <c r="J11" s="41"/>
      <c r="K11" s="45">
        <f t="shared" si="0"/>
        <v>19.079999999999998</v>
      </c>
      <c r="L11" s="45">
        <f t="shared" si="1"/>
        <v>19.079999999999998</v>
      </c>
      <c r="M11" s="46">
        <f t="shared" si="2"/>
        <v>250.15999999999997</v>
      </c>
    </row>
    <row r="12" spans="1:13">
      <c r="A12" s="36"/>
      <c r="B12" s="41"/>
      <c r="C12" s="41"/>
      <c r="D12" s="41" t="s">
        <v>85</v>
      </c>
      <c r="E12" s="41">
        <v>6116</v>
      </c>
      <c r="F12" s="41" t="s">
        <v>28</v>
      </c>
      <c r="G12" s="41" t="s">
        <v>80</v>
      </c>
      <c r="H12" s="50">
        <v>44068</v>
      </c>
      <c r="I12" s="43">
        <v>78</v>
      </c>
      <c r="J12" s="41"/>
      <c r="K12" s="45">
        <f t="shared" si="0"/>
        <v>7.02</v>
      </c>
      <c r="L12" s="45">
        <f t="shared" si="1"/>
        <v>7.02</v>
      </c>
      <c r="M12" s="46">
        <f t="shared" si="2"/>
        <v>92.039999999999992</v>
      </c>
    </row>
    <row r="13" spans="1:13">
      <c r="A13" s="36"/>
      <c r="B13" s="41"/>
      <c r="C13" s="41"/>
      <c r="D13" s="41" t="s">
        <v>86</v>
      </c>
      <c r="E13" s="41">
        <v>3208</v>
      </c>
      <c r="F13" s="41" t="s">
        <v>28</v>
      </c>
      <c r="G13" s="41" t="s">
        <v>80</v>
      </c>
      <c r="H13" s="50">
        <v>44068</v>
      </c>
      <c r="I13" s="43">
        <v>690</v>
      </c>
      <c r="J13" s="41"/>
      <c r="K13" s="45">
        <f t="shared" si="0"/>
        <v>62.099999999999994</v>
      </c>
      <c r="L13" s="45">
        <f t="shared" si="1"/>
        <v>62.099999999999994</v>
      </c>
      <c r="M13" s="46">
        <f t="shared" si="2"/>
        <v>814.2</v>
      </c>
    </row>
    <row r="14" spans="1:13">
      <c r="A14" s="36"/>
      <c r="B14" s="41"/>
      <c r="C14" s="41"/>
      <c r="D14" s="41" t="s">
        <v>87</v>
      </c>
      <c r="E14" s="41">
        <v>73181500</v>
      </c>
      <c r="F14" s="41" t="s">
        <v>28</v>
      </c>
      <c r="G14" s="41" t="s">
        <v>80</v>
      </c>
      <c r="H14" s="50">
        <v>44068</v>
      </c>
      <c r="I14" s="43">
        <v>204</v>
      </c>
      <c r="J14" s="41"/>
      <c r="K14" s="45">
        <f t="shared" si="0"/>
        <v>18.36</v>
      </c>
      <c r="L14" s="45">
        <f t="shared" si="1"/>
        <v>18.36</v>
      </c>
      <c r="M14" s="46">
        <f t="shared" si="2"/>
        <v>240.72000000000003</v>
      </c>
    </row>
    <row r="15" spans="1:13">
      <c r="A15" s="36">
        <v>5</v>
      </c>
      <c r="B15" s="41" t="s">
        <v>88</v>
      </c>
      <c r="C15" s="41" t="s">
        <v>89</v>
      </c>
      <c r="D15" s="41" t="s">
        <v>90</v>
      </c>
      <c r="E15" s="41">
        <v>8483</v>
      </c>
      <c r="F15" s="41" t="s">
        <v>91</v>
      </c>
      <c r="G15" s="41">
        <v>225</v>
      </c>
      <c r="H15" s="42">
        <v>44064</v>
      </c>
      <c r="I15" s="43">
        <v>1600</v>
      </c>
      <c r="J15" s="41"/>
      <c r="K15" s="48">
        <f t="shared" si="0"/>
        <v>144</v>
      </c>
      <c r="L15" s="55">
        <f t="shared" si="1"/>
        <v>144</v>
      </c>
      <c r="M15" s="55">
        <f t="shared" si="2"/>
        <v>1888</v>
      </c>
    </row>
    <row r="16" spans="1:13">
      <c r="A16" s="36">
        <v>6</v>
      </c>
      <c r="B16" s="82" t="s">
        <v>4</v>
      </c>
      <c r="C16" s="41" t="s">
        <v>18</v>
      </c>
      <c r="D16" s="41" t="s">
        <v>86</v>
      </c>
      <c r="E16" s="41">
        <v>3208</v>
      </c>
      <c r="F16" s="41" t="s">
        <v>28</v>
      </c>
      <c r="G16" s="41" t="s">
        <v>92</v>
      </c>
      <c r="H16" s="42">
        <v>44060</v>
      </c>
      <c r="I16" s="43">
        <v>1035</v>
      </c>
      <c r="J16" s="41"/>
      <c r="K16" s="48">
        <f t="shared" si="0"/>
        <v>93.149999999999991</v>
      </c>
      <c r="L16" s="55">
        <f t="shared" si="1"/>
        <v>93.149999999999991</v>
      </c>
      <c r="M16" s="55">
        <f t="shared" si="2"/>
        <v>1221.3000000000002</v>
      </c>
    </row>
    <row r="17" spans="1:13">
      <c r="A17" s="36">
        <v>7</v>
      </c>
      <c r="B17" s="41" t="s">
        <v>93</v>
      </c>
      <c r="C17" s="41" t="s">
        <v>94</v>
      </c>
      <c r="D17" s="41" t="s">
        <v>95</v>
      </c>
      <c r="E17" s="41"/>
      <c r="F17" s="41" t="s">
        <v>96</v>
      </c>
      <c r="G17" s="41">
        <v>5</v>
      </c>
      <c r="H17" s="42">
        <v>44059</v>
      </c>
      <c r="I17" s="43">
        <v>46000</v>
      </c>
      <c r="J17" s="41"/>
      <c r="K17" s="48">
        <f>I17*2.5%</f>
        <v>1150</v>
      </c>
      <c r="L17" s="55">
        <f>I17*2.5%</f>
        <v>1150</v>
      </c>
      <c r="M17" s="55">
        <f t="shared" si="2"/>
        <v>48300</v>
      </c>
    </row>
    <row r="18" spans="1:13">
      <c r="A18" s="36">
        <v>8</v>
      </c>
      <c r="B18" s="92" t="s">
        <v>4</v>
      </c>
      <c r="C18" s="38" t="s">
        <v>18</v>
      </c>
      <c r="D18" s="41" t="s">
        <v>69</v>
      </c>
      <c r="E18" s="41">
        <v>8311</v>
      </c>
      <c r="F18" s="41" t="s">
        <v>28</v>
      </c>
      <c r="G18" s="41" t="s">
        <v>97</v>
      </c>
      <c r="H18" s="42">
        <v>44055</v>
      </c>
      <c r="I18" s="43">
        <v>2340</v>
      </c>
      <c r="J18" s="41"/>
      <c r="K18" s="48">
        <f t="shared" si="0"/>
        <v>210.6</v>
      </c>
      <c r="L18" s="55">
        <f t="shared" si="1"/>
        <v>210.6</v>
      </c>
      <c r="M18" s="55">
        <f t="shared" si="2"/>
        <v>2761.2</v>
      </c>
    </row>
    <row r="19" spans="1:13">
      <c r="A19" s="36"/>
      <c r="B19" s="41"/>
      <c r="C19" s="41"/>
      <c r="D19" s="41" t="s">
        <v>98</v>
      </c>
      <c r="E19" s="41">
        <v>8515</v>
      </c>
      <c r="F19" s="41" t="s">
        <v>28</v>
      </c>
      <c r="G19" s="41" t="s">
        <v>97</v>
      </c>
      <c r="H19" s="42">
        <v>44055</v>
      </c>
      <c r="I19" s="43">
        <v>460</v>
      </c>
      <c r="J19" s="41"/>
      <c r="K19" s="48">
        <f t="shared" si="0"/>
        <v>41.4</v>
      </c>
      <c r="L19" s="55">
        <f t="shared" si="1"/>
        <v>41.4</v>
      </c>
      <c r="M19" s="55">
        <f t="shared" si="2"/>
        <v>542.79999999999995</v>
      </c>
    </row>
    <row r="20" spans="1:13">
      <c r="A20" s="36"/>
      <c r="B20" s="41"/>
      <c r="C20" s="41"/>
      <c r="D20" s="41" t="s">
        <v>99</v>
      </c>
      <c r="E20" s="41">
        <v>8515</v>
      </c>
      <c r="F20" s="41" t="s">
        <v>28</v>
      </c>
      <c r="G20" s="41" t="s">
        <v>97</v>
      </c>
      <c r="H20" s="42">
        <v>44055</v>
      </c>
      <c r="I20" s="43">
        <v>300</v>
      </c>
      <c r="J20" s="41"/>
      <c r="K20" s="48">
        <f t="shared" si="0"/>
        <v>27</v>
      </c>
      <c r="L20" s="55">
        <f t="shared" si="1"/>
        <v>27</v>
      </c>
      <c r="M20" s="55">
        <f t="shared" si="2"/>
        <v>354</v>
      </c>
    </row>
    <row r="21" spans="1:13">
      <c r="A21" s="36"/>
      <c r="B21" s="41"/>
      <c r="C21" s="41"/>
      <c r="D21" s="41" t="s">
        <v>100</v>
      </c>
      <c r="E21" s="41">
        <v>8515</v>
      </c>
      <c r="F21" s="41" t="s">
        <v>28</v>
      </c>
      <c r="G21" s="41" t="s">
        <v>97</v>
      </c>
      <c r="H21" s="42">
        <v>44055</v>
      </c>
      <c r="I21" s="43">
        <v>550</v>
      </c>
      <c r="J21" s="41"/>
      <c r="K21" s="48">
        <f t="shared" si="0"/>
        <v>49.5</v>
      </c>
      <c r="L21" s="55">
        <f t="shared" si="1"/>
        <v>49.5</v>
      </c>
      <c r="M21" s="55">
        <f t="shared" si="2"/>
        <v>649</v>
      </c>
    </row>
    <row r="22" spans="1:13">
      <c r="A22" s="36"/>
      <c r="B22" s="41"/>
      <c r="C22" s="41"/>
      <c r="D22" s="41" t="s">
        <v>101</v>
      </c>
      <c r="E22" s="41">
        <v>8515</v>
      </c>
      <c r="F22" s="41" t="s">
        <v>28</v>
      </c>
      <c r="G22" s="41" t="s">
        <v>97</v>
      </c>
      <c r="H22" s="42">
        <v>44055</v>
      </c>
      <c r="I22" s="43">
        <v>780</v>
      </c>
      <c r="J22" s="41"/>
      <c r="K22" s="41">
        <f t="shared" si="0"/>
        <v>70.2</v>
      </c>
      <c r="L22" s="55">
        <f t="shared" si="1"/>
        <v>70.2</v>
      </c>
      <c r="M22" s="55">
        <f t="shared" si="2"/>
        <v>920.40000000000009</v>
      </c>
    </row>
    <row r="23" spans="1:13" ht="24">
      <c r="A23" s="36">
        <v>9</v>
      </c>
      <c r="B23" s="41" t="s">
        <v>75</v>
      </c>
      <c r="C23" s="40" t="s">
        <v>76</v>
      </c>
      <c r="D23" s="41" t="s">
        <v>77</v>
      </c>
      <c r="E23" s="41">
        <v>7216</v>
      </c>
      <c r="F23" s="41" t="s">
        <v>78</v>
      </c>
      <c r="G23" s="47" t="s">
        <v>483</v>
      </c>
      <c r="H23" s="42">
        <v>44055</v>
      </c>
      <c r="I23" s="43">
        <v>138400</v>
      </c>
      <c r="J23" s="41"/>
      <c r="K23" s="41">
        <f t="shared" si="0"/>
        <v>12456</v>
      </c>
      <c r="L23" s="55">
        <f t="shared" si="1"/>
        <v>12456</v>
      </c>
      <c r="M23" s="55">
        <f t="shared" si="2"/>
        <v>163312</v>
      </c>
    </row>
    <row r="24" spans="1:13">
      <c r="A24" s="36"/>
      <c r="B24" s="41"/>
      <c r="C24" s="40"/>
      <c r="D24" s="41" t="s">
        <v>102</v>
      </c>
      <c r="E24" s="41">
        <v>7211</v>
      </c>
      <c r="F24" s="41" t="s">
        <v>78</v>
      </c>
      <c r="G24" s="47">
        <v>391224668722</v>
      </c>
      <c r="H24" s="42">
        <v>44053</v>
      </c>
      <c r="I24" s="43">
        <v>185000</v>
      </c>
      <c r="J24" s="41"/>
      <c r="K24" s="41">
        <f t="shared" si="0"/>
        <v>16650</v>
      </c>
      <c r="L24" s="55">
        <f t="shared" si="1"/>
        <v>16650</v>
      </c>
      <c r="M24" s="55">
        <f t="shared" si="2"/>
        <v>218300</v>
      </c>
    </row>
    <row r="25" spans="1:13">
      <c r="A25" s="36"/>
      <c r="B25" s="41"/>
      <c r="C25" s="40"/>
      <c r="D25" s="41" t="s">
        <v>103</v>
      </c>
      <c r="E25" s="41">
        <v>7306</v>
      </c>
      <c r="F25" s="41" t="s">
        <v>78</v>
      </c>
      <c r="G25" s="47">
        <v>391224668722</v>
      </c>
      <c r="H25" s="42">
        <v>44053</v>
      </c>
      <c r="I25" s="43">
        <v>15200</v>
      </c>
      <c r="J25" s="41"/>
      <c r="K25" s="41">
        <f t="shared" si="0"/>
        <v>1368</v>
      </c>
      <c r="L25" s="55">
        <f t="shared" si="1"/>
        <v>1368</v>
      </c>
      <c r="M25" s="55">
        <f t="shared" si="2"/>
        <v>17936</v>
      </c>
    </row>
    <row r="26" spans="1:13">
      <c r="A26" s="36"/>
      <c r="B26" s="41"/>
      <c r="C26" s="40"/>
      <c r="D26" s="41" t="s">
        <v>104</v>
      </c>
      <c r="E26" s="41">
        <v>7216</v>
      </c>
      <c r="F26" s="41" t="s">
        <v>78</v>
      </c>
      <c r="G26" s="47">
        <v>391224668722</v>
      </c>
      <c r="H26" s="42">
        <v>44053</v>
      </c>
      <c r="I26" s="43">
        <v>34600</v>
      </c>
      <c r="J26" s="41"/>
      <c r="K26" s="41">
        <f t="shared" si="0"/>
        <v>3114</v>
      </c>
      <c r="L26" s="55">
        <f t="shared" si="1"/>
        <v>3114</v>
      </c>
      <c r="M26" s="55">
        <f t="shared" si="2"/>
        <v>40828</v>
      </c>
    </row>
    <row r="27" spans="1:13">
      <c r="A27" s="36">
        <v>10</v>
      </c>
      <c r="B27" s="92" t="s">
        <v>4</v>
      </c>
      <c r="C27" s="41" t="s">
        <v>18</v>
      </c>
      <c r="D27" s="41" t="s">
        <v>105</v>
      </c>
      <c r="E27" s="41">
        <v>7020</v>
      </c>
      <c r="F27" s="41" t="s">
        <v>28</v>
      </c>
      <c r="G27" s="41" t="s">
        <v>494</v>
      </c>
      <c r="H27" s="42">
        <v>44053</v>
      </c>
      <c r="I27" s="43">
        <v>450</v>
      </c>
      <c r="J27" s="41"/>
      <c r="K27" s="41">
        <f t="shared" si="0"/>
        <v>40.5</v>
      </c>
      <c r="L27" s="55">
        <f t="shared" si="1"/>
        <v>40.5</v>
      </c>
      <c r="M27" s="55">
        <f t="shared" si="2"/>
        <v>531</v>
      </c>
    </row>
    <row r="28" spans="1:13">
      <c r="A28" s="36"/>
      <c r="B28" s="54"/>
      <c r="C28" s="41"/>
      <c r="D28" s="41" t="s">
        <v>106</v>
      </c>
      <c r="E28" s="41">
        <v>6804</v>
      </c>
      <c r="F28" s="41" t="s">
        <v>28</v>
      </c>
      <c r="G28" s="41" t="s">
        <v>494</v>
      </c>
      <c r="H28" s="42">
        <v>44053</v>
      </c>
      <c r="I28" s="43">
        <v>120</v>
      </c>
      <c r="J28" s="41"/>
      <c r="K28" s="41">
        <f t="shared" si="0"/>
        <v>10.799999999999999</v>
      </c>
      <c r="L28" s="55">
        <f t="shared" si="1"/>
        <v>10.799999999999999</v>
      </c>
      <c r="M28" s="55">
        <f t="shared" si="2"/>
        <v>141.60000000000002</v>
      </c>
    </row>
    <row r="29" spans="1:13">
      <c r="A29" s="36"/>
      <c r="B29" s="54"/>
      <c r="C29" s="41"/>
      <c r="D29" s="41" t="s">
        <v>107</v>
      </c>
      <c r="E29" s="41">
        <v>9003</v>
      </c>
      <c r="F29" s="41" t="s">
        <v>28</v>
      </c>
      <c r="G29" s="41" t="s">
        <v>494</v>
      </c>
      <c r="H29" s="42">
        <v>44053</v>
      </c>
      <c r="I29" s="43">
        <v>168</v>
      </c>
      <c r="J29" s="41"/>
      <c r="K29" s="41">
        <f t="shared" si="0"/>
        <v>15.12</v>
      </c>
      <c r="L29" s="55">
        <f t="shared" si="1"/>
        <v>15.12</v>
      </c>
      <c r="M29" s="55">
        <f t="shared" si="2"/>
        <v>198.24</v>
      </c>
    </row>
    <row r="30" spans="1:13">
      <c r="A30" s="36"/>
      <c r="B30" s="54"/>
      <c r="C30" s="41"/>
      <c r="D30" s="41" t="s">
        <v>108</v>
      </c>
      <c r="E30" s="41">
        <v>9004</v>
      </c>
      <c r="F30" s="41" t="s">
        <v>28</v>
      </c>
      <c r="G30" s="41" t="s">
        <v>494</v>
      </c>
      <c r="H30" s="42">
        <v>44053</v>
      </c>
      <c r="I30" s="43">
        <v>216</v>
      </c>
      <c r="J30" s="41"/>
      <c r="K30" s="41">
        <f t="shared" si="0"/>
        <v>19.439999999999998</v>
      </c>
      <c r="L30" s="55">
        <f t="shared" si="1"/>
        <v>19.439999999999998</v>
      </c>
      <c r="M30" s="55">
        <f t="shared" si="2"/>
        <v>254.88</v>
      </c>
    </row>
    <row r="31" spans="1:13">
      <c r="A31" s="36">
        <v>11</v>
      </c>
      <c r="B31" s="92" t="s">
        <v>4</v>
      </c>
      <c r="C31" s="54" t="s">
        <v>18</v>
      </c>
      <c r="D31" s="41" t="s">
        <v>69</v>
      </c>
      <c r="E31" s="41">
        <v>8311</v>
      </c>
      <c r="F31" s="41" t="s">
        <v>28</v>
      </c>
      <c r="G31" s="41" t="s">
        <v>109</v>
      </c>
      <c r="H31" s="42">
        <v>44051</v>
      </c>
      <c r="I31" s="43">
        <v>1400</v>
      </c>
      <c r="J31" s="41"/>
      <c r="K31" s="41">
        <f t="shared" si="0"/>
        <v>126</v>
      </c>
      <c r="L31" s="55">
        <f t="shared" si="1"/>
        <v>126</v>
      </c>
      <c r="M31" s="55">
        <f t="shared" si="2"/>
        <v>1652</v>
      </c>
    </row>
    <row r="32" spans="1:13">
      <c r="A32" s="36">
        <v>12</v>
      </c>
      <c r="B32" s="92" t="s">
        <v>4</v>
      </c>
      <c r="C32" s="54" t="s">
        <v>18</v>
      </c>
      <c r="D32" s="41" t="s">
        <v>110</v>
      </c>
      <c r="E32" s="41">
        <v>6804</v>
      </c>
      <c r="F32" s="41" t="s">
        <v>28</v>
      </c>
      <c r="G32" s="41" t="s">
        <v>111</v>
      </c>
      <c r="H32" s="42">
        <v>44050</v>
      </c>
      <c r="I32" s="43">
        <v>1050</v>
      </c>
      <c r="J32" s="41"/>
      <c r="K32" s="41">
        <f t="shared" si="0"/>
        <v>94.5</v>
      </c>
      <c r="L32" s="55">
        <f t="shared" si="1"/>
        <v>94.5</v>
      </c>
      <c r="M32" s="55">
        <f t="shared" si="2"/>
        <v>1239</v>
      </c>
    </row>
    <row r="33" spans="1:13" ht="24">
      <c r="A33" s="36">
        <v>13</v>
      </c>
      <c r="B33" s="54" t="s">
        <v>75</v>
      </c>
      <c r="C33" s="40" t="s">
        <v>76</v>
      </c>
      <c r="D33" s="41" t="s">
        <v>112</v>
      </c>
      <c r="E33" s="41">
        <v>7216</v>
      </c>
      <c r="F33" s="41" t="s">
        <v>78</v>
      </c>
      <c r="G33" s="47" t="s">
        <v>482</v>
      </c>
      <c r="H33" s="42">
        <v>44059</v>
      </c>
      <c r="I33" s="43">
        <v>243800</v>
      </c>
      <c r="J33" s="41"/>
      <c r="K33" s="41">
        <f t="shared" si="0"/>
        <v>21942</v>
      </c>
      <c r="L33" s="55">
        <f t="shared" si="1"/>
        <v>21942</v>
      </c>
      <c r="M33" s="55">
        <f t="shared" si="2"/>
        <v>287684</v>
      </c>
    </row>
    <row r="34" spans="1:13">
      <c r="A34" s="36"/>
      <c r="B34" s="41"/>
      <c r="C34" s="41"/>
      <c r="D34" s="41" t="s">
        <v>103</v>
      </c>
      <c r="E34" s="41">
        <v>7306</v>
      </c>
      <c r="F34" s="41" t="s">
        <v>78</v>
      </c>
      <c r="G34" s="47">
        <v>531225636982</v>
      </c>
      <c r="H34" s="42">
        <v>44056</v>
      </c>
      <c r="I34" s="43">
        <v>12600</v>
      </c>
      <c r="J34" s="41"/>
      <c r="K34" s="41">
        <f t="shared" si="0"/>
        <v>1134</v>
      </c>
      <c r="L34" s="41">
        <f t="shared" si="1"/>
        <v>1134</v>
      </c>
      <c r="M34" s="55">
        <f t="shared" si="2"/>
        <v>14868</v>
      </c>
    </row>
    <row r="35" spans="1:13">
      <c r="A35" s="36">
        <v>14</v>
      </c>
      <c r="B35" s="54" t="s">
        <v>113</v>
      </c>
      <c r="C35" s="54" t="s">
        <v>114</v>
      </c>
      <c r="D35" s="41" t="s">
        <v>115</v>
      </c>
      <c r="E35" s="41">
        <v>7216</v>
      </c>
      <c r="F35" s="41" t="s">
        <v>116</v>
      </c>
      <c r="G35" s="41"/>
      <c r="H35" s="42">
        <v>44062</v>
      </c>
      <c r="I35" s="43">
        <v>97500</v>
      </c>
      <c r="J35" s="41"/>
      <c r="K35" s="41">
        <f t="shared" si="0"/>
        <v>8775</v>
      </c>
      <c r="L35" s="41">
        <f t="shared" si="1"/>
        <v>8775</v>
      </c>
      <c r="M35" s="55">
        <f t="shared" si="2"/>
        <v>115050</v>
      </c>
    </row>
    <row r="36" spans="1:13">
      <c r="A36" s="56"/>
      <c r="B36" s="57"/>
      <c r="C36" s="57"/>
      <c r="D36" s="57" t="s">
        <v>117</v>
      </c>
      <c r="E36" s="57">
        <v>7211</v>
      </c>
      <c r="F36" s="41" t="s">
        <v>116</v>
      </c>
      <c r="G36" s="57"/>
      <c r="H36" s="42">
        <v>44062</v>
      </c>
      <c r="I36" s="58">
        <v>52060</v>
      </c>
      <c r="J36" s="57"/>
      <c r="K36" s="57">
        <f t="shared" si="0"/>
        <v>4685.3999999999996</v>
      </c>
      <c r="L36" s="57">
        <f t="shared" si="1"/>
        <v>4685.3999999999996</v>
      </c>
      <c r="M36" s="59">
        <f t="shared" si="2"/>
        <v>61430.8</v>
      </c>
    </row>
    <row r="37" spans="1:13">
      <c r="A37" s="56"/>
      <c r="B37" s="57"/>
      <c r="C37" s="57"/>
      <c r="D37" s="57" t="s">
        <v>118</v>
      </c>
      <c r="E37" s="57">
        <v>7216</v>
      </c>
      <c r="F37" s="41" t="s">
        <v>116</v>
      </c>
      <c r="G37" s="57"/>
      <c r="H37" s="60">
        <v>44062</v>
      </c>
      <c r="I37" s="58">
        <v>13650</v>
      </c>
      <c r="J37" s="57"/>
      <c r="K37" s="57">
        <f t="shared" si="0"/>
        <v>1228.5</v>
      </c>
      <c r="L37" s="57">
        <f t="shared" si="1"/>
        <v>1228.5</v>
      </c>
      <c r="M37" s="59">
        <f t="shared" si="2"/>
        <v>16107</v>
      </c>
    </row>
    <row r="38" spans="1:13">
      <c r="A38" s="36">
        <v>15</v>
      </c>
      <c r="B38" s="54" t="s">
        <v>119</v>
      </c>
      <c r="C38" s="54" t="s">
        <v>120</v>
      </c>
      <c r="D38" s="41" t="s">
        <v>121</v>
      </c>
      <c r="E38" s="41">
        <v>8507</v>
      </c>
      <c r="F38" s="41" t="s">
        <v>122</v>
      </c>
      <c r="G38" s="41">
        <v>1367</v>
      </c>
      <c r="H38" s="42">
        <v>44069</v>
      </c>
      <c r="I38" s="43">
        <v>1355.93</v>
      </c>
      <c r="J38" s="41"/>
      <c r="K38" s="41">
        <f t="shared" si="0"/>
        <v>122.0337</v>
      </c>
      <c r="L38" s="41">
        <f t="shared" si="1"/>
        <v>122.0337</v>
      </c>
      <c r="M38" s="55">
        <f t="shared" si="2"/>
        <v>1599.9974</v>
      </c>
    </row>
    <row r="39" spans="1:13">
      <c r="A39" s="36"/>
      <c r="B39" s="41"/>
      <c r="C39" s="41"/>
      <c r="D39" s="41" t="s">
        <v>123</v>
      </c>
      <c r="E39" s="41">
        <v>8504</v>
      </c>
      <c r="F39" s="41" t="s">
        <v>122</v>
      </c>
      <c r="G39" s="41">
        <v>1367</v>
      </c>
      <c r="H39" s="42">
        <v>44069</v>
      </c>
      <c r="I39" s="48">
        <v>677.96</v>
      </c>
      <c r="J39" s="41"/>
      <c r="K39" s="41">
        <f t="shared" si="0"/>
        <v>61.016400000000004</v>
      </c>
      <c r="L39" s="41">
        <f t="shared" si="1"/>
        <v>61.016400000000004</v>
      </c>
      <c r="M39" s="55">
        <f t="shared" si="2"/>
        <v>799.99279999999999</v>
      </c>
    </row>
    <row r="40" spans="1:13">
      <c r="A40" s="36">
        <v>16</v>
      </c>
      <c r="B40" s="41" t="s">
        <v>124</v>
      </c>
      <c r="C40" s="41" t="s">
        <v>125</v>
      </c>
      <c r="D40" s="41" t="s">
        <v>126</v>
      </c>
      <c r="E40" s="41">
        <v>2811</v>
      </c>
      <c r="F40" s="41" t="s">
        <v>127</v>
      </c>
      <c r="G40" s="41">
        <v>240</v>
      </c>
      <c r="H40" s="42">
        <v>44074</v>
      </c>
      <c r="I40" s="48">
        <v>3600</v>
      </c>
      <c r="J40" s="41"/>
      <c r="K40" s="41">
        <f t="shared" si="0"/>
        <v>324</v>
      </c>
      <c r="L40" s="41">
        <f t="shared" si="1"/>
        <v>324</v>
      </c>
      <c r="M40" s="55">
        <f t="shared" si="2"/>
        <v>4248</v>
      </c>
    </row>
    <row r="41" spans="1:13">
      <c r="A41" s="36"/>
      <c r="B41" s="41"/>
      <c r="C41" s="41"/>
      <c r="D41" s="41" t="s">
        <v>128</v>
      </c>
      <c r="E41" s="41">
        <v>2804</v>
      </c>
      <c r="F41" s="41" t="s">
        <v>127</v>
      </c>
      <c r="G41" s="41">
        <v>240</v>
      </c>
      <c r="H41" s="42">
        <v>44074</v>
      </c>
      <c r="I41" s="48">
        <v>3000</v>
      </c>
      <c r="J41" s="41"/>
      <c r="K41" s="41">
        <f t="shared" si="0"/>
        <v>270</v>
      </c>
      <c r="L41" s="41">
        <f t="shared" si="1"/>
        <v>270</v>
      </c>
      <c r="M41" s="55">
        <f t="shared" si="2"/>
        <v>3540</v>
      </c>
    </row>
    <row r="42" spans="1:13">
      <c r="A42" s="36"/>
      <c r="B42" s="41"/>
      <c r="C42" s="41"/>
      <c r="D42" s="41" t="s">
        <v>129</v>
      </c>
      <c r="E42" s="41">
        <v>2804</v>
      </c>
      <c r="F42" s="41" t="s">
        <v>127</v>
      </c>
      <c r="G42" s="41">
        <v>240</v>
      </c>
      <c r="H42" s="42">
        <v>44074</v>
      </c>
      <c r="I42" s="48">
        <v>3150</v>
      </c>
      <c r="J42" s="41"/>
      <c r="K42" s="41">
        <f t="shared" si="0"/>
        <v>283.5</v>
      </c>
      <c r="L42" s="41">
        <f t="shared" si="1"/>
        <v>283.5</v>
      </c>
      <c r="M42" s="41">
        <f t="shared" si="2"/>
        <v>3717</v>
      </c>
    </row>
    <row r="43" spans="1:13">
      <c r="A43" s="36"/>
      <c r="B43" s="41"/>
      <c r="C43" s="41"/>
      <c r="D43" s="41" t="s">
        <v>130</v>
      </c>
      <c r="E43" s="41">
        <v>2711</v>
      </c>
      <c r="F43" s="41" t="s">
        <v>127</v>
      </c>
      <c r="G43" s="41">
        <v>240</v>
      </c>
      <c r="H43" s="42">
        <v>44074</v>
      </c>
      <c r="I43" s="48">
        <v>3750</v>
      </c>
      <c r="J43" s="41"/>
      <c r="K43" s="41">
        <f t="shared" si="0"/>
        <v>337.5</v>
      </c>
      <c r="L43" s="41">
        <f t="shared" si="1"/>
        <v>337.5</v>
      </c>
      <c r="M43" s="41">
        <f t="shared" si="2"/>
        <v>4425</v>
      </c>
    </row>
    <row r="44" spans="1:13">
      <c r="A44" s="36">
        <v>17</v>
      </c>
      <c r="B44" s="41" t="s">
        <v>346</v>
      </c>
      <c r="C44" s="41" t="s">
        <v>347</v>
      </c>
      <c r="D44" s="41" t="s">
        <v>348</v>
      </c>
      <c r="E44" s="41">
        <v>84713010</v>
      </c>
      <c r="F44" s="41" t="s">
        <v>349</v>
      </c>
      <c r="G44" s="41" t="s">
        <v>350</v>
      </c>
      <c r="H44" s="50">
        <v>44060</v>
      </c>
      <c r="I44" s="48">
        <v>25000</v>
      </c>
      <c r="J44" s="41"/>
      <c r="K44" s="41">
        <f t="shared" si="0"/>
        <v>2250</v>
      </c>
      <c r="L44" s="41">
        <f t="shared" si="1"/>
        <v>2250</v>
      </c>
      <c r="M44" s="43">
        <f t="shared" si="2"/>
        <v>29500</v>
      </c>
    </row>
    <row r="45" spans="1:13">
      <c r="A45" s="36"/>
      <c r="B45" s="41"/>
      <c r="C45" s="41"/>
      <c r="D45" s="41" t="s">
        <v>351</v>
      </c>
      <c r="E45" s="41">
        <v>85285200</v>
      </c>
      <c r="F45" s="41" t="s">
        <v>349</v>
      </c>
      <c r="G45" s="41" t="s">
        <v>350</v>
      </c>
      <c r="H45" s="50">
        <v>44060</v>
      </c>
      <c r="I45" s="48">
        <v>4237.29</v>
      </c>
      <c r="J45" s="41"/>
      <c r="K45" s="41">
        <f t="shared" si="0"/>
        <v>381.35609999999997</v>
      </c>
      <c r="L45" s="41">
        <f t="shared" si="1"/>
        <v>381.35609999999997</v>
      </c>
      <c r="M45" s="43">
        <f t="shared" si="2"/>
        <v>5000.0021999999999</v>
      </c>
    </row>
    <row r="46" spans="1:13">
      <c r="A46" s="36"/>
      <c r="B46" s="41"/>
      <c r="C46" s="41"/>
      <c r="D46" s="41" t="s">
        <v>352</v>
      </c>
      <c r="E46" s="41">
        <v>8473</v>
      </c>
      <c r="F46" s="41" t="s">
        <v>349</v>
      </c>
      <c r="G46" s="41" t="s">
        <v>350</v>
      </c>
      <c r="H46" s="50">
        <v>44060</v>
      </c>
      <c r="I46" s="48">
        <v>3050</v>
      </c>
      <c r="J46" s="41"/>
      <c r="K46" s="41">
        <f t="shared" si="0"/>
        <v>274.5</v>
      </c>
      <c r="L46" s="41">
        <f t="shared" si="1"/>
        <v>274.5</v>
      </c>
      <c r="M46" s="43">
        <f t="shared" si="2"/>
        <v>3599</v>
      </c>
    </row>
    <row r="47" spans="1:13">
      <c r="A47" s="36"/>
      <c r="B47" s="41"/>
      <c r="C47" s="41"/>
      <c r="D47" s="41" t="s">
        <v>353</v>
      </c>
      <c r="E47" s="41">
        <v>85235100</v>
      </c>
      <c r="F47" s="41" t="s">
        <v>349</v>
      </c>
      <c r="G47" s="41" t="s">
        <v>350</v>
      </c>
      <c r="H47" s="50">
        <v>44060</v>
      </c>
      <c r="I47" s="48">
        <v>2711.86</v>
      </c>
      <c r="J47" s="41"/>
      <c r="K47" s="41">
        <f t="shared" si="0"/>
        <v>244.06739999999999</v>
      </c>
      <c r="L47" s="41">
        <f t="shared" si="1"/>
        <v>244.06739999999999</v>
      </c>
      <c r="M47" s="43">
        <f t="shared" si="2"/>
        <v>3199.9947999999999</v>
      </c>
    </row>
    <row r="48" spans="1:13">
      <c r="A48" s="36"/>
      <c r="B48" s="41"/>
      <c r="C48" s="41"/>
      <c r="D48" s="41" t="s">
        <v>354</v>
      </c>
      <c r="E48" s="41">
        <v>8443</v>
      </c>
      <c r="F48" s="41" t="s">
        <v>349</v>
      </c>
      <c r="G48" s="41" t="s">
        <v>350</v>
      </c>
      <c r="H48" s="50">
        <v>44060</v>
      </c>
      <c r="I48" s="48">
        <v>8728.81</v>
      </c>
      <c r="J48" s="41"/>
      <c r="K48" s="41">
        <f t="shared" si="0"/>
        <v>785.59289999999987</v>
      </c>
      <c r="L48" s="41">
        <f t="shared" si="1"/>
        <v>785.59289999999987</v>
      </c>
      <c r="M48" s="41">
        <f t="shared" si="2"/>
        <v>10299.995799999999</v>
      </c>
    </row>
    <row r="49" spans="1:13">
      <c r="A49" s="36">
        <v>18</v>
      </c>
      <c r="B49" s="41" t="s">
        <v>366</v>
      </c>
      <c r="C49" s="41" t="s">
        <v>367</v>
      </c>
      <c r="D49" s="41" t="s">
        <v>369</v>
      </c>
      <c r="E49" s="41">
        <v>998860</v>
      </c>
      <c r="F49" s="41" t="s">
        <v>368</v>
      </c>
      <c r="G49" s="41" t="s">
        <v>370</v>
      </c>
      <c r="H49" s="50">
        <v>44067</v>
      </c>
      <c r="I49" s="48">
        <v>210000</v>
      </c>
      <c r="J49" s="41"/>
      <c r="K49" s="41"/>
      <c r="L49" s="41"/>
      <c r="M49" s="41">
        <f t="shared" si="2"/>
        <v>210000</v>
      </c>
    </row>
    <row r="50" spans="1:13">
      <c r="A50" s="36"/>
      <c r="B50" s="41"/>
      <c r="C50" s="41"/>
      <c r="D50" s="41"/>
      <c r="E50" s="41"/>
      <c r="F50" s="41"/>
      <c r="G50" s="41"/>
      <c r="H50" s="41"/>
      <c r="I50" s="48"/>
      <c r="J50" s="41"/>
      <c r="K50" s="41"/>
      <c r="L50" s="41"/>
      <c r="M50" s="41"/>
    </row>
    <row r="51" spans="1:13">
      <c r="A51" s="36"/>
      <c r="B51" s="41"/>
      <c r="C51" s="41"/>
      <c r="D51" s="41"/>
      <c r="E51" s="41"/>
      <c r="F51" s="41"/>
      <c r="G51" s="41"/>
      <c r="H51" s="41"/>
      <c r="I51" s="48"/>
      <c r="J51" s="41"/>
      <c r="K51" s="41"/>
      <c r="L51" s="41"/>
      <c r="M51" s="41"/>
    </row>
    <row r="52" spans="1:13">
      <c r="A52" s="36"/>
      <c r="B52" s="41"/>
      <c r="C52" s="41"/>
      <c r="D52" s="41"/>
      <c r="E52" s="41"/>
      <c r="F52" s="41"/>
      <c r="G52" s="41"/>
      <c r="H52" s="41"/>
      <c r="I52" s="48"/>
      <c r="J52" s="41"/>
      <c r="K52" s="41"/>
      <c r="L52" s="41"/>
      <c r="M52" s="41"/>
    </row>
    <row r="53" spans="1:13">
      <c r="A53" s="36"/>
      <c r="B53" s="41"/>
      <c r="C53" s="41"/>
      <c r="D53" s="41"/>
      <c r="E53" s="41"/>
      <c r="F53" s="41"/>
      <c r="G53" s="41"/>
      <c r="H53" s="41"/>
      <c r="I53" s="48"/>
      <c r="J53" s="41"/>
      <c r="K53" s="41"/>
      <c r="L53" s="41"/>
      <c r="M53" s="41"/>
    </row>
    <row r="54" spans="1:13">
      <c r="A54" s="36"/>
      <c r="B54" s="41"/>
      <c r="C54" s="41"/>
      <c r="D54" s="41"/>
      <c r="E54" s="41"/>
      <c r="F54" s="41"/>
      <c r="G54" s="41"/>
      <c r="H54" s="41"/>
      <c r="I54" s="48"/>
      <c r="J54" s="41"/>
      <c r="K54" s="41"/>
      <c r="L54" s="41"/>
      <c r="M54" s="41"/>
    </row>
    <row r="55" spans="1:13">
      <c r="A55" s="36"/>
      <c r="B55" s="41"/>
      <c r="C55" s="41"/>
      <c r="D55" s="41"/>
      <c r="E55" s="41"/>
      <c r="F55" s="41"/>
      <c r="G55" s="41"/>
      <c r="H55" s="41"/>
      <c r="I55" s="48"/>
      <c r="J55" s="41"/>
      <c r="K55" s="41"/>
      <c r="L55" s="41"/>
      <c r="M55" s="41"/>
    </row>
    <row r="56" spans="1:13">
      <c r="A56" s="36"/>
      <c r="B56" s="41"/>
      <c r="C56" s="41"/>
      <c r="D56" s="41"/>
      <c r="E56" s="41"/>
      <c r="F56" s="41"/>
      <c r="G56" s="41"/>
      <c r="H56" s="41"/>
      <c r="I56" s="48"/>
      <c r="J56" s="41"/>
      <c r="K56" s="41"/>
      <c r="L56" s="41"/>
      <c r="M56" s="41"/>
    </row>
    <row r="57" spans="1:13">
      <c r="A57" s="36"/>
      <c r="B57" s="41"/>
      <c r="C57" s="41"/>
      <c r="D57" s="41"/>
      <c r="E57" s="41"/>
      <c r="F57" s="41"/>
      <c r="G57" s="41"/>
      <c r="H57" s="41"/>
      <c r="I57" s="48"/>
      <c r="J57" s="41"/>
      <c r="K57" s="41"/>
      <c r="L57" s="41"/>
      <c r="M57" s="41"/>
    </row>
    <row r="58" spans="1:13">
      <c r="A58" s="36"/>
      <c r="B58" s="41"/>
      <c r="C58" s="41"/>
      <c r="D58" s="41"/>
      <c r="E58" s="41"/>
      <c r="F58" s="41"/>
      <c r="G58" s="41"/>
      <c r="H58" s="41"/>
      <c r="I58" s="48"/>
      <c r="J58" s="41"/>
      <c r="K58" s="41"/>
      <c r="L58" s="41"/>
      <c r="M58" s="41"/>
    </row>
    <row r="59" spans="1:13">
      <c r="A59" s="36"/>
      <c r="B59" s="41"/>
      <c r="C59" s="41"/>
      <c r="D59" s="41"/>
      <c r="E59" s="41"/>
      <c r="F59" s="41"/>
      <c r="G59" s="41"/>
      <c r="H59" s="41"/>
      <c r="I59" s="48"/>
      <c r="J59" s="41"/>
      <c r="K59" s="41"/>
      <c r="L59" s="41"/>
      <c r="M59" s="41"/>
    </row>
    <row r="60" spans="1:13">
      <c r="A60" s="36"/>
      <c r="B60" s="41"/>
      <c r="C60" s="41"/>
      <c r="D60" s="41"/>
      <c r="E60" s="41"/>
      <c r="F60" s="41"/>
      <c r="G60" s="41"/>
      <c r="H60" s="41"/>
      <c r="I60" s="48"/>
      <c r="J60" s="41"/>
      <c r="K60" s="41"/>
      <c r="L60" s="41"/>
      <c r="M60" s="41"/>
    </row>
    <row r="61" spans="1:13">
      <c r="A61" s="36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>
      <c r="A62" s="3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3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3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3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3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4"/>
  <sheetViews>
    <sheetView topLeftCell="D6" workbookViewId="0">
      <selection activeCell="G4" sqref="G4:G23"/>
    </sheetView>
  </sheetViews>
  <sheetFormatPr defaultRowHeight="15"/>
  <cols>
    <col min="1" max="1" width="18.85546875" style="4" bestFit="1" customWidth="1"/>
    <col min="2" max="2" width="24.5703125" bestFit="1" customWidth="1"/>
    <col min="3" max="3" width="95.71093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2" width="8.5703125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257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66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6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66">
        <v>1</v>
      </c>
      <c r="B4" s="93" t="s">
        <v>42</v>
      </c>
      <c r="C4" s="41" t="s">
        <v>43</v>
      </c>
      <c r="D4" s="41" t="s">
        <v>44</v>
      </c>
      <c r="E4" s="41">
        <v>7208</v>
      </c>
      <c r="F4" s="41" t="s">
        <v>45</v>
      </c>
      <c r="G4" s="41" t="s">
        <v>264</v>
      </c>
      <c r="H4" s="42">
        <v>44109</v>
      </c>
      <c r="I4" s="43">
        <v>160200</v>
      </c>
      <c r="J4" s="41"/>
      <c r="K4" s="48">
        <f t="shared" ref="K4:K25" si="0">I4*9%</f>
        <v>14418</v>
      </c>
      <c r="L4" s="55">
        <f t="shared" ref="L4:L25" si="1">I4*9%</f>
        <v>14418</v>
      </c>
      <c r="M4" s="55">
        <f>SUM(I4,K4,L4,)</f>
        <v>189036</v>
      </c>
    </row>
    <row r="5" spans="1:13">
      <c r="A5" s="66"/>
      <c r="B5" s="41"/>
      <c r="C5" s="41"/>
      <c r="D5" s="41" t="s">
        <v>49</v>
      </c>
      <c r="E5" s="41"/>
      <c r="F5" s="41"/>
      <c r="G5" s="41"/>
      <c r="H5" s="42"/>
      <c r="I5" s="43">
        <v>720</v>
      </c>
      <c r="J5" s="41"/>
      <c r="K5" s="48">
        <f t="shared" si="0"/>
        <v>64.8</v>
      </c>
      <c r="L5" s="55">
        <f t="shared" si="1"/>
        <v>64.8</v>
      </c>
      <c r="M5" s="55">
        <f t="shared" ref="M5:M25" si="2">SUM(I5,K5,L5,)</f>
        <v>849.59999999999991</v>
      </c>
    </row>
    <row r="6" spans="1:13">
      <c r="A6" s="66"/>
      <c r="B6" s="41"/>
      <c r="C6" s="41"/>
      <c r="D6" s="41" t="s">
        <v>50</v>
      </c>
      <c r="E6" s="41"/>
      <c r="F6" s="41"/>
      <c r="G6" s="41"/>
      <c r="H6" s="42"/>
      <c r="I6" s="43">
        <v>1500</v>
      </c>
      <c r="J6" s="41"/>
      <c r="K6" s="48">
        <f t="shared" si="0"/>
        <v>135</v>
      </c>
      <c r="L6" s="55">
        <f t="shared" si="1"/>
        <v>135</v>
      </c>
      <c r="M6" s="55">
        <f t="shared" si="2"/>
        <v>1770</v>
      </c>
    </row>
    <row r="7" spans="1:13">
      <c r="A7" s="66">
        <v>2</v>
      </c>
      <c r="B7" s="93" t="s">
        <v>42</v>
      </c>
      <c r="C7" s="41" t="s">
        <v>43</v>
      </c>
      <c r="D7" s="41" t="s">
        <v>304</v>
      </c>
      <c r="E7" s="41">
        <v>7211</v>
      </c>
      <c r="F7" s="41" t="s">
        <v>45</v>
      </c>
      <c r="G7" s="41" t="s">
        <v>441</v>
      </c>
      <c r="H7" s="42">
        <v>44119</v>
      </c>
      <c r="I7" s="43">
        <v>56240</v>
      </c>
      <c r="J7" s="41"/>
      <c r="K7" s="48">
        <f t="shared" si="0"/>
        <v>5061.5999999999995</v>
      </c>
      <c r="L7" s="55">
        <f t="shared" si="1"/>
        <v>5061.5999999999995</v>
      </c>
      <c r="M7" s="55">
        <f t="shared" si="2"/>
        <v>66363.199999999997</v>
      </c>
    </row>
    <row r="8" spans="1:13">
      <c r="A8" s="66"/>
      <c r="B8" s="41"/>
      <c r="C8" s="41"/>
      <c r="D8" s="41" t="s">
        <v>49</v>
      </c>
      <c r="E8" s="41"/>
      <c r="F8" s="41"/>
      <c r="G8" s="41"/>
      <c r="H8" s="42"/>
      <c r="I8" s="43">
        <v>300</v>
      </c>
      <c r="J8" s="41"/>
      <c r="K8" s="41">
        <f t="shared" si="0"/>
        <v>27</v>
      </c>
      <c r="L8" s="55">
        <f t="shared" si="1"/>
        <v>27</v>
      </c>
      <c r="M8" s="55">
        <f t="shared" si="2"/>
        <v>354</v>
      </c>
    </row>
    <row r="9" spans="1:13">
      <c r="A9" s="66">
        <v>3</v>
      </c>
      <c r="B9" s="93" t="s">
        <v>42</v>
      </c>
      <c r="C9" s="41" t="s">
        <v>43</v>
      </c>
      <c r="D9" s="41" t="s">
        <v>147</v>
      </c>
      <c r="E9" s="41">
        <v>7208</v>
      </c>
      <c r="F9" s="41" t="s">
        <v>45</v>
      </c>
      <c r="G9" s="41" t="s">
        <v>442</v>
      </c>
      <c r="H9" s="42">
        <v>44118</v>
      </c>
      <c r="I9" s="48">
        <v>12057.5</v>
      </c>
      <c r="J9" s="61"/>
      <c r="K9" s="41">
        <f t="shared" si="0"/>
        <v>1085.175</v>
      </c>
      <c r="L9" s="41">
        <f t="shared" si="1"/>
        <v>1085.175</v>
      </c>
      <c r="M9" s="55">
        <f t="shared" si="2"/>
        <v>14227.849999999999</v>
      </c>
    </row>
    <row r="10" spans="1:13">
      <c r="A10" s="66"/>
      <c r="B10" s="41"/>
      <c r="C10" s="41"/>
      <c r="D10" s="41" t="s">
        <v>49</v>
      </c>
      <c r="E10" s="41"/>
      <c r="F10" s="41"/>
      <c r="G10" s="41"/>
      <c r="H10" s="42"/>
      <c r="I10" s="43">
        <v>70</v>
      </c>
      <c r="J10" s="41"/>
      <c r="K10" s="41">
        <f t="shared" si="0"/>
        <v>6.3</v>
      </c>
      <c r="L10" s="55">
        <f t="shared" si="1"/>
        <v>6.3</v>
      </c>
      <c r="M10" s="55">
        <f t="shared" si="2"/>
        <v>82.6</v>
      </c>
    </row>
    <row r="11" spans="1:13">
      <c r="A11" s="66"/>
      <c r="B11" s="41"/>
      <c r="C11" s="41"/>
      <c r="D11" s="41" t="s">
        <v>50</v>
      </c>
      <c r="E11" s="41"/>
      <c r="F11" s="41"/>
      <c r="G11" s="41"/>
      <c r="H11" s="42"/>
      <c r="I11" s="43">
        <v>800</v>
      </c>
      <c r="J11" s="41"/>
      <c r="K11" s="41">
        <f t="shared" si="0"/>
        <v>72</v>
      </c>
      <c r="L11" s="55">
        <f t="shared" si="1"/>
        <v>72</v>
      </c>
      <c r="M11" s="55">
        <f t="shared" si="2"/>
        <v>944</v>
      </c>
    </row>
    <row r="12" spans="1:13">
      <c r="A12" s="66">
        <v>4</v>
      </c>
      <c r="B12" s="93" t="s">
        <v>42</v>
      </c>
      <c r="C12" s="41" t="s">
        <v>43</v>
      </c>
      <c r="D12" s="41" t="s">
        <v>147</v>
      </c>
      <c r="E12" s="41">
        <v>7208</v>
      </c>
      <c r="F12" s="41" t="s">
        <v>45</v>
      </c>
      <c r="G12" s="41" t="s">
        <v>443</v>
      </c>
      <c r="H12" s="42">
        <v>44117</v>
      </c>
      <c r="I12" s="41">
        <v>37500</v>
      </c>
      <c r="J12" s="41"/>
      <c r="K12" s="41">
        <f t="shared" si="0"/>
        <v>3375</v>
      </c>
      <c r="L12" s="41">
        <f t="shared" si="1"/>
        <v>3375</v>
      </c>
      <c r="M12" s="41">
        <f t="shared" si="2"/>
        <v>44250</v>
      </c>
    </row>
    <row r="13" spans="1:13">
      <c r="A13" s="66"/>
      <c r="B13" s="41"/>
      <c r="C13" s="41"/>
      <c r="D13" s="41" t="s">
        <v>304</v>
      </c>
      <c r="E13" s="41">
        <v>7211</v>
      </c>
      <c r="F13" s="41" t="s">
        <v>45</v>
      </c>
      <c r="G13" s="41" t="s">
        <v>443</v>
      </c>
      <c r="H13" s="42"/>
      <c r="I13" s="41">
        <v>11830</v>
      </c>
      <c r="J13" s="41"/>
      <c r="K13" s="41">
        <f t="shared" si="0"/>
        <v>1064.7</v>
      </c>
      <c r="L13" s="41">
        <f t="shared" si="1"/>
        <v>1064.7</v>
      </c>
      <c r="M13" s="41">
        <f t="shared" si="2"/>
        <v>13959.400000000001</v>
      </c>
    </row>
    <row r="14" spans="1:13">
      <c r="A14" s="66"/>
      <c r="B14" s="41"/>
      <c r="C14" s="41"/>
      <c r="D14" s="41" t="s">
        <v>155</v>
      </c>
      <c r="E14" s="41">
        <v>7216</v>
      </c>
      <c r="F14" s="41" t="s">
        <v>45</v>
      </c>
      <c r="G14" s="41" t="s">
        <v>443</v>
      </c>
      <c r="H14" s="42"/>
      <c r="I14" s="41">
        <v>120085</v>
      </c>
      <c r="J14" s="41"/>
      <c r="K14" s="41">
        <f t="shared" si="0"/>
        <v>10807.65</v>
      </c>
      <c r="L14" s="41">
        <f t="shared" si="1"/>
        <v>10807.65</v>
      </c>
      <c r="M14" s="41">
        <f t="shared" si="2"/>
        <v>141700.29999999999</v>
      </c>
    </row>
    <row r="15" spans="1:13">
      <c r="A15" s="84"/>
      <c r="B15" s="41"/>
      <c r="C15" s="41"/>
      <c r="D15" s="41" t="s">
        <v>49</v>
      </c>
      <c r="E15" s="41"/>
      <c r="F15" s="41"/>
      <c r="G15" s="41"/>
      <c r="H15" s="42"/>
      <c r="I15" s="41">
        <v>66</v>
      </c>
      <c r="J15" s="41"/>
      <c r="K15" s="41">
        <f t="shared" si="0"/>
        <v>5.9399999999999995</v>
      </c>
      <c r="L15" s="41">
        <f t="shared" si="1"/>
        <v>5.9399999999999995</v>
      </c>
      <c r="M15" s="41">
        <f t="shared" si="2"/>
        <v>77.88</v>
      </c>
    </row>
    <row r="16" spans="1:13">
      <c r="A16" s="66">
        <v>5</v>
      </c>
      <c r="B16" s="93" t="s">
        <v>42</v>
      </c>
      <c r="C16" s="41" t="s">
        <v>43</v>
      </c>
      <c r="D16" s="41" t="s">
        <v>155</v>
      </c>
      <c r="E16" s="41">
        <v>7216</v>
      </c>
      <c r="F16" s="41" t="s">
        <v>45</v>
      </c>
      <c r="G16" s="41" t="s">
        <v>444</v>
      </c>
      <c r="H16" s="42">
        <v>44117</v>
      </c>
      <c r="I16" s="41">
        <v>125925</v>
      </c>
      <c r="J16" s="41"/>
      <c r="K16" s="41">
        <f t="shared" si="0"/>
        <v>11333.25</v>
      </c>
      <c r="L16" s="41">
        <f t="shared" si="1"/>
        <v>11333.25</v>
      </c>
      <c r="M16" s="41">
        <f t="shared" si="2"/>
        <v>148591.5</v>
      </c>
    </row>
    <row r="17" spans="1:13">
      <c r="A17" s="66"/>
      <c r="B17" s="41"/>
      <c r="C17" s="41"/>
      <c r="D17" s="41" t="s">
        <v>49</v>
      </c>
      <c r="E17" s="41"/>
      <c r="F17" s="41"/>
      <c r="G17" s="41"/>
      <c r="H17" s="41"/>
      <c r="I17" s="41">
        <v>1600</v>
      </c>
      <c r="J17" s="41"/>
      <c r="K17" s="41">
        <f t="shared" si="0"/>
        <v>144</v>
      </c>
      <c r="L17" s="41">
        <f t="shared" si="1"/>
        <v>144</v>
      </c>
      <c r="M17" s="41">
        <f t="shared" si="2"/>
        <v>1888</v>
      </c>
    </row>
    <row r="18" spans="1:13">
      <c r="A18" s="66"/>
      <c r="B18" s="41"/>
      <c r="C18" s="41"/>
      <c r="D18" s="41" t="s">
        <v>50</v>
      </c>
      <c r="E18" s="41"/>
      <c r="F18" s="41"/>
      <c r="G18" s="41"/>
      <c r="H18" s="41"/>
      <c r="I18" s="41">
        <v>2200</v>
      </c>
      <c r="J18" s="41"/>
      <c r="K18" s="41">
        <f t="shared" si="0"/>
        <v>198</v>
      </c>
      <c r="L18" s="41">
        <f t="shared" si="1"/>
        <v>198</v>
      </c>
      <c r="M18" s="41">
        <f t="shared" si="2"/>
        <v>2596</v>
      </c>
    </row>
    <row r="19" spans="1:13">
      <c r="A19" s="66">
        <v>6</v>
      </c>
      <c r="B19" s="93" t="s">
        <v>42</v>
      </c>
      <c r="C19" s="41" t="s">
        <v>43</v>
      </c>
      <c r="D19" s="41" t="s">
        <v>304</v>
      </c>
      <c r="E19" s="41">
        <v>7211</v>
      </c>
      <c r="F19" s="41" t="s">
        <v>45</v>
      </c>
      <c r="G19" s="41" t="s">
        <v>440</v>
      </c>
      <c r="H19" s="50">
        <v>44125</v>
      </c>
      <c r="I19" s="41">
        <v>38000</v>
      </c>
      <c r="J19" s="41"/>
      <c r="K19" s="41">
        <f t="shared" si="0"/>
        <v>3420</v>
      </c>
      <c r="L19" s="41">
        <f t="shared" si="1"/>
        <v>3420</v>
      </c>
      <c r="M19" s="41">
        <f t="shared" si="2"/>
        <v>44840</v>
      </c>
    </row>
    <row r="20" spans="1:13">
      <c r="A20" s="66"/>
      <c r="B20" s="41"/>
      <c r="C20" s="41"/>
      <c r="D20" s="41" t="s">
        <v>49</v>
      </c>
      <c r="E20" s="41"/>
      <c r="F20" s="41"/>
      <c r="G20" s="41"/>
      <c r="H20" s="41"/>
      <c r="I20" s="41">
        <v>200</v>
      </c>
      <c r="J20" s="41"/>
      <c r="K20" s="41">
        <f t="shared" si="0"/>
        <v>18</v>
      </c>
      <c r="L20" s="41">
        <f t="shared" si="1"/>
        <v>18</v>
      </c>
      <c r="M20" s="41">
        <f t="shared" si="2"/>
        <v>236</v>
      </c>
    </row>
    <row r="21" spans="1:13">
      <c r="A21" s="66"/>
      <c r="B21" s="41"/>
      <c r="C21" s="41"/>
      <c r="D21" s="41" t="s">
        <v>50</v>
      </c>
      <c r="E21" s="41"/>
      <c r="F21" s="41"/>
      <c r="G21" s="41"/>
      <c r="H21" s="41"/>
      <c r="I21" s="41">
        <v>1400</v>
      </c>
      <c r="J21" s="41"/>
      <c r="K21" s="41">
        <f t="shared" si="0"/>
        <v>126</v>
      </c>
      <c r="L21" s="41">
        <f t="shared" si="1"/>
        <v>126</v>
      </c>
      <c r="M21" s="41">
        <f t="shared" si="2"/>
        <v>1652</v>
      </c>
    </row>
    <row r="22" spans="1:13">
      <c r="A22" s="66">
        <v>7</v>
      </c>
      <c r="B22" s="93" t="s">
        <v>42</v>
      </c>
      <c r="C22" s="41" t="s">
        <v>43</v>
      </c>
      <c r="D22" s="41" t="s">
        <v>155</v>
      </c>
      <c r="E22" s="41">
        <v>7216</v>
      </c>
      <c r="F22" s="41" t="s">
        <v>45</v>
      </c>
      <c r="G22" s="41" t="s">
        <v>331</v>
      </c>
      <c r="H22" s="50">
        <v>44131</v>
      </c>
      <c r="I22" s="41">
        <v>144300</v>
      </c>
      <c r="J22" s="41"/>
      <c r="K22" s="41">
        <f t="shared" si="0"/>
        <v>12987</v>
      </c>
      <c r="L22" s="41">
        <f t="shared" si="1"/>
        <v>12987</v>
      </c>
      <c r="M22" s="41">
        <f t="shared" si="2"/>
        <v>170274</v>
      </c>
    </row>
    <row r="23" spans="1:13">
      <c r="A23" s="66"/>
      <c r="B23" s="41"/>
      <c r="C23" s="41"/>
      <c r="D23" s="41" t="s">
        <v>330</v>
      </c>
      <c r="E23" s="41">
        <v>7214</v>
      </c>
      <c r="F23" s="41" t="s">
        <v>45</v>
      </c>
      <c r="G23" s="41" t="s">
        <v>331</v>
      </c>
      <c r="H23" s="50">
        <v>44131</v>
      </c>
      <c r="I23" s="41">
        <v>133000</v>
      </c>
      <c r="J23" s="41"/>
      <c r="K23" s="41">
        <f t="shared" si="0"/>
        <v>11970</v>
      </c>
      <c r="L23" s="41">
        <f t="shared" si="1"/>
        <v>11970</v>
      </c>
      <c r="M23" s="41">
        <f t="shared" si="2"/>
        <v>156940</v>
      </c>
    </row>
    <row r="24" spans="1:13">
      <c r="A24" s="66"/>
      <c r="B24" s="41"/>
      <c r="C24" s="41"/>
      <c r="D24" s="41" t="s">
        <v>49</v>
      </c>
      <c r="E24" s="41"/>
      <c r="F24" s="41"/>
      <c r="G24" s="41"/>
      <c r="H24" s="41"/>
      <c r="I24" s="41">
        <v>1500</v>
      </c>
      <c r="J24" s="41"/>
      <c r="K24" s="41">
        <f t="shared" si="0"/>
        <v>135</v>
      </c>
      <c r="L24" s="41">
        <f t="shared" si="1"/>
        <v>135</v>
      </c>
      <c r="M24" s="41">
        <f t="shared" si="2"/>
        <v>1770</v>
      </c>
    </row>
    <row r="25" spans="1:13">
      <c r="A25" s="66"/>
      <c r="B25" s="41"/>
      <c r="C25" s="41"/>
      <c r="D25" s="41" t="s">
        <v>50</v>
      </c>
      <c r="E25" s="41"/>
      <c r="F25" s="41"/>
      <c r="G25" s="41"/>
      <c r="H25" s="41"/>
      <c r="I25" s="41">
        <v>2000</v>
      </c>
      <c r="J25" s="41"/>
      <c r="K25" s="41">
        <f t="shared" si="0"/>
        <v>180</v>
      </c>
      <c r="L25" s="41">
        <f t="shared" si="1"/>
        <v>180</v>
      </c>
      <c r="M25" s="41">
        <f t="shared" si="2"/>
        <v>2360</v>
      </c>
    </row>
    <row r="26" spans="1:13">
      <c r="A26" s="66"/>
      <c r="B26" s="41"/>
      <c r="C26" s="41"/>
      <c r="D26" s="41"/>
      <c r="E26" s="41"/>
      <c r="F26" s="41"/>
      <c r="G26" s="41"/>
      <c r="H26" s="41"/>
      <c r="I26" s="41"/>
      <c r="J26" s="41"/>
      <c r="K26" s="48">
        <f>SUM(K4:K25)</f>
        <v>76634.415000000008</v>
      </c>
      <c r="L26" s="55">
        <f>SUM(L4:L25)</f>
        <v>76634.415000000008</v>
      </c>
      <c r="M26" s="48"/>
    </row>
    <row r="27" spans="1:13">
      <c r="A27" s="66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66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66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6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66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66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66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activeCell="C10" sqref="C10"/>
    </sheetView>
  </sheetViews>
  <sheetFormatPr defaultRowHeight="15"/>
  <cols>
    <col min="1" max="1" width="18.85546875" style="4" bestFit="1" customWidth="1"/>
    <col min="2" max="2" width="24.5703125" bestFit="1" customWidth="1"/>
    <col min="3" max="3" width="95.71093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7.5703125" bestFit="1" customWidth="1"/>
    <col min="12" max="12" width="8.5703125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257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51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51">
        <v>1</v>
      </c>
      <c r="B4" s="82" t="s">
        <v>42</v>
      </c>
      <c r="C4" s="41" t="s">
        <v>43</v>
      </c>
      <c r="D4" s="41" t="s">
        <v>456</v>
      </c>
      <c r="E4" s="41">
        <v>7208</v>
      </c>
      <c r="F4" s="41" t="s">
        <v>45</v>
      </c>
      <c r="G4" s="41" t="s">
        <v>46</v>
      </c>
      <c r="H4" s="42">
        <v>44089</v>
      </c>
      <c r="I4" s="43">
        <v>36380</v>
      </c>
      <c r="J4" s="41"/>
      <c r="K4" s="48">
        <f t="shared" ref="K4:K22" si="0">I4*9%</f>
        <v>3274.2</v>
      </c>
      <c r="L4" s="55">
        <f t="shared" ref="L4:L22" si="1">I4*9%</f>
        <v>3274.2</v>
      </c>
      <c r="M4" s="55">
        <f t="shared" ref="M4:M22" si="2">SUM(I4,K4,L4,)</f>
        <v>42928.399999999994</v>
      </c>
    </row>
    <row r="5" spans="1:13">
      <c r="A5" s="51"/>
      <c r="B5" s="41"/>
      <c r="C5" s="41"/>
      <c r="D5" s="41" t="s">
        <v>47</v>
      </c>
      <c r="E5" s="41">
        <v>7216</v>
      </c>
      <c r="F5" s="41" t="s">
        <v>45</v>
      </c>
      <c r="G5" s="41" t="s">
        <v>46</v>
      </c>
      <c r="H5" s="42">
        <v>44089</v>
      </c>
      <c r="I5" s="43">
        <v>37500</v>
      </c>
      <c r="J5" s="41"/>
      <c r="K5" s="48">
        <f t="shared" si="0"/>
        <v>3375</v>
      </c>
      <c r="L5" s="55">
        <f t="shared" si="1"/>
        <v>3375</v>
      </c>
      <c r="M5" s="55">
        <f t="shared" si="2"/>
        <v>44250</v>
      </c>
    </row>
    <row r="6" spans="1:13">
      <c r="A6" s="51"/>
      <c r="B6" s="41"/>
      <c r="C6" s="41"/>
      <c r="D6" s="41" t="s">
        <v>48</v>
      </c>
      <c r="E6" s="41">
        <v>7211</v>
      </c>
      <c r="F6" s="41" t="s">
        <v>45</v>
      </c>
      <c r="G6" s="41" t="s">
        <v>46</v>
      </c>
      <c r="H6" s="42">
        <v>44089</v>
      </c>
      <c r="I6" s="43">
        <v>42750</v>
      </c>
      <c r="J6" s="41"/>
      <c r="K6" s="48">
        <f t="shared" si="0"/>
        <v>3847.5</v>
      </c>
      <c r="L6" s="55">
        <f t="shared" si="1"/>
        <v>3847.5</v>
      </c>
      <c r="M6" s="55">
        <f t="shared" si="2"/>
        <v>50445</v>
      </c>
    </row>
    <row r="7" spans="1:13">
      <c r="A7" s="51"/>
      <c r="B7" s="41"/>
      <c r="C7" s="41"/>
      <c r="D7" s="41" t="s">
        <v>49</v>
      </c>
      <c r="E7" s="41"/>
      <c r="F7" s="41"/>
      <c r="G7" s="41"/>
      <c r="H7" s="42"/>
      <c r="I7" s="43">
        <v>600</v>
      </c>
      <c r="J7" s="41"/>
      <c r="K7" s="41">
        <f t="shared" si="0"/>
        <v>54</v>
      </c>
      <c r="L7" s="55">
        <f t="shared" si="1"/>
        <v>54</v>
      </c>
      <c r="M7" s="55">
        <f t="shared" si="2"/>
        <v>708</v>
      </c>
    </row>
    <row r="8" spans="1:13">
      <c r="A8" s="51"/>
      <c r="B8" s="41"/>
      <c r="C8" s="41"/>
      <c r="D8" s="41" t="s">
        <v>50</v>
      </c>
      <c r="E8" s="41"/>
      <c r="F8" s="41"/>
      <c r="G8" s="41"/>
      <c r="H8" s="42"/>
      <c r="I8" s="43">
        <v>1800</v>
      </c>
      <c r="J8" s="41"/>
      <c r="K8" s="41">
        <f t="shared" si="0"/>
        <v>162</v>
      </c>
      <c r="L8" s="55">
        <f t="shared" si="1"/>
        <v>162</v>
      </c>
      <c r="M8" s="55">
        <f t="shared" si="2"/>
        <v>2124</v>
      </c>
    </row>
    <row r="9" spans="1:13">
      <c r="A9" s="84">
        <v>2</v>
      </c>
      <c r="B9" s="82" t="s">
        <v>42</v>
      </c>
      <c r="C9" s="41" t="s">
        <v>43</v>
      </c>
      <c r="D9" s="41" t="s">
        <v>454</v>
      </c>
      <c r="E9" s="41">
        <v>7208</v>
      </c>
      <c r="F9" s="41" t="s">
        <v>45</v>
      </c>
      <c r="G9" s="41" t="s">
        <v>455</v>
      </c>
      <c r="H9" s="42">
        <v>44091</v>
      </c>
      <c r="I9" s="43">
        <v>78752</v>
      </c>
      <c r="J9" s="61"/>
      <c r="K9" s="41">
        <f t="shared" si="0"/>
        <v>7087.6799999999994</v>
      </c>
      <c r="L9" s="55">
        <f t="shared" si="1"/>
        <v>7087.6799999999994</v>
      </c>
      <c r="M9" s="55">
        <f t="shared" si="2"/>
        <v>92927.359999999986</v>
      </c>
    </row>
    <row r="10" spans="1:13">
      <c r="A10" s="84"/>
      <c r="B10" s="41"/>
      <c r="C10" s="41"/>
      <c r="D10" s="41" t="s">
        <v>48</v>
      </c>
      <c r="E10" s="41">
        <v>7211</v>
      </c>
      <c r="F10" s="41" t="s">
        <v>45</v>
      </c>
      <c r="G10" s="41" t="s">
        <v>455</v>
      </c>
      <c r="H10" s="42">
        <v>44091</v>
      </c>
      <c r="I10" s="43">
        <v>10725</v>
      </c>
      <c r="J10" s="61"/>
      <c r="K10" s="41">
        <f t="shared" si="0"/>
        <v>965.25</v>
      </c>
      <c r="L10" s="55">
        <f t="shared" si="1"/>
        <v>965.25</v>
      </c>
      <c r="M10" s="55">
        <f t="shared" si="2"/>
        <v>12655.5</v>
      </c>
    </row>
    <row r="11" spans="1:13">
      <c r="A11" s="84"/>
      <c r="B11" s="41"/>
      <c r="C11" s="41"/>
      <c r="D11" s="41" t="s">
        <v>446</v>
      </c>
      <c r="E11" s="41"/>
      <c r="F11" s="41"/>
      <c r="G11" s="41"/>
      <c r="H11" s="42"/>
      <c r="I11" s="43">
        <v>400</v>
      </c>
      <c r="J11" s="61"/>
      <c r="K11" s="41">
        <f t="shared" si="0"/>
        <v>36</v>
      </c>
      <c r="L11" s="55">
        <f t="shared" si="1"/>
        <v>36</v>
      </c>
      <c r="M11" s="55">
        <f t="shared" si="2"/>
        <v>472</v>
      </c>
    </row>
    <row r="12" spans="1:13">
      <c r="A12" s="84"/>
      <c r="B12" s="41"/>
      <c r="C12" s="41"/>
      <c r="D12" s="41" t="s">
        <v>447</v>
      </c>
      <c r="E12" s="41"/>
      <c r="F12" s="41"/>
      <c r="G12" s="41"/>
      <c r="H12" s="42"/>
      <c r="I12" s="43">
        <v>1600</v>
      </c>
      <c r="J12" s="61"/>
      <c r="K12" s="41">
        <f t="shared" si="0"/>
        <v>144</v>
      </c>
      <c r="L12" s="55">
        <f t="shared" si="1"/>
        <v>144</v>
      </c>
      <c r="M12" s="55">
        <f t="shared" si="2"/>
        <v>1888</v>
      </c>
    </row>
    <row r="13" spans="1:13">
      <c r="A13" s="51">
        <v>3</v>
      </c>
      <c r="B13" s="82" t="s">
        <v>42</v>
      </c>
      <c r="C13" s="41" t="s">
        <v>43</v>
      </c>
      <c r="D13" s="41" t="s">
        <v>147</v>
      </c>
      <c r="E13" s="41">
        <v>7208</v>
      </c>
      <c r="F13" s="41" t="s">
        <v>45</v>
      </c>
      <c r="G13" s="41" t="s">
        <v>148</v>
      </c>
      <c r="H13" s="42">
        <v>44093</v>
      </c>
      <c r="I13" s="48">
        <v>88580</v>
      </c>
      <c r="J13" s="61"/>
      <c r="K13" s="41">
        <f t="shared" si="0"/>
        <v>7972.2</v>
      </c>
      <c r="L13" s="41">
        <f t="shared" si="1"/>
        <v>7972.2</v>
      </c>
      <c r="M13" s="55">
        <f t="shared" si="2"/>
        <v>104524.4</v>
      </c>
    </row>
    <row r="14" spans="1:13">
      <c r="A14" s="51"/>
      <c r="B14" s="41"/>
      <c r="C14" s="41"/>
      <c r="D14" s="41" t="s">
        <v>49</v>
      </c>
      <c r="E14" s="41"/>
      <c r="F14" s="41"/>
      <c r="G14" s="41"/>
      <c r="H14" s="42"/>
      <c r="I14" s="43">
        <v>400</v>
      </c>
      <c r="J14" s="41"/>
      <c r="K14" s="41">
        <f t="shared" si="0"/>
        <v>36</v>
      </c>
      <c r="L14" s="55">
        <f t="shared" si="1"/>
        <v>36</v>
      </c>
      <c r="M14" s="55">
        <f t="shared" si="2"/>
        <v>472</v>
      </c>
    </row>
    <row r="15" spans="1:13">
      <c r="A15" s="51"/>
      <c r="B15" s="41"/>
      <c r="C15" s="41"/>
      <c r="D15" s="41" t="s">
        <v>50</v>
      </c>
      <c r="E15" s="41"/>
      <c r="F15" s="41"/>
      <c r="G15" s="41"/>
      <c r="H15" s="42"/>
      <c r="I15" s="43">
        <v>1600</v>
      </c>
      <c r="J15" s="41"/>
      <c r="K15" s="41">
        <f t="shared" si="0"/>
        <v>144</v>
      </c>
      <c r="L15" s="55">
        <f t="shared" si="1"/>
        <v>144</v>
      </c>
      <c r="M15" s="55">
        <f t="shared" si="2"/>
        <v>1888</v>
      </c>
    </row>
    <row r="16" spans="1:13">
      <c r="A16" s="51">
        <v>4</v>
      </c>
      <c r="B16" s="82" t="s">
        <v>42</v>
      </c>
      <c r="C16" s="41" t="s">
        <v>43</v>
      </c>
      <c r="D16" s="41" t="s">
        <v>155</v>
      </c>
      <c r="E16" s="41">
        <v>7216</v>
      </c>
      <c r="F16" s="41" t="s">
        <v>45</v>
      </c>
      <c r="G16" s="41" t="s">
        <v>156</v>
      </c>
      <c r="H16" s="42">
        <v>44097</v>
      </c>
      <c r="I16" s="41">
        <v>148000</v>
      </c>
      <c r="J16" s="41"/>
      <c r="K16" s="41">
        <f t="shared" si="0"/>
        <v>13320</v>
      </c>
      <c r="L16" s="41">
        <f t="shared" si="1"/>
        <v>13320</v>
      </c>
      <c r="M16" s="41">
        <f t="shared" si="2"/>
        <v>174640</v>
      </c>
    </row>
    <row r="17" spans="1:13">
      <c r="A17" s="51"/>
      <c r="B17" s="41"/>
      <c r="C17" s="41"/>
      <c r="D17" s="41" t="s">
        <v>48</v>
      </c>
      <c r="E17" s="41">
        <v>7211</v>
      </c>
      <c r="F17" s="41" t="s">
        <v>45</v>
      </c>
      <c r="G17" s="41" t="s">
        <v>156</v>
      </c>
      <c r="H17" s="42">
        <v>44097</v>
      </c>
      <c r="I17" s="41">
        <v>132000</v>
      </c>
      <c r="J17" s="41"/>
      <c r="K17" s="41">
        <f t="shared" si="0"/>
        <v>11880</v>
      </c>
      <c r="L17" s="41">
        <f t="shared" si="1"/>
        <v>11880</v>
      </c>
      <c r="M17" s="41">
        <f t="shared" si="2"/>
        <v>155760</v>
      </c>
    </row>
    <row r="18" spans="1:13">
      <c r="A18" s="51"/>
      <c r="B18" s="41"/>
      <c r="C18" s="41"/>
      <c r="D18" s="41" t="s">
        <v>446</v>
      </c>
      <c r="E18" s="41"/>
      <c r="F18" s="41"/>
      <c r="G18" s="41"/>
      <c r="H18" s="42"/>
      <c r="I18" s="41">
        <v>1500</v>
      </c>
      <c r="J18" s="41"/>
      <c r="K18" s="41">
        <f t="shared" si="0"/>
        <v>135</v>
      </c>
      <c r="L18" s="41">
        <f t="shared" si="1"/>
        <v>135</v>
      </c>
      <c r="M18" s="41">
        <f t="shared" si="2"/>
        <v>1770</v>
      </c>
    </row>
    <row r="19" spans="1:13">
      <c r="A19" s="84"/>
      <c r="B19" s="41"/>
      <c r="C19" s="41"/>
      <c r="D19" s="41" t="s">
        <v>447</v>
      </c>
      <c r="E19" s="41"/>
      <c r="F19" s="41"/>
      <c r="G19" s="41"/>
      <c r="H19" s="42"/>
      <c r="I19" s="41">
        <v>1700</v>
      </c>
      <c r="J19" s="41"/>
      <c r="K19" s="41">
        <f t="shared" si="0"/>
        <v>153</v>
      </c>
      <c r="L19" s="41">
        <f t="shared" si="1"/>
        <v>153</v>
      </c>
      <c r="M19" s="41">
        <f t="shared" si="2"/>
        <v>2006</v>
      </c>
    </row>
    <row r="20" spans="1:13">
      <c r="A20" s="51">
        <v>5</v>
      </c>
      <c r="B20" s="82" t="s">
        <v>42</v>
      </c>
      <c r="C20" s="41" t="s">
        <v>43</v>
      </c>
      <c r="D20" s="41" t="s">
        <v>48</v>
      </c>
      <c r="E20" s="41">
        <v>7211</v>
      </c>
      <c r="F20" s="41" t="s">
        <v>45</v>
      </c>
      <c r="G20" s="41" t="s">
        <v>192</v>
      </c>
      <c r="H20" s="42">
        <v>44099</v>
      </c>
      <c r="I20" s="41">
        <v>11025</v>
      </c>
      <c r="J20" s="41"/>
      <c r="K20" s="41">
        <f t="shared" si="0"/>
        <v>992.25</v>
      </c>
      <c r="L20" s="41">
        <f t="shared" si="1"/>
        <v>992.25</v>
      </c>
      <c r="M20" s="41">
        <f t="shared" si="2"/>
        <v>13009.5</v>
      </c>
    </row>
    <row r="21" spans="1:13">
      <c r="A21" s="51"/>
      <c r="B21" s="41"/>
      <c r="C21" s="41"/>
      <c r="D21" s="41" t="s">
        <v>49</v>
      </c>
      <c r="E21" s="41"/>
      <c r="F21" s="41"/>
      <c r="G21" s="41"/>
      <c r="H21" s="41"/>
      <c r="I21" s="41">
        <v>60</v>
      </c>
      <c r="J21" s="41"/>
      <c r="K21" s="41">
        <f t="shared" si="0"/>
        <v>5.3999999999999995</v>
      </c>
      <c r="L21" s="41">
        <f t="shared" si="1"/>
        <v>5.3999999999999995</v>
      </c>
      <c r="M21" s="41">
        <f t="shared" si="2"/>
        <v>70.800000000000011</v>
      </c>
    </row>
    <row r="22" spans="1:13">
      <c r="A22" s="51"/>
      <c r="B22" s="41"/>
      <c r="C22" s="41"/>
      <c r="D22" s="41" t="s">
        <v>50</v>
      </c>
      <c r="E22" s="41"/>
      <c r="F22" s="41"/>
      <c r="G22" s="41"/>
      <c r="H22" s="41"/>
      <c r="I22" s="41">
        <v>800</v>
      </c>
      <c r="J22" s="41"/>
      <c r="K22" s="41">
        <f t="shared" si="0"/>
        <v>72</v>
      </c>
      <c r="L22" s="41">
        <f t="shared" si="1"/>
        <v>72</v>
      </c>
      <c r="M22" s="41">
        <f t="shared" si="2"/>
        <v>944</v>
      </c>
    </row>
    <row r="23" spans="1:13">
      <c r="A23" s="5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>
      <c r="A24" s="5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>
      <c r="A25" s="5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>
      <c r="A26" s="5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3">
      <c r="A27" s="5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>
      <c r="A28" s="5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>
      <c r="A29" s="5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>
      <c r="A30" s="5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>
      <c r="A31" s="5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>
      <c r="A32" s="5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>
      <c r="A33" s="5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>
      <c r="A34" s="5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>
      <c r="A35" s="5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>
      <c r="A36" s="5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3">
      <c r="A37" s="5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topLeftCell="A7" workbookViewId="0">
      <selection activeCell="N16" sqref="N16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98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131</v>
      </c>
      <c r="E4" s="41">
        <v>7308</v>
      </c>
      <c r="F4" s="41" t="s">
        <v>78</v>
      </c>
      <c r="G4" s="41">
        <v>3</v>
      </c>
      <c r="H4" s="42">
        <v>44062</v>
      </c>
      <c r="I4" s="43">
        <v>157825</v>
      </c>
      <c r="J4" s="38" t="s">
        <v>21</v>
      </c>
      <c r="K4" s="44">
        <f>I4*9/100</f>
        <v>14204.25</v>
      </c>
      <c r="L4" s="45">
        <f>I4*9%</f>
        <v>14204.25</v>
      </c>
      <c r="M4" s="46">
        <f>SUM(I4,K4,L4,)</f>
        <v>186233.5</v>
      </c>
    </row>
    <row r="5" spans="1:13">
      <c r="A5" s="36"/>
      <c r="B5" s="38"/>
      <c r="C5" s="40"/>
      <c r="D5" s="41" t="s">
        <v>132</v>
      </c>
      <c r="E5" s="41">
        <v>7308</v>
      </c>
      <c r="F5" s="41" t="s">
        <v>78</v>
      </c>
      <c r="G5" s="41">
        <v>3</v>
      </c>
      <c r="H5" s="42">
        <v>44062</v>
      </c>
      <c r="I5" s="43">
        <v>565227</v>
      </c>
      <c r="J5" s="38"/>
      <c r="K5" s="44">
        <f>I5*9/100</f>
        <v>50870.43</v>
      </c>
      <c r="L5" s="45">
        <f>I5*9%</f>
        <v>50870.43</v>
      </c>
      <c r="M5" s="46">
        <f>SUM(I5,K5,L5,)</f>
        <v>666967.8600000001</v>
      </c>
    </row>
    <row r="6" spans="1:13">
      <c r="A6" s="36"/>
      <c r="B6" s="38"/>
      <c r="C6" s="40"/>
      <c r="D6" s="41" t="s">
        <v>133</v>
      </c>
      <c r="E6" s="41">
        <v>7208</v>
      </c>
      <c r="F6" s="41" t="s">
        <v>78</v>
      </c>
      <c r="G6" s="41">
        <v>3</v>
      </c>
      <c r="H6" s="42">
        <v>44062</v>
      </c>
      <c r="I6" s="43">
        <v>52275</v>
      </c>
      <c r="J6" s="38"/>
      <c r="K6" s="44">
        <f t="shared" ref="K6:K8" si="0">I6*9/100</f>
        <v>4704.75</v>
      </c>
      <c r="L6" s="45">
        <f t="shared" ref="L6:L8" si="1">I6*9%</f>
        <v>4704.75</v>
      </c>
      <c r="M6" s="46">
        <f t="shared" ref="M6:M8" si="2">SUM(I6,K6,L6,)</f>
        <v>61684.5</v>
      </c>
    </row>
    <row r="7" spans="1:13">
      <c r="A7" s="36"/>
      <c r="B7" s="38"/>
      <c r="C7" s="40"/>
      <c r="D7" s="41" t="s">
        <v>134</v>
      </c>
      <c r="E7" s="41">
        <v>7208</v>
      </c>
      <c r="F7" s="41" t="s">
        <v>78</v>
      </c>
      <c r="G7" s="41">
        <v>3</v>
      </c>
      <c r="H7" s="42">
        <v>44062</v>
      </c>
      <c r="I7" s="43">
        <v>48790</v>
      </c>
      <c r="J7" s="38"/>
      <c r="K7" s="44">
        <f t="shared" si="0"/>
        <v>4391.1000000000004</v>
      </c>
      <c r="L7" s="45">
        <f t="shared" si="1"/>
        <v>4391.0999999999995</v>
      </c>
      <c r="M7" s="46">
        <f t="shared" si="2"/>
        <v>57572.2</v>
      </c>
    </row>
    <row r="8" spans="1:13">
      <c r="A8" s="36"/>
      <c r="B8" s="38"/>
      <c r="C8" s="40"/>
      <c r="D8" s="41" t="s">
        <v>135</v>
      </c>
      <c r="E8" s="41">
        <v>7208</v>
      </c>
      <c r="F8" s="41" t="s">
        <v>78</v>
      </c>
      <c r="G8" s="41">
        <v>3</v>
      </c>
      <c r="H8" s="42">
        <v>44062</v>
      </c>
      <c r="I8" s="43">
        <v>58835</v>
      </c>
      <c r="J8" s="38"/>
      <c r="K8" s="44">
        <f t="shared" si="0"/>
        <v>5295.15</v>
      </c>
      <c r="L8" s="45">
        <f t="shared" si="1"/>
        <v>5295.15</v>
      </c>
      <c r="M8" s="46">
        <f t="shared" si="2"/>
        <v>69425.3</v>
      </c>
    </row>
    <row r="9" spans="1:13" ht="24">
      <c r="A9" s="36">
        <v>2</v>
      </c>
      <c r="B9" s="38" t="s">
        <v>75</v>
      </c>
      <c r="C9" s="40" t="s">
        <v>76</v>
      </c>
      <c r="D9" s="41" t="s">
        <v>136</v>
      </c>
      <c r="E9" s="38">
        <v>7308</v>
      </c>
      <c r="F9" s="41" t="s">
        <v>78</v>
      </c>
      <c r="G9" s="39">
        <v>4</v>
      </c>
      <c r="H9" s="42">
        <v>44062</v>
      </c>
      <c r="I9" s="43">
        <v>222870</v>
      </c>
      <c r="J9" s="38"/>
      <c r="K9" s="45">
        <f>I9*9%</f>
        <v>20058.3</v>
      </c>
      <c r="L9" s="45">
        <f>I9*9%</f>
        <v>20058.3</v>
      </c>
      <c r="M9" s="46">
        <f>SUM(I9,K9,L9,)</f>
        <v>262986.59999999998</v>
      </c>
    </row>
    <row r="10" spans="1:13">
      <c r="A10" s="36"/>
      <c r="B10" s="38"/>
      <c r="C10" s="40"/>
      <c r="D10" s="41" t="s">
        <v>137</v>
      </c>
      <c r="E10" s="38">
        <v>7308</v>
      </c>
      <c r="F10" s="41" t="s">
        <v>78</v>
      </c>
      <c r="G10" s="39">
        <v>4</v>
      </c>
      <c r="H10" s="42">
        <v>44062</v>
      </c>
      <c r="I10" s="43">
        <v>222870</v>
      </c>
      <c r="J10" s="38"/>
      <c r="K10" s="45">
        <f>I10*9%</f>
        <v>20058.3</v>
      </c>
      <c r="L10" s="45">
        <f>I10*9%</f>
        <v>20058.3</v>
      </c>
      <c r="M10" s="46">
        <f>SUM(I10,K10,L10,)</f>
        <v>262986.59999999998</v>
      </c>
    </row>
    <row r="11" spans="1:13" ht="24">
      <c r="A11" s="36">
        <v>3</v>
      </c>
      <c r="B11" s="38" t="s">
        <v>75</v>
      </c>
      <c r="C11" s="40" t="s">
        <v>76</v>
      </c>
      <c r="D11" s="41" t="s">
        <v>112</v>
      </c>
      <c r="E11" s="41">
        <v>7216</v>
      </c>
      <c r="F11" s="41" t="s">
        <v>78</v>
      </c>
      <c r="G11" s="47">
        <v>5</v>
      </c>
      <c r="H11" s="42">
        <v>44065</v>
      </c>
      <c r="I11" s="48">
        <v>249800</v>
      </c>
      <c r="J11" s="41"/>
      <c r="K11" s="45">
        <f>I11*9%</f>
        <v>22482</v>
      </c>
      <c r="L11" s="45">
        <f>I11*9%</f>
        <v>22482</v>
      </c>
      <c r="M11" s="46">
        <f>SUM(I11,K11,L11,)</f>
        <v>294764</v>
      </c>
    </row>
    <row r="12" spans="1:13" ht="24">
      <c r="A12" s="36">
        <v>4</v>
      </c>
      <c r="B12" s="38" t="s">
        <v>75</v>
      </c>
      <c r="C12" s="40" t="s">
        <v>76</v>
      </c>
      <c r="D12" s="41" t="s">
        <v>138</v>
      </c>
      <c r="E12" s="41">
        <v>7308</v>
      </c>
      <c r="F12" s="41" t="s">
        <v>78</v>
      </c>
      <c r="G12" s="41">
        <v>6</v>
      </c>
      <c r="H12" s="50">
        <v>44070</v>
      </c>
      <c r="I12" s="48">
        <v>473275</v>
      </c>
      <c r="J12" s="41"/>
      <c r="K12" s="45">
        <f t="shared" ref="K12:K14" si="3">I12*9%</f>
        <v>42594.75</v>
      </c>
      <c r="L12" s="45">
        <f t="shared" ref="L12:L14" si="4">I12*9%</f>
        <v>42594.75</v>
      </c>
      <c r="M12" s="46">
        <f t="shared" ref="M12:M14" si="5">SUM(I12,K12,L12,)</f>
        <v>558464.5</v>
      </c>
    </row>
    <row r="13" spans="1:13" ht="24">
      <c r="A13" s="36">
        <v>5</v>
      </c>
      <c r="B13" s="38" t="s">
        <v>75</v>
      </c>
      <c r="C13" s="40" t="s">
        <v>76</v>
      </c>
      <c r="D13" s="41" t="s">
        <v>139</v>
      </c>
      <c r="E13" s="41">
        <v>7308</v>
      </c>
      <c r="F13" s="41" t="s">
        <v>78</v>
      </c>
      <c r="G13" s="41">
        <v>7</v>
      </c>
      <c r="H13" s="50">
        <v>44070</v>
      </c>
      <c r="I13" s="43">
        <v>270325</v>
      </c>
      <c r="J13" s="41"/>
      <c r="K13" s="45">
        <f t="shared" si="3"/>
        <v>24329.25</v>
      </c>
      <c r="L13" s="45">
        <f t="shared" si="4"/>
        <v>24329.25</v>
      </c>
      <c r="M13" s="46">
        <f t="shared" si="5"/>
        <v>318983.5</v>
      </c>
    </row>
    <row r="14" spans="1:13" ht="24">
      <c r="A14" s="36">
        <v>6</v>
      </c>
      <c r="B14" s="38" t="s">
        <v>75</v>
      </c>
      <c r="C14" s="40" t="s">
        <v>76</v>
      </c>
      <c r="D14" s="41" t="s">
        <v>140</v>
      </c>
      <c r="E14" s="41">
        <v>7208</v>
      </c>
      <c r="F14" s="41" t="s">
        <v>78</v>
      </c>
      <c r="G14" s="41">
        <v>8</v>
      </c>
      <c r="H14" s="50">
        <v>44072</v>
      </c>
      <c r="I14" s="43">
        <v>79400</v>
      </c>
      <c r="J14" s="41"/>
      <c r="K14" s="45">
        <f t="shared" si="3"/>
        <v>7146</v>
      </c>
      <c r="L14" s="45">
        <f t="shared" si="4"/>
        <v>7146</v>
      </c>
      <c r="M14" s="46">
        <f t="shared" si="5"/>
        <v>93692</v>
      </c>
    </row>
    <row r="15" spans="1:13">
      <c r="A15" s="36"/>
      <c r="B15" s="41"/>
      <c r="C15" s="41"/>
      <c r="D15" s="41"/>
      <c r="E15" s="41"/>
      <c r="F15" s="41"/>
      <c r="G15" s="41"/>
      <c r="H15" s="50"/>
      <c r="I15" s="43"/>
      <c r="J15" s="41"/>
      <c r="K15" s="45"/>
      <c r="L15" s="45"/>
      <c r="M15" s="46"/>
    </row>
    <row r="16" spans="1:13">
      <c r="A16" s="36"/>
      <c r="B16" s="41"/>
      <c r="C16" s="41"/>
      <c r="D16" s="41"/>
      <c r="E16" s="41"/>
      <c r="F16" s="41"/>
      <c r="G16" s="41"/>
      <c r="H16" s="50"/>
      <c r="I16" s="43"/>
      <c r="J16" s="41"/>
      <c r="K16" s="45" t="s">
        <v>141</v>
      </c>
      <c r="L16" s="45"/>
      <c r="M16" s="46">
        <f>SUM(M4:M14)</f>
        <v>2833760.56</v>
      </c>
    </row>
    <row r="17" spans="1:13">
      <c r="A17" s="36"/>
      <c r="B17" s="41"/>
      <c r="C17" s="41"/>
      <c r="D17" s="41"/>
      <c r="E17" s="41"/>
      <c r="F17" s="41"/>
      <c r="G17" s="41"/>
      <c r="H17" s="50"/>
      <c r="I17" s="43"/>
      <c r="J17" s="41"/>
      <c r="K17" s="45"/>
      <c r="L17" s="45"/>
      <c r="M17" s="46"/>
    </row>
  </sheetData>
  <mergeCells count="2">
    <mergeCell ref="J2:L2"/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8" sqref="D18"/>
    </sheetView>
  </sheetViews>
  <sheetFormatPr defaultRowHeight="15"/>
  <cols>
    <col min="3" max="3" width="10.85546875" bestFit="1" customWidth="1"/>
    <col min="4" max="4" width="11.28515625" bestFit="1" customWidth="1"/>
    <col min="5" max="5" width="10.5703125" bestFit="1" customWidth="1"/>
  </cols>
  <sheetData>
    <row r="1" spans="1:5">
      <c r="A1" s="2" t="s">
        <v>319</v>
      </c>
      <c r="B1" s="2" t="s">
        <v>320</v>
      </c>
      <c r="C1" s="2" t="s">
        <v>321</v>
      </c>
      <c r="D1" s="2" t="s">
        <v>322</v>
      </c>
      <c r="E1" s="2" t="s">
        <v>323</v>
      </c>
    </row>
    <row r="2" spans="1:5">
      <c r="A2" s="2">
        <v>1</v>
      </c>
      <c r="B2" s="2">
        <v>2020</v>
      </c>
      <c r="C2" s="2" t="s">
        <v>324</v>
      </c>
      <c r="D2" s="43">
        <v>3407534</v>
      </c>
      <c r="E2" s="69">
        <v>624007</v>
      </c>
    </row>
    <row r="3" spans="1:5">
      <c r="A3" s="2">
        <v>2</v>
      </c>
      <c r="B3" s="2">
        <v>2020</v>
      </c>
      <c r="C3" s="2" t="s">
        <v>325</v>
      </c>
      <c r="D3" s="69">
        <v>1165305</v>
      </c>
      <c r="E3" s="69">
        <v>2833760</v>
      </c>
    </row>
    <row r="4" spans="1:5">
      <c r="A4" s="2">
        <v>3</v>
      </c>
      <c r="B4" s="2">
        <v>2020</v>
      </c>
      <c r="C4" s="2" t="s">
        <v>326</v>
      </c>
      <c r="D4" s="69">
        <v>764620</v>
      </c>
      <c r="E4" s="69">
        <v>2262248</v>
      </c>
    </row>
    <row r="5" spans="1:5">
      <c r="A5" s="2">
        <v>4</v>
      </c>
      <c r="B5" s="2">
        <v>2020</v>
      </c>
      <c r="C5" s="2" t="s">
        <v>327</v>
      </c>
      <c r="D5" s="69">
        <v>1315092</v>
      </c>
      <c r="E5" s="69">
        <v>1769632</v>
      </c>
    </row>
    <row r="6" spans="1:5">
      <c r="A6" s="79">
        <v>5</v>
      </c>
      <c r="B6" s="79">
        <v>2020</v>
      </c>
      <c r="C6" s="79" t="s">
        <v>420</v>
      </c>
      <c r="D6" s="41">
        <v>806820.9</v>
      </c>
      <c r="E6" s="78">
        <v>2137869.4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opLeftCell="D7" workbookViewId="0">
      <selection activeCell="K18" sqref="K18"/>
    </sheetView>
  </sheetViews>
  <sheetFormatPr defaultRowHeight="15"/>
  <cols>
    <col min="1" max="1" width="6.85546875" bestFit="1" customWidth="1"/>
    <col min="2" max="2" width="35.7109375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7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>
      <c r="A3" s="95">
        <v>5</v>
      </c>
      <c r="B3" s="32" t="s">
        <v>514</v>
      </c>
      <c r="C3" s="41" t="s">
        <v>515</v>
      </c>
      <c r="D3" s="41" t="s">
        <v>516</v>
      </c>
      <c r="E3" s="41" t="s">
        <v>392</v>
      </c>
      <c r="F3" s="41" t="s">
        <v>517</v>
      </c>
      <c r="G3" s="41">
        <v>27</v>
      </c>
      <c r="H3" s="50">
        <v>44171</v>
      </c>
      <c r="I3" s="41">
        <v>310300</v>
      </c>
      <c r="J3" s="41"/>
      <c r="K3" s="45">
        <f>I3*9%</f>
        <v>27927</v>
      </c>
      <c r="L3" s="45">
        <f>I3*9%</f>
        <v>27927</v>
      </c>
      <c r="M3" s="46">
        <f t="shared" ref="M3" si="0">SUM(I3,K3,L3,)</f>
        <v>366154</v>
      </c>
    </row>
    <row r="4" spans="1:13">
      <c r="A4" s="95">
        <v>6</v>
      </c>
      <c r="B4" s="32" t="s">
        <v>291</v>
      </c>
      <c r="C4" s="40" t="s">
        <v>292</v>
      </c>
      <c r="D4" s="41" t="s">
        <v>518</v>
      </c>
      <c r="E4" s="41">
        <v>998860</v>
      </c>
      <c r="F4" s="41" t="s">
        <v>299</v>
      </c>
      <c r="G4" s="41">
        <v>28</v>
      </c>
      <c r="H4" s="50">
        <v>44184</v>
      </c>
      <c r="I4" s="41">
        <v>101400</v>
      </c>
      <c r="J4" s="41"/>
      <c r="K4" s="45">
        <f>I4*9%</f>
        <v>9126</v>
      </c>
      <c r="L4" s="45">
        <f>I4*9%</f>
        <v>9126</v>
      </c>
      <c r="M4" s="46">
        <f t="shared" ref="M4" si="1">SUM(I4,K4,L4,)</f>
        <v>119652</v>
      </c>
    </row>
    <row r="5" spans="1:13">
      <c r="A5" s="95"/>
      <c r="B5" s="41"/>
      <c r="C5" s="41"/>
      <c r="D5" s="41" t="s">
        <v>519</v>
      </c>
      <c r="E5" s="41">
        <v>998860</v>
      </c>
      <c r="F5" s="41" t="s">
        <v>299</v>
      </c>
      <c r="G5" s="41">
        <v>28</v>
      </c>
      <c r="H5" s="50">
        <v>44184</v>
      </c>
      <c r="I5" s="41"/>
      <c r="J5" s="41"/>
      <c r="K5" s="41"/>
      <c r="L5" s="41"/>
      <c r="M5" s="41"/>
    </row>
    <row r="6" spans="1:13">
      <c r="A6" s="95"/>
      <c r="B6" s="38"/>
      <c r="C6" s="40"/>
      <c r="D6" s="41" t="s">
        <v>520</v>
      </c>
      <c r="E6" s="41">
        <v>998860</v>
      </c>
      <c r="F6" s="41" t="s">
        <v>299</v>
      </c>
      <c r="G6" s="41">
        <v>28</v>
      </c>
      <c r="H6" s="50">
        <v>44184</v>
      </c>
      <c r="I6" s="41"/>
      <c r="J6" s="41"/>
      <c r="K6" s="45"/>
      <c r="L6" s="45"/>
      <c r="M6" s="46"/>
    </row>
    <row r="7" spans="1:13">
      <c r="A7" s="95">
        <v>7</v>
      </c>
      <c r="B7" s="106" t="s">
        <v>244</v>
      </c>
      <c r="C7" s="40" t="s">
        <v>245</v>
      </c>
      <c r="D7" s="41" t="s">
        <v>521</v>
      </c>
      <c r="E7" s="41" t="s">
        <v>392</v>
      </c>
      <c r="F7" s="41" t="s">
        <v>247</v>
      </c>
      <c r="G7" s="41">
        <v>29</v>
      </c>
      <c r="H7" s="50">
        <v>44185</v>
      </c>
      <c r="I7" s="41">
        <v>182470</v>
      </c>
      <c r="J7" s="41"/>
      <c r="K7" s="45">
        <f>I7*9%</f>
        <v>16422.3</v>
      </c>
      <c r="L7" s="45">
        <f>I7*9%</f>
        <v>16422.3</v>
      </c>
      <c r="M7" s="46">
        <f t="shared" ref="M7" si="2">SUM(I7,K7,L7,)</f>
        <v>215314.59999999998</v>
      </c>
    </row>
    <row r="8" spans="1:13">
      <c r="A8" s="95"/>
      <c r="B8" s="41"/>
      <c r="C8" s="41"/>
      <c r="D8" s="41" t="s">
        <v>522</v>
      </c>
      <c r="E8" s="41" t="s">
        <v>392</v>
      </c>
      <c r="F8" s="41" t="s">
        <v>247</v>
      </c>
      <c r="G8" s="41">
        <v>29</v>
      </c>
      <c r="H8" s="50">
        <v>44185</v>
      </c>
      <c r="I8" s="41"/>
      <c r="J8" s="41"/>
      <c r="K8" s="41"/>
      <c r="L8" s="41"/>
      <c r="M8" s="43"/>
    </row>
    <row r="9" spans="1:13">
      <c r="A9" s="95">
        <v>8</v>
      </c>
      <c r="B9" s="32" t="s">
        <v>291</v>
      </c>
      <c r="C9" s="40" t="s">
        <v>292</v>
      </c>
      <c r="D9" s="41" t="s">
        <v>518</v>
      </c>
      <c r="E9" s="41">
        <v>998860</v>
      </c>
      <c r="F9" s="41" t="s">
        <v>299</v>
      </c>
      <c r="G9" s="41">
        <v>30</v>
      </c>
      <c r="H9" s="50">
        <v>44187</v>
      </c>
      <c r="I9" s="41">
        <v>107500</v>
      </c>
      <c r="J9" s="41"/>
      <c r="K9" s="45">
        <f>I9*6%</f>
        <v>6450</v>
      </c>
      <c r="L9" s="45">
        <f>I9*6%</f>
        <v>6450</v>
      </c>
      <c r="M9" s="46">
        <f t="shared" ref="M9" si="3">SUM(I9,K9,L9,)</f>
        <v>120400</v>
      </c>
    </row>
    <row r="10" spans="1:13">
      <c r="A10" s="95"/>
      <c r="B10" s="41"/>
      <c r="C10" s="41"/>
      <c r="D10" s="41" t="s">
        <v>519</v>
      </c>
      <c r="E10" s="41">
        <v>998860</v>
      </c>
      <c r="F10" s="41" t="s">
        <v>299</v>
      </c>
      <c r="G10" s="41">
        <v>30</v>
      </c>
      <c r="H10" s="50">
        <v>44187</v>
      </c>
      <c r="I10" s="41"/>
      <c r="J10" s="41"/>
      <c r="K10" s="48"/>
      <c r="L10" s="48"/>
      <c r="M10" s="41"/>
    </row>
    <row r="11" spans="1:13">
      <c r="A11" s="95"/>
      <c r="B11" s="41"/>
      <c r="C11" s="41"/>
      <c r="D11" s="41" t="s">
        <v>523</v>
      </c>
      <c r="E11" s="41">
        <v>998860</v>
      </c>
      <c r="F11" s="41" t="s">
        <v>299</v>
      </c>
      <c r="G11" s="41">
        <v>30</v>
      </c>
      <c r="H11" s="50">
        <v>44187</v>
      </c>
      <c r="I11" s="41"/>
      <c r="J11" s="41"/>
      <c r="K11" s="41"/>
      <c r="L11" s="41"/>
      <c r="M11" s="41"/>
    </row>
    <row r="12" spans="1:13">
      <c r="A12" s="98"/>
      <c r="B12" s="2"/>
      <c r="C12" s="2"/>
      <c r="D12" s="2"/>
      <c r="E12" s="2"/>
      <c r="F12" s="2"/>
      <c r="G12" s="2"/>
      <c r="H12" s="2"/>
      <c r="I12" s="2"/>
      <c r="J12" s="2"/>
      <c r="K12" s="69">
        <f>SUM(K3:K11)</f>
        <v>59925.3</v>
      </c>
      <c r="L12" s="69">
        <f>SUM(L3:L11)</f>
        <v>59925.3</v>
      </c>
      <c r="M12" s="69">
        <f>SUM(K12:L12)</f>
        <v>119850.6</v>
      </c>
    </row>
    <row r="13" spans="1:13">
      <c r="A13" s="9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9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9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mergeCells count="2">
    <mergeCell ref="C1:D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topLeftCell="D1" workbookViewId="0">
      <selection activeCell="M15" sqref="M15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8.7109375" bestFit="1" customWidth="1"/>
    <col min="11" max="11" width="11.42578125" bestFit="1" customWidth="1"/>
    <col min="12" max="12" width="9.5703125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70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 ht="24">
      <c r="A3" s="36">
        <v>1</v>
      </c>
      <c r="B3" s="38" t="s">
        <v>75</v>
      </c>
      <c r="C3" s="40" t="s">
        <v>76</v>
      </c>
      <c r="D3" s="41" t="s">
        <v>310</v>
      </c>
      <c r="E3" s="41">
        <v>7308</v>
      </c>
      <c r="F3" s="41" t="s">
        <v>78</v>
      </c>
      <c r="G3" s="41">
        <v>22</v>
      </c>
      <c r="H3" s="50">
        <v>44148</v>
      </c>
      <c r="I3" s="41">
        <v>77010</v>
      </c>
      <c r="J3" s="41"/>
      <c r="K3" s="45">
        <f>I3*9%</f>
        <v>6930.9</v>
      </c>
      <c r="L3" s="45">
        <f>I3*9%</f>
        <v>6930.9</v>
      </c>
      <c r="M3" s="46">
        <f t="shared" ref="M3:M7" si="0">SUM(I3,K3,L3,)</f>
        <v>90871.799999999988</v>
      </c>
    </row>
    <row r="4" spans="1:13">
      <c r="A4" s="36">
        <v>2</v>
      </c>
      <c r="B4" s="38" t="s">
        <v>244</v>
      </c>
      <c r="C4" s="40" t="s">
        <v>245</v>
      </c>
      <c r="D4" s="41" t="s">
        <v>391</v>
      </c>
      <c r="E4" s="41">
        <v>4000</v>
      </c>
      <c r="F4" s="41" t="s">
        <v>247</v>
      </c>
      <c r="G4" s="41">
        <v>23</v>
      </c>
      <c r="H4" s="42">
        <v>44158</v>
      </c>
      <c r="I4" s="43">
        <v>1000640</v>
      </c>
      <c r="J4" s="41"/>
      <c r="K4" s="45">
        <f>I4*9%</f>
        <v>90057.599999999991</v>
      </c>
      <c r="L4" s="45">
        <f>I4*9%</f>
        <v>90057.599999999991</v>
      </c>
      <c r="M4" s="46">
        <f t="shared" si="0"/>
        <v>1180755.2000000002</v>
      </c>
    </row>
    <row r="5" spans="1:13">
      <c r="A5" s="36"/>
      <c r="B5" s="38"/>
      <c r="C5" s="40"/>
      <c r="D5" s="41" t="s">
        <v>390</v>
      </c>
      <c r="E5" s="41">
        <v>7308</v>
      </c>
      <c r="F5" s="41" t="s">
        <v>247</v>
      </c>
      <c r="G5" s="41">
        <v>23</v>
      </c>
      <c r="H5" s="50"/>
      <c r="I5" s="43"/>
      <c r="J5" s="41"/>
      <c r="K5" s="45"/>
      <c r="L5" s="45"/>
      <c r="M5" s="46"/>
    </row>
    <row r="6" spans="1:13">
      <c r="A6" s="36">
        <v>3</v>
      </c>
      <c r="B6" s="38" t="s">
        <v>244</v>
      </c>
      <c r="C6" s="40" t="s">
        <v>245</v>
      </c>
      <c r="D6" s="41" t="s">
        <v>391</v>
      </c>
      <c r="E6" s="41" t="s">
        <v>392</v>
      </c>
      <c r="F6" s="41" t="s">
        <v>247</v>
      </c>
      <c r="G6" s="41">
        <v>24</v>
      </c>
      <c r="H6" s="42">
        <v>44158</v>
      </c>
      <c r="I6" s="43">
        <v>599680</v>
      </c>
      <c r="J6" s="41"/>
      <c r="K6" s="45">
        <f>I6*9%</f>
        <v>53971.199999999997</v>
      </c>
      <c r="L6" s="45">
        <f>I6*9%</f>
        <v>53971.199999999997</v>
      </c>
      <c r="M6" s="46">
        <f t="shared" si="0"/>
        <v>707622.39999999991</v>
      </c>
    </row>
    <row r="7" spans="1:13">
      <c r="A7" s="36">
        <v>4</v>
      </c>
      <c r="B7" s="38" t="s">
        <v>291</v>
      </c>
      <c r="C7" s="40" t="s">
        <v>292</v>
      </c>
      <c r="D7" s="41" t="s">
        <v>393</v>
      </c>
      <c r="E7" s="41">
        <v>998860</v>
      </c>
      <c r="F7" s="41" t="s">
        <v>299</v>
      </c>
      <c r="G7" s="41">
        <v>25</v>
      </c>
      <c r="H7" s="50">
        <v>44159</v>
      </c>
      <c r="I7" s="43">
        <v>141625</v>
      </c>
      <c r="J7" s="41"/>
      <c r="K7" s="45">
        <f>I7*6%</f>
        <v>8497.5</v>
      </c>
      <c r="L7" s="45">
        <f>I7*6%</f>
        <v>8497.5</v>
      </c>
      <c r="M7" s="46">
        <f t="shared" si="0"/>
        <v>158620</v>
      </c>
    </row>
    <row r="8" spans="1:13">
      <c r="A8" s="36"/>
      <c r="B8" s="41"/>
      <c r="C8" s="41"/>
      <c r="D8" s="41" t="s">
        <v>394</v>
      </c>
      <c r="E8" s="41"/>
      <c r="F8" s="41"/>
      <c r="G8" s="41"/>
      <c r="H8" s="50"/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395</v>
      </c>
      <c r="E9" s="41"/>
      <c r="F9" s="41"/>
      <c r="G9" s="41"/>
      <c r="H9" s="41"/>
      <c r="I9" s="41"/>
      <c r="J9" s="41"/>
      <c r="K9" s="41"/>
      <c r="L9" s="41"/>
      <c r="M9" s="41"/>
    </row>
    <row r="10" spans="1:1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>
      <c r="A13" s="71"/>
      <c r="B13" s="38"/>
      <c r="C13" s="40"/>
      <c r="D13" s="41"/>
      <c r="E13" s="41"/>
      <c r="F13" s="41"/>
      <c r="G13" s="41"/>
      <c r="H13" s="50"/>
      <c r="I13" s="41"/>
      <c r="J13" s="41"/>
      <c r="K13" s="45"/>
      <c r="L13" s="45"/>
      <c r="M13" s="46"/>
    </row>
    <row r="14" spans="1:1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>
      <c r="A15" s="41"/>
      <c r="B15" s="41"/>
      <c r="C15" s="41"/>
      <c r="D15" s="41"/>
      <c r="E15" s="41"/>
      <c r="F15" s="41"/>
      <c r="G15" s="41"/>
      <c r="H15" s="41"/>
      <c r="I15" s="41"/>
      <c r="J15" s="41" t="s">
        <v>524</v>
      </c>
      <c r="K15" s="48">
        <f>SUM(K3:K7)</f>
        <v>159457.19999999998</v>
      </c>
      <c r="L15" s="48">
        <f>SUM(L3:L7)</f>
        <v>159457.19999999998</v>
      </c>
      <c r="M15" s="43">
        <f>SUM(K15:L15)</f>
        <v>318914.39999999997</v>
      </c>
    </row>
  </sheetData>
  <mergeCells count="2">
    <mergeCell ref="C1:D1"/>
    <mergeCell ref="J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7"/>
  <sheetViews>
    <sheetView topLeftCell="D13" workbookViewId="0">
      <selection activeCell="G32" sqref="G32"/>
    </sheetView>
  </sheetViews>
  <sheetFormatPr defaultRowHeight="15"/>
  <cols>
    <col min="1" max="1" width="6.85546875" bestFit="1" customWidth="1"/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>
      <c r="A3" s="36">
        <v>1</v>
      </c>
      <c r="B3" s="38" t="s">
        <v>244</v>
      </c>
      <c r="C3" s="40" t="s">
        <v>245</v>
      </c>
      <c r="D3" s="41" t="s">
        <v>248</v>
      </c>
      <c r="E3" s="41">
        <v>7308</v>
      </c>
      <c r="F3" s="41" t="s">
        <v>247</v>
      </c>
      <c r="G3" s="41">
        <v>16</v>
      </c>
      <c r="H3" s="42">
        <v>44105</v>
      </c>
      <c r="I3" s="43">
        <v>199950</v>
      </c>
      <c r="J3" s="41"/>
      <c r="K3" s="45">
        <f t="shared" ref="K3:K5" si="0">I3*9%</f>
        <v>17995.5</v>
      </c>
      <c r="L3" s="45">
        <f t="shared" ref="L3:L5" si="1">I3*9%</f>
        <v>17995.5</v>
      </c>
      <c r="M3" s="46">
        <f t="shared" ref="M3:M6" si="2">SUM(I3,K3,L3,)</f>
        <v>235941</v>
      </c>
    </row>
    <row r="4" spans="1:13">
      <c r="A4" s="36"/>
      <c r="B4" s="38"/>
      <c r="C4" s="40"/>
      <c r="D4" s="41" t="s">
        <v>249</v>
      </c>
      <c r="E4" s="41">
        <v>7308</v>
      </c>
      <c r="F4" s="41" t="s">
        <v>247</v>
      </c>
      <c r="G4" s="41">
        <v>16</v>
      </c>
      <c r="H4" s="42">
        <v>44105</v>
      </c>
      <c r="I4" s="43"/>
      <c r="J4" s="41"/>
      <c r="K4" s="45"/>
      <c r="L4" s="45"/>
      <c r="M4" s="46"/>
    </row>
    <row r="5" spans="1:13" ht="24">
      <c r="A5" s="36">
        <v>2</v>
      </c>
      <c r="B5" s="38" t="s">
        <v>75</v>
      </c>
      <c r="C5" s="40" t="s">
        <v>76</v>
      </c>
      <c r="D5" s="41" t="s">
        <v>290</v>
      </c>
      <c r="E5" s="41">
        <v>7308</v>
      </c>
      <c r="F5" s="41" t="s">
        <v>78</v>
      </c>
      <c r="G5" s="41">
        <v>17</v>
      </c>
      <c r="H5" s="50">
        <v>44110</v>
      </c>
      <c r="I5" s="43">
        <v>550710</v>
      </c>
      <c r="J5" s="41"/>
      <c r="K5" s="45">
        <f t="shared" si="0"/>
        <v>49563.9</v>
      </c>
      <c r="L5" s="45">
        <f t="shared" si="1"/>
        <v>49563.9</v>
      </c>
      <c r="M5" s="46">
        <f t="shared" si="2"/>
        <v>649837.80000000005</v>
      </c>
    </row>
    <row r="6" spans="1:13">
      <c r="A6" s="36">
        <v>3</v>
      </c>
      <c r="B6" s="38" t="s">
        <v>291</v>
      </c>
      <c r="C6" s="40" t="s">
        <v>292</v>
      </c>
      <c r="D6" s="41" t="s">
        <v>293</v>
      </c>
      <c r="E6" s="41">
        <v>998860</v>
      </c>
      <c r="F6" s="41" t="s">
        <v>299</v>
      </c>
      <c r="G6" s="41">
        <v>18</v>
      </c>
      <c r="H6" s="50">
        <v>44109</v>
      </c>
      <c r="I6" s="43">
        <v>131010</v>
      </c>
      <c r="J6" s="41"/>
      <c r="K6" s="45">
        <f>I6*6%</f>
        <v>7860.5999999999995</v>
      </c>
      <c r="L6" s="45">
        <f>I6*6%</f>
        <v>7860.5999999999995</v>
      </c>
      <c r="M6" s="46">
        <f t="shared" si="2"/>
        <v>146731.20000000001</v>
      </c>
    </row>
    <row r="7" spans="1:13">
      <c r="A7" s="36"/>
      <c r="B7" s="41"/>
      <c r="C7" s="41"/>
      <c r="D7" s="41" t="s">
        <v>294</v>
      </c>
      <c r="E7" s="41"/>
      <c r="F7" s="41"/>
      <c r="G7" s="41"/>
      <c r="H7" s="50"/>
      <c r="I7" s="43"/>
      <c r="J7" s="41"/>
      <c r="K7" s="45"/>
      <c r="L7" s="45"/>
      <c r="M7" s="46"/>
    </row>
    <row r="8" spans="1:13">
      <c r="A8" s="36"/>
      <c r="B8" s="41"/>
      <c r="C8" s="41"/>
      <c r="D8" s="41" t="s">
        <v>295</v>
      </c>
      <c r="E8" s="41"/>
      <c r="F8" s="41"/>
      <c r="G8" s="41"/>
      <c r="H8" s="50"/>
      <c r="I8" s="43"/>
      <c r="J8" s="41"/>
      <c r="K8" s="45"/>
      <c r="L8" s="45"/>
      <c r="M8" s="46"/>
    </row>
    <row r="9" spans="1:13">
      <c r="A9" s="41"/>
      <c r="B9" s="41"/>
      <c r="C9" s="41"/>
      <c r="D9" s="41" t="s">
        <v>296</v>
      </c>
      <c r="E9" s="41"/>
      <c r="F9" s="41"/>
      <c r="G9" s="41"/>
      <c r="H9" s="41"/>
      <c r="I9" s="41"/>
      <c r="J9" s="41"/>
      <c r="K9" s="41"/>
      <c r="L9" s="41"/>
      <c r="M9" s="41"/>
    </row>
    <row r="10" spans="1:13">
      <c r="A10" s="41"/>
      <c r="B10" s="41"/>
      <c r="C10" s="41"/>
      <c r="D10" s="41" t="s">
        <v>297</v>
      </c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41"/>
      <c r="B11" s="41"/>
      <c r="C11" s="41"/>
      <c r="D11" s="41" t="s">
        <v>294</v>
      </c>
      <c r="E11" s="41"/>
      <c r="F11" s="41"/>
      <c r="G11" s="41"/>
      <c r="H11" s="41"/>
      <c r="I11" s="41"/>
      <c r="J11" s="41"/>
      <c r="K11" s="41"/>
      <c r="L11" s="41"/>
      <c r="M11" s="41"/>
    </row>
    <row r="12" spans="1:13">
      <c r="A12" s="41"/>
      <c r="B12" s="41"/>
      <c r="C12" s="41"/>
      <c r="D12" s="41" t="s">
        <v>298</v>
      </c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24">
      <c r="A13" s="68">
        <v>4</v>
      </c>
      <c r="B13" s="38" t="s">
        <v>75</v>
      </c>
      <c r="C13" s="40" t="s">
        <v>76</v>
      </c>
      <c r="D13" s="41" t="s">
        <v>310</v>
      </c>
      <c r="E13" s="41">
        <v>7308</v>
      </c>
      <c r="F13" s="41" t="s">
        <v>78</v>
      </c>
      <c r="G13" s="41">
        <v>19</v>
      </c>
      <c r="H13" s="50">
        <v>44114</v>
      </c>
      <c r="I13" s="41">
        <v>624680</v>
      </c>
      <c r="J13" s="41"/>
      <c r="K13" s="45">
        <f>I13*9%</f>
        <v>56221.2</v>
      </c>
      <c r="L13" s="45">
        <f>I13*9%</f>
        <v>56221.2</v>
      </c>
      <c r="M13" s="46">
        <f t="shared" ref="M13:M14" si="3">SUM(I13,K13,L13,)</f>
        <v>737122.39999999991</v>
      </c>
    </row>
    <row r="14" spans="1:13">
      <c r="A14" s="72">
        <v>5</v>
      </c>
      <c r="B14" s="38" t="s">
        <v>244</v>
      </c>
      <c r="C14" s="40" t="s">
        <v>245</v>
      </c>
      <c r="D14" s="41" t="s">
        <v>375</v>
      </c>
      <c r="E14" s="41">
        <v>7308</v>
      </c>
      <c r="F14" s="41" t="s">
        <v>247</v>
      </c>
      <c r="G14" s="41">
        <v>20</v>
      </c>
      <c r="H14" s="50">
        <v>44122</v>
      </c>
      <c r="I14" s="41">
        <v>669300</v>
      </c>
      <c r="J14" s="41"/>
      <c r="K14" s="45">
        <f t="shared" ref="K14" si="4">I14*9%</f>
        <v>60237</v>
      </c>
      <c r="L14" s="45">
        <f t="shared" ref="L14" si="5">I14*9%</f>
        <v>60237</v>
      </c>
      <c r="M14" s="46">
        <f t="shared" si="3"/>
        <v>789774</v>
      </c>
    </row>
    <row r="15" spans="1:13">
      <c r="A15" s="72"/>
      <c r="B15" s="38"/>
      <c r="C15" s="40"/>
      <c r="D15" s="41" t="s">
        <v>376</v>
      </c>
      <c r="E15" s="41"/>
      <c r="F15" s="41"/>
      <c r="G15" s="41"/>
      <c r="H15" s="41"/>
      <c r="I15" s="41"/>
      <c r="J15" s="41"/>
      <c r="K15" s="41"/>
      <c r="L15" s="41"/>
      <c r="M15" s="41"/>
    </row>
    <row r="16" spans="1:13">
      <c r="A16" s="72"/>
      <c r="B16" s="41"/>
      <c r="C16" s="41"/>
      <c r="D16" s="41" t="s">
        <v>377</v>
      </c>
      <c r="E16" s="41"/>
      <c r="F16" s="41"/>
      <c r="G16" s="41"/>
      <c r="H16" s="41"/>
      <c r="I16" s="41"/>
      <c r="J16" s="41"/>
      <c r="K16" s="41"/>
      <c r="L16" s="41"/>
      <c r="M16" s="41"/>
    </row>
    <row r="17" spans="1:13">
      <c r="A17" s="72"/>
      <c r="B17" s="41"/>
      <c r="C17" s="41"/>
      <c r="D17" s="41" t="s">
        <v>378</v>
      </c>
      <c r="E17" s="41"/>
      <c r="F17" s="41"/>
      <c r="G17" s="41"/>
      <c r="H17" s="41"/>
      <c r="I17" s="41"/>
      <c r="J17" s="41"/>
      <c r="K17" s="41"/>
      <c r="L17" s="41"/>
      <c r="M17" s="41"/>
    </row>
    <row r="18" spans="1:13">
      <c r="A18" s="72"/>
      <c r="B18" s="41"/>
      <c r="C18" s="41"/>
      <c r="D18" s="41" t="s">
        <v>379</v>
      </c>
      <c r="E18" s="41"/>
      <c r="F18" s="41"/>
      <c r="G18" s="41"/>
      <c r="H18" s="41"/>
      <c r="I18" s="41"/>
      <c r="J18" s="41"/>
      <c r="K18" s="41"/>
      <c r="L18" s="41"/>
      <c r="M18" s="41"/>
    </row>
    <row r="19" spans="1:13">
      <c r="A19" s="72"/>
      <c r="B19" s="41"/>
      <c r="C19" s="41"/>
      <c r="D19" s="41" t="s">
        <v>380</v>
      </c>
      <c r="E19" s="41"/>
      <c r="F19" s="41"/>
      <c r="G19" s="41"/>
      <c r="H19" s="41"/>
      <c r="I19" s="41"/>
      <c r="J19" s="41"/>
      <c r="K19" s="41"/>
      <c r="L19" s="41"/>
      <c r="M19" s="41"/>
    </row>
    <row r="20" spans="1:13">
      <c r="A20" s="72"/>
      <c r="B20" s="41"/>
      <c r="C20" s="41"/>
      <c r="D20" s="41" t="s">
        <v>381</v>
      </c>
      <c r="E20" s="41"/>
      <c r="F20" s="41"/>
      <c r="G20" s="41"/>
      <c r="H20" s="41"/>
      <c r="I20" s="41"/>
      <c r="J20" s="41"/>
      <c r="K20" s="41"/>
      <c r="L20" s="41"/>
      <c r="M20" s="41"/>
    </row>
    <row r="21" spans="1:13">
      <c r="A21" s="72"/>
      <c r="B21" s="41"/>
      <c r="C21" s="41"/>
      <c r="D21" s="41" t="s">
        <v>382</v>
      </c>
      <c r="E21" s="41"/>
      <c r="F21" s="41"/>
      <c r="G21" s="41"/>
      <c r="H21" s="41"/>
      <c r="I21" s="41"/>
      <c r="J21" s="41"/>
      <c r="K21" s="41"/>
      <c r="L21" s="41"/>
      <c r="M21" s="41"/>
    </row>
    <row r="22" spans="1:13">
      <c r="A22" s="72"/>
      <c r="B22" s="41"/>
      <c r="C22" s="41"/>
      <c r="D22" s="41" t="s">
        <v>383</v>
      </c>
      <c r="E22" s="41"/>
      <c r="F22" s="41"/>
      <c r="G22" s="41"/>
      <c r="H22" s="41"/>
      <c r="I22" s="41"/>
      <c r="J22" s="41"/>
      <c r="K22" s="41"/>
      <c r="L22" s="41"/>
      <c r="M22" s="41"/>
    </row>
    <row r="23" spans="1:13">
      <c r="A23" s="72"/>
      <c r="B23" s="41"/>
      <c r="C23" s="41"/>
      <c r="D23" s="41" t="s">
        <v>384</v>
      </c>
      <c r="E23" s="41"/>
      <c r="F23" s="41"/>
      <c r="G23" s="41"/>
      <c r="H23" s="41"/>
      <c r="I23" s="41"/>
      <c r="J23" s="41"/>
      <c r="K23" s="41"/>
      <c r="L23" s="41"/>
      <c r="M23" s="41"/>
    </row>
    <row r="24" spans="1:13">
      <c r="A24" s="72"/>
      <c r="B24" s="41"/>
      <c r="C24" s="41"/>
      <c r="D24" s="41" t="s">
        <v>385</v>
      </c>
      <c r="E24" s="41"/>
      <c r="F24" s="41"/>
      <c r="G24" s="41"/>
      <c r="H24" s="41"/>
      <c r="I24" s="41"/>
      <c r="J24" s="41"/>
      <c r="K24" s="41"/>
      <c r="L24" s="41"/>
      <c r="M24" s="41"/>
    </row>
    <row r="25" spans="1:13">
      <c r="A25" s="72"/>
      <c r="B25" s="41"/>
      <c r="C25" s="41"/>
      <c r="D25" s="41" t="s">
        <v>386</v>
      </c>
      <c r="E25" s="41"/>
      <c r="F25" s="41"/>
      <c r="G25" s="41"/>
      <c r="H25" s="41"/>
      <c r="I25" s="41"/>
      <c r="J25" s="41"/>
      <c r="K25" s="41"/>
      <c r="L25" s="41"/>
      <c r="M25" s="41"/>
    </row>
    <row r="26" spans="1:13">
      <c r="A26" s="72"/>
      <c r="B26" s="41"/>
      <c r="C26" s="41"/>
      <c r="D26" s="41" t="s">
        <v>387</v>
      </c>
      <c r="E26" s="41"/>
      <c r="F26" s="41"/>
      <c r="G26" s="41"/>
      <c r="H26" s="41"/>
      <c r="I26" s="41"/>
      <c r="J26" s="41"/>
      <c r="K26" s="41"/>
      <c r="L26" s="41"/>
      <c r="M26" s="41"/>
    </row>
    <row r="27" spans="1:13">
      <c r="A27" s="72">
        <v>6</v>
      </c>
      <c r="B27" s="38" t="s">
        <v>244</v>
      </c>
      <c r="C27" s="40" t="s">
        <v>245</v>
      </c>
      <c r="D27" s="41" t="s">
        <v>388</v>
      </c>
      <c r="E27" s="41">
        <v>7308</v>
      </c>
      <c r="F27" s="41" t="s">
        <v>247</v>
      </c>
      <c r="G27" s="41">
        <v>21</v>
      </c>
      <c r="H27" s="50">
        <v>44127</v>
      </c>
      <c r="I27" s="41">
        <v>1048950</v>
      </c>
      <c r="J27" s="41"/>
      <c r="K27" s="45">
        <f t="shared" ref="K27" si="6">I27*9%</f>
        <v>94405.5</v>
      </c>
      <c r="L27" s="45">
        <f t="shared" ref="L27" si="7">I27*9%</f>
        <v>94405.5</v>
      </c>
      <c r="M27" s="46">
        <f t="shared" ref="M27" si="8">SUM(I27,K27,L27,)</f>
        <v>1237761</v>
      </c>
    </row>
  </sheetData>
  <mergeCells count="2">
    <mergeCell ref="C1:D1"/>
    <mergeCell ref="J2:L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6"/>
  <sheetViews>
    <sheetView tabSelected="1" workbookViewId="0"/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.85546875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1" max="11" width="12" bestFit="1" customWidth="1"/>
    <col min="13" max="13" width="16.140625" bestFit="1" customWidth="1"/>
  </cols>
  <sheetData>
    <row r="1" spans="1:13" ht="105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74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>
        <v>1</v>
      </c>
      <c r="B3" s="105" t="s">
        <v>355</v>
      </c>
      <c r="C3" s="41" t="s">
        <v>356</v>
      </c>
      <c r="D3" s="41" t="s">
        <v>406</v>
      </c>
      <c r="E3" s="41">
        <v>8467</v>
      </c>
      <c r="F3" s="41" t="s">
        <v>358</v>
      </c>
      <c r="G3" s="41">
        <v>11</v>
      </c>
      <c r="H3" s="50">
        <v>44169</v>
      </c>
      <c r="I3" s="48">
        <v>5100</v>
      </c>
      <c r="J3" s="41"/>
      <c r="K3" s="41">
        <f t="shared" ref="K3:K30" si="0">I3*9%</f>
        <v>459</v>
      </c>
      <c r="L3" s="41">
        <f t="shared" ref="L3:L30" si="1">I3*9%</f>
        <v>459</v>
      </c>
      <c r="M3" s="41">
        <f t="shared" ref="M3:M30" si="2">SUM(I3,K3,L3,)</f>
        <v>6018</v>
      </c>
    </row>
    <row r="4" spans="1:13">
      <c r="A4" s="36"/>
      <c r="B4" s="104"/>
      <c r="C4" s="41"/>
      <c r="D4" s="41" t="s">
        <v>407</v>
      </c>
      <c r="E4" s="41">
        <v>8467</v>
      </c>
      <c r="F4" s="41" t="s">
        <v>358</v>
      </c>
      <c r="G4" s="41">
        <v>11</v>
      </c>
      <c r="H4" s="50">
        <v>44169</v>
      </c>
      <c r="I4" s="48">
        <v>100</v>
      </c>
      <c r="J4" s="41"/>
      <c r="K4" s="41">
        <f t="shared" si="0"/>
        <v>9</v>
      </c>
      <c r="L4" s="41">
        <f t="shared" si="1"/>
        <v>9</v>
      </c>
      <c r="M4" s="41">
        <f t="shared" si="2"/>
        <v>118</v>
      </c>
    </row>
    <row r="5" spans="1:13">
      <c r="A5" s="36"/>
      <c r="B5" s="104"/>
      <c r="C5" s="41"/>
      <c r="D5" s="41" t="s">
        <v>408</v>
      </c>
      <c r="E5" s="41">
        <v>8467</v>
      </c>
      <c r="F5" s="41" t="s">
        <v>358</v>
      </c>
      <c r="G5" s="41">
        <v>11</v>
      </c>
      <c r="H5" s="50">
        <v>44169</v>
      </c>
      <c r="I5" s="48">
        <v>400</v>
      </c>
      <c r="J5" s="41"/>
      <c r="K5" s="41">
        <f t="shared" si="0"/>
        <v>36</v>
      </c>
      <c r="L5" s="41">
        <f t="shared" si="1"/>
        <v>36</v>
      </c>
      <c r="M5" s="41">
        <f t="shared" si="2"/>
        <v>472</v>
      </c>
    </row>
    <row r="6" spans="1:13">
      <c r="A6" s="36"/>
      <c r="B6" s="104"/>
      <c r="C6" s="41"/>
      <c r="D6" s="41" t="s">
        <v>409</v>
      </c>
      <c r="E6" s="41">
        <v>8467</v>
      </c>
      <c r="F6" s="41" t="s">
        <v>358</v>
      </c>
      <c r="G6" s="41">
        <v>11</v>
      </c>
      <c r="H6" s="50">
        <v>44169</v>
      </c>
      <c r="I6" s="48">
        <v>350</v>
      </c>
      <c r="J6" s="41"/>
      <c r="K6" s="41">
        <f t="shared" si="0"/>
        <v>31.5</v>
      </c>
      <c r="L6" s="41">
        <f t="shared" si="1"/>
        <v>31.5</v>
      </c>
      <c r="M6" s="41">
        <f t="shared" si="2"/>
        <v>413</v>
      </c>
    </row>
    <row r="7" spans="1:13" ht="30.75" customHeight="1">
      <c r="A7" s="74">
        <v>2</v>
      </c>
      <c r="B7" s="108" t="s">
        <v>251</v>
      </c>
      <c r="C7" s="76" t="s">
        <v>252</v>
      </c>
      <c r="D7" s="77" t="s">
        <v>415</v>
      </c>
      <c r="E7" s="41"/>
      <c r="F7" s="41" t="s">
        <v>253</v>
      </c>
      <c r="G7" s="41">
        <v>357</v>
      </c>
      <c r="H7" s="50">
        <v>44166</v>
      </c>
      <c r="I7" s="48">
        <v>5950</v>
      </c>
      <c r="J7" s="41"/>
      <c r="K7" s="41">
        <f t="shared" si="0"/>
        <v>535.5</v>
      </c>
      <c r="L7" s="41">
        <f t="shared" si="1"/>
        <v>535.5</v>
      </c>
      <c r="M7" s="41">
        <f t="shared" si="2"/>
        <v>7021</v>
      </c>
    </row>
    <row r="8" spans="1:13">
      <c r="A8" s="36">
        <v>3</v>
      </c>
      <c r="B8" s="105" t="s">
        <v>42</v>
      </c>
      <c r="C8" s="41" t="s">
        <v>43</v>
      </c>
      <c r="D8" s="41" t="s">
        <v>411</v>
      </c>
      <c r="E8" s="41">
        <v>7208</v>
      </c>
      <c r="F8" s="41" t="s">
        <v>45</v>
      </c>
      <c r="G8" s="41" t="s">
        <v>412</v>
      </c>
      <c r="H8" s="50">
        <v>44166</v>
      </c>
      <c r="I8" s="41">
        <v>55664</v>
      </c>
      <c r="J8" s="41"/>
      <c r="K8" s="41">
        <f t="shared" si="0"/>
        <v>5009.76</v>
      </c>
      <c r="L8" s="41">
        <f t="shared" si="1"/>
        <v>5009.76</v>
      </c>
      <c r="M8" s="41">
        <f t="shared" si="2"/>
        <v>65683.520000000004</v>
      </c>
    </row>
    <row r="9" spans="1:13">
      <c r="A9" s="36"/>
      <c r="B9" s="104"/>
      <c r="C9" s="40"/>
      <c r="D9" s="41" t="s">
        <v>155</v>
      </c>
      <c r="E9" s="41">
        <v>7216</v>
      </c>
      <c r="F9" s="41" t="s">
        <v>45</v>
      </c>
      <c r="G9" s="41" t="s">
        <v>412</v>
      </c>
      <c r="H9" s="50">
        <v>44166</v>
      </c>
      <c r="I9" s="41">
        <v>77800</v>
      </c>
      <c r="J9" s="41"/>
      <c r="K9" s="41">
        <f t="shared" si="0"/>
        <v>7002</v>
      </c>
      <c r="L9" s="41">
        <f t="shared" si="1"/>
        <v>7002</v>
      </c>
      <c r="M9" s="41">
        <f t="shared" si="2"/>
        <v>91804</v>
      </c>
    </row>
    <row r="10" spans="1:13">
      <c r="A10" s="36"/>
      <c r="B10" s="104"/>
      <c r="C10" s="41"/>
      <c r="D10" s="41" t="s">
        <v>49</v>
      </c>
      <c r="E10" s="41"/>
      <c r="F10" s="41"/>
      <c r="G10" s="41"/>
      <c r="H10" s="50"/>
      <c r="I10" s="41">
        <v>629</v>
      </c>
      <c r="J10" s="41"/>
      <c r="K10" s="41">
        <f t="shared" si="0"/>
        <v>56.61</v>
      </c>
      <c r="L10" s="41">
        <f t="shared" si="1"/>
        <v>56.61</v>
      </c>
      <c r="M10" s="41">
        <f t="shared" si="2"/>
        <v>742.22</v>
      </c>
    </row>
    <row r="11" spans="1:13">
      <c r="A11" s="36"/>
      <c r="B11" s="104"/>
      <c r="C11" s="41"/>
      <c r="D11" s="41" t="s">
        <v>50</v>
      </c>
      <c r="E11" s="41"/>
      <c r="F11" s="41"/>
      <c r="G11" s="67"/>
      <c r="H11" s="50"/>
      <c r="I11" s="41">
        <v>1500</v>
      </c>
      <c r="J11" s="41"/>
      <c r="K11" s="41">
        <f t="shared" si="0"/>
        <v>135</v>
      </c>
      <c r="L11" s="41">
        <f t="shared" si="1"/>
        <v>135</v>
      </c>
      <c r="M11" s="41">
        <f t="shared" si="2"/>
        <v>1770</v>
      </c>
    </row>
    <row r="12" spans="1:13">
      <c r="A12" s="36">
        <v>4</v>
      </c>
      <c r="B12" s="105" t="s">
        <v>42</v>
      </c>
      <c r="C12" s="41" t="s">
        <v>43</v>
      </c>
      <c r="D12" s="41" t="s">
        <v>413</v>
      </c>
      <c r="E12" s="41">
        <v>7208</v>
      </c>
      <c r="F12" s="41" t="s">
        <v>45</v>
      </c>
      <c r="G12" s="41" t="s">
        <v>414</v>
      </c>
      <c r="H12" s="50">
        <v>44169</v>
      </c>
      <c r="I12" s="41">
        <v>57120</v>
      </c>
      <c r="J12" s="41"/>
      <c r="K12" s="41">
        <f t="shared" si="0"/>
        <v>5140.8</v>
      </c>
      <c r="L12" s="41">
        <f t="shared" si="1"/>
        <v>5140.8</v>
      </c>
      <c r="M12" s="41">
        <f t="shared" si="2"/>
        <v>67401.600000000006</v>
      </c>
    </row>
    <row r="13" spans="1:13">
      <c r="A13" s="36"/>
      <c r="B13" s="41"/>
      <c r="C13" s="41"/>
      <c r="D13" s="41" t="s">
        <v>48</v>
      </c>
      <c r="E13" s="41">
        <v>7211</v>
      </c>
      <c r="F13" s="41" t="s">
        <v>45</v>
      </c>
      <c r="G13" s="41" t="s">
        <v>414</v>
      </c>
      <c r="H13" s="50">
        <v>44169</v>
      </c>
      <c r="I13" s="41">
        <v>20500</v>
      </c>
      <c r="J13" s="41"/>
      <c r="K13" s="41">
        <f t="shared" si="0"/>
        <v>1845</v>
      </c>
      <c r="L13" s="41">
        <f t="shared" si="1"/>
        <v>1845</v>
      </c>
      <c r="M13" s="41">
        <f t="shared" si="2"/>
        <v>24190</v>
      </c>
    </row>
    <row r="14" spans="1:13">
      <c r="A14" s="36"/>
      <c r="B14" s="41"/>
      <c r="C14" s="41"/>
      <c r="D14" s="41" t="s">
        <v>155</v>
      </c>
      <c r="E14" s="41">
        <v>7216</v>
      </c>
      <c r="F14" s="41" t="s">
        <v>45</v>
      </c>
      <c r="G14" s="41" t="s">
        <v>414</v>
      </c>
      <c r="H14" s="50">
        <v>44169</v>
      </c>
      <c r="I14" s="41">
        <v>60680</v>
      </c>
      <c r="J14" s="41"/>
      <c r="K14" s="41">
        <f t="shared" si="0"/>
        <v>5461.2</v>
      </c>
      <c r="L14" s="41">
        <f t="shared" si="1"/>
        <v>5461.2</v>
      </c>
      <c r="M14" s="41">
        <f t="shared" si="2"/>
        <v>71602.399999999994</v>
      </c>
    </row>
    <row r="15" spans="1:13">
      <c r="A15" s="36"/>
      <c r="B15" s="41"/>
      <c r="C15" s="41"/>
      <c r="D15" s="41" t="s">
        <v>365</v>
      </c>
      <c r="E15" s="41"/>
      <c r="F15" s="41"/>
      <c r="G15" s="41"/>
      <c r="H15" s="41"/>
      <c r="I15" s="41">
        <v>600</v>
      </c>
      <c r="J15" s="41"/>
      <c r="K15" s="41">
        <f t="shared" si="0"/>
        <v>54</v>
      </c>
      <c r="L15" s="41">
        <f t="shared" si="1"/>
        <v>54</v>
      </c>
      <c r="M15" s="41">
        <f t="shared" si="2"/>
        <v>708</v>
      </c>
    </row>
    <row r="16" spans="1:13">
      <c r="A16" s="36"/>
      <c r="B16" s="41"/>
      <c r="C16" s="41"/>
      <c r="D16" s="41" t="s">
        <v>50</v>
      </c>
      <c r="E16" s="41"/>
      <c r="F16" s="41"/>
      <c r="G16" s="41"/>
      <c r="H16" s="41"/>
      <c r="I16" s="41">
        <v>1600</v>
      </c>
      <c r="J16" s="41"/>
      <c r="K16" s="41">
        <f t="shared" si="0"/>
        <v>144</v>
      </c>
      <c r="L16" s="41">
        <f t="shared" si="1"/>
        <v>144</v>
      </c>
      <c r="M16" s="41">
        <f t="shared" si="2"/>
        <v>1888</v>
      </c>
    </row>
    <row r="17" spans="1:13">
      <c r="A17" s="36">
        <v>5</v>
      </c>
      <c r="B17" s="101" t="s">
        <v>113</v>
      </c>
      <c r="C17" s="54" t="s">
        <v>397</v>
      </c>
      <c r="D17" s="41" t="s">
        <v>410</v>
      </c>
      <c r="E17" s="41">
        <v>7208</v>
      </c>
      <c r="F17" s="41" t="s">
        <v>299</v>
      </c>
      <c r="G17" s="47">
        <v>34</v>
      </c>
      <c r="H17" s="50">
        <v>44166</v>
      </c>
      <c r="I17" s="41">
        <v>24240</v>
      </c>
      <c r="J17" s="41"/>
      <c r="K17" s="41">
        <f t="shared" si="0"/>
        <v>2181.6</v>
      </c>
      <c r="L17" s="41">
        <f t="shared" si="1"/>
        <v>2181.6</v>
      </c>
      <c r="M17" s="41">
        <f t="shared" si="2"/>
        <v>28603.199999999997</v>
      </c>
    </row>
    <row r="18" spans="1:13">
      <c r="A18" s="36">
        <v>6</v>
      </c>
      <c r="B18" s="105" t="s">
        <v>416</v>
      </c>
      <c r="C18" s="41" t="s">
        <v>417</v>
      </c>
      <c r="D18" s="41" t="s">
        <v>418</v>
      </c>
      <c r="E18" s="41">
        <v>8468</v>
      </c>
      <c r="F18" s="41" t="s">
        <v>419</v>
      </c>
      <c r="G18" s="41">
        <v>284</v>
      </c>
      <c r="H18" s="50">
        <v>44170</v>
      </c>
      <c r="I18" s="41">
        <v>124000</v>
      </c>
      <c r="J18" s="41"/>
      <c r="K18" s="41">
        <f t="shared" si="0"/>
        <v>11160</v>
      </c>
      <c r="L18" s="41">
        <f t="shared" si="1"/>
        <v>11160</v>
      </c>
      <c r="M18" s="41">
        <f t="shared" si="2"/>
        <v>146320</v>
      </c>
    </row>
    <row r="19" spans="1:13">
      <c r="A19" s="36">
        <v>7</v>
      </c>
      <c r="B19" s="105" t="s">
        <v>265</v>
      </c>
      <c r="C19" s="41" t="s">
        <v>266</v>
      </c>
      <c r="D19" s="41" t="s">
        <v>421</v>
      </c>
      <c r="E19" s="41"/>
      <c r="F19" s="41" t="s">
        <v>268</v>
      </c>
      <c r="G19" s="41">
        <v>368</v>
      </c>
      <c r="H19" s="50">
        <v>44170</v>
      </c>
      <c r="I19" s="41">
        <v>8000</v>
      </c>
      <c r="J19" s="41"/>
      <c r="K19" s="41">
        <f t="shared" si="0"/>
        <v>720</v>
      </c>
      <c r="L19" s="41">
        <f t="shared" si="1"/>
        <v>720</v>
      </c>
      <c r="M19" s="41">
        <f t="shared" si="2"/>
        <v>9440</v>
      </c>
    </row>
    <row r="20" spans="1:13">
      <c r="A20" s="36">
        <v>8</v>
      </c>
      <c r="B20" s="105" t="s">
        <v>434</v>
      </c>
      <c r="C20" s="41" t="s">
        <v>435</v>
      </c>
      <c r="D20" s="41" t="s">
        <v>436</v>
      </c>
      <c r="E20" s="41"/>
      <c r="F20" s="41" t="s">
        <v>438</v>
      </c>
      <c r="G20" s="41">
        <v>1442</v>
      </c>
      <c r="H20" s="50">
        <v>44180</v>
      </c>
      <c r="I20" s="41">
        <v>1125</v>
      </c>
      <c r="J20" s="41"/>
      <c r="K20" s="41">
        <f t="shared" si="0"/>
        <v>101.25</v>
      </c>
      <c r="L20" s="41">
        <f t="shared" si="1"/>
        <v>101.25</v>
      </c>
      <c r="M20" s="41">
        <f t="shared" si="2"/>
        <v>1327.5</v>
      </c>
    </row>
    <row r="21" spans="1:13">
      <c r="A21" s="36"/>
      <c r="B21" s="104"/>
      <c r="C21" s="41"/>
      <c r="D21" s="41" t="s">
        <v>437</v>
      </c>
      <c r="E21" s="41"/>
      <c r="F21" s="41" t="s">
        <v>438</v>
      </c>
      <c r="G21" s="41">
        <v>1442</v>
      </c>
      <c r="H21" s="50">
        <v>44180</v>
      </c>
      <c r="I21" s="41">
        <v>1740</v>
      </c>
      <c r="J21" s="41"/>
      <c r="K21" s="41">
        <f t="shared" si="0"/>
        <v>156.6</v>
      </c>
      <c r="L21" s="41">
        <f t="shared" si="1"/>
        <v>156.6</v>
      </c>
      <c r="M21" s="41">
        <f t="shared" si="2"/>
        <v>2053.1999999999998</v>
      </c>
    </row>
    <row r="22" spans="1:13">
      <c r="A22" s="36">
        <v>9</v>
      </c>
      <c r="B22" s="105" t="s">
        <v>42</v>
      </c>
      <c r="C22" s="41" t="s">
        <v>43</v>
      </c>
      <c r="D22" s="41" t="s">
        <v>445</v>
      </c>
      <c r="E22" s="41">
        <v>7306</v>
      </c>
      <c r="F22" s="41" t="s">
        <v>45</v>
      </c>
      <c r="G22" s="41" t="s">
        <v>448</v>
      </c>
      <c r="H22" s="50">
        <v>44173</v>
      </c>
      <c r="I22" s="41">
        <v>91530</v>
      </c>
      <c r="J22" s="41"/>
      <c r="K22" s="41">
        <f t="shared" si="0"/>
        <v>8237.6999999999989</v>
      </c>
      <c r="L22" s="41">
        <f t="shared" si="1"/>
        <v>8237.6999999999989</v>
      </c>
      <c r="M22" s="41">
        <f t="shared" si="2"/>
        <v>108005.4</v>
      </c>
    </row>
    <row r="23" spans="1:13">
      <c r="A23" s="36"/>
      <c r="B23" s="104"/>
      <c r="C23" s="41"/>
      <c r="D23" s="41" t="s">
        <v>48</v>
      </c>
      <c r="E23" s="41">
        <v>7211</v>
      </c>
      <c r="F23" s="41" t="s">
        <v>45</v>
      </c>
      <c r="G23" s="41" t="s">
        <v>448</v>
      </c>
      <c r="H23" s="50">
        <v>44173</v>
      </c>
      <c r="I23" s="41">
        <v>24650</v>
      </c>
      <c r="J23" s="41"/>
      <c r="K23" s="41">
        <f t="shared" si="0"/>
        <v>2218.5</v>
      </c>
      <c r="L23" s="41">
        <f t="shared" si="1"/>
        <v>2218.5</v>
      </c>
      <c r="M23" s="41">
        <f t="shared" si="2"/>
        <v>29087</v>
      </c>
    </row>
    <row r="24" spans="1:13">
      <c r="A24" s="36"/>
      <c r="B24" s="104"/>
      <c r="C24" s="41"/>
      <c r="D24" s="41" t="s">
        <v>446</v>
      </c>
      <c r="E24" s="41"/>
      <c r="F24" s="41"/>
      <c r="G24" s="41"/>
      <c r="H24" s="41"/>
      <c r="I24" s="41">
        <v>450</v>
      </c>
      <c r="J24" s="41"/>
      <c r="K24" s="41">
        <f t="shared" si="0"/>
        <v>40.5</v>
      </c>
      <c r="L24" s="41">
        <f t="shared" si="1"/>
        <v>40.5</v>
      </c>
      <c r="M24" s="41">
        <f t="shared" si="2"/>
        <v>531</v>
      </c>
    </row>
    <row r="25" spans="1:13">
      <c r="A25" s="36"/>
      <c r="B25" s="104"/>
      <c r="C25" s="41"/>
      <c r="D25" s="41" t="s">
        <v>447</v>
      </c>
      <c r="E25" s="41"/>
      <c r="F25" s="41"/>
      <c r="G25" s="41"/>
      <c r="H25" s="41"/>
      <c r="I25" s="41">
        <v>1600</v>
      </c>
      <c r="J25" s="41"/>
      <c r="K25" s="41">
        <f t="shared" si="0"/>
        <v>144</v>
      </c>
      <c r="L25" s="41">
        <f t="shared" si="1"/>
        <v>144</v>
      </c>
      <c r="M25" s="41">
        <f t="shared" si="2"/>
        <v>1888</v>
      </c>
    </row>
    <row r="26" spans="1:13">
      <c r="A26" s="36">
        <v>10</v>
      </c>
      <c r="B26" s="105" t="s">
        <v>42</v>
      </c>
      <c r="C26" s="41" t="s">
        <v>43</v>
      </c>
      <c r="D26" s="41" t="s">
        <v>147</v>
      </c>
      <c r="E26" s="41">
        <v>7208</v>
      </c>
      <c r="F26" s="41" t="s">
        <v>45</v>
      </c>
      <c r="G26" s="41" t="s">
        <v>450</v>
      </c>
      <c r="H26" s="50">
        <v>44174</v>
      </c>
      <c r="I26" s="41">
        <v>97387</v>
      </c>
      <c r="J26" s="41"/>
      <c r="K26" s="41">
        <f t="shared" si="0"/>
        <v>8764.83</v>
      </c>
      <c r="L26" s="41">
        <f t="shared" si="1"/>
        <v>8764.83</v>
      </c>
      <c r="M26" s="41">
        <f t="shared" si="2"/>
        <v>114916.66</v>
      </c>
    </row>
    <row r="27" spans="1:13">
      <c r="A27" s="36"/>
      <c r="B27" s="104"/>
      <c r="C27" s="41"/>
      <c r="D27" s="41" t="s">
        <v>449</v>
      </c>
      <c r="E27" s="41">
        <v>7208</v>
      </c>
      <c r="F27" s="41" t="s">
        <v>45</v>
      </c>
      <c r="G27" s="41" t="s">
        <v>450</v>
      </c>
      <c r="H27" s="50">
        <v>44174</v>
      </c>
      <c r="I27" s="41">
        <v>99487</v>
      </c>
      <c r="J27" s="41"/>
      <c r="K27" s="41">
        <f t="shared" si="0"/>
        <v>8953.83</v>
      </c>
      <c r="L27" s="41">
        <f t="shared" si="1"/>
        <v>8953.83</v>
      </c>
      <c r="M27" s="41">
        <f t="shared" si="2"/>
        <v>117394.66</v>
      </c>
    </row>
    <row r="28" spans="1:13">
      <c r="A28" s="36"/>
      <c r="B28" s="104"/>
      <c r="C28" s="41"/>
      <c r="D28" s="41" t="s">
        <v>48</v>
      </c>
      <c r="E28" s="41">
        <v>7211</v>
      </c>
      <c r="F28" s="41" t="s">
        <v>45</v>
      </c>
      <c r="G28" s="41" t="s">
        <v>450</v>
      </c>
      <c r="H28" s="50">
        <v>44174</v>
      </c>
      <c r="I28" s="41">
        <v>38640</v>
      </c>
      <c r="J28" s="41"/>
      <c r="K28" s="41">
        <f t="shared" si="0"/>
        <v>3477.6</v>
      </c>
      <c r="L28" s="41">
        <f t="shared" si="1"/>
        <v>3477.6</v>
      </c>
      <c r="M28" s="41">
        <f t="shared" si="2"/>
        <v>45595.199999999997</v>
      </c>
    </row>
    <row r="29" spans="1:13">
      <c r="A29" s="36"/>
      <c r="B29" s="104"/>
      <c r="C29" s="41"/>
      <c r="D29" s="41" t="s">
        <v>446</v>
      </c>
      <c r="E29" s="41"/>
      <c r="F29" s="41"/>
      <c r="G29" s="41"/>
      <c r="H29" s="41"/>
      <c r="I29" s="41">
        <v>920</v>
      </c>
      <c r="J29" s="41"/>
      <c r="K29" s="41">
        <f t="shared" si="0"/>
        <v>82.8</v>
      </c>
      <c r="L29" s="41">
        <f t="shared" si="1"/>
        <v>82.8</v>
      </c>
      <c r="M29" s="41">
        <f t="shared" si="2"/>
        <v>1085.5999999999999</v>
      </c>
    </row>
    <row r="30" spans="1:13">
      <c r="A30" s="36"/>
      <c r="B30" s="104"/>
      <c r="C30" s="41"/>
      <c r="D30" s="41" t="s">
        <v>447</v>
      </c>
      <c r="E30" s="41"/>
      <c r="F30" s="41"/>
      <c r="G30" s="41"/>
      <c r="H30" s="41"/>
      <c r="I30" s="41">
        <v>1800</v>
      </c>
      <c r="J30" s="41"/>
      <c r="K30" s="41">
        <f t="shared" si="0"/>
        <v>162</v>
      </c>
      <c r="L30" s="41">
        <f t="shared" si="1"/>
        <v>162</v>
      </c>
      <c r="M30" s="41">
        <f t="shared" si="2"/>
        <v>2124</v>
      </c>
    </row>
    <row r="31" spans="1:13">
      <c r="A31" s="36">
        <v>11</v>
      </c>
      <c r="B31" s="105" t="s">
        <v>42</v>
      </c>
      <c r="C31" s="41" t="s">
        <v>43</v>
      </c>
      <c r="D31" s="41" t="s">
        <v>373</v>
      </c>
      <c r="E31" s="41">
        <v>7216</v>
      </c>
      <c r="F31" s="41" t="s">
        <v>45</v>
      </c>
      <c r="G31" s="41" t="s">
        <v>439</v>
      </c>
      <c r="H31" s="50">
        <v>44180</v>
      </c>
      <c r="I31" s="41">
        <v>7854</v>
      </c>
      <c r="J31" s="41"/>
      <c r="K31" s="41">
        <f t="shared" ref="K31:K52" si="3">I31*9%</f>
        <v>706.86</v>
      </c>
      <c r="L31" s="41">
        <f t="shared" ref="L31:L52" si="4">I31*9%</f>
        <v>706.86</v>
      </c>
      <c r="M31" s="41">
        <f t="shared" ref="M31:M54" si="5">SUM(I31,K31,L31,)</f>
        <v>9267.7200000000012</v>
      </c>
    </row>
    <row r="32" spans="1:13">
      <c r="A32" s="36"/>
      <c r="B32" s="104"/>
      <c r="C32" s="41"/>
      <c r="D32" s="41" t="s">
        <v>49</v>
      </c>
      <c r="E32" s="41"/>
      <c r="F32" s="41"/>
      <c r="G32" s="41"/>
      <c r="H32" s="41"/>
      <c r="I32" s="41">
        <v>25</v>
      </c>
      <c r="J32" s="41"/>
      <c r="K32" s="41">
        <f t="shared" si="3"/>
        <v>2.25</v>
      </c>
      <c r="L32" s="41">
        <f t="shared" si="4"/>
        <v>2.25</v>
      </c>
      <c r="M32" s="41">
        <f t="shared" si="5"/>
        <v>29.5</v>
      </c>
    </row>
    <row r="33" spans="1:13">
      <c r="A33" s="36"/>
      <c r="B33" s="104"/>
      <c r="C33" s="41"/>
      <c r="D33" s="41" t="s">
        <v>50</v>
      </c>
      <c r="E33" s="41"/>
      <c r="F33" s="41"/>
      <c r="G33" s="41"/>
      <c r="H33" s="41"/>
      <c r="I33" s="41">
        <v>700</v>
      </c>
      <c r="J33" s="41"/>
      <c r="K33" s="41">
        <f t="shared" si="3"/>
        <v>63</v>
      </c>
      <c r="L33" s="41">
        <f t="shared" si="4"/>
        <v>63</v>
      </c>
      <c r="M33" s="41">
        <f t="shared" si="5"/>
        <v>826</v>
      </c>
    </row>
    <row r="34" spans="1:13">
      <c r="A34" s="36">
        <v>12</v>
      </c>
      <c r="B34" s="105" t="s">
        <v>42</v>
      </c>
      <c r="C34" s="41" t="s">
        <v>43</v>
      </c>
      <c r="D34" s="41" t="s">
        <v>449</v>
      </c>
      <c r="E34" s="41">
        <v>7208</v>
      </c>
      <c r="F34" s="41" t="s">
        <v>45</v>
      </c>
      <c r="G34" s="41" t="s">
        <v>452</v>
      </c>
      <c r="H34" s="50">
        <v>44181</v>
      </c>
      <c r="I34" s="41">
        <v>107365</v>
      </c>
      <c r="J34" s="41"/>
      <c r="K34" s="41">
        <f t="shared" si="3"/>
        <v>9662.85</v>
      </c>
      <c r="L34" s="41">
        <f t="shared" si="4"/>
        <v>9662.85</v>
      </c>
      <c r="M34" s="41">
        <f t="shared" si="5"/>
        <v>126690.70000000001</v>
      </c>
    </row>
    <row r="35" spans="1:13">
      <c r="A35" s="36"/>
      <c r="B35" s="104"/>
      <c r="C35" s="41"/>
      <c r="D35" s="41" t="s">
        <v>451</v>
      </c>
      <c r="E35" s="41">
        <v>7216</v>
      </c>
      <c r="F35" s="41" t="s">
        <v>45</v>
      </c>
      <c r="G35" s="41" t="s">
        <v>452</v>
      </c>
      <c r="H35" s="50">
        <v>44181</v>
      </c>
      <c r="I35" s="41">
        <v>31080</v>
      </c>
      <c r="J35" s="41"/>
      <c r="K35" s="41">
        <f t="shared" si="3"/>
        <v>2797.2</v>
      </c>
      <c r="L35" s="41">
        <f t="shared" si="4"/>
        <v>2797.2</v>
      </c>
      <c r="M35" s="41">
        <f t="shared" si="5"/>
        <v>36674.399999999994</v>
      </c>
    </row>
    <row r="36" spans="1:13">
      <c r="A36" s="36"/>
      <c r="B36" s="104"/>
      <c r="C36" s="41"/>
      <c r="D36" s="41" t="s">
        <v>446</v>
      </c>
      <c r="E36" s="41"/>
      <c r="F36" s="41"/>
      <c r="G36" s="41"/>
      <c r="H36" s="41"/>
      <c r="I36" s="41">
        <v>1000</v>
      </c>
      <c r="J36" s="41"/>
      <c r="K36" s="41">
        <f t="shared" si="3"/>
        <v>90</v>
      </c>
      <c r="L36" s="41">
        <f t="shared" si="4"/>
        <v>90</v>
      </c>
      <c r="M36" s="41">
        <f t="shared" si="5"/>
        <v>1180</v>
      </c>
    </row>
    <row r="37" spans="1:13">
      <c r="A37" s="36"/>
      <c r="B37" s="104"/>
      <c r="C37" s="41"/>
      <c r="D37" s="41" t="s">
        <v>447</v>
      </c>
      <c r="E37" s="41"/>
      <c r="F37" s="41"/>
      <c r="G37" s="41"/>
      <c r="H37" s="41"/>
      <c r="I37" s="41">
        <v>1500</v>
      </c>
      <c r="J37" s="41"/>
      <c r="K37" s="41">
        <f t="shared" si="3"/>
        <v>135</v>
      </c>
      <c r="L37" s="41">
        <f t="shared" si="4"/>
        <v>135</v>
      </c>
      <c r="M37" s="41">
        <f t="shared" si="5"/>
        <v>1770</v>
      </c>
    </row>
    <row r="38" spans="1:13">
      <c r="A38" s="36">
        <v>13</v>
      </c>
      <c r="B38" s="105" t="s">
        <v>42</v>
      </c>
      <c r="C38" s="41" t="s">
        <v>43</v>
      </c>
      <c r="D38" s="41" t="s">
        <v>48</v>
      </c>
      <c r="E38" s="41">
        <v>7211</v>
      </c>
      <c r="F38" s="41" t="s">
        <v>45</v>
      </c>
      <c r="G38" s="41" t="s">
        <v>453</v>
      </c>
      <c r="H38" s="50">
        <v>44182</v>
      </c>
      <c r="I38" s="41">
        <v>23392</v>
      </c>
      <c r="J38" s="41"/>
      <c r="K38" s="41">
        <f t="shared" si="3"/>
        <v>2105.2799999999997</v>
      </c>
      <c r="L38" s="41">
        <f t="shared" si="4"/>
        <v>2105.2799999999997</v>
      </c>
      <c r="M38" s="41">
        <f t="shared" si="5"/>
        <v>27602.559999999998</v>
      </c>
    </row>
    <row r="39" spans="1:13">
      <c r="A39" s="36"/>
      <c r="B39" s="104"/>
      <c r="C39" s="41"/>
      <c r="D39" s="41" t="s">
        <v>446</v>
      </c>
      <c r="E39" s="41"/>
      <c r="F39" s="41"/>
      <c r="G39" s="41"/>
      <c r="H39" s="41"/>
      <c r="I39" s="41">
        <v>250</v>
      </c>
      <c r="J39" s="41"/>
      <c r="K39" s="41">
        <f t="shared" si="3"/>
        <v>22.5</v>
      </c>
      <c r="L39" s="41">
        <f t="shared" si="4"/>
        <v>22.5</v>
      </c>
      <c r="M39" s="41">
        <f t="shared" si="5"/>
        <v>295</v>
      </c>
    </row>
    <row r="40" spans="1:13">
      <c r="A40" s="36"/>
      <c r="B40" s="104"/>
      <c r="C40" s="41"/>
      <c r="D40" s="41" t="s">
        <v>447</v>
      </c>
      <c r="E40" s="41"/>
      <c r="F40" s="41"/>
      <c r="G40" s="41"/>
      <c r="H40" s="41"/>
      <c r="I40" s="41">
        <v>800</v>
      </c>
      <c r="J40" s="41"/>
      <c r="K40" s="41">
        <f t="shared" si="3"/>
        <v>72</v>
      </c>
      <c r="L40" s="41">
        <f t="shared" si="4"/>
        <v>72</v>
      </c>
      <c r="M40" s="41">
        <f t="shared" si="5"/>
        <v>944</v>
      </c>
    </row>
    <row r="41" spans="1:13">
      <c r="A41" s="36">
        <v>14</v>
      </c>
      <c r="B41" s="106" t="s">
        <v>4</v>
      </c>
      <c r="C41" s="38" t="s">
        <v>18</v>
      </c>
      <c r="D41" s="41" t="s">
        <v>457</v>
      </c>
      <c r="E41" s="41">
        <v>8311</v>
      </c>
      <c r="F41" s="41" t="s">
        <v>28</v>
      </c>
      <c r="G41" s="41" t="s">
        <v>460</v>
      </c>
      <c r="H41" s="50">
        <v>44180</v>
      </c>
      <c r="I41" s="41">
        <v>13080</v>
      </c>
      <c r="J41" s="41"/>
      <c r="K41" s="41">
        <f t="shared" si="3"/>
        <v>1177.2</v>
      </c>
      <c r="L41" s="41">
        <f t="shared" si="4"/>
        <v>1177.2</v>
      </c>
      <c r="M41" s="41">
        <f t="shared" si="5"/>
        <v>15434.400000000001</v>
      </c>
    </row>
    <row r="42" spans="1:13">
      <c r="A42" s="36"/>
      <c r="B42" s="104"/>
      <c r="C42" s="41"/>
      <c r="D42" s="41" t="s">
        <v>458</v>
      </c>
      <c r="E42" s="41">
        <v>6804</v>
      </c>
      <c r="F42" s="41" t="s">
        <v>28</v>
      </c>
      <c r="G42" s="41" t="s">
        <v>460</v>
      </c>
      <c r="H42" s="50">
        <v>44180</v>
      </c>
      <c r="I42" s="41">
        <v>230</v>
      </c>
      <c r="J42" s="41"/>
      <c r="K42" s="41">
        <f t="shared" si="3"/>
        <v>20.7</v>
      </c>
      <c r="L42" s="41">
        <f t="shared" si="4"/>
        <v>20.7</v>
      </c>
      <c r="M42" s="41">
        <f t="shared" si="5"/>
        <v>271.39999999999998</v>
      </c>
    </row>
    <row r="43" spans="1:13">
      <c r="A43" s="36"/>
      <c r="B43" s="104"/>
      <c r="C43" s="41"/>
      <c r="D43" s="41" t="s">
        <v>459</v>
      </c>
      <c r="E43" s="41">
        <v>8515</v>
      </c>
      <c r="F43" s="41" t="s">
        <v>28</v>
      </c>
      <c r="G43" s="41" t="s">
        <v>460</v>
      </c>
      <c r="H43" s="50">
        <v>44180</v>
      </c>
      <c r="I43" s="41">
        <v>300</v>
      </c>
      <c r="J43" s="41"/>
      <c r="K43" s="41">
        <f t="shared" si="3"/>
        <v>27</v>
      </c>
      <c r="L43" s="41">
        <f t="shared" si="4"/>
        <v>27</v>
      </c>
      <c r="M43" s="41">
        <f t="shared" si="5"/>
        <v>354</v>
      </c>
    </row>
    <row r="44" spans="1:13">
      <c r="A44" s="36">
        <v>15</v>
      </c>
      <c r="B44" s="105" t="s">
        <v>240</v>
      </c>
      <c r="C44" s="41" t="s">
        <v>241</v>
      </c>
      <c r="D44" s="41" t="s">
        <v>309</v>
      </c>
      <c r="E44" s="41">
        <v>27111900</v>
      </c>
      <c r="F44" s="41" t="s">
        <v>243</v>
      </c>
      <c r="G44" s="41">
        <v>6614</v>
      </c>
      <c r="H44" s="50">
        <v>44180</v>
      </c>
      <c r="I44" s="41">
        <v>1121.6099999999999</v>
      </c>
      <c r="J44" s="41"/>
      <c r="K44" s="41">
        <f t="shared" si="3"/>
        <v>100.94489999999999</v>
      </c>
      <c r="L44" s="41">
        <f t="shared" si="4"/>
        <v>100.94489999999999</v>
      </c>
      <c r="M44" s="41">
        <f t="shared" si="5"/>
        <v>1323.4997999999998</v>
      </c>
    </row>
    <row r="45" spans="1:13">
      <c r="A45" s="36">
        <v>16</v>
      </c>
      <c r="B45" s="105" t="s">
        <v>355</v>
      </c>
      <c r="C45" s="41" t="s">
        <v>356</v>
      </c>
      <c r="D45" s="41" t="s">
        <v>461</v>
      </c>
      <c r="E45" s="41">
        <v>8467</v>
      </c>
      <c r="F45" s="41" t="s">
        <v>358</v>
      </c>
      <c r="G45" s="41">
        <v>13</v>
      </c>
      <c r="H45" s="50">
        <v>44180</v>
      </c>
      <c r="I45" s="41">
        <v>11800</v>
      </c>
      <c r="J45" s="41"/>
      <c r="K45" s="41">
        <f t="shared" si="3"/>
        <v>1062</v>
      </c>
      <c r="L45" s="41">
        <f t="shared" si="4"/>
        <v>1062</v>
      </c>
      <c r="M45" s="41">
        <f t="shared" si="5"/>
        <v>13924</v>
      </c>
    </row>
    <row r="46" spans="1:13">
      <c r="A46" s="36">
        <v>17</v>
      </c>
      <c r="B46" s="105" t="s">
        <v>149</v>
      </c>
      <c r="C46" s="41" t="s">
        <v>150</v>
      </c>
      <c r="D46" s="41" t="s">
        <v>462</v>
      </c>
      <c r="E46" s="41">
        <v>9004</v>
      </c>
      <c r="F46" s="41" t="s">
        <v>152</v>
      </c>
      <c r="G46" s="41" t="s">
        <v>469</v>
      </c>
      <c r="H46" s="50">
        <v>44179</v>
      </c>
      <c r="I46" s="41">
        <v>480</v>
      </c>
      <c r="J46" s="41"/>
      <c r="K46" s="41">
        <f t="shared" si="3"/>
        <v>43.199999999999996</v>
      </c>
      <c r="L46" s="41">
        <f t="shared" si="4"/>
        <v>43.199999999999996</v>
      </c>
      <c r="M46" s="41">
        <f t="shared" si="5"/>
        <v>566.40000000000009</v>
      </c>
    </row>
    <row r="47" spans="1:13">
      <c r="A47" s="36"/>
      <c r="B47" s="104"/>
      <c r="C47" s="41"/>
      <c r="D47" s="41" t="s">
        <v>463</v>
      </c>
      <c r="E47" s="41">
        <v>7318</v>
      </c>
      <c r="F47" s="41" t="s">
        <v>152</v>
      </c>
      <c r="G47" s="41" t="s">
        <v>469</v>
      </c>
      <c r="H47" s="50">
        <v>44179</v>
      </c>
      <c r="I47" s="41">
        <v>2250</v>
      </c>
      <c r="J47" s="41"/>
      <c r="K47" s="41">
        <f t="shared" si="3"/>
        <v>202.5</v>
      </c>
      <c r="L47" s="41">
        <f t="shared" si="4"/>
        <v>202.5</v>
      </c>
      <c r="M47" s="41">
        <f t="shared" si="5"/>
        <v>2655</v>
      </c>
    </row>
    <row r="48" spans="1:13">
      <c r="A48" s="36"/>
      <c r="B48" s="104"/>
      <c r="C48" s="41"/>
      <c r="D48" s="41" t="s">
        <v>222</v>
      </c>
      <c r="E48" s="41">
        <v>6804</v>
      </c>
      <c r="F48" s="41" t="s">
        <v>152</v>
      </c>
      <c r="G48" s="41" t="s">
        <v>469</v>
      </c>
      <c r="H48" s="50">
        <v>44179</v>
      </c>
      <c r="I48" s="41">
        <v>1625</v>
      </c>
      <c r="J48" s="41"/>
      <c r="K48" s="41">
        <f t="shared" si="3"/>
        <v>146.25</v>
      </c>
      <c r="L48" s="41">
        <f t="shared" si="4"/>
        <v>146.25</v>
      </c>
      <c r="M48" s="41">
        <f t="shared" si="5"/>
        <v>1917.5</v>
      </c>
    </row>
    <row r="49" spans="1:13">
      <c r="A49" s="36"/>
      <c r="B49" s="104"/>
      <c r="C49" s="41"/>
      <c r="D49" s="41" t="s">
        <v>464</v>
      </c>
      <c r="E49" s="41">
        <v>7020</v>
      </c>
      <c r="F49" s="41" t="s">
        <v>152</v>
      </c>
      <c r="G49" s="41" t="s">
        <v>469</v>
      </c>
      <c r="H49" s="50">
        <v>44179</v>
      </c>
      <c r="I49" s="41">
        <v>200</v>
      </c>
      <c r="J49" s="41"/>
      <c r="K49" s="41">
        <f t="shared" si="3"/>
        <v>18</v>
      </c>
      <c r="L49" s="41">
        <f t="shared" si="4"/>
        <v>18</v>
      </c>
      <c r="M49" s="41">
        <f t="shared" si="5"/>
        <v>236</v>
      </c>
    </row>
    <row r="50" spans="1:13">
      <c r="A50" s="36"/>
      <c r="B50" s="104"/>
      <c r="C50" s="41"/>
      <c r="D50" s="41" t="s">
        <v>465</v>
      </c>
      <c r="E50" s="41">
        <v>7020</v>
      </c>
      <c r="F50" s="41" t="s">
        <v>152</v>
      </c>
      <c r="G50" s="41" t="s">
        <v>469</v>
      </c>
      <c r="H50" s="50">
        <v>44179</v>
      </c>
      <c r="I50" s="41">
        <v>400</v>
      </c>
      <c r="J50" s="41"/>
      <c r="K50" s="41">
        <f t="shared" si="3"/>
        <v>36</v>
      </c>
      <c r="L50" s="41">
        <f t="shared" si="4"/>
        <v>36</v>
      </c>
      <c r="M50" s="41">
        <f t="shared" si="5"/>
        <v>472</v>
      </c>
    </row>
    <row r="51" spans="1:13">
      <c r="A51" s="36"/>
      <c r="B51" s="104"/>
      <c r="C51" s="41"/>
      <c r="D51" s="41" t="s">
        <v>466</v>
      </c>
      <c r="E51" s="41">
        <v>3919</v>
      </c>
      <c r="F51" s="41" t="s">
        <v>152</v>
      </c>
      <c r="G51" s="41" t="s">
        <v>469</v>
      </c>
      <c r="H51" s="50">
        <v>44179</v>
      </c>
      <c r="I51" s="41">
        <v>100</v>
      </c>
      <c r="J51" s="41"/>
      <c r="K51" s="41">
        <f t="shared" si="3"/>
        <v>9</v>
      </c>
      <c r="L51" s="41">
        <f t="shared" si="4"/>
        <v>9</v>
      </c>
      <c r="M51" s="41">
        <f t="shared" si="5"/>
        <v>118</v>
      </c>
    </row>
    <row r="52" spans="1:13">
      <c r="A52" s="36"/>
      <c r="B52" s="104"/>
      <c r="C52" s="41"/>
      <c r="D52" s="41" t="s">
        <v>467</v>
      </c>
      <c r="E52" s="41">
        <v>8546</v>
      </c>
      <c r="F52" s="41" t="s">
        <v>152</v>
      </c>
      <c r="G52" s="41" t="s">
        <v>469</v>
      </c>
      <c r="H52" s="50">
        <v>44179</v>
      </c>
      <c r="I52" s="41">
        <v>90</v>
      </c>
      <c r="J52" s="41"/>
      <c r="K52" s="41">
        <f t="shared" si="3"/>
        <v>8.1</v>
      </c>
      <c r="L52" s="41">
        <f t="shared" si="4"/>
        <v>8.1</v>
      </c>
      <c r="M52" s="41">
        <f t="shared" si="5"/>
        <v>106.19999999999999</v>
      </c>
    </row>
    <row r="53" spans="1:13">
      <c r="A53" s="36"/>
      <c r="B53" s="104"/>
      <c r="C53" s="41"/>
      <c r="D53" s="41" t="s">
        <v>468</v>
      </c>
      <c r="E53" s="41">
        <v>5208</v>
      </c>
      <c r="F53" s="41" t="s">
        <v>152</v>
      </c>
      <c r="G53" s="41" t="s">
        <v>469</v>
      </c>
      <c r="H53" s="50">
        <v>44179</v>
      </c>
      <c r="I53" s="41">
        <v>200</v>
      </c>
      <c r="J53" s="41"/>
      <c r="K53" s="41">
        <f>I53*2.5%</f>
        <v>5</v>
      </c>
      <c r="L53" s="41">
        <f>I53*2.5%</f>
        <v>5</v>
      </c>
      <c r="M53" s="41">
        <f t="shared" si="5"/>
        <v>210</v>
      </c>
    </row>
    <row r="54" spans="1:13">
      <c r="A54" s="36">
        <v>18</v>
      </c>
      <c r="B54" s="105" t="s">
        <v>157</v>
      </c>
      <c r="C54" s="13" t="s">
        <v>158</v>
      </c>
      <c r="D54" s="13" t="s">
        <v>470</v>
      </c>
      <c r="E54" s="13">
        <v>9988</v>
      </c>
      <c r="F54" s="13" t="s">
        <v>160</v>
      </c>
      <c r="G54" s="13" t="s">
        <v>471</v>
      </c>
      <c r="H54" s="50">
        <v>44182</v>
      </c>
      <c r="I54" s="41">
        <v>10159.5</v>
      </c>
      <c r="J54" s="41"/>
      <c r="K54" s="41">
        <f>I54*6%</f>
        <v>609.56999999999994</v>
      </c>
      <c r="L54" s="41">
        <f>I54*6%</f>
        <v>609.56999999999994</v>
      </c>
      <c r="M54" s="41">
        <f t="shared" si="5"/>
        <v>11378.64</v>
      </c>
    </row>
    <row r="55" spans="1:13">
      <c r="A55" s="36"/>
      <c r="B55" s="104"/>
      <c r="C55" s="41"/>
      <c r="D55" s="41" t="s">
        <v>472</v>
      </c>
      <c r="E55" s="13">
        <v>9988</v>
      </c>
      <c r="F55" s="13" t="s">
        <v>160</v>
      </c>
      <c r="G55" s="13" t="s">
        <v>471</v>
      </c>
      <c r="H55" s="50">
        <v>44182</v>
      </c>
      <c r="I55" s="41">
        <v>2210</v>
      </c>
      <c r="J55" s="41"/>
      <c r="K55" s="41">
        <f t="shared" ref="K55:K59" si="6">I55*6%</f>
        <v>132.6</v>
      </c>
      <c r="L55" s="41">
        <f t="shared" ref="L55:L59" si="7">I55*6%</f>
        <v>132.6</v>
      </c>
      <c r="M55" s="41">
        <f t="shared" ref="M55:M61" si="8">SUM(I55,K55,L55,)</f>
        <v>2475.1999999999998</v>
      </c>
    </row>
    <row r="56" spans="1:13">
      <c r="A56" s="36"/>
      <c r="B56" s="104"/>
      <c r="C56" s="41"/>
      <c r="D56" s="13" t="s">
        <v>473</v>
      </c>
      <c r="E56" s="13">
        <v>9988</v>
      </c>
      <c r="F56" s="13" t="s">
        <v>160</v>
      </c>
      <c r="G56" s="13" t="s">
        <v>471</v>
      </c>
      <c r="H56" s="50">
        <v>44182</v>
      </c>
      <c r="I56" s="41">
        <v>1843.2</v>
      </c>
      <c r="J56" s="41"/>
      <c r="K56" s="41">
        <f t="shared" si="6"/>
        <v>110.592</v>
      </c>
      <c r="L56" s="41">
        <f t="shared" si="7"/>
        <v>110.592</v>
      </c>
      <c r="M56" s="41">
        <f t="shared" si="8"/>
        <v>2064.384</v>
      </c>
    </row>
    <row r="57" spans="1:13">
      <c r="A57" s="36"/>
      <c r="B57" s="104"/>
      <c r="C57" s="41"/>
      <c r="D57" s="41" t="s">
        <v>474</v>
      </c>
      <c r="E57" s="13">
        <v>9988</v>
      </c>
      <c r="F57" s="13" t="s">
        <v>160</v>
      </c>
      <c r="G57" s="13" t="s">
        <v>471</v>
      </c>
      <c r="H57" s="50">
        <v>44182</v>
      </c>
      <c r="I57" s="41">
        <v>184</v>
      </c>
      <c r="J57" s="41"/>
      <c r="K57" s="41">
        <f t="shared" si="6"/>
        <v>11.04</v>
      </c>
      <c r="L57" s="41">
        <f t="shared" si="7"/>
        <v>11.04</v>
      </c>
      <c r="M57" s="41">
        <f t="shared" si="8"/>
        <v>206.07999999999998</v>
      </c>
    </row>
    <row r="58" spans="1:13">
      <c r="A58" s="36">
        <v>19</v>
      </c>
      <c r="B58" s="105" t="s">
        <v>157</v>
      </c>
      <c r="C58" s="13" t="s">
        <v>158</v>
      </c>
      <c r="D58" s="13" t="s">
        <v>470</v>
      </c>
      <c r="E58" s="13">
        <v>9988</v>
      </c>
      <c r="F58" s="13" t="s">
        <v>160</v>
      </c>
      <c r="G58" s="13" t="s">
        <v>495</v>
      </c>
      <c r="H58" s="50">
        <v>44187</v>
      </c>
      <c r="I58" s="41">
        <v>1296</v>
      </c>
      <c r="J58" s="41"/>
      <c r="K58" s="41">
        <f t="shared" si="6"/>
        <v>77.759999999999991</v>
      </c>
      <c r="L58" s="41">
        <f t="shared" si="7"/>
        <v>77.759999999999991</v>
      </c>
      <c r="M58" s="41">
        <f t="shared" si="8"/>
        <v>1451.52</v>
      </c>
    </row>
    <row r="59" spans="1:13">
      <c r="A59" s="36"/>
      <c r="B59" s="104"/>
      <c r="C59" s="41"/>
      <c r="D59" s="41" t="s">
        <v>472</v>
      </c>
      <c r="E59" s="13">
        <v>9988</v>
      </c>
      <c r="F59" s="13" t="s">
        <v>160</v>
      </c>
      <c r="G59" s="13" t="s">
        <v>495</v>
      </c>
      <c r="H59" s="50">
        <v>44187</v>
      </c>
      <c r="I59" s="41">
        <v>160</v>
      </c>
      <c r="J59" s="41"/>
      <c r="K59" s="41">
        <f t="shared" si="6"/>
        <v>9.6</v>
      </c>
      <c r="L59" s="41">
        <f t="shared" si="7"/>
        <v>9.6</v>
      </c>
      <c r="M59" s="41">
        <f t="shared" si="8"/>
        <v>179.2</v>
      </c>
    </row>
    <row r="60" spans="1:13">
      <c r="A60" s="36">
        <v>20</v>
      </c>
      <c r="B60" s="105" t="s">
        <v>240</v>
      </c>
      <c r="C60" s="41" t="s">
        <v>241</v>
      </c>
      <c r="D60" s="41" t="s">
        <v>309</v>
      </c>
      <c r="E60" s="41">
        <v>27111900</v>
      </c>
      <c r="F60" s="41" t="s">
        <v>243</v>
      </c>
      <c r="G60" s="41">
        <v>6765</v>
      </c>
      <c r="H60" s="50">
        <v>44184</v>
      </c>
      <c r="I60" s="41">
        <v>1121.6099999999999</v>
      </c>
      <c r="J60" s="41"/>
      <c r="K60" s="41">
        <f>I60*9%</f>
        <v>100.94489999999999</v>
      </c>
      <c r="L60" s="41">
        <f>I60*9%</f>
        <v>100.94489999999999</v>
      </c>
      <c r="M60" s="41">
        <f t="shared" si="8"/>
        <v>1323.4997999999998</v>
      </c>
    </row>
    <row r="61" spans="1:13">
      <c r="A61" s="36">
        <v>21</v>
      </c>
      <c r="B61" s="106" t="s">
        <v>4</v>
      </c>
      <c r="C61" s="38" t="s">
        <v>18</v>
      </c>
      <c r="D61" s="41" t="s">
        <v>496</v>
      </c>
      <c r="E61" s="41">
        <v>6804</v>
      </c>
      <c r="F61" s="41" t="s">
        <v>28</v>
      </c>
      <c r="G61" s="41" t="s">
        <v>497</v>
      </c>
      <c r="H61" s="50">
        <v>44186</v>
      </c>
      <c r="I61" s="41">
        <v>2950</v>
      </c>
      <c r="J61" s="41"/>
      <c r="K61" s="41">
        <f>I61*9%</f>
        <v>265.5</v>
      </c>
      <c r="L61" s="41">
        <f>I61*9%</f>
        <v>265.5</v>
      </c>
      <c r="M61" s="41">
        <f t="shared" si="8"/>
        <v>3481</v>
      </c>
    </row>
    <row r="62" spans="1:13">
      <c r="A62" s="36"/>
      <c r="B62" s="104"/>
      <c r="C62" s="41"/>
      <c r="D62" s="41" t="s">
        <v>222</v>
      </c>
      <c r="E62" s="41">
        <v>6804</v>
      </c>
      <c r="F62" s="41" t="s">
        <v>28</v>
      </c>
      <c r="G62" s="41" t="s">
        <v>497</v>
      </c>
      <c r="H62" s="50">
        <v>44186</v>
      </c>
      <c r="I62" s="41">
        <v>1650</v>
      </c>
      <c r="J62" s="41"/>
      <c r="K62" s="41">
        <f>I62*9%</f>
        <v>148.5</v>
      </c>
      <c r="L62" s="41">
        <f>I62*9%</f>
        <v>148.5</v>
      </c>
      <c r="M62" s="41">
        <f t="shared" ref="M62" si="9">SUM(I62,K62,L62,)</f>
        <v>1947</v>
      </c>
    </row>
    <row r="63" spans="1:13">
      <c r="A63" s="36">
        <v>22</v>
      </c>
      <c r="B63" s="105" t="s">
        <v>42</v>
      </c>
      <c r="C63" s="41" t="s">
        <v>43</v>
      </c>
      <c r="D63" s="41" t="s">
        <v>445</v>
      </c>
      <c r="E63" s="41">
        <v>7306</v>
      </c>
      <c r="F63" s="41" t="s">
        <v>45</v>
      </c>
      <c r="G63" s="41" t="s">
        <v>498</v>
      </c>
      <c r="H63" s="50">
        <v>44186</v>
      </c>
      <c r="I63" s="41">
        <v>85215</v>
      </c>
      <c r="J63" s="41"/>
      <c r="K63" s="41">
        <f t="shared" ref="K63:K83" si="10">I63*9%</f>
        <v>7669.3499999999995</v>
      </c>
      <c r="L63" s="41">
        <f t="shared" ref="L63:L83" si="11">I63*9%</f>
        <v>7669.3499999999995</v>
      </c>
      <c r="M63" s="41">
        <f t="shared" ref="M63:M91" si="12">SUM(I63,K63,L63,)</f>
        <v>100553.70000000001</v>
      </c>
    </row>
    <row r="64" spans="1:13">
      <c r="A64" s="36"/>
      <c r="B64" s="104"/>
      <c r="C64" s="41"/>
      <c r="D64" s="41" t="s">
        <v>373</v>
      </c>
      <c r="E64" s="41">
        <v>7216</v>
      </c>
      <c r="F64" s="41" t="s">
        <v>45</v>
      </c>
      <c r="G64" s="41" t="s">
        <v>498</v>
      </c>
      <c r="H64" s="50">
        <v>44186</v>
      </c>
      <c r="I64" s="41">
        <v>52200</v>
      </c>
      <c r="J64" s="41"/>
      <c r="K64" s="41">
        <f t="shared" si="10"/>
        <v>4698</v>
      </c>
      <c r="L64" s="41">
        <f t="shared" si="11"/>
        <v>4698</v>
      </c>
      <c r="M64" s="41">
        <f t="shared" si="12"/>
        <v>61596</v>
      </c>
    </row>
    <row r="65" spans="1:13">
      <c r="A65" s="36"/>
      <c r="B65" s="104"/>
      <c r="C65" s="41"/>
      <c r="D65" s="41" t="s">
        <v>48</v>
      </c>
      <c r="E65" s="41">
        <v>7211</v>
      </c>
      <c r="F65" s="41" t="s">
        <v>45</v>
      </c>
      <c r="G65" s="41" t="s">
        <v>498</v>
      </c>
      <c r="H65" s="50">
        <v>44186</v>
      </c>
      <c r="I65" s="41">
        <v>27840</v>
      </c>
      <c r="J65" s="41"/>
      <c r="K65" s="41">
        <f t="shared" si="10"/>
        <v>2505.6</v>
      </c>
      <c r="L65" s="41">
        <f t="shared" si="11"/>
        <v>2505.6</v>
      </c>
      <c r="M65" s="41">
        <f t="shared" si="12"/>
        <v>32851.199999999997</v>
      </c>
    </row>
    <row r="66" spans="1:13">
      <c r="A66" s="36"/>
      <c r="B66" s="104"/>
      <c r="C66" s="41"/>
      <c r="D66" s="41" t="s">
        <v>446</v>
      </c>
      <c r="E66" s="41"/>
      <c r="F66" s="41"/>
      <c r="G66" s="41"/>
      <c r="H66" s="41"/>
      <c r="I66" s="41">
        <v>750</v>
      </c>
      <c r="J66" s="41"/>
      <c r="K66" s="41">
        <f t="shared" si="10"/>
        <v>67.5</v>
      </c>
      <c r="L66" s="41">
        <f t="shared" si="11"/>
        <v>67.5</v>
      </c>
      <c r="M66" s="41">
        <f t="shared" si="12"/>
        <v>885</v>
      </c>
    </row>
    <row r="67" spans="1:13">
      <c r="A67" s="36"/>
      <c r="B67" s="104"/>
      <c r="C67" s="41"/>
      <c r="D67" s="41" t="s">
        <v>447</v>
      </c>
      <c r="E67" s="41"/>
      <c r="F67" s="41"/>
      <c r="G67" s="41"/>
      <c r="H67" s="41"/>
      <c r="I67" s="41">
        <v>1600</v>
      </c>
      <c r="J67" s="41"/>
      <c r="K67" s="41">
        <f t="shared" si="10"/>
        <v>144</v>
      </c>
      <c r="L67" s="41">
        <f t="shared" si="11"/>
        <v>144</v>
      </c>
      <c r="M67" s="41">
        <f t="shared" si="12"/>
        <v>1888</v>
      </c>
    </row>
    <row r="68" spans="1:13">
      <c r="A68" s="36">
        <v>23</v>
      </c>
      <c r="B68" s="105" t="s">
        <v>149</v>
      </c>
      <c r="C68" s="41" t="s">
        <v>150</v>
      </c>
      <c r="D68" s="41" t="s">
        <v>499</v>
      </c>
      <c r="E68" s="41">
        <v>7318</v>
      </c>
      <c r="F68" s="41" t="s">
        <v>152</v>
      </c>
      <c r="G68" s="41" t="s">
        <v>501</v>
      </c>
      <c r="H68" s="50">
        <v>44188</v>
      </c>
      <c r="I68" s="41">
        <v>1950</v>
      </c>
      <c r="J68" s="41"/>
      <c r="K68" s="41">
        <f t="shared" si="10"/>
        <v>175.5</v>
      </c>
      <c r="L68" s="41">
        <f t="shared" si="11"/>
        <v>175.5</v>
      </c>
      <c r="M68" s="41">
        <f t="shared" si="12"/>
        <v>2301</v>
      </c>
    </row>
    <row r="69" spans="1:13">
      <c r="A69" s="36"/>
      <c r="B69" s="104"/>
      <c r="C69" s="41"/>
      <c r="D69" s="41" t="s">
        <v>500</v>
      </c>
      <c r="E69" s="41">
        <v>9017</v>
      </c>
      <c r="F69" s="41" t="s">
        <v>152</v>
      </c>
      <c r="G69" s="41" t="s">
        <v>501</v>
      </c>
      <c r="H69" s="50">
        <v>44188</v>
      </c>
      <c r="I69" s="41">
        <v>400</v>
      </c>
      <c r="J69" s="41"/>
      <c r="K69" s="41">
        <f t="shared" si="10"/>
        <v>36</v>
      </c>
      <c r="L69" s="41">
        <f t="shared" si="11"/>
        <v>36</v>
      </c>
      <c r="M69" s="41">
        <f t="shared" si="12"/>
        <v>472</v>
      </c>
    </row>
    <row r="70" spans="1:13">
      <c r="A70" s="36">
        <v>24</v>
      </c>
      <c r="B70" s="105" t="s">
        <v>42</v>
      </c>
      <c r="C70" s="41" t="s">
        <v>43</v>
      </c>
      <c r="D70" s="41" t="s">
        <v>445</v>
      </c>
      <c r="E70" s="41">
        <v>7304</v>
      </c>
      <c r="F70" s="41" t="s">
        <v>45</v>
      </c>
      <c r="G70" s="41" t="s">
        <v>502</v>
      </c>
      <c r="H70" s="50">
        <v>44194</v>
      </c>
      <c r="I70" s="41">
        <v>41100</v>
      </c>
      <c r="J70" s="41"/>
      <c r="K70" s="41">
        <f t="shared" si="10"/>
        <v>3699</v>
      </c>
      <c r="L70" s="41">
        <f t="shared" si="11"/>
        <v>3699</v>
      </c>
      <c r="M70" s="41">
        <f t="shared" si="12"/>
        <v>48498</v>
      </c>
    </row>
    <row r="71" spans="1:13">
      <c r="A71" s="36"/>
      <c r="B71" s="104"/>
      <c r="C71" s="41"/>
      <c r="D71" s="41" t="s">
        <v>451</v>
      </c>
      <c r="E71" s="41">
        <v>7216</v>
      </c>
      <c r="F71" s="41" t="s">
        <v>45</v>
      </c>
      <c r="G71" s="41" t="s">
        <v>502</v>
      </c>
      <c r="H71" s="50">
        <v>44194</v>
      </c>
      <c r="I71" s="41">
        <v>47775</v>
      </c>
      <c r="J71" s="41"/>
      <c r="K71" s="41">
        <f t="shared" si="10"/>
        <v>4299.75</v>
      </c>
      <c r="L71" s="41">
        <f t="shared" si="11"/>
        <v>4299.75</v>
      </c>
      <c r="M71" s="41">
        <f t="shared" si="12"/>
        <v>56374.5</v>
      </c>
    </row>
    <row r="72" spans="1:13">
      <c r="A72" s="36"/>
      <c r="B72" s="104"/>
      <c r="C72" s="41"/>
      <c r="D72" s="41" t="s">
        <v>373</v>
      </c>
      <c r="E72" s="41">
        <v>7216</v>
      </c>
      <c r="F72" s="41" t="s">
        <v>45</v>
      </c>
      <c r="G72" s="41" t="s">
        <v>502</v>
      </c>
      <c r="H72" s="50">
        <v>44194</v>
      </c>
      <c r="I72" s="41">
        <v>103017.5</v>
      </c>
      <c r="J72" s="41"/>
      <c r="K72" s="41">
        <f t="shared" si="10"/>
        <v>9271.5749999999989</v>
      </c>
      <c r="L72" s="41">
        <f t="shared" si="11"/>
        <v>9271.5749999999989</v>
      </c>
      <c r="M72" s="41">
        <f t="shared" si="12"/>
        <v>121560.65</v>
      </c>
    </row>
    <row r="73" spans="1:13">
      <c r="A73" s="36"/>
      <c r="B73" s="104"/>
      <c r="C73" s="41"/>
      <c r="D73" s="41" t="s">
        <v>48</v>
      </c>
      <c r="E73" s="41">
        <v>7211</v>
      </c>
      <c r="F73" s="41" t="s">
        <v>45</v>
      </c>
      <c r="G73" s="41" t="s">
        <v>502</v>
      </c>
      <c r="H73" s="50">
        <v>44194</v>
      </c>
      <c r="I73" s="41">
        <v>26737.5</v>
      </c>
      <c r="J73" s="41"/>
      <c r="K73" s="41">
        <f t="shared" si="10"/>
        <v>2406.375</v>
      </c>
      <c r="L73" s="41">
        <f t="shared" si="11"/>
        <v>2406.375</v>
      </c>
      <c r="M73" s="41">
        <f t="shared" si="12"/>
        <v>31550.25</v>
      </c>
    </row>
    <row r="74" spans="1:13">
      <c r="A74" s="36"/>
      <c r="B74" s="104"/>
      <c r="C74" s="41"/>
      <c r="D74" s="41" t="s">
        <v>446</v>
      </c>
      <c r="E74" s="41"/>
      <c r="F74" s="41"/>
      <c r="G74" s="41"/>
      <c r="H74" s="41"/>
      <c r="I74" s="41">
        <v>1000</v>
      </c>
      <c r="J74" s="41"/>
      <c r="K74" s="41">
        <f t="shared" si="10"/>
        <v>90</v>
      </c>
      <c r="L74" s="41">
        <f t="shared" si="11"/>
        <v>90</v>
      </c>
      <c r="M74" s="41">
        <f t="shared" si="12"/>
        <v>1180</v>
      </c>
    </row>
    <row r="75" spans="1:13">
      <c r="A75" s="41"/>
      <c r="B75" s="104"/>
      <c r="C75" s="41"/>
      <c r="D75" s="64" t="s">
        <v>447</v>
      </c>
      <c r="E75" s="41"/>
      <c r="F75" s="41"/>
      <c r="G75" s="41"/>
      <c r="H75" s="41"/>
      <c r="I75" s="64">
        <v>2000</v>
      </c>
      <c r="J75" s="41"/>
      <c r="K75" s="64">
        <f t="shared" si="10"/>
        <v>180</v>
      </c>
      <c r="L75" s="64">
        <f t="shared" si="11"/>
        <v>180</v>
      </c>
      <c r="M75" s="64">
        <f t="shared" si="12"/>
        <v>2360</v>
      </c>
    </row>
    <row r="76" spans="1:13">
      <c r="A76" s="97">
        <v>25</v>
      </c>
      <c r="B76" s="107" t="s">
        <v>240</v>
      </c>
      <c r="C76" s="57" t="s">
        <v>241</v>
      </c>
      <c r="D76" s="41" t="s">
        <v>309</v>
      </c>
      <c r="E76" s="64">
        <v>27111900</v>
      </c>
      <c r="F76" s="57" t="s">
        <v>243</v>
      </c>
      <c r="G76" s="63">
        <v>7136</v>
      </c>
      <c r="H76" s="96">
        <v>44193</v>
      </c>
      <c r="I76" s="64">
        <v>1121.6099999999999</v>
      </c>
      <c r="J76" s="63"/>
      <c r="K76" s="64">
        <f t="shared" si="10"/>
        <v>100.94489999999999</v>
      </c>
      <c r="L76" s="64">
        <f t="shared" si="11"/>
        <v>100.94489999999999</v>
      </c>
      <c r="M76" s="64">
        <f t="shared" si="12"/>
        <v>1323.4997999999998</v>
      </c>
    </row>
    <row r="77" spans="1:13">
      <c r="A77" s="94">
        <v>26</v>
      </c>
      <c r="B77" s="105" t="s">
        <v>42</v>
      </c>
      <c r="C77" s="41" t="s">
        <v>43</v>
      </c>
      <c r="D77" s="41" t="s">
        <v>147</v>
      </c>
      <c r="E77" s="41">
        <v>7208</v>
      </c>
      <c r="F77" s="41" t="s">
        <v>45</v>
      </c>
      <c r="G77" s="41" t="s">
        <v>503</v>
      </c>
      <c r="H77" s="50">
        <v>44196</v>
      </c>
      <c r="I77" s="41">
        <v>50850</v>
      </c>
      <c r="J77" s="41"/>
      <c r="K77" s="41">
        <f t="shared" si="10"/>
        <v>4576.5</v>
      </c>
      <c r="L77" s="41">
        <f t="shared" si="11"/>
        <v>4576.5</v>
      </c>
      <c r="M77" s="41">
        <f t="shared" si="12"/>
        <v>60003</v>
      </c>
    </row>
    <row r="78" spans="1:13">
      <c r="A78" s="94"/>
      <c r="B78" s="104"/>
      <c r="C78" s="41"/>
      <c r="D78" s="41" t="s">
        <v>155</v>
      </c>
      <c r="E78" s="41">
        <v>7216</v>
      </c>
      <c r="F78" s="41" t="s">
        <v>45</v>
      </c>
      <c r="G78" s="41" t="s">
        <v>503</v>
      </c>
      <c r="H78" s="50">
        <v>44196</v>
      </c>
      <c r="I78" s="41">
        <v>135000</v>
      </c>
      <c r="J78" s="41"/>
      <c r="K78" s="41">
        <f t="shared" si="10"/>
        <v>12150</v>
      </c>
      <c r="L78" s="41">
        <f t="shared" si="11"/>
        <v>12150</v>
      </c>
      <c r="M78" s="41">
        <f t="shared" si="12"/>
        <v>159300</v>
      </c>
    </row>
    <row r="79" spans="1:13">
      <c r="A79" s="94"/>
      <c r="B79" s="104"/>
      <c r="C79" s="41"/>
      <c r="D79" s="41" t="s">
        <v>48</v>
      </c>
      <c r="E79" s="41">
        <v>7211</v>
      </c>
      <c r="F79" s="41" t="s">
        <v>45</v>
      </c>
      <c r="G79" s="41" t="s">
        <v>503</v>
      </c>
      <c r="H79" s="50">
        <v>44196</v>
      </c>
      <c r="I79" s="41">
        <v>62100</v>
      </c>
      <c r="J79" s="41"/>
      <c r="K79" s="41">
        <f t="shared" si="10"/>
        <v>5589</v>
      </c>
      <c r="L79" s="41">
        <f t="shared" si="11"/>
        <v>5589</v>
      </c>
      <c r="M79" s="41">
        <f t="shared" si="12"/>
        <v>73278</v>
      </c>
    </row>
    <row r="80" spans="1:13">
      <c r="A80" s="94"/>
      <c r="B80" s="104"/>
      <c r="C80" s="41"/>
      <c r="D80" s="41" t="s">
        <v>446</v>
      </c>
      <c r="E80" s="41"/>
      <c r="F80" s="41"/>
      <c r="G80" s="41"/>
      <c r="H80" s="41"/>
      <c r="I80" s="41">
        <v>1000</v>
      </c>
      <c r="J80" s="41"/>
      <c r="K80" s="41">
        <f t="shared" si="10"/>
        <v>90</v>
      </c>
      <c r="L80" s="41">
        <f t="shared" si="11"/>
        <v>90</v>
      </c>
      <c r="M80" s="41">
        <f t="shared" si="12"/>
        <v>1180</v>
      </c>
    </row>
    <row r="81" spans="1:13">
      <c r="A81" s="94"/>
      <c r="B81" s="104"/>
      <c r="C81" s="41"/>
      <c r="D81" s="41" t="s">
        <v>447</v>
      </c>
      <c r="E81" s="41"/>
      <c r="F81" s="41"/>
      <c r="G81" s="41"/>
      <c r="H81" s="41"/>
      <c r="I81" s="41">
        <v>2000</v>
      </c>
      <c r="J81" s="41"/>
      <c r="K81" s="41">
        <f t="shared" si="10"/>
        <v>180</v>
      </c>
      <c r="L81" s="41">
        <f t="shared" si="11"/>
        <v>180</v>
      </c>
      <c r="M81" s="41">
        <f t="shared" si="12"/>
        <v>2360</v>
      </c>
    </row>
    <row r="82" spans="1:13">
      <c r="A82" s="94">
        <v>27</v>
      </c>
      <c r="B82" s="106" t="s">
        <v>4</v>
      </c>
      <c r="C82" s="38" t="s">
        <v>18</v>
      </c>
      <c r="D82" s="41" t="s">
        <v>504</v>
      </c>
      <c r="E82" s="41">
        <v>7318</v>
      </c>
      <c r="F82" s="41" t="s">
        <v>28</v>
      </c>
      <c r="G82" s="41" t="s">
        <v>506</v>
      </c>
      <c r="H82" s="50">
        <v>44195</v>
      </c>
      <c r="I82" s="41">
        <v>483</v>
      </c>
      <c r="J82" s="41"/>
      <c r="K82" s="41">
        <f t="shared" si="10"/>
        <v>43.47</v>
      </c>
      <c r="L82" s="41">
        <f t="shared" si="11"/>
        <v>43.47</v>
      </c>
      <c r="M82" s="41">
        <f t="shared" si="12"/>
        <v>569.94000000000005</v>
      </c>
    </row>
    <row r="83" spans="1:13">
      <c r="A83" s="94"/>
      <c r="B83" s="104"/>
      <c r="C83" s="41"/>
      <c r="D83" s="41" t="s">
        <v>505</v>
      </c>
      <c r="E83" s="41">
        <v>7318</v>
      </c>
      <c r="F83" s="41" t="s">
        <v>28</v>
      </c>
      <c r="G83" s="41" t="s">
        <v>506</v>
      </c>
      <c r="H83" s="50">
        <v>44195</v>
      </c>
      <c r="I83" s="41">
        <v>42.4</v>
      </c>
      <c r="J83" s="41"/>
      <c r="K83" s="41">
        <f t="shared" si="10"/>
        <v>3.8159999999999998</v>
      </c>
      <c r="L83" s="41">
        <f t="shared" si="11"/>
        <v>3.8159999999999998</v>
      </c>
      <c r="M83" s="41">
        <f t="shared" si="12"/>
        <v>50.032000000000004</v>
      </c>
    </row>
    <row r="84" spans="1:13">
      <c r="A84" s="94"/>
      <c r="B84" s="104"/>
      <c r="C84" s="41"/>
      <c r="D84" s="41" t="s">
        <v>84</v>
      </c>
      <c r="E84" s="41">
        <v>6116</v>
      </c>
      <c r="F84" s="41" t="s">
        <v>28</v>
      </c>
      <c r="G84" s="41" t="s">
        <v>506</v>
      </c>
      <c r="H84" s="50">
        <v>44195</v>
      </c>
      <c r="I84" s="41">
        <v>212.5</v>
      </c>
      <c r="J84" s="41"/>
      <c r="K84" s="41">
        <f>I84*2.5%</f>
        <v>5.3125</v>
      </c>
      <c r="L84" s="41">
        <f>I84*2.5%</f>
        <v>5.3125</v>
      </c>
      <c r="M84" s="41">
        <f t="shared" si="12"/>
        <v>223.125</v>
      </c>
    </row>
    <row r="85" spans="1:13">
      <c r="A85" s="94">
        <v>28</v>
      </c>
      <c r="B85" s="105" t="s">
        <v>422</v>
      </c>
      <c r="C85" s="41" t="s">
        <v>423</v>
      </c>
      <c r="D85" s="41" t="s">
        <v>507</v>
      </c>
      <c r="E85" s="41">
        <v>73084000</v>
      </c>
      <c r="F85" s="41" t="s">
        <v>247</v>
      </c>
      <c r="G85" s="41">
        <v>178</v>
      </c>
      <c r="H85" s="50">
        <v>44196</v>
      </c>
      <c r="I85" s="41">
        <v>16520</v>
      </c>
      <c r="J85" s="41"/>
      <c r="K85" s="41">
        <f>I85*9%</f>
        <v>1486.8</v>
      </c>
      <c r="L85" s="41">
        <f>I85*9%</f>
        <v>1486.8</v>
      </c>
      <c r="M85" s="41">
        <f t="shared" si="12"/>
        <v>19493.599999999999</v>
      </c>
    </row>
    <row r="86" spans="1:13">
      <c r="A86" s="94">
        <v>29</v>
      </c>
      <c r="B86" s="105" t="s">
        <v>149</v>
      </c>
      <c r="C86" s="41" t="s">
        <v>150</v>
      </c>
      <c r="D86" s="41" t="s">
        <v>508</v>
      </c>
      <c r="E86" s="41">
        <v>7318</v>
      </c>
      <c r="F86" s="41" t="s">
        <v>152</v>
      </c>
      <c r="G86" s="41" t="s">
        <v>513</v>
      </c>
      <c r="H86" s="50">
        <v>44196</v>
      </c>
      <c r="I86" s="41">
        <v>320</v>
      </c>
      <c r="J86" s="41"/>
      <c r="K86" s="41">
        <f>I86*9%</f>
        <v>28.799999999999997</v>
      </c>
      <c r="L86" s="41">
        <f>I86*9%</f>
        <v>28.799999999999997</v>
      </c>
      <c r="M86" s="41">
        <f t="shared" si="12"/>
        <v>377.6</v>
      </c>
    </row>
    <row r="87" spans="1:13">
      <c r="A87" s="94"/>
      <c r="B87" s="41"/>
      <c r="C87" s="41"/>
      <c r="D87" s="41" t="s">
        <v>509</v>
      </c>
      <c r="E87" s="41">
        <v>8515</v>
      </c>
      <c r="F87" s="41" t="s">
        <v>152</v>
      </c>
      <c r="G87" s="41" t="s">
        <v>513</v>
      </c>
      <c r="H87" s="50">
        <v>44196</v>
      </c>
      <c r="I87" s="41">
        <v>600</v>
      </c>
      <c r="J87" s="41"/>
      <c r="K87" s="41">
        <f>I87*9%</f>
        <v>54</v>
      </c>
      <c r="L87" s="41">
        <f>I87*9%</f>
        <v>54</v>
      </c>
      <c r="M87" s="41">
        <f t="shared" si="12"/>
        <v>708</v>
      </c>
    </row>
    <row r="88" spans="1:13">
      <c r="A88" s="94"/>
      <c r="B88" s="41"/>
      <c r="C88" s="41"/>
      <c r="D88" s="41" t="s">
        <v>510</v>
      </c>
      <c r="E88" s="41">
        <v>8468</v>
      </c>
      <c r="F88" s="41" t="s">
        <v>152</v>
      </c>
      <c r="G88" s="41" t="s">
        <v>513</v>
      </c>
      <c r="H88" s="50">
        <v>44196</v>
      </c>
      <c r="I88" s="41">
        <v>450</v>
      </c>
      <c r="J88" s="41"/>
      <c r="K88" s="41">
        <f>I88*9%</f>
        <v>40.5</v>
      </c>
      <c r="L88" s="41">
        <f>I88*9%</f>
        <v>40.5</v>
      </c>
      <c r="M88" s="41">
        <f t="shared" si="12"/>
        <v>531</v>
      </c>
    </row>
    <row r="89" spans="1:13">
      <c r="A89" s="94"/>
      <c r="B89" s="41"/>
      <c r="C89" s="41"/>
      <c r="D89" s="41" t="s">
        <v>511</v>
      </c>
      <c r="E89" s="41">
        <v>8515</v>
      </c>
      <c r="F89" s="41" t="s">
        <v>152</v>
      </c>
      <c r="G89" s="41" t="s">
        <v>513</v>
      </c>
      <c r="H89" s="50">
        <v>44196</v>
      </c>
      <c r="I89" s="41">
        <v>650</v>
      </c>
      <c r="J89" s="41"/>
      <c r="K89" s="41">
        <f>I89*9%</f>
        <v>58.5</v>
      </c>
      <c r="L89" s="41">
        <f>I89*9%</f>
        <v>58.5</v>
      </c>
      <c r="M89" s="41">
        <f t="shared" si="12"/>
        <v>767</v>
      </c>
    </row>
    <row r="90" spans="1:13">
      <c r="A90" s="94"/>
      <c r="B90" s="41"/>
      <c r="C90" s="41"/>
      <c r="D90" s="41" t="s">
        <v>512</v>
      </c>
      <c r="E90" s="41">
        <v>5208</v>
      </c>
      <c r="F90" s="41" t="s">
        <v>152</v>
      </c>
      <c r="G90" s="41" t="s">
        <v>513</v>
      </c>
      <c r="H90" s="50">
        <v>44196</v>
      </c>
      <c r="I90" s="41">
        <v>375</v>
      </c>
      <c r="J90" s="41"/>
      <c r="K90" s="41">
        <f>I90*2.5%</f>
        <v>9.375</v>
      </c>
      <c r="L90" s="41">
        <f>I90*2.5%</f>
        <v>9.375</v>
      </c>
      <c r="M90" s="41">
        <f t="shared" si="12"/>
        <v>393.75</v>
      </c>
    </row>
    <row r="91" spans="1:13">
      <c r="A91" s="103">
        <v>30</v>
      </c>
      <c r="B91" s="101" t="s">
        <v>23</v>
      </c>
      <c r="C91" s="54" t="s">
        <v>24</v>
      </c>
      <c r="D91" s="41" t="s">
        <v>315</v>
      </c>
      <c r="E91" s="41"/>
      <c r="F91" s="41" t="s">
        <v>26</v>
      </c>
      <c r="G91" s="41">
        <v>226</v>
      </c>
      <c r="H91" s="50">
        <v>44171</v>
      </c>
      <c r="I91" s="41">
        <v>10000</v>
      </c>
      <c r="J91" s="41"/>
      <c r="K91" s="41">
        <f>I91*9%</f>
        <v>900</v>
      </c>
      <c r="L91" s="41">
        <f>I91*9%</f>
        <v>900</v>
      </c>
      <c r="M91" s="41">
        <f t="shared" si="12"/>
        <v>11800</v>
      </c>
    </row>
    <row r="92" spans="1:13">
      <c r="A92" s="103"/>
      <c r="B92" s="41"/>
      <c r="C92" s="41"/>
      <c r="D92" s="41" t="s">
        <v>316</v>
      </c>
      <c r="E92" s="41"/>
      <c r="F92" s="41" t="s">
        <v>26</v>
      </c>
      <c r="G92" s="41">
        <v>226</v>
      </c>
      <c r="H92" s="50">
        <v>44171</v>
      </c>
      <c r="I92" s="41">
        <v>4800</v>
      </c>
      <c r="J92" s="41"/>
      <c r="K92" s="41">
        <f>I92*9%</f>
        <v>432</v>
      </c>
      <c r="L92" s="41">
        <f>I92*9%</f>
        <v>432</v>
      </c>
      <c r="M92" s="41">
        <f t="shared" ref="M92" si="13">SUM(I92,K92,L92,)</f>
        <v>5664</v>
      </c>
    </row>
    <row r="93" spans="1:13">
      <c r="A93" s="103">
        <v>31</v>
      </c>
      <c r="B93" s="101" t="s">
        <v>23</v>
      </c>
      <c r="C93" s="54" t="s">
        <v>24</v>
      </c>
      <c r="D93" s="41" t="s">
        <v>316</v>
      </c>
      <c r="E93" s="41"/>
      <c r="F93" s="41" t="s">
        <v>26</v>
      </c>
      <c r="G93" s="41">
        <v>231</v>
      </c>
      <c r="H93" s="50">
        <v>44175</v>
      </c>
      <c r="I93" s="41">
        <v>3000</v>
      </c>
      <c r="J93" s="41"/>
      <c r="K93" s="41">
        <f>I93*9%</f>
        <v>270</v>
      </c>
      <c r="L93" s="41">
        <f>I93*9%</f>
        <v>270</v>
      </c>
      <c r="M93" s="41">
        <f t="shared" ref="M93:M95" si="14">SUM(I93,K93,L93,)</f>
        <v>3540</v>
      </c>
    </row>
    <row r="94" spans="1:13">
      <c r="A94" s="103"/>
      <c r="B94" s="32" t="s">
        <v>228</v>
      </c>
      <c r="C94" s="41" t="s">
        <v>525</v>
      </c>
      <c r="D94" s="41" t="s">
        <v>526</v>
      </c>
      <c r="E94" s="41" t="s">
        <v>527</v>
      </c>
      <c r="F94" s="41" t="s">
        <v>231</v>
      </c>
      <c r="G94" s="41">
        <v>170</v>
      </c>
      <c r="H94" s="50">
        <v>44196</v>
      </c>
      <c r="I94" s="41">
        <v>2450</v>
      </c>
      <c r="J94" s="41"/>
      <c r="K94" s="41">
        <f>I94*9%</f>
        <v>220.5</v>
      </c>
      <c r="L94" s="41">
        <f>I94*9%</f>
        <v>220.5</v>
      </c>
      <c r="M94" s="41">
        <f t="shared" si="14"/>
        <v>2891</v>
      </c>
    </row>
    <row r="95" spans="1:13">
      <c r="A95" s="98"/>
      <c r="B95" s="2"/>
      <c r="C95" s="2"/>
      <c r="D95" s="2" t="s">
        <v>528</v>
      </c>
      <c r="E95" s="2" t="s">
        <v>529</v>
      </c>
      <c r="F95" s="41" t="s">
        <v>231</v>
      </c>
      <c r="G95" s="41">
        <v>170</v>
      </c>
      <c r="H95" s="50">
        <v>44196</v>
      </c>
      <c r="I95" s="41">
        <v>6750</v>
      </c>
      <c r="J95" s="41"/>
      <c r="K95" s="41">
        <f>I95*9%</f>
        <v>607.5</v>
      </c>
      <c r="L95" s="41">
        <f>I95*9%</f>
        <v>607.5</v>
      </c>
      <c r="M95" s="41">
        <f t="shared" si="14"/>
        <v>7965</v>
      </c>
    </row>
    <row r="96" spans="1:13">
      <c r="A96" s="98"/>
      <c r="B96" s="2"/>
      <c r="C96" s="2"/>
      <c r="D96" s="2"/>
      <c r="E96" s="2"/>
      <c r="F96" s="2"/>
      <c r="G96" s="2"/>
      <c r="H96" s="2"/>
      <c r="I96" s="2"/>
      <c r="J96" s="2"/>
      <c r="K96" s="2">
        <f>SUM(K3:K95)</f>
        <v>154389.19019999998</v>
      </c>
      <c r="L96" s="2">
        <f>SUM(L3:L95)</f>
        <v>154389.19019999998</v>
      </c>
      <c r="M96" s="2">
        <f>SUM(K96:L96)</f>
        <v>308778.38039999997</v>
      </c>
    </row>
    <row r="97" spans="1:13">
      <c r="A97" s="9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f>119850.6</f>
        <v>119850.6</v>
      </c>
    </row>
    <row r="98" spans="1:13">
      <c r="A98" s="9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>
        <f>M96-M97</f>
        <v>188927.78039999996</v>
      </c>
    </row>
    <row r="99" spans="1:13">
      <c r="A99" s="4"/>
    </row>
    <row r="100" spans="1:13">
      <c r="A100" s="4"/>
    </row>
    <row r="101" spans="1:13">
      <c r="A101" s="4"/>
    </row>
    <row r="102" spans="1:13">
      <c r="A102" s="4"/>
    </row>
    <row r="103" spans="1:13">
      <c r="A103" s="4"/>
    </row>
    <row r="104" spans="1:13">
      <c r="A104" s="4"/>
    </row>
    <row r="105" spans="1:13">
      <c r="A105" s="4"/>
    </row>
    <row r="106" spans="1:13">
      <c r="A106" s="4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5"/>
  <sheetViews>
    <sheetView topLeftCell="D33" workbookViewId="0">
      <selection activeCell="C55" sqref="C55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08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75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80">
        <v>1</v>
      </c>
      <c r="B3" s="82" t="s">
        <v>355</v>
      </c>
      <c r="C3" s="41" t="s">
        <v>356</v>
      </c>
      <c r="D3" s="41" t="s">
        <v>357</v>
      </c>
      <c r="E3" s="41">
        <v>8467</v>
      </c>
      <c r="F3" s="41" t="s">
        <v>358</v>
      </c>
      <c r="G3" s="82">
        <v>9</v>
      </c>
      <c r="H3" s="50">
        <v>44141</v>
      </c>
      <c r="I3" s="48">
        <v>1500</v>
      </c>
      <c r="J3" s="41"/>
      <c r="K3" s="41">
        <f t="shared" ref="K3:K18" si="0">I3*9%</f>
        <v>135</v>
      </c>
      <c r="L3" s="41">
        <f t="shared" ref="L3:L13" si="1">I3*9%</f>
        <v>135</v>
      </c>
      <c r="M3" s="41">
        <f t="shared" ref="M3:M53" si="2">SUM(I3,K3,L3,)</f>
        <v>1770</v>
      </c>
    </row>
    <row r="4" spans="1:13">
      <c r="A4" s="80"/>
      <c r="B4" s="41"/>
      <c r="C4" s="41"/>
      <c r="D4" s="41"/>
      <c r="E4" s="41"/>
      <c r="F4" s="41"/>
      <c r="G4" s="41"/>
      <c r="H4" s="50"/>
      <c r="I4" s="48"/>
      <c r="J4" s="41"/>
      <c r="K4" s="41"/>
      <c r="L4" s="41"/>
      <c r="M4" s="41"/>
    </row>
    <row r="5" spans="1:13">
      <c r="A5" s="80">
        <v>2</v>
      </c>
      <c r="B5" s="86" t="s">
        <v>4</v>
      </c>
      <c r="C5" s="38" t="s">
        <v>18</v>
      </c>
      <c r="D5" s="41" t="s">
        <v>359</v>
      </c>
      <c r="E5" s="41">
        <v>9026</v>
      </c>
      <c r="F5" s="41" t="s">
        <v>28</v>
      </c>
      <c r="G5" s="82" t="s">
        <v>360</v>
      </c>
      <c r="H5" s="50">
        <v>44140</v>
      </c>
      <c r="I5" s="48">
        <v>300</v>
      </c>
      <c r="J5" s="41"/>
      <c r="K5" s="41">
        <f t="shared" si="0"/>
        <v>27</v>
      </c>
      <c r="L5" s="41">
        <f t="shared" si="1"/>
        <v>27</v>
      </c>
      <c r="M5" s="48">
        <f t="shared" si="2"/>
        <v>354</v>
      </c>
    </row>
    <row r="6" spans="1:13">
      <c r="A6" s="80">
        <v>3</v>
      </c>
      <c r="B6" s="82" t="s">
        <v>124</v>
      </c>
      <c r="C6" s="41" t="s">
        <v>361</v>
      </c>
      <c r="D6" s="41" t="s">
        <v>362</v>
      </c>
      <c r="E6" s="41">
        <v>2811</v>
      </c>
      <c r="F6" s="41" t="s">
        <v>127</v>
      </c>
      <c r="G6" s="41">
        <v>361</v>
      </c>
      <c r="H6" s="50">
        <v>44135</v>
      </c>
      <c r="I6" s="48">
        <v>2700</v>
      </c>
      <c r="J6" s="41"/>
      <c r="K6" s="41">
        <f t="shared" si="0"/>
        <v>243</v>
      </c>
      <c r="L6" s="41">
        <f t="shared" si="1"/>
        <v>243</v>
      </c>
      <c r="M6" s="48">
        <f t="shared" si="2"/>
        <v>3186</v>
      </c>
    </row>
    <row r="7" spans="1:13">
      <c r="A7" s="80"/>
      <c r="B7" s="41"/>
      <c r="C7" s="41"/>
      <c r="D7" s="41" t="s">
        <v>128</v>
      </c>
      <c r="E7" s="41">
        <v>2804</v>
      </c>
      <c r="F7" s="41" t="s">
        <v>127</v>
      </c>
      <c r="G7" s="41">
        <v>361</v>
      </c>
      <c r="H7" s="50">
        <v>44135</v>
      </c>
      <c r="I7" s="48">
        <v>1400</v>
      </c>
      <c r="J7" s="41"/>
      <c r="K7" s="41">
        <f t="shared" si="0"/>
        <v>126</v>
      </c>
      <c r="L7" s="41">
        <f t="shared" si="1"/>
        <v>126</v>
      </c>
      <c r="M7" s="48">
        <f t="shared" si="2"/>
        <v>1652</v>
      </c>
    </row>
    <row r="8" spans="1:13">
      <c r="A8" s="80"/>
      <c r="B8" s="41"/>
      <c r="C8" s="41"/>
      <c r="D8" s="41" t="s">
        <v>129</v>
      </c>
      <c r="E8" s="41">
        <v>2804</v>
      </c>
      <c r="F8" s="41" t="s">
        <v>127</v>
      </c>
      <c r="G8" s="41">
        <v>361</v>
      </c>
      <c r="H8" s="50">
        <v>44135</v>
      </c>
      <c r="I8" s="41">
        <v>2700</v>
      </c>
      <c r="J8" s="41"/>
      <c r="K8" s="41">
        <f t="shared" si="0"/>
        <v>243</v>
      </c>
      <c r="L8" s="41">
        <f t="shared" si="1"/>
        <v>243</v>
      </c>
      <c r="M8" s="41">
        <f t="shared" si="2"/>
        <v>3186</v>
      </c>
    </row>
    <row r="9" spans="1:13">
      <c r="A9" s="80"/>
      <c r="B9" s="41"/>
      <c r="C9" s="41"/>
      <c r="D9" s="41" t="s">
        <v>180</v>
      </c>
      <c r="E9" s="41">
        <v>2711</v>
      </c>
      <c r="F9" s="41" t="s">
        <v>127</v>
      </c>
      <c r="G9" s="41">
        <v>361</v>
      </c>
      <c r="H9" s="50">
        <v>44135</v>
      </c>
      <c r="I9" s="41">
        <v>2500</v>
      </c>
      <c r="J9" s="41"/>
      <c r="K9" s="41">
        <f t="shared" si="0"/>
        <v>225</v>
      </c>
      <c r="L9" s="41">
        <f t="shared" si="1"/>
        <v>225</v>
      </c>
      <c r="M9" s="41">
        <f t="shared" si="2"/>
        <v>2950</v>
      </c>
    </row>
    <row r="10" spans="1:13">
      <c r="A10" s="8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>
      <c r="A11" s="80">
        <v>4</v>
      </c>
      <c r="B11" s="82" t="s">
        <v>265</v>
      </c>
      <c r="C11" s="41" t="s">
        <v>266</v>
      </c>
      <c r="D11" s="41" t="s">
        <v>267</v>
      </c>
      <c r="E11" s="41"/>
      <c r="F11" s="41" t="s">
        <v>268</v>
      </c>
      <c r="G11" s="82">
        <v>306</v>
      </c>
      <c r="H11" s="50">
        <v>44137</v>
      </c>
      <c r="I11" s="41">
        <v>8000</v>
      </c>
      <c r="J11" s="41"/>
      <c r="K11" s="41">
        <f t="shared" si="0"/>
        <v>720</v>
      </c>
      <c r="L11" s="41">
        <f t="shared" si="1"/>
        <v>720</v>
      </c>
      <c r="M11" s="41">
        <f t="shared" si="2"/>
        <v>9440</v>
      </c>
    </row>
    <row r="12" spans="1:13">
      <c r="A12" s="80">
        <v>5</v>
      </c>
      <c r="B12" s="82" t="s">
        <v>42</v>
      </c>
      <c r="C12" s="41" t="s">
        <v>43</v>
      </c>
      <c r="D12" s="41" t="s">
        <v>48</v>
      </c>
      <c r="E12" s="41">
        <v>7211</v>
      </c>
      <c r="F12" s="41" t="s">
        <v>45</v>
      </c>
      <c r="G12" s="82" t="s">
        <v>363</v>
      </c>
      <c r="H12" s="50">
        <v>44139</v>
      </c>
      <c r="I12" s="41">
        <v>38000</v>
      </c>
      <c r="J12" s="41"/>
      <c r="K12" s="41">
        <f t="shared" si="0"/>
        <v>3420</v>
      </c>
      <c r="L12" s="41">
        <f t="shared" si="1"/>
        <v>3420</v>
      </c>
      <c r="M12" s="41">
        <f t="shared" si="2"/>
        <v>44840</v>
      </c>
    </row>
    <row r="13" spans="1:13">
      <c r="A13" s="80"/>
      <c r="B13" s="41"/>
      <c r="C13" s="40"/>
      <c r="D13" s="41" t="s">
        <v>155</v>
      </c>
      <c r="E13" s="41">
        <v>7216</v>
      </c>
      <c r="F13" s="41" t="s">
        <v>45</v>
      </c>
      <c r="G13" s="82" t="s">
        <v>363</v>
      </c>
      <c r="H13" s="50">
        <v>44139</v>
      </c>
      <c r="I13" s="41">
        <v>46020</v>
      </c>
      <c r="J13" s="41"/>
      <c r="K13" s="41">
        <f t="shared" si="0"/>
        <v>4141.8</v>
      </c>
      <c r="L13" s="41">
        <f t="shared" si="1"/>
        <v>4141.8</v>
      </c>
      <c r="M13" s="41">
        <f t="shared" si="2"/>
        <v>54303.600000000006</v>
      </c>
    </row>
    <row r="14" spans="1:13">
      <c r="A14" s="80"/>
      <c r="B14" s="41"/>
      <c r="C14" s="41"/>
      <c r="D14" s="41" t="s">
        <v>49</v>
      </c>
      <c r="E14" s="41"/>
      <c r="F14" s="41"/>
      <c r="G14" s="41"/>
      <c r="H14" s="50"/>
      <c r="I14" s="41">
        <v>500</v>
      </c>
      <c r="J14" s="41"/>
      <c r="K14" s="41">
        <f t="shared" si="0"/>
        <v>45</v>
      </c>
      <c r="L14" s="41">
        <f t="shared" ref="L14:L53" si="3">I14*9%</f>
        <v>45</v>
      </c>
      <c r="M14" s="41">
        <f t="shared" si="2"/>
        <v>590</v>
      </c>
    </row>
    <row r="15" spans="1:13">
      <c r="A15" s="80"/>
      <c r="B15" s="41"/>
      <c r="C15" s="41"/>
      <c r="D15" s="41" t="s">
        <v>50</v>
      </c>
      <c r="E15" s="41"/>
      <c r="F15" s="41"/>
      <c r="G15" s="67"/>
      <c r="H15" s="50"/>
      <c r="I15" s="41">
        <v>226</v>
      </c>
      <c r="J15" s="41"/>
      <c r="K15" s="41">
        <f t="shared" si="0"/>
        <v>20.34</v>
      </c>
      <c r="L15" s="41">
        <f t="shared" si="3"/>
        <v>20.34</v>
      </c>
      <c r="M15" s="41">
        <f t="shared" si="2"/>
        <v>266.68</v>
      </c>
    </row>
    <row r="16" spans="1:13">
      <c r="A16" s="80"/>
      <c r="B16" s="41"/>
      <c r="C16" s="41"/>
      <c r="D16" s="41"/>
      <c r="E16" s="41"/>
      <c r="F16" s="41"/>
      <c r="G16" s="67"/>
      <c r="H16" s="50"/>
      <c r="I16" s="41"/>
      <c r="J16" s="41"/>
      <c r="K16" s="41"/>
      <c r="L16" s="41"/>
      <c r="M16" s="41"/>
    </row>
    <row r="17" spans="1:13">
      <c r="A17" s="80">
        <v>6</v>
      </c>
      <c r="B17" s="82" t="s">
        <v>42</v>
      </c>
      <c r="C17" s="41" t="s">
        <v>43</v>
      </c>
      <c r="D17" s="41" t="s">
        <v>155</v>
      </c>
      <c r="E17" s="41">
        <v>7216</v>
      </c>
      <c r="F17" s="41" t="s">
        <v>45</v>
      </c>
      <c r="G17" s="82" t="s">
        <v>364</v>
      </c>
      <c r="H17" s="50">
        <v>44137</v>
      </c>
      <c r="I17" s="41">
        <v>26600</v>
      </c>
      <c r="J17" s="41"/>
      <c r="K17" s="41">
        <f t="shared" si="0"/>
        <v>2394</v>
      </c>
      <c r="L17" s="41">
        <f t="shared" si="3"/>
        <v>2394</v>
      </c>
      <c r="M17" s="41">
        <f t="shared" si="2"/>
        <v>31388</v>
      </c>
    </row>
    <row r="18" spans="1:13">
      <c r="A18" s="80"/>
      <c r="B18" s="41"/>
      <c r="C18" s="41"/>
      <c r="D18" s="41" t="s">
        <v>48</v>
      </c>
      <c r="E18" s="41">
        <v>7211</v>
      </c>
      <c r="F18" s="41" t="s">
        <v>277</v>
      </c>
      <c r="G18" s="82" t="s">
        <v>364</v>
      </c>
      <c r="H18" s="50">
        <v>44137</v>
      </c>
      <c r="I18" s="41">
        <v>39000</v>
      </c>
      <c r="J18" s="41"/>
      <c r="K18" s="41">
        <f t="shared" si="0"/>
        <v>3510</v>
      </c>
      <c r="L18" s="41">
        <f t="shared" si="3"/>
        <v>3510</v>
      </c>
      <c r="M18" s="41">
        <f t="shared" si="2"/>
        <v>46020</v>
      </c>
    </row>
    <row r="19" spans="1:13">
      <c r="A19" s="80"/>
      <c r="B19" s="41"/>
      <c r="C19" s="41"/>
      <c r="D19" s="41" t="s">
        <v>365</v>
      </c>
      <c r="E19" s="41"/>
      <c r="F19" s="41"/>
      <c r="G19" s="41"/>
      <c r="H19" s="41"/>
      <c r="I19" s="41">
        <v>350</v>
      </c>
      <c r="J19" s="41"/>
      <c r="K19" s="41">
        <f t="shared" ref="K19:K53" si="4">I19*9%</f>
        <v>31.5</v>
      </c>
      <c r="L19" s="41">
        <f t="shared" si="3"/>
        <v>31.5</v>
      </c>
      <c r="M19" s="41">
        <f t="shared" si="2"/>
        <v>413</v>
      </c>
    </row>
    <row r="20" spans="1:13">
      <c r="A20" s="80">
        <v>8</v>
      </c>
      <c r="B20" s="82" t="s">
        <v>42</v>
      </c>
      <c r="C20" s="41" t="s">
        <v>43</v>
      </c>
      <c r="D20" s="41" t="s">
        <v>155</v>
      </c>
      <c r="E20" s="41">
        <v>7216</v>
      </c>
      <c r="F20" s="41" t="s">
        <v>45</v>
      </c>
      <c r="G20" s="82" t="s">
        <v>372</v>
      </c>
      <c r="H20" s="50">
        <v>44144</v>
      </c>
      <c r="I20" s="41">
        <v>62400</v>
      </c>
      <c r="J20" s="41"/>
      <c r="K20" s="41">
        <f t="shared" si="4"/>
        <v>5616</v>
      </c>
      <c r="L20" s="41">
        <f t="shared" si="3"/>
        <v>5616</v>
      </c>
      <c r="M20" s="41">
        <f t="shared" si="2"/>
        <v>73632</v>
      </c>
    </row>
    <row r="21" spans="1:13">
      <c r="A21" s="80"/>
      <c r="B21" s="41"/>
      <c r="C21" s="41"/>
      <c r="D21" s="41" t="s">
        <v>48</v>
      </c>
      <c r="E21" s="41">
        <v>7211</v>
      </c>
      <c r="F21" s="41" t="s">
        <v>45</v>
      </c>
      <c r="G21" s="82" t="s">
        <v>372</v>
      </c>
      <c r="H21" s="50">
        <v>44144</v>
      </c>
      <c r="I21" s="41">
        <v>20540</v>
      </c>
      <c r="J21" s="41"/>
      <c r="K21" s="41">
        <f t="shared" si="4"/>
        <v>1848.6</v>
      </c>
      <c r="L21" s="41">
        <f t="shared" si="3"/>
        <v>1848.6</v>
      </c>
      <c r="M21" s="41">
        <f t="shared" si="2"/>
        <v>24237.199999999997</v>
      </c>
    </row>
    <row r="22" spans="1:13">
      <c r="A22" s="80"/>
      <c r="B22" s="41"/>
      <c r="C22" s="41"/>
      <c r="D22" s="41" t="s">
        <v>365</v>
      </c>
      <c r="E22" s="41"/>
      <c r="F22" s="41"/>
      <c r="G22" s="41"/>
      <c r="H22" s="50"/>
      <c r="I22" s="41">
        <v>400</v>
      </c>
      <c r="J22" s="41"/>
      <c r="K22" s="41">
        <f t="shared" si="4"/>
        <v>36</v>
      </c>
      <c r="L22" s="41">
        <f t="shared" si="3"/>
        <v>36</v>
      </c>
      <c r="M22" s="41">
        <f t="shared" si="2"/>
        <v>472</v>
      </c>
    </row>
    <row r="23" spans="1:13">
      <c r="A23" s="80"/>
      <c r="B23" s="38"/>
      <c r="C23" s="38"/>
      <c r="D23" s="41" t="s">
        <v>50</v>
      </c>
      <c r="E23" s="41"/>
      <c r="F23" s="41"/>
      <c r="G23" s="41"/>
      <c r="H23" s="50"/>
      <c r="I23" s="41">
        <v>1400</v>
      </c>
      <c r="J23" s="41"/>
      <c r="K23" s="41">
        <f t="shared" si="4"/>
        <v>126</v>
      </c>
      <c r="L23" s="41">
        <f t="shared" si="3"/>
        <v>126</v>
      </c>
      <c r="M23" s="41">
        <f t="shared" si="2"/>
        <v>1652</v>
      </c>
    </row>
    <row r="24" spans="1:13">
      <c r="A24" s="80">
        <v>9</v>
      </c>
      <c r="B24" s="82" t="s">
        <v>240</v>
      </c>
      <c r="C24" s="41" t="s">
        <v>241</v>
      </c>
      <c r="D24" s="41" t="s">
        <v>242</v>
      </c>
      <c r="E24" s="41">
        <v>27111900</v>
      </c>
      <c r="F24" s="41" t="s">
        <v>243</v>
      </c>
      <c r="G24" s="82">
        <v>5476</v>
      </c>
      <c r="H24" s="50">
        <v>44146</v>
      </c>
      <c r="I24" s="41">
        <v>2089</v>
      </c>
      <c r="J24" s="41"/>
      <c r="K24" s="41">
        <f t="shared" si="4"/>
        <v>188.01</v>
      </c>
      <c r="L24" s="41">
        <f t="shared" si="3"/>
        <v>188.01</v>
      </c>
      <c r="M24" s="41">
        <f t="shared" si="2"/>
        <v>2465.0200000000004</v>
      </c>
    </row>
    <row r="25" spans="1:13">
      <c r="A25" s="80">
        <v>10</v>
      </c>
      <c r="B25" s="82" t="s">
        <v>240</v>
      </c>
      <c r="C25" s="41" t="s">
        <v>241</v>
      </c>
      <c r="D25" s="41" t="s">
        <v>242</v>
      </c>
      <c r="E25" s="41">
        <v>27111900</v>
      </c>
      <c r="F25" s="41" t="s">
        <v>243</v>
      </c>
      <c r="G25" s="82">
        <v>5397</v>
      </c>
      <c r="H25" s="50">
        <v>44145</v>
      </c>
      <c r="I25" s="41">
        <v>1044.92</v>
      </c>
      <c r="J25" s="41"/>
      <c r="K25" s="41">
        <f t="shared" si="4"/>
        <v>94.0428</v>
      </c>
      <c r="L25" s="41">
        <f t="shared" si="3"/>
        <v>94.0428</v>
      </c>
      <c r="M25" s="41">
        <f t="shared" si="2"/>
        <v>1233.0056</v>
      </c>
    </row>
    <row r="26" spans="1:13">
      <c r="A26" s="80">
        <v>11</v>
      </c>
      <c r="B26" s="82" t="s">
        <v>42</v>
      </c>
      <c r="C26" s="41" t="s">
        <v>43</v>
      </c>
      <c r="D26" s="41" t="s">
        <v>373</v>
      </c>
      <c r="E26" s="41">
        <v>7216</v>
      </c>
      <c r="F26" s="41" t="s">
        <v>45</v>
      </c>
      <c r="G26" s="82" t="s">
        <v>374</v>
      </c>
      <c r="H26" s="50">
        <v>44148</v>
      </c>
      <c r="I26" s="41">
        <v>18960</v>
      </c>
      <c r="J26" s="41"/>
      <c r="K26" s="41">
        <f t="shared" si="4"/>
        <v>1706.3999999999999</v>
      </c>
      <c r="L26" s="41">
        <f t="shared" si="3"/>
        <v>1706.3999999999999</v>
      </c>
      <c r="M26" s="41">
        <f t="shared" si="2"/>
        <v>22372.800000000003</v>
      </c>
    </row>
    <row r="27" spans="1:13">
      <c r="A27" s="80"/>
      <c r="B27" s="41"/>
      <c r="C27" s="41"/>
      <c r="D27" s="41" t="s">
        <v>155</v>
      </c>
      <c r="E27" s="41">
        <v>7216</v>
      </c>
      <c r="F27" s="41" t="s">
        <v>45</v>
      </c>
      <c r="G27" s="82" t="s">
        <v>374</v>
      </c>
      <c r="H27" s="50">
        <v>44148</v>
      </c>
      <c r="I27" s="41">
        <v>39000</v>
      </c>
      <c r="J27" s="41"/>
      <c r="K27" s="41">
        <f t="shared" si="4"/>
        <v>3510</v>
      </c>
      <c r="L27" s="41">
        <f t="shared" si="3"/>
        <v>3510</v>
      </c>
      <c r="M27" s="41">
        <f t="shared" si="2"/>
        <v>46020</v>
      </c>
    </row>
    <row r="28" spans="1:13">
      <c r="A28" s="80"/>
      <c r="B28" s="41"/>
      <c r="C28" s="41"/>
      <c r="D28" s="41" t="s">
        <v>48</v>
      </c>
      <c r="E28" s="41">
        <v>7211</v>
      </c>
      <c r="F28" s="41" t="s">
        <v>45</v>
      </c>
      <c r="G28" s="82" t="s">
        <v>374</v>
      </c>
      <c r="H28" s="50">
        <v>44148</v>
      </c>
      <c r="I28" s="41">
        <v>55300</v>
      </c>
      <c r="J28" s="41"/>
      <c r="K28" s="41">
        <f t="shared" si="4"/>
        <v>4977</v>
      </c>
      <c r="L28" s="41">
        <f t="shared" si="3"/>
        <v>4977</v>
      </c>
      <c r="M28" s="41">
        <f t="shared" si="2"/>
        <v>65254</v>
      </c>
    </row>
    <row r="29" spans="1:13">
      <c r="A29" s="80"/>
      <c r="B29" s="41"/>
      <c r="C29" s="41"/>
      <c r="D29" s="41" t="s">
        <v>365</v>
      </c>
      <c r="E29" s="41"/>
      <c r="F29" s="41"/>
      <c r="G29" s="41"/>
      <c r="H29" s="50"/>
      <c r="I29" s="41">
        <v>580</v>
      </c>
      <c r="J29" s="41"/>
      <c r="K29" s="41">
        <f t="shared" si="4"/>
        <v>52.199999999999996</v>
      </c>
      <c r="L29" s="41">
        <f t="shared" si="3"/>
        <v>52.199999999999996</v>
      </c>
      <c r="M29" s="41">
        <f t="shared" si="2"/>
        <v>684.40000000000009</v>
      </c>
    </row>
    <row r="30" spans="1:13">
      <c r="A30" s="80"/>
      <c r="B30" s="41"/>
      <c r="C30" s="41"/>
      <c r="D30" s="41" t="s">
        <v>50</v>
      </c>
      <c r="E30" s="41"/>
      <c r="F30" s="41"/>
      <c r="G30" s="41"/>
      <c r="H30" s="41"/>
      <c r="I30" s="41">
        <v>2000</v>
      </c>
      <c r="J30" s="41"/>
      <c r="K30" s="41">
        <f t="shared" si="4"/>
        <v>180</v>
      </c>
      <c r="L30" s="41">
        <f t="shared" si="3"/>
        <v>180</v>
      </c>
      <c r="M30" s="41">
        <f t="shared" si="2"/>
        <v>2360</v>
      </c>
    </row>
    <row r="31" spans="1:13">
      <c r="A31" s="80">
        <v>12</v>
      </c>
      <c r="B31" s="41" t="s">
        <v>181</v>
      </c>
      <c r="C31" s="41" t="s">
        <v>250</v>
      </c>
      <c r="D31" s="41" t="s">
        <v>389</v>
      </c>
      <c r="E31" s="41">
        <v>72299016</v>
      </c>
      <c r="F31" s="41" t="s">
        <v>183</v>
      </c>
      <c r="G31" s="89">
        <v>221</v>
      </c>
      <c r="H31" s="50">
        <v>44159</v>
      </c>
      <c r="I31" s="41">
        <v>85320</v>
      </c>
      <c r="J31" s="41"/>
      <c r="K31" s="41">
        <f t="shared" si="4"/>
        <v>7678.7999999999993</v>
      </c>
      <c r="L31" s="41">
        <f t="shared" si="3"/>
        <v>7678.7999999999993</v>
      </c>
      <c r="M31" s="41">
        <f t="shared" si="2"/>
        <v>100677.6</v>
      </c>
    </row>
    <row r="32" spans="1:13">
      <c r="A32" s="80">
        <v>13</v>
      </c>
      <c r="B32" s="92" t="s">
        <v>113</v>
      </c>
      <c r="C32" s="54" t="s">
        <v>397</v>
      </c>
      <c r="D32" s="41" t="s">
        <v>396</v>
      </c>
      <c r="E32" s="41">
        <v>7208</v>
      </c>
      <c r="F32" s="41" t="s">
        <v>299</v>
      </c>
      <c r="G32" s="89">
        <v>33</v>
      </c>
      <c r="H32" s="50">
        <v>44163</v>
      </c>
      <c r="I32" s="41">
        <v>107040</v>
      </c>
      <c r="J32" s="41"/>
      <c r="K32" s="41">
        <f t="shared" si="4"/>
        <v>9633.6</v>
      </c>
      <c r="L32" s="41">
        <f t="shared" si="3"/>
        <v>9633.6</v>
      </c>
      <c r="M32" s="41">
        <f t="shared" si="2"/>
        <v>126307.20000000001</v>
      </c>
    </row>
    <row r="33" spans="1:13">
      <c r="A33" s="80">
        <v>14</v>
      </c>
      <c r="B33" s="82" t="s">
        <v>42</v>
      </c>
      <c r="C33" s="41" t="s">
        <v>43</v>
      </c>
      <c r="D33" s="41" t="s">
        <v>398</v>
      </c>
      <c r="E33" s="41">
        <v>7208</v>
      </c>
      <c r="F33" s="41" t="s">
        <v>45</v>
      </c>
      <c r="G33" s="82" t="s">
        <v>399</v>
      </c>
      <c r="H33" s="50">
        <v>44163</v>
      </c>
      <c r="I33" s="41">
        <v>44100</v>
      </c>
      <c r="J33" s="41"/>
      <c r="K33" s="41">
        <f t="shared" si="4"/>
        <v>3969</v>
      </c>
      <c r="L33" s="41">
        <f t="shared" si="3"/>
        <v>3969</v>
      </c>
      <c r="M33" s="41">
        <f t="shared" si="2"/>
        <v>52038</v>
      </c>
    </row>
    <row r="34" spans="1:13">
      <c r="A34" s="80"/>
      <c r="B34" s="54"/>
      <c r="C34" s="54"/>
      <c r="D34" s="41" t="s">
        <v>48</v>
      </c>
      <c r="E34" s="41">
        <v>7211</v>
      </c>
      <c r="F34" s="41" t="s">
        <v>45</v>
      </c>
      <c r="G34" s="82" t="s">
        <v>399</v>
      </c>
      <c r="H34" s="50">
        <v>44163</v>
      </c>
      <c r="I34" s="41">
        <v>28957.5</v>
      </c>
      <c r="J34" s="41"/>
      <c r="K34" s="41">
        <f t="shared" si="4"/>
        <v>2606.1749999999997</v>
      </c>
      <c r="L34" s="41">
        <f t="shared" si="3"/>
        <v>2606.1749999999997</v>
      </c>
      <c r="M34" s="41">
        <f t="shared" si="2"/>
        <v>34169.85</v>
      </c>
    </row>
    <row r="35" spans="1:13">
      <c r="A35" s="80"/>
      <c r="B35" s="41"/>
      <c r="C35" s="41"/>
      <c r="D35" s="41" t="s">
        <v>48</v>
      </c>
      <c r="E35" s="64">
        <v>7211</v>
      </c>
      <c r="F35" s="41" t="s">
        <v>45</v>
      </c>
      <c r="G35" s="82" t="s">
        <v>399</v>
      </c>
      <c r="H35" s="50">
        <v>44163</v>
      </c>
      <c r="I35" s="41">
        <v>12393</v>
      </c>
      <c r="J35" s="41"/>
      <c r="K35" s="41">
        <f t="shared" si="4"/>
        <v>1115.3699999999999</v>
      </c>
      <c r="L35" s="41">
        <f t="shared" si="3"/>
        <v>1115.3699999999999</v>
      </c>
      <c r="M35" s="41">
        <f t="shared" si="2"/>
        <v>14623.739999999998</v>
      </c>
    </row>
    <row r="36" spans="1:13">
      <c r="A36" s="80"/>
      <c r="B36" s="41"/>
      <c r="C36" s="41"/>
      <c r="D36" s="41" t="s">
        <v>365</v>
      </c>
      <c r="E36" s="41"/>
      <c r="F36" s="41"/>
      <c r="G36" s="41"/>
      <c r="H36" s="41"/>
      <c r="I36" s="41">
        <v>350</v>
      </c>
      <c r="J36" s="41"/>
      <c r="K36" s="41">
        <f t="shared" si="4"/>
        <v>31.5</v>
      </c>
      <c r="L36" s="41">
        <f t="shared" si="3"/>
        <v>31.5</v>
      </c>
      <c r="M36" s="41">
        <f t="shared" si="2"/>
        <v>413</v>
      </c>
    </row>
    <row r="37" spans="1:13">
      <c r="A37" s="80"/>
      <c r="B37" s="41"/>
      <c r="C37" s="41"/>
      <c r="D37" s="41" t="s">
        <v>50</v>
      </c>
      <c r="E37" s="41"/>
      <c r="F37" s="41"/>
      <c r="G37" s="41"/>
      <c r="H37" s="50"/>
      <c r="I37" s="41">
        <v>1700</v>
      </c>
      <c r="J37" s="41"/>
      <c r="K37" s="41">
        <f t="shared" si="4"/>
        <v>153</v>
      </c>
      <c r="L37" s="41">
        <f t="shared" si="3"/>
        <v>153</v>
      </c>
      <c r="M37" s="41">
        <f t="shared" si="2"/>
        <v>2006</v>
      </c>
    </row>
    <row r="38" spans="1:13">
      <c r="A38" s="80">
        <v>15</v>
      </c>
      <c r="B38" s="86" t="s">
        <v>4</v>
      </c>
      <c r="C38" s="38" t="s">
        <v>18</v>
      </c>
      <c r="D38" s="41" t="s">
        <v>371</v>
      </c>
      <c r="E38" s="41">
        <v>8311</v>
      </c>
      <c r="F38" s="41" t="s">
        <v>28</v>
      </c>
      <c r="G38" s="82" t="s">
        <v>400</v>
      </c>
      <c r="H38" s="50">
        <v>44148</v>
      </c>
      <c r="I38" s="41">
        <v>7272</v>
      </c>
      <c r="J38" s="41"/>
      <c r="K38" s="41">
        <f t="shared" si="4"/>
        <v>654.48</v>
      </c>
      <c r="L38" s="41">
        <f t="shared" si="3"/>
        <v>654.48</v>
      </c>
      <c r="M38" s="41">
        <f t="shared" si="2"/>
        <v>8580.9599999999991</v>
      </c>
    </row>
    <row r="39" spans="1:13">
      <c r="A39" s="80"/>
      <c r="B39" s="41"/>
      <c r="C39" s="41"/>
      <c r="D39" s="41" t="s">
        <v>222</v>
      </c>
      <c r="E39" s="41">
        <v>6804</v>
      </c>
      <c r="F39" s="41" t="s">
        <v>28</v>
      </c>
      <c r="G39" s="82" t="s">
        <v>400</v>
      </c>
      <c r="H39" s="50">
        <v>44148</v>
      </c>
      <c r="I39" s="41">
        <v>1650</v>
      </c>
      <c r="J39" s="41"/>
      <c r="K39" s="41">
        <f t="shared" si="4"/>
        <v>148.5</v>
      </c>
      <c r="L39" s="41">
        <f t="shared" si="3"/>
        <v>148.5</v>
      </c>
      <c r="M39" s="41">
        <f t="shared" si="2"/>
        <v>1947</v>
      </c>
    </row>
    <row r="40" spans="1:13">
      <c r="A40" s="80"/>
      <c r="B40" s="41"/>
      <c r="C40" s="41"/>
      <c r="D40" s="41" t="s">
        <v>215</v>
      </c>
      <c r="E40" s="41">
        <v>6804</v>
      </c>
      <c r="F40" s="41" t="s">
        <v>28</v>
      </c>
      <c r="G40" s="82" t="s">
        <v>400</v>
      </c>
      <c r="H40" s="50">
        <v>44148</v>
      </c>
      <c r="I40" s="41">
        <v>1150</v>
      </c>
      <c r="J40" s="41"/>
      <c r="K40" s="41">
        <f t="shared" si="4"/>
        <v>103.5</v>
      </c>
      <c r="L40" s="41">
        <f t="shared" si="3"/>
        <v>103.5</v>
      </c>
      <c r="M40" s="41">
        <f t="shared" si="2"/>
        <v>1357</v>
      </c>
    </row>
    <row r="41" spans="1:13">
      <c r="A41" s="80"/>
      <c r="B41" s="41"/>
      <c r="C41" s="41"/>
      <c r="D41" s="41" t="s">
        <v>220</v>
      </c>
      <c r="E41" s="41">
        <v>8468</v>
      </c>
      <c r="F41" s="41" t="s">
        <v>28</v>
      </c>
      <c r="G41" s="82" t="s">
        <v>400</v>
      </c>
      <c r="H41" s="50">
        <v>44148</v>
      </c>
      <c r="I41" s="41">
        <v>600</v>
      </c>
      <c r="J41" s="41"/>
      <c r="K41" s="41">
        <f t="shared" si="4"/>
        <v>54</v>
      </c>
      <c r="L41" s="41">
        <f t="shared" si="3"/>
        <v>54</v>
      </c>
      <c r="M41" s="41">
        <f t="shared" si="2"/>
        <v>708</v>
      </c>
    </row>
    <row r="42" spans="1:13">
      <c r="A42" s="80">
        <v>16</v>
      </c>
      <c r="B42" s="86" t="s">
        <v>4</v>
      </c>
      <c r="C42" s="38" t="s">
        <v>18</v>
      </c>
      <c r="D42" s="41" t="s">
        <v>371</v>
      </c>
      <c r="E42" s="41">
        <v>8311</v>
      </c>
      <c r="F42" s="41" t="s">
        <v>28</v>
      </c>
      <c r="G42" s="82" t="s">
        <v>405</v>
      </c>
      <c r="H42" s="50">
        <v>44163</v>
      </c>
      <c r="I42" s="41">
        <v>5040</v>
      </c>
      <c r="J42" s="41"/>
      <c r="K42" s="41">
        <f t="shared" si="4"/>
        <v>453.59999999999997</v>
      </c>
      <c r="L42" s="41">
        <f t="shared" si="3"/>
        <v>453.59999999999997</v>
      </c>
      <c r="M42" s="41">
        <f t="shared" si="2"/>
        <v>5947.2000000000007</v>
      </c>
    </row>
    <row r="43" spans="1:13">
      <c r="A43" s="80"/>
      <c r="B43" s="41"/>
      <c r="C43" s="41"/>
      <c r="D43" s="41" t="s">
        <v>215</v>
      </c>
      <c r="E43" s="41">
        <v>6804</v>
      </c>
      <c r="F43" s="41" t="s">
        <v>28</v>
      </c>
      <c r="G43" s="82" t="s">
        <v>405</v>
      </c>
      <c r="H43" s="50">
        <v>44163</v>
      </c>
      <c r="I43" s="41">
        <v>2875</v>
      </c>
      <c r="J43" s="41"/>
      <c r="K43" s="41">
        <f t="shared" si="4"/>
        <v>258.75</v>
      </c>
      <c r="L43" s="41">
        <f t="shared" si="3"/>
        <v>258.75</v>
      </c>
      <c r="M43" s="41">
        <f t="shared" si="2"/>
        <v>3392.5</v>
      </c>
    </row>
    <row r="44" spans="1:13">
      <c r="A44" s="80"/>
      <c r="B44" s="41"/>
      <c r="C44" s="41"/>
      <c r="D44" s="41" t="s">
        <v>222</v>
      </c>
      <c r="E44" s="41">
        <v>6804</v>
      </c>
      <c r="F44" s="41" t="s">
        <v>28</v>
      </c>
      <c r="G44" s="82" t="s">
        <v>405</v>
      </c>
      <c r="H44" s="50">
        <v>44163</v>
      </c>
      <c r="I44" s="41">
        <v>1650</v>
      </c>
      <c r="J44" s="41"/>
      <c r="K44" s="41">
        <f t="shared" si="4"/>
        <v>148.5</v>
      </c>
      <c r="L44" s="41">
        <f t="shared" si="3"/>
        <v>148.5</v>
      </c>
      <c r="M44" s="41">
        <f t="shared" si="2"/>
        <v>1947</v>
      </c>
    </row>
    <row r="45" spans="1:13">
      <c r="A45" s="80"/>
      <c r="B45" s="41"/>
      <c r="C45" s="41"/>
      <c r="D45" s="41" t="s">
        <v>401</v>
      </c>
      <c r="E45" s="41">
        <v>9609</v>
      </c>
      <c r="F45" s="41" t="s">
        <v>28</v>
      </c>
      <c r="G45" s="82" t="s">
        <v>405</v>
      </c>
      <c r="H45" s="50">
        <v>44163</v>
      </c>
      <c r="I45" s="41">
        <v>175</v>
      </c>
      <c r="J45" s="41"/>
      <c r="K45" s="41"/>
      <c r="L45" s="41"/>
      <c r="M45" s="41">
        <f t="shared" si="2"/>
        <v>175</v>
      </c>
    </row>
    <row r="46" spans="1:13">
      <c r="A46" s="80"/>
      <c r="B46" s="41"/>
      <c r="C46" s="41"/>
      <c r="D46" s="41" t="s">
        <v>404</v>
      </c>
      <c r="E46" s="41">
        <v>7318</v>
      </c>
      <c r="F46" s="41" t="s">
        <v>28</v>
      </c>
      <c r="G46" s="82" t="s">
        <v>405</v>
      </c>
      <c r="H46" s="50">
        <v>44163</v>
      </c>
      <c r="I46" s="41">
        <v>132.80000000000001</v>
      </c>
      <c r="J46" s="41"/>
      <c r="K46" s="41">
        <f t="shared" si="4"/>
        <v>11.952</v>
      </c>
      <c r="L46" s="41">
        <f t="shared" si="3"/>
        <v>11.952</v>
      </c>
      <c r="M46" s="41">
        <f t="shared" si="2"/>
        <v>156.70400000000001</v>
      </c>
    </row>
    <row r="47" spans="1:13">
      <c r="A47" s="80"/>
      <c r="B47" s="54"/>
      <c r="C47" s="54"/>
      <c r="D47" s="41" t="s">
        <v>402</v>
      </c>
      <c r="E47" s="41">
        <v>7318</v>
      </c>
      <c r="F47" s="41" t="s">
        <v>28</v>
      </c>
      <c r="G47" s="82" t="s">
        <v>405</v>
      </c>
      <c r="H47" s="50">
        <v>44163</v>
      </c>
      <c r="I47" s="41">
        <v>42</v>
      </c>
      <c r="J47" s="41"/>
      <c r="K47" s="41">
        <f t="shared" si="4"/>
        <v>3.78</v>
      </c>
      <c r="L47" s="41">
        <f t="shared" si="3"/>
        <v>3.78</v>
      </c>
      <c r="M47" s="41">
        <f t="shared" si="2"/>
        <v>49.56</v>
      </c>
    </row>
    <row r="48" spans="1:13">
      <c r="A48" s="80"/>
      <c r="B48" s="41"/>
      <c r="C48" s="41"/>
      <c r="D48" s="41" t="s">
        <v>403</v>
      </c>
      <c r="E48" s="41">
        <v>7318</v>
      </c>
      <c r="F48" s="41" t="s">
        <v>28</v>
      </c>
      <c r="G48" s="82" t="s">
        <v>405</v>
      </c>
      <c r="H48" s="50">
        <v>44163</v>
      </c>
      <c r="I48" s="41">
        <v>144</v>
      </c>
      <c r="J48" s="41"/>
      <c r="K48" s="41">
        <f t="shared" si="4"/>
        <v>12.959999999999999</v>
      </c>
      <c r="L48" s="41">
        <f t="shared" si="3"/>
        <v>12.959999999999999</v>
      </c>
      <c r="M48" s="41">
        <f t="shared" si="2"/>
        <v>169.92000000000002</v>
      </c>
    </row>
    <row r="49" spans="1:13">
      <c r="A49" s="80">
        <v>17</v>
      </c>
      <c r="B49" s="41" t="s">
        <v>228</v>
      </c>
      <c r="C49" s="41" t="s">
        <v>229</v>
      </c>
      <c r="D49" s="41" t="s">
        <v>230</v>
      </c>
      <c r="E49" s="41">
        <v>28044090</v>
      </c>
      <c r="F49" s="41" t="s">
        <v>231</v>
      </c>
      <c r="G49" s="82">
        <v>146</v>
      </c>
      <c r="H49" s="50">
        <v>44165</v>
      </c>
      <c r="I49" s="41">
        <v>2280</v>
      </c>
      <c r="J49" s="41"/>
      <c r="K49" s="41">
        <f t="shared" si="4"/>
        <v>205.2</v>
      </c>
      <c r="L49" s="41">
        <f t="shared" si="3"/>
        <v>205.2</v>
      </c>
      <c r="M49" s="41">
        <f t="shared" si="2"/>
        <v>2690.3999999999996</v>
      </c>
    </row>
    <row r="50" spans="1:13">
      <c r="A50" s="80"/>
      <c r="B50" s="41"/>
      <c r="C50" s="41"/>
      <c r="D50" s="41" t="s">
        <v>232</v>
      </c>
      <c r="E50" s="41">
        <v>28112190</v>
      </c>
      <c r="F50" s="41" t="s">
        <v>231</v>
      </c>
      <c r="G50" s="82">
        <v>146</v>
      </c>
      <c r="H50" s="50">
        <v>44165</v>
      </c>
      <c r="I50" s="41">
        <v>4590</v>
      </c>
      <c r="J50" s="41"/>
      <c r="K50" s="41">
        <f t="shared" si="4"/>
        <v>413.09999999999997</v>
      </c>
      <c r="L50" s="41">
        <f t="shared" si="3"/>
        <v>413.09999999999997</v>
      </c>
      <c r="M50" s="41">
        <f t="shared" si="2"/>
        <v>5416.2000000000007</v>
      </c>
    </row>
    <row r="51" spans="1:13">
      <c r="A51" s="80">
        <v>18</v>
      </c>
      <c r="B51" s="93" t="s">
        <v>422</v>
      </c>
      <c r="C51" s="32" t="s">
        <v>423</v>
      </c>
      <c r="D51" s="32" t="s">
        <v>425</v>
      </c>
      <c r="E51" s="32">
        <v>7208</v>
      </c>
      <c r="F51" s="32" t="s">
        <v>247</v>
      </c>
      <c r="G51" s="93">
        <v>142</v>
      </c>
      <c r="H51" s="81">
        <v>44152</v>
      </c>
      <c r="I51" s="32">
        <v>494910</v>
      </c>
      <c r="J51" s="32"/>
      <c r="K51" s="32">
        <f t="shared" si="4"/>
        <v>44541.9</v>
      </c>
      <c r="L51" s="32">
        <f t="shared" si="3"/>
        <v>44541.9</v>
      </c>
      <c r="M51" s="32">
        <f t="shared" si="2"/>
        <v>583993.80000000005</v>
      </c>
    </row>
    <row r="52" spans="1:13">
      <c r="A52" s="80">
        <v>19</v>
      </c>
      <c r="B52" s="93" t="s">
        <v>422</v>
      </c>
      <c r="C52" s="32" t="s">
        <v>423</v>
      </c>
      <c r="D52" s="32" t="s">
        <v>425</v>
      </c>
      <c r="E52" s="32">
        <v>7208</v>
      </c>
      <c r="F52" s="32" t="s">
        <v>247</v>
      </c>
      <c r="G52" s="93">
        <v>144</v>
      </c>
      <c r="H52" s="81">
        <v>44153</v>
      </c>
      <c r="I52" s="32">
        <v>150165</v>
      </c>
      <c r="J52" s="32"/>
      <c r="K52" s="32">
        <f t="shared" si="4"/>
        <v>13514.85</v>
      </c>
      <c r="L52" s="32">
        <f t="shared" si="3"/>
        <v>13514.85</v>
      </c>
      <c r="M52" s="32">
        <f t="shared" si="2"/>
        <v>177194.7</v>
      </c>
    </row>
    <row r="53" spans="1:13">
      <c r="A53" s="80">
        <v>20</v>
      </c>
      <c r="B53" s="82" t="s">
        <v>251</v>
      </c>
      <c r="C53" s="41" t="s">
        <v>252</v>
      </c>
      <c r="D53" s="41" t="s">
        <v>478</v>
      </c>
      <c r="E53" s="41"/>
      <c r="F53" s="41" t="s">
        <v>479</v>
      </c>
      <c r="G53" s="82">
        <v>150</v>
      </c>
      <c r="H53" s="50">
        <v>44136</v>
      </c>
      <c r="I53" s="41">
        <v>14175</v>
      </c>
      <c r="J53" s="41"/>
      <c r="K53" s="41">
        <f t="shared" si="4"/>
        <v>1275.75</v>
      </c>
      <c r="L53" s="41">
        <f t="shared" si="3"/>
        <v>1275.75</v>
      </c>
      <c r="M53" s="41">
        <f t="shared" si="2"/>
        <v>16726.5</v>
      </c>
    </row>
    <row r="54" spans="1:13">
      <c r="A54" s="80"/>
      <c r="B54" s="41"/>
      <c r="C54" s="41"/>
      <c r="D54" s="41"/>
      <c r="E54" s="41"/>
      <c r="F54" s="41"/>
      <c r="G54" s="41"/>
      <c r="H54" s="41"/>
      <c r="I54" s="41"/>
      <c r="J54" s="41" t="s">
        <v>524</v>
      </c>
      <c r="K54" s="41">
        <f>SUM(K3:K53)</f>
        <v>120604.15979999999</v>
      </c>
      <c r="L54" s="41">
        <f>SUM(L3:L53)</f>
        <v>120604.15979999999</v>
      </c>
      <c r="M54" s="41">
        <f>SUM(K54:L54)</f>
        <v>241208.31959999999</v>
      </c>
    </row>
    <row r="55" spans="1:13">
      <c r="A55" s="8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</row>
    <row r="56" spans="1:13">
      <c r="A56" s="80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  <row r="57" spans="1:13">
      <c r="A57" s="80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 spans="1:13">
      <c r="A58" s="8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 spans="1:13">
      <c r="A59" s="80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1:13">
      <c r="A60" s="8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1:13">
      <c r="A61" s="80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1:13">
      <c r="A62" s="8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8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80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8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80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80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8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80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8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8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36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36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36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36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36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>
      <c r="A77" s="36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>
      <c r="A78" s="36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>
      <c r="A79" s="36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>
      <c r="A80" s="3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>
      <c r="A83" s="3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>
      <c r="A84" s="36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>
      <c r="A85" s="3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3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3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3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3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3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3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3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3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>
      <c r="A100" s="36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>
      <c r="A101" s="3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>
      <c r="A102" s="36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>
      <c r="A103" s="36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>
      <c r="A104" s="36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>
      <c r="A105" s="3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</sheetData>
  <mergeCells count="2">
    <mergeCell ref="B1:C1"/>
    <mergeCell ref="J2:L2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9"/>
  <sheetViews>
    <sheetView topLeftCell="A51" workbookViewId="0">
      <selection activeCell="C68" sqref="C68"/>
    </sheetView>
  </sheetViews>
  <sheetFormatPr defaultRowHeight="15"/>
  <cols>
    <col min="1" max="1" width="18.85546875" style="1" bestFit="1" customWidth="1"/>
    <col min="2" max="2" width="38.5703125" bestFit="1" customWidth="1"/>
    <col min="3" max="3" width="90.42578125" customWidth="1"/>
    <col min="4" max="4" width="44.140625" bestFit="1" customWidth="1"/>
    <col min="5" max="5" width="9" bestFit="1" customWidth="1"/>
    <col min="6" max="6" width="18.140625" bestFit="1" customWidth="1"/>
    <col min="7" max="7" width="17" bestFit="1" customWidth="1"/>
    <col min="8" max="8" width="11.140625" bestFit="1" customWidth="1"/>
    <col min="9" max="9" width="12.7109375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s="4" customFormat="1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>
        <v>1</v>
      </c>
      <c r="B3" s="32" t="s">
        <v>149</v>
      </c>
      <c r="C3" s="41" t="s">
        <v>150</v>
      </c>
      <c r="D3" s="41" t="s">
        <v>151</v>
      </c>
      <c r="E3" s="41">
        <v>7229</v>
      </c>
      <c r="F3" s="41" t="s">
        <v>152</v>
      </c>
      <c r="G3" s="41" t="s">
        <v>233</v>
      </c>
      <c r="H3" s="50">
        <v>44107</v>
      </c>
      <c r="I3" s="48">
        <v>2370</v>
      </c>
      <c r="J3" s="41"/>
      <c r="K3" s="41">
        <f t="shared" ref="K3:K17" si="0">I3*9%</f>
        <v>213.29999999999998</v>
      </c>
      <c r="L3" s="41">
        <f t="shared" ref="L3:L11" si="1">I3*9%</f>
        <v>213.29999999999998</v>
      </c>
      <c r="M3" s="41">
        <f t="shared" ref="M3:M4" si="2">SUM(I3,K3,L3,)</f>
        <v>2796.6000000000004</v>
      </c>
    </row>
    <row r="4" spans="1:13">
      <c r="A4" s="36"/>
      <c r="B4" s="41"/>
      <c r="C4" s="41"/>
      <c r="D4" s="41" t="s">
        <v>154</v>
      </c>
      <c r="E4" s="41">
        <v>7318</v>
      </c>
      <c r="F4" s="41" t="s">
        <v>152</v>
      </c>
      <c r="G4" s="41" t="s">
        <v>233</v>
      </c>
      <c r="H4" s="50">
        <v>44107</v>
      </c>
      <c r="I4" s="48">
        <v>750</v>
      </c>
      <c r="J4" s="41"/>
      <c r="K4" s="41">
        <f t="shared" si="0"/>
        <v>67.5</v>
      </c>
      <c r="L4" s="41">
        <f t="shared" si="1"/>
        <v>67.5</v>
      </c>
      <c r="M4" s="41">
        <f t="shared" si="2"/>
        <v>885</v>
      </c>
    </row>
    <row r="5" spans="1:13">
      <c r="A5" s="36">
        <v>2</v>
      </c>
      <c r="B5" s="93" t="s">
        <v>240</v>
      </c>
      <c r="C5" s="41" t="s">
        <v>241</v>
      </c>
      <c r="D5" s="41" t="s">
        <v>242</v>
      </c>
      <c r="E5" s="41">
        <v>27111900</v>
      </c>
      <c r="F5" s="41" t="s">
        <v>243</v>
      </c>
      <c r="G5" s="41">
        <v>3813</v>
      </c>
      <c r="H5" s="50">
        <v>44106</v>
      </c>
      <c r="I5" s="48">
        <v>1961</v>
      </c>
      <c r="J5" s="41"/>
      <c r="K5" s="41">
        <f t="shared" si="0"/>
        <v>176.48999999999998</v>
      </c>
      <c r="L5" s="41">
        <f t="shared" si="1"/>
        <v>176.48999999999998</v>
      </c>
      <c r="M5" s="48">
        <f t="shared" ref="M5:M19" si="3">SUM(I5,K5,L5,)</f>
        <v>2313.9799999999996</v>
      </c>
    </row>
    <row r="6" spans="1:13">
      <c r="A6" s="36">
        <v>3</v>
      </c>
      <c r="B6" s="32" t="s">
        <v>181</v>
      </c>
      <c r="C6" s="41" t="s">
        <v>250</v>
      </c>
      <c r="D6" s="41" t="s">
        <v>151</v>
      </c>
      <c r="E6" s="41">
        <v>72299016</v>
      </c>
      <c r="F6" s="41" t="s">
        <v>183</v>
      </c>
      <c r="G6" s="41" t="s">
        <v>476</v>
      </c>
      <c r="H6" s="50">
        <v>44106</v>
      </c>
      <c r="I6" s="48">
        <v>5332.5</v>
      </c>
      <c r="J6" s="41"/>
      <c r="K6" s="41">
        <f t="shared" si="0"/>
        <v>479.92499999999995</v>
      </c>
      <c r="L6" s="41">
        <f t="shared" si="1"/>
        <v>479.92499999999995</v>
      </c>
      <c r="M6" s="48">
        <f t="shared" si="3"/>
        <v>6292.35</v>
      </c>
    </row>
    <row r="7" spans="1:13">
      <c r="A7" s="36">
        <v>4</v>
      </c>
      <c r="B7" s="93" t="s">
        <v>251</v>
      </c>
      <c r="C7" s="41" t="s">
        <v>252</v>
      </c>
      <c r="D7" s="41" t="s">
        <v>254</v>
      </c>
      <c r="E7" s="41"/>
      <c r="F7" s="41" t="s">
        <v>253</v>
      </c>
      <c r="G7" s="32">
        <v>134</v>
      </c>
      <c r="H7" s="50">
        <v>44105</v>
      </c>
      <c r="I7" s="48">
        <v>14175</v>
      </c>
      <c r="J7" s="41"/>
      <c r="K7" s="41">
        <f t="shared" si="0"/>
        <v>1275.75</v>
      </c>
      <c r="L7" s="41">
        <f t="shared" si="1"/>
        <v>1275.75</v>
      </c>
      <c r="M7" s="48">
        <f t="shared" si="3"/>
        <v>16726.5</v>
      </c>
    </row>
    <row r="8" spans="1:13">
      <c r="A8" s="36">
        <v>5</v>
      </c>
      <c r="B8" s="32" t="s">
        <v>258</v>
      </c>
      <c r="C8" s="41" t="s">
        <v>259</v>
      </c>
      <c r="D8" s="41" t="s">
        <v>261</v>
      </c>
      <c r="E8" s="41">
        <v>8536</v>
      </c>
      <c r="F8" s="41" t="s">
        <v>260</v>
      </c>
      <c r="G8" s="41">
        <v>153</v>
      </c>
      <c r="H8" s="50">
        <v>44108</v>
      </c>
      <c r="I8" s="41">
        <v>2061</v>
      </c>
      <c r="J8" s="41"/>
      <c r="K8" s="41">
        <f t="shared" si="0"/>
        <v>185.48999999999998</v>
      </c>
      <c r="L8" s="41">
        <f t="shared" si="1"/>
        <v>185.48999999999998</v>
      </c>
      <c r="M8" s="41">
        <f t="shared" si="3"/>
        <v>2431.9799999999996</v>
      </c>
    </row>
    <row r="9" spans="1:13">
      <c r="A9" s="36"/>
      <c r="B9" s="41"/>
      <c r="C9" s="41"/>
      <c r="D9" s="41" t="s">
        <v>262</v>
      </c>
      <c r="E9" s="41">
        <v>8536</v>
      </c>
      <c r="F9" s="41" t="s">
        <v>260</v>
      </c>
      <c r="G9" s="41">
        <v>153</v>
      </c>
      <c r="H9" s="41"/>
      <c r="I9" s="41">
        <v>306</v>
      </c>
      <c r="J9" s="41"/>
      <c r="K9" s="41">
        <f t="shared" si="0"/>
        <v>27.54</v>
      </c>
      <c r="L9" s="41">
        <f t="shared" si="1"/>
        <v>27.54</v>
      </c>
      <c r="M9" s="41">
        <f t="shared" si="3"/>
        <v>361.08000000000004</v>
      </c>
    </row>
    <row r="10" spans="1:13">
      <c r="A10" s="36"/>
      <c r="B10" s="41"/>
      <c r="C10" s="41"/>
      <c r="D10" s="41" t="s">
        <v>263</v>
      </c>
      <c r="E10" s="41">
        <v>8536</v>
      </c>
      <c r="F10" s="41" t="s">
        <v>260</v>
      </c>
      <c r="G10" s="41">
        <v>153</v>
      </c>
      <c r="H10" s="41"/>
      <c r="I10" s="41">
        <v>450</v>
      </c>
      <c r="J10" s="41"/>
      <c r="K10" s="41">
        <f t="shared" si="0"/>
        <v>40.5</v>
      </c>
      <c r="L10" s="41">
        <f t="shared" si="1"/>
        <v>40.5</v>
      </c>
      <c r="M10" s="41">
        <f t="shared" si="3"/>
        <v>531</v>
      </c>
    </row>
    <row r="11" spans="1:13">
      <c r="A11" s="36">
        <v>6</v>
      </c>
      <c r="B11" s="93" t="s">
        <v>265</v>
      </c>
      <c r="C11" s="41" t="s">
        <v>266</v>
      </c>
      <c r="D11" s="41" t="s">
        <v>267</v>
      </c>
      <c r="E11" s="41"/>
      <c r="F11" s="41" t="s">
        <v>268</v>
      </c>
      <c r="G11" s="41">
        <v>259</v>
      </c>
      <c r="H11" s="50">
        <v>44109</v>
      </c>
      <c r="I11" s="41">
        <v>8000</v>
      </c>
      <c r="J11" s="41"/>
      <c r="K11" s="41">
        <f t="shared" si="0"/>
        <v>720</v>
      </c>
      <c r="L11" s="41">
        <f t="shared" si="1"/>
        <v>720</v>
      </c>
      <c r="M11" s="41">
        <f t="shared" si="3"/>
        <v>9440</v>
      </c>
    </row>
    <row r="12" spans="1:13">
      <c r="A12" s="36">
        <v>7</v>
      </c>
      <c r="B12" s="93" t="s">
        <v>269</v>
      </c>
      <c r="C12" s="41" t="s">
        <v>270</v>
      </c>
      <c r="D12" s="41" t="s">
        <v>271</v>
      </c>
      <c r="E12" s="41"/>
      <c r="F12" s="41" t="s">
        <v>272</v>
      </c>
      <c r="G12" s="41">
        <v>253</v>
      </c>
      <c r="H12" s="50">
        <v>44110</v>
      </c>
      <c r="I12" s="41">
        <v>4100</v>
      </c>
      <c r="J12" s="41"/>
      <c r="K12" s="41"/>
      <c r="L12" s="41"/>
      <c r="M12" s="41">
        <f t="shared" si="3"/>
        <v>4100</v>
      </c>
    </row>
    <row r="13" spans="1:13" ht="24">
      <c r="A13" s="36">
        <v>8</v>
      </c>
      <c r="B13" s="93" t="s">
        <v>75</v>
      </c>
      <c r="C13" s="40" t="s">
        <v>76</v>
      </c>
      <c r="D13" s="41" t="s">
        <v>273</v>
      </c>
      <c r="E13" s="41">
        <v>7216</v>
      </c>
      <c r="F13" s="41" t="s">
        <v>78</v>
      </c>
      <c r="G13" s="83" t="s">
        <v>426</v>
      </c>
      <c r="H13" s="50">
        <v>44109</v>
      </c>
      <c r="I13" s="41">
        <v>19992</v>
      </c>
      <c r="J13" s="41"/>
      <c r="K13" s="41">
        <f t="shared" si="0"/>
        <v>1799.28</v>
      </c>
      <c r="L13" s="41">
        <f t="shared" ref="L13:L18" si="4">I13*9%</f>
        <v>1799.28</v>
      </c>
      <c r="M13" s="41">
        <f t="shared" si="3"/>
        <v>23590.559999999998</v>
      </c>
    </row>
    <row r="14" spans="1:13">
      <c r="A14" s="36"/>
      <c r="B14" s="41"/>
      <c r="C14" s="41"/>
      <c r="D14" s="41" t="s">
        <v>274</v>
      </c>
      <c r="E14" s="41">
        <v>7211</v>
      </c>
      <c r="F14" s="41" t="s">
        <v>78</v>
      </c>
      <c r="G14" s="83" t="s">
        <v>426</v>
      </c>
      <c r="H14" s="50">
        <v>44109</v>
      </c>
      <c r="I14" s="41">
        <v>16758</v>
      </c>
      <c r="J14" s="41"/>
      <c r="K14" s="41">
        <f t="shared" si="0"/>
        <v>1508.22</v>
      </c>
      <c r="L14" s="41">
        <f t="shared" si="4"/>
        <v>1508.22</v>
      </c>
      <c r="M14" s="41">
        <f t="shared" si="3"/>
        <v>19774.440000000002</v>
      </c>
    </row>
    <row r="15" spans="1:13">
      <c r="A15" s="36">
        <v>9</v>
      </c>
      <c r="B15" s="32" t="s">
        <v>181</v>
      </c>
      <c r="C15" s="41" t="s">
        <v>250</v>
      </c>
      <c r="D15" s="41" t="s">
        <v>276</v>
      </c>
      <c r="E15" s="41">
        <v>72299016</v>
      </c>
      <c r="F15" s="41" t="s">
        <v>183</v>
      </c>
      <c r="G15" s="67" t="s">
        <v>475</v>
      </c>
      <c r="H15" s="50">
        <v>44108</v>
      </c>
      <c r="I15" s="41">
        <v>36382</v>
      </c>
      <c r="J15" s="41"/>
      <c r="K15" s="41">
        <f t="shared" si="0"/>
        <v>3274.3799999999997</v>
      </c>
      <c r="L15" s="41">
        <f t="shared" si="4"/>
        <v>3274.3799999999997</v>
      </c>
      <c r="M15" s="41">
        <f t="shared" si="3"/>
        <v>42930.759999999995</v>
      </c>
    </row>
    <row r="16" spans="1:13">
      <c r="A16" s="36"/>
      <c r="B16" s="41"/>
      <c r="C16" s="41"/>
      <c r="D16" s="41" t="s">
        <v>275</v>
      </c>
      <c r="E16" s="41">
        <v>72299016</v>
      </c>
      <c r="F16" s="41" t="s">
        <v>183</v>
      </c>
      <c r="G16" s="67" t="s">
        <v>475</v>
      </c>
      <c r="H16" s="50">
        <v>44108</v>
      </c>
      <c r="I16" s="41">
        <v>37327</v>
      </c>
      <c r="J16" s="41"/>
      <c r="K16" s="41">
        <f t="shared" si="0"/>
        <v>3359.43</v>
      </c>
      <c r="L16" s="41">
        <f t="shared" si="4"/>
        <v>3359.43</v>
      </c>
      <c r="M16" s="41">
        <f t="shared" si="3"/>
        <v>44045.86</v>
      </c>
    </row>
    <row r="17" spans="1:13">
      <c r="A17" s="36"/>
      <c r="B17" s="41"/>
      <c r="C17" s="41"/>
      <c r="D17" s="41" t="s">
        <v>279</v>
      </c>
      <c r="E17" s="41">
        <v>7208</v>
      </c>
      <c r="F17" s="41" t="s">
        <v>277</v>
      </c>
      <c r="G17" s="41" t="s">
        <v>278</v>
      </c>
      <c r="H17" s="50">
        <v>44110</v>
      </c>
      <c r="I17" s="41">
        <v>160645</v>
      </c>
      <c r="J17" s="41"/>
      <c r="K17" s="41">
        <f t="shared" si="0"/>
        <v>14458.05</v>
      </c>
      <c r="L17" s="41">
        <f t="shared" si="4"/>
        <v>14458.05</v>
      </c>
      <c r="M17" s="41">
        <f t="shared" si="3"/>
        <v>189561.09999999998</v>
      </c>
    </row>
    <row r="18" spans="1:13">
      <c r="A18" s="36"/>
      <c r="B18" s="41"/>
      <c r="C18" s="41"/>
      <c r="D18" s="41" t="s">
        <v>68</v>
      </c>
      <c r="E18" s="41"/>
      <c r="F18" s="41"/>
      <c r="G18" s="41"/>
      <c r="H18" s="41"/>
      <c r="I18" s="41">
        <v>5000</v>
      </c>
      <c r="J18" s="41"/>
      <c r="K18" s="41">
        <f>I18*9%</f>
        <v>450</v>
      </c>
      <c r="L18" s="41">
        <f t="shared" si="4"/>
        <v>450</v>
      </c>
      <c r="M18" s="41">
        <f t="shared" si="3"/>
        <v>5900</v>
      </c>
    </row>
    <row r="19" spans="1:13">
      <c r="A19" s="36"/>
      <c r="B19" s="41"/>
      <c r="C19" s="41"/>
      <c r="D19" s="41" t="s">
        <v>280</v>
      </c>
      <c r="E19" s="41"/>
      <c r="F19" s="41"/>
      <c r="G19" s="41"/>
      <c r="H19" s="41"/>
      <c r="I19" s="41">
        <v>253</v>
      </c>
      <c r="J19" s="41"/>
      <c r="K19" s="41"/>
      <c r="L19" s="41"/>
      <c r="M19" s="41">
        <f t="shared" si="3"/>
        <v>253</v>
      </c>
    </row>
    <row r="20" spans="1:13">
      <c r="A20" s="36">
        <v>10</v>
      </c>
      <c r="B20" s="32" t="s">
        <v>281</v>
      </c>
      <c r="C20" s="41" t="s">
        <v>282</v>
      </c>
      <c r="D20" s="41" t="s">
        <v>283</v>
      </c>
      <c r="E20" s="41">
        <v>6804</v>
      </c>
      <c r="F20" s="41" t="s">
        <v>284</v>
      </c>
      <c r="G20" s="41">
        <v>13683</v>
      </c>
      <c r="H20" s="50">
        <v>44112</v>
      </c>
      <c r="I20" s="41">
        <v>1600</v>
      </c>
      <c r="J20" s="41"/>
      <c r="K20" s="41">
        <f t="shared" ref="K20:K30" si="5">I20*9%</f>
        <v>144</v>
      </c>
      <c r="L20" s="41">
        <f t="shared" ref="L20:L61" si="6">I20*9%</f>
        <v>144</v>
      </c>
      <c r="M20" s="41">
        <f t="shared" ref="M20:M61" si="7">SUM(I20,K20,L20,)</f>
        <v>1888</v>
      </c>
    </row>
    <row r="21" spans="1:13">
      <c r="A21" s="36">
        <v>11</v>
      </c>
      <c r="B21" s="32" t="s">
        <v>285</v>
      </c>
      <c r="C21" s="41" t="s">
        <v>286</v>
      </c>
      <c r="D21" s="41" t="s">
        <v>287</v>
      </c>
      <c r="E21" s="41">
        <v>7208</v>
      </c>
      <c r="F21" s="41" t="s">
        <v>289</v>
      </c>
      <c r="G21" s="41">
        <v>45</v>
      </c>
      <c r="H21" s="50">
        <v>44112</v>
      </c>
      <c r="I21" s="41">
        <v>1650</v>
      </c>
      <c r="J21" s="41"/>
      <c r="K21" s="41">
        <f t="shared" si="5"/>
        <v>148.5</v>
      </c>
      <c r="L21" s="41">
        <f t="shared" si="6"/>
        <v>148.5</v>
      </c>
      <c r="M21" s="41">
        <f t="shared" si="7"/>
        <v>1947</v>
      </c>
    </row>
    <row r="22" spans="1:13">
      <c r="A22" s="36"/>
      <c r="B22" s="41"/>
      <c r="C22" s="41"/>
      <c r="D22" s="41" t="s">
        <v>287</v>
      </c>
      <c r="E22" s="41">
        <v>7208</v>
      </c>
      <c r="F22" s="41" t="s">
        <v>289</v>
      </c>
      <c r="G22" s="41">
        <v>45</v>
      </c>
      <c r="H22" s="50">
        <v>44112</v>
      </c>
      <c r="I22" s="41">
        <v>3880</v>
      </c>
      <c r="J22" s="41"/>
      <c r="K22" s="41">
        <f t="shared" si="5"/>
        <v>349.2</v>
      </c>
      <c r="L22" s="41">
        <f t="shared" si="6"/>
        <v>349.2</v>
      </c>
      <c r="M22" s="41">
        <f t="shared" si="7"/>
        <v>4578.3999999999996</v>
      </c>
    </row>
    <row r="23" spans="1:13">
      <c r="A23" s="36"/>
      <c r="B23" s="41"/>
      <c r="C23" s="41"/>
      <c r="D23" s="41" t="s">
        <v>288</v>
      </c>
      <c r="E23" s="41"/>
      <c r="F23" s="41"/>
      <c r="G23" s="41"/>
      <c r="H23" s="41"/>
      <c r="I23" s="41">
        <v>50</v>
      </c>
      <c r="J23" s="41"/>
      <c r="K23" s="41">
        <f t="shared" si="5"/>
        <v>4.5</v>
      </c>
      <c r="L23" s="41">
        <f t="shared" si="6"/>
        <v>4.5</v>
      </c>
      <c r="M23" s="41">
        <f t="shared" si="7"/>
        <v>59</v>
      </c>
    </row>
    <row r="24" spans="1:13">
      <c r="A24" s="36">
        <v>12</v>
      </c>
      <c r="B24" s="93" t="s">
        <v>300</v>
      </c>
      <c r="C24" s="41" t="s">
        <v>301</v>
      </c>
      <c r="D24" s="41" t="s">
        <v>302</v>
      </c>
      <c r="E24" s="41">
        <v>9004</v>
      </c>
      <c r="F24" s="32" t="s">
        <v>433</v>
      </c>
      <c r="G24" s="41">
        <v>2618</v>
      </c>
      <c r="H24" s="50">
        <v>44114</v>
      </c>
      <c r="I24" s="41">
        <v>600</v>
      </c>
      <c r="J24" s="41"/>
      <c r="K24" s="41">
        <f t="shared" si="5"/>
        <v>54</v>
      </c>
      <c r="L24" s="41">
        <f t="shared" si="6"/>
        <v>54</v>
      </c>
      <c r="M24" s="41">
        <f t="shared" si="7"/>
        <v>708</v>
      </c>
    </row>
    <row r="25" spans="1:13">
      <c r="A25" s="36"/>
      <c r="B25" s="41"/>
      <c r="C25" s="41"/>
      <c r="D25" s="41" t="s">
        <v>303</v>
      </c>
      <c r="E25" s="41">
        <v>7318</v>
      </c>
      <c r="F25" s="41"/>
      <c r="G25" s="41">
        <v>2618</v>
      </c>
      <c r="H25" s="50">
        <v>44114</v>
      </c>
      <c r="I25" s="41">
        <v>96.38</v>
      </c>
      <c r="J25" s="41"/>
      <c r="K25" s="41">
        <f t="shared" si="5"/>
        <v>8.674199999999999</v>
      </c>
      <c r="L25" s="41">
        <f t="shared" si="6"/>
        <v>8.674199999999999</v>
      </c>
      <c r="M25" s="41">
        <f t="shared" si="7"/>
        <v>113.72839999999999</v>
      </c>
    </row>
    <row r="26" spans="1:13">
      <c r="A26" s="36">
        <v>13</v>
      </c>
      <c r="B26" s="100" t="s">
        <v>4</v>
      </c>
      <c r="C26" s="38" t="s">
        <v>18</v>
      </c>
      <c r="D26" s="41" t="s">
        <v>305</v>
      </c>
      <c r="E26" s="41">
        <v>8515</v>
      </c>
      <c r="F26" s="41" t="s">
        <v>28</v>
      </c>
      <c r="G26" s="41" t="s">
        <v>306</v>
      </c>
      <c r="H26" s="50">
        <v>44119</v>
      </c>
      <c r="I26" s="41">
        <v>800</v>
      </c>
      <c r="J26" s="41"/>
      <c r="K26" s="41">
        <f t="shared" si="5"/>
        <v>72</v>
      </c>
      <c r="L26" s="41">
        <f t="shared" si="6"/>
        <v>72</v>
      </c>
      <c r="M26" s="41">
        <f t="shared" si="7"/>
        <v>944</v>
      </c>
    </row>
    <row r="27" spans="1:13">
      <c r="A27" s="36"/>
      <c r="B27" s="41"/>
      <c r="C27" s="41"/>
      <c r="D27" s="41" t="s">
        <v>307</v>
      </c>
      <c r="E27" s="41">
        <v>8515</v>
      </c>
      <c r="F27" s="41" t="s">
        <v>28</v>
      </c>
      <c r="G27" s="41" t="s">
        <v>306</v>
      </c>
      <c r="H27" s="50">
        <v>44119</v>
      </c>
      <c r="I27" s="41">
        <v>800</v>
      </c>
      <c r="J27" s="41"/>
      <c r="K27" s="41">
        <f t="shared" si="5"/>
        <v>72</v>
      </c>
      <c r="L27" s="41">
        <f t="shared" si="6"/>
        <v>72</v>
      </c>
      <c r="M27" s="41">
        <f t="shared" si="7"/>
        <v>944</v>
      </c>
    </row>
    <row r="28" spans="1:13">
      <c r="A28" s="36"/>
      <c r="B28" s="41"/>
      <c r="C28" s="41"/>
      <c r="D28" s="41" t="s">
        <v>215</v>
      </c>
      <c r="E28" s="41">
        <v>6804</v>
      </c>
      <c r="F28" s="41" t="s">
        <v>28</v>
      </c>
      <c r="G28" s="41" t="s">
        <v>306</v>
      </c>
      <c r="H28" s="50">
        <v>44119</v>
      </c>
      <c r="I28" s="41">
        <v>1150</v>
      </c>
      <c r="J28" s="41"/>
      <c r="K28" s="41">
        <f t="shared" si="5"/>
        <v>103.5</v>
      </c>
      <c r="L28" s="41">
        <f t="shared" si="6"/>
        <v>103.5</v>
      </c>
      <c r="M28" s="41">
        <f t="shared" si="7"/>
        <v>1357</v>
      </c>
    </row>
    <row r="29" spans="1:13">
      <c r="A29" s="36"/>
      <c r="B29" s="41"/>
      <c r="C29" s="41"/>
      <c r="D29" s="41" t="s">
        <v>222</v>
      </c>
      <c r="E29" s="41">
        <v>6804</v>
      </c>
      <c r="F29" s="41" t="s">
        <v>28</v>
      </c>
      <c r="G29" s="41" t="s">
        <v>306</v>
      </c>
      <c r="H29" s="50">
        <v>44119</v>
      </c>
      <c r="I29" s="41">
        <v>3300</v>
      </c>
      <c r="J29" s="41"/>
      <c r="K29" s="41">
        <f t="shared" si="5"/>
        <v>297</v>
      </c>
      <c r="L29" s="41">
        <f t="shared" si="6"/>
        <v>297</v>
      </c>
      <c r="M29" s="41">
        <f t="shared" si="7"/>
        <v>3894</v>
      </c>
    </row>
    <row r="30" spans="1:13">
      <c r="A30" s="36"/>
      <c r="B30" s="41"/>
      <c r="C30" s="41"/>
      <c r="D30" s="41" t="s">
        <v>308</v>
      </c>
      <c r="E30" s="41">
        <v>8311</v>
      </c>
      <c r="F30" s="41" t="s">
        <v>28</v>
      </c>
      <c r="G30" s="41" t="s">
        <v>306</v>
      </c>
      <c r="H30" s="50">
        <v>44119</v>
      </c>
      <c r="I30" s="41">
        <v>4848</v>
      </c>
      <c r="J30" s="41"/>
      <c r="K30" s="41">
        <f t="shared" si="5"/>
        <v>436.32</v>
      </c>
      <c r="L30" s="41">
        <f t="shared" si="6"/>
        <v>436.32</v>
      </c>
      <c r="M30" s="41">
        <f t="shared" si="7"/>
        <v>5720.6399999999994</v>
      </c>
    </row>
    <row r="31" spans="1:13">
      <c r="A31" s="36">
        <v>14</v>
      </c>
      <c r="B31" s="93" t="s">
        <v>240</v>
      </c>
      <c r="C31" s="41" t="s">
        <v>241</v>
      </c>
      <c r="D31" s="41" t="s">
        <v>309</v>
      </c>
      <c r="E31" s="41">
        <v>27111900</v>
      </c>
      <c r="F31" s="41" t="s">
        <v>243</v>
      </c>
      <c r="G31" s="41">
        <v>4377</v>
      </c>
      <c r="H31" s="50">
        <v>44121</v>
      </c>
      <c r="I31" s="41">
        <v>980.51</v>
      </c>
      <c r="J31" s="41"/>
      <c r="K31" s="41">
        <f>I31*9%</f>
        <v>88.245899999999992</v>
      </c>
      <c r="L31" s="41">
        <f t="shared" si="6"/>
        <v>88.245899999999992</v>
      </c>
      <c r="M31" s="41">
        <f>SUM(I31,K31,L31,)</f>
        <v>1157.0017999999998</v>
      </c>
    </row>
    <row r="32" spans="1:13">
      <c r="A32" s="36">
        <v>15</v>
      </c>
      <c r="B32" s="102" t="s">
        <v>56</v>
      </c>
      <c r="C32" s="19" t="s">
        <v>57</v>
      </c>
      <c r="D32" s="41" t="s">
        <v>311</v>
      </c>
      <c r="E32" s="41">
        <v>9988</v>
      </c>
      <c r="F32" s="13" t="s">
        <v>58</v>
      </c>
      <c r="G32" s="41" t="s">
        <v>312</v>
      </c>
      <c r="H32" s="50">
        <v>44112</v>
      </c>
      <c r="I32" s="41">
        <v>3999</v>
      </c>
      <c r="J32" s="41"/>
      <c r="K32" s="41">
        <f>I32*6%</f>
        <v>239.94</v>
      </c>
      <c r="L32" s="41">
        <f>I32*6%</f>
        <v>239.94</v>
      </c>
      <c r="M32" s="41">
        <f t="shared" si="7"/>
        <v>4478.8799999999992</v>
      </c>
    </row>
    <row r="33" spans="1:13">
      <c r="A33" s="36"/>
      <c r="B33" s="41"/>
      <c r="C33" s="41"/>
      <c r="D33" s="41" t="s">
        <v>288</v>
      </c>
      <c r="E33" s="41"/>
      <c r="F33" s="41"/>
      <c r="G33" s="41"/>
      <c r="H33" s="41"/>
      <c r="I33" s="41">
        <v>356</v>
      </c>
      <c r="J33" s="41"/>
      <c r="K33" s="41">
        <f>I33*6%</f>
        <v>21.36</v>
      </c>
      <c r="L33" s="41">
        <f>I33*6%</f>
        <v>21.36</v>
      </c>
      <c r="M33" s="41">
        <f t="shared" si="7"/>
        <v>398.72</v>
      </c>
    </row>
    <row r="34" spans="1:13">
      <c r="A34" s="36">
        <v>16</v>
      </c>
      <c r="B34" s="102" t="s">
        <v>56</v>
      </c>
      <c r="C34" s="19" t="s">
        <v>57</v>
      </c>
      <c r="D34" s="41" t="s">
        <v>313</v>
      </c>
      <c r="E34" s="41">
        <v>9988</v>
      </c>
      <c r="F34" s="13" t="s">
        <v>58</v>
      </c>
      <c r="G34" s="41" t="s">
        <v>314</v>
      </c>
      <c r="H34" s="50">
        <v>44123</v>
      </c>
      <c r="I34" s="41">
        <v>1500</v>
      </c>
      <c r="J34" s="41"/>
      <c r="K34" s="41">
        <f>I34*6%</f>
        <v>90</v>
      </c>
      <c r="L34" s="41">
        <f>I34*6%</f>
        <v>90</v>
      </c>
      <c r="M34" s="41">
        <f t="shared" si="7"/>
        <v>1680</v>
      </c>
    </row>
    <row r="35" spans="1:13">
      <c r="A35" s="36">
        <v>17</v>
      </c>
      <c r="B35" s="101" t="s">
        <v>23</v>
      </c>
      <c r="C35" s="19" t="s">
        <v>24</v>
      </c>
      <c r="D35" s="41" t="s">
        <v>315</v>
      </c>
      <c r="E35" s="41"/>
      <c r="F35" s="13" t="s">
        <v>26</v>
      </c>
      <c r="G35">
        <v>211</v>
      </c>
      <c r="H35" s="50">
        <v>44119</v>
      </c>
      <c r="I35" s="41">
        <v>13250</v>
      </c>
      <c r="J35" s="41"/>
      <c r="K35" s="41">
        <f>I35*9%</f>
        <v>1192.5</v>
      </c>
      <c r="L35" s="41">
        <f t="shared" si="6"/>
        <v>1192.5</v>
      </c>
      <c r="M35" s="41">
        <f t="shared" si="7"/>
        <v>15635</v>
      </c>
    </row>
    <row r="36" spans="1:13">
      <c r="A36" s="36"/>
      <c r="B36" s="41"/>
      <c r="C36" s="41"/>
      <c r="D36" s="41" t="s">
        <v>316</v>
      </c>
      <c r="E36" s="41"/>
      <c r="F36" s="13" t="s">
        <v>26</v>
      </c>
      <c r="G36" s="41">
        <v>211</v>
      </c>
      <c r="H36" s="50">
        <v>44119</v>
      </c>
      <c r="I36" s="41">
        <v>6300</v>
      </c>
      <c r="J36" s="41"/>
      <c r="K36" s="41">
        <f>I36*9%</f>
        <v>567</v>
      </c>
      <c r="L36" s="41">
        <f t="shared" si="6"/>
        <v>567</v>
      </c>
      <c r="M36" s="41">
        <f t="shared" si="7"/>
        <v>7434</v>
      </c>
    </row>
    <row r="37" spans="1:13">
      <c r="A37" s="36">
        <v>18</v>
      </c>
      <c r="B37" s="101" t="s">
        <v>113</v>
      </c>
      <c r="C37" s="54" t="s">
        <v>114</v>
      </c>
      <c r="D37" s="41" t="s">
        <v>317</v>
      </c>
      <c r="E37" s="41">
        <v>7208</v>
      </c>
      <c r="F37" s="41" t="s">
        <v>299</v>
      </c>
      <c r="G37" s="41">
        <v>17</v>
      </c>
      <c r="H37" s="50">
        <v>44127</v>
      </c>
      <c r="I37" s="41">
        <v>86715</v>
      </c>
      <c r="J37" s="41"/>
      <c r="K37" s="41">
        <f>I37*9%</f>
        <v>7804.3499999999995</v>
      </c>
      <c r="L37" s="41">
        <f t="shared" si="6"/>
        <v>7804.3499999999995</v>
      </c>
      <c r="M37" s="41">
        <f t="shared" si="7"/>
        <v>102323.70000000001</v>
      </c>
    </row>
    <row r="38" spans="1:13">
      <c r="A38" s="36"/>
      <c r="B38" s="41"/>
      <c r="C38" s="41"/>
      <c r="D38" s="41" t="s">
        <v>318</v>
      </c>
      <c r="E38" s="41"/>
      <c r="F38" s="41"/>
      <c r="G38" s="41"/>
      <c r="H38" s="41"/>
      <c r="I38" s="41">
        <v>435</v>
      </c>
      <c r="J38" s="41"/>
      <c r="K38" s="41"/>
      <c r="L38" s="41"/>
      <c r="M38" s="41">
        <f t="shared" si="7"/>
        <v>435</v>
      </c>
    </row>
    <row r="39" spans="1:13">
      <c r="A39" s="36">
        <v>19</v>
      </c>
      <c r="B39" s="99" t="s">
        <v>240</v>
      </c>
      <c r="C39" s="41" t="s">
        <v>241</v>
      </c>
      <c r="D39" s="41" t="s">
        <v>309</v>
      </c>
      <c r="E39" s="41">
        <v>27111900</v>
      </c>
      <c r="F39" s="41" t="s">
        <v>243</v>
      </c>
      <c r="G39" s="41">
        <v>4851</v>
      </c>
      <c r="H39" s="50">
        <v>44132</v>
      </c>
      <c r="I39" s="41">
        <v>980</v>
      </c>
      <c r="J39" s="41"/>
      <c r="K39" s="41">
        <f t="shared" ref="K39:K61" si="8">I39*9%</f>
        <v>88.2</v>
      </c>
      <c r="L39" s="41">
        <f t="shared" si="6"/>
        <v>88.2</v>
      </c>
      <c r="M39" s="41">
        <f t="shared" si="7"/>
        <v>1156.4000000000001</v>
      </c>
    </row>
    <row r="40" spans="1:13">
      <c r="A40" s="36">
        <v>20</v>
      </c>
      <c r="B40" s="100" t="s">
        <v>4</v>
      </c>
      <c r="C40" s="38" t="s">
        <v>18</v>
      </c>
      <c r="D40" s="41" t="s">
        <v>308</v>
      </c>
      <c r="E40" s="41">
        <v>8311</v>
      </c>
      <c r="F40" s="41" t="s">
        <v>28</v>
      </c>
      <c r="G40" s="41" t="s">
        <v>329</v>
      </c>
      <c r="H40" s="50">
        <v>44132</v>
      </c>
      <c r="I40" s="41">
        <v>4444</v>
      </c>
      <c r="J40" s="41"/>
      <c r="K40" s="41">
        <f t="shared" si="8"/>
        <v>399.96</v>
      </c>
      <c r="L40" s="41">
        <f t="shared" si="6"/>
        <v>399.96</v>
      </c>
      <c r="M40" s="41">
        <f t="shared" si="7"/>
        <v>5243.92</v>
      </c>
    </row>
    <row r="41" spans="1:13">
      <c r="A41" s="36"/>
      <c r="B41" s="41"/>
      <c r="C41" s="41"/>
      <c r="D41" s="41" t="s">
        <v>328</v>
      </c>
      <c r="E41" s="41">
        <v>8515</v>
      </c>
      <c r="F41" s="41" t="s">
        <v>28</v>
      </c>
      <c r="G41" s="41" t="s">
        <v>329</v>
      </c>
      <c r="H41" s="50">
        <v>44132</v>
      </c>
      <c r="I41" s="41">
        <v>1600</v>
      </c>
      <c r="J41" s="41"/>
      <c r="K41" s="41">
        <f t="shared" si="8"/>
        <v>144</v>
      </c>
      <c r="L41" s="41">
        <f t="shared" si="6"/>
        <v>144</v>
      </c>
      <c r="M41" s="41">
        <f t="shared" si="7"/>
        <v>1888</v>
      </c>
    </row>
    <row r="42" spans="1:13">
      <c r="A42" s="36"/>
      <c r="B42" s="41"/>
      <c r="C42" s="41"/>
      <c r="D42" s="41" t="s">
        <v>82</v>
      </c>
      <c r="E42" s="41">
        <v>6804</v>
      </c>
      <c r="F42" s="41" t="s">
        <v>28</v>
      </c>
      <c r="G42" s="41" t="s">
        <v>329</v>
      </c>
      <c r="H42" s="50">
        <v>44132</v>
      </c>
      <c r="I42" s="41">
        <v>320</v>
      </c>
      <c r="J42" s="41"/>
      <c r="K42" s="41">
        <f t="shared" si="8"/>
        <v>28.799999999999997</v>
      </c>
      <c r="L42" s="41">
        <f t="shared" si="6"/>
        <v>28.799999999999997</v>
      </c>
      <c r="M42" s="41">
        <f t="shared" si="7"/>
        <v>377.6</v>
      </c>
    </row>
    <row r="43" spans="1:13">
      <c r="A43" s="36"/>
      <c r="B43" s="41"/>
      <c r="C43" s="41"/>
      <c r="D43" s="41" t="s">
        <v>108</v>
      </c>
      <c r="E43" s="41">
        <v>9004</v>
      </c>
      <c r="F43" s="41" t="s">
        <v>28</v>
      </c>
      <c r="G43" s="41" t="s">
        <v>329</v>
      </c>
      <c r="H43" s="50">
        <v>44132</v>
      </c>
      <c r="I43" s="41">
        <v>216</v>
      </c>
      <c r="J43" s="41"/>
      <c r="K43" s="41">
        <f t="shared" si="8"/>
        <v>19.439999999999998</v>
      </c>
      <c r="L43" s="41">
        <f t="shared" si="6"/>
        <v>19.439999999999998</v>
      </c>
      <c r="M43" s="41">
        <f t="shared" si="7"/>
        <v>254.88</v>
      </c>
    </row>
    <row r="44" spans="1:13">
      <c r="A44" s="36"/>
      <c r="B44" s="41"/>
      <c r="C44" s="41"/>
      <c r="D44" s="41" t="s">
        <v>106</v>
      </c>
      <c r="E44" s="41">
        <v>6804</v>
      </c>
      <c r="F44" s="41" t="s">
        <v>28</v>
      </c>
      <c r="G44" s="41" t="s">
        <v>329</v>
      </c>
      <c r="H44" s="50">
        <v>44132</v>
      </c>
      <c r="I44" s="41">
        <v>130</v>
      </c>
      <c r="J44" s="41"/>
      <c r="K44" s="41">
        <f t="shared" si="8"/>
        <v>11.7</v>
      </c>
      <c r="L44" s="41">
        <f t="shared" si="6"/>
        <v>11.7</v>
      </c>
      <c r="M44" s="41">
        <f t="shared" si="7"/>
        <v>153.39999999999998</v>
      </c>
    </row>
    <row r="45" spans="1:13">
      <c r="A45" s="36">
        <v>21</v>
      </c>
      <c r="B45" s="32" t="s">
        <v>332</v>
      </c>
      <c r="C45" s="41" t="s">
        <v>333</v>
      </c>
      <c r="D45" s="41" t="s">
        <v>315</v>
      </c>
      <c r="E45" s="41">
        <v>3208</v>
      </c>
      <c r="F45" s="41" t="s">
        <v>334</v>
      </c>
      <c r="G45" s="41">
        <v>75</v>
      </c>
      <c r="H45" s="50">
        <v>44120</v>
      </c>
      <c r="I45" s="41">
        <v>8000</v>
      </c>
      <c r="J45" s="41"/>
      <c r="K45" s="41">
        <f t="shared" si="8"/>
        <v>720</v>
      </c>
      <c r="L45" s="41">
        <f t="shared" si="6"/>
        <v>720</v>
      </c>
      <c r="M45" s="41">
        <f t="shared" si="7"/>
        <v>9440</v>
      </c>
    </row>
    <row r="46" spans="1:13">
      <c r="A46" s="36"/>
      <c r="B46" s="41"/>
      <c r="C46" s="41"/>
      <c r="D46" s="41" t="s">
        <v>335</v>
      </c>
      <c r="E46" s="41">
        <v>3208</v>
      </c>
      <c r="F46" s="41" t="s">
        <v>334</v>
      </c>
      <c r="G46" s="41">
        <v>75</v>
      </c>
      <c r="H46" s="50">
        <v>44120</v>
      </c>
      <c r="I46" s="41">
        <v>2100</v>
      </c>
      <c r="J46" s="41"/>
      <c r="K46" s="41">
        <f t="shared" si="8"/>
        <v>189</v>
      </c>
      <c r="L46" s="41">
        <f t="shared" si="6"/>
        <v>189</v>
      </c>
      <c r="M46" s="41">
        <f t="shared" si="7"/>
        <v>2478</v>
      </c>
    </row>
    <row r="47" spans="1:13">
      <c r="A47" s="36"/>
      <c r="B47" s="41"/>
      <c r="C47" s="41"/>
      <c r="D47" s="41" t="s">
        <v>68</v>
      </c>
      <c r="E47" s="41">
        <v>3208</v>
      </c>
      <c r="F47" s="41" t="s">
        <v>334</v>
      </c>
      <c r="G47" s="41">
        <v>75</v>
      </c>
      <c r="H47" s="50">
        <v>44120</v>
      </c>
      <c r="I47" s="41">
        <v>300</v>
      </c>
      <c r="J47" s="41"/>
      <c r="K47" s="41">
        <f t="shared" si="8"/>
        <v>27</v>
      </c>
      <c r="L47" s="41">
        <f t="shared" si="6"/>
        <v>27</v>
      </c>
      <c r="M47" s="41">
        <f t="shared" si="7"/>
        <v>354</v>
      </c>
    </row>
    <row r="48" spans="1:13">
      <c r="A48" s="36">
        <v>22</v>
      </c>
      <c r="B48" s="93" t="s">
        <v>93</v>
      </c>
      <c r="C48" s="41" t="s">
        <v>336</v>
      </c>
      <c r="D48" s="41" t="s">
        <v>337</v>
      </c>
      <c r="E48" s="41">
        <v>8437</v>
      </c>
      <c r="F48" s="41" t="s">
        <v>96</v>
      </c>
      <c r="G48" s="41">
        <v>11</v>
      </c>
      <c r="H48" s="50">
        <v>44133</v>
      </c>
      <c r="I48" s="41">
        <v>9500</v>
      </c>
      <c r="J48" s="41"/>
      <c r="K48" s="32">
        <f>I48*2.5%</f>
        <v>237.5</v>
      </c>
      <c r="L48" s="32">
        <f>I48*2.5%</f>
        <v>237.5</v>
      </c>
      <c r="M48" s="41">
        <f t="shared" si="7"/>
        <v>9975</v>
      </c>
    </row>
    <row r="49" spans="1:13">
      <c r="A49" s="36">
        <v>23</v>
      </c>
      <c r="B49" s="102" t="s">
        <v>56</v>
      </c>
      <c r="C49" s="19" t="s">
        <v>57</v>
      </c>
      <c r="D49" s="41" t="s">
        <v>338</v>
      </c>
      <c r="E49" s="41">
        <v>9988</v>
      </c>
      <c r="F49" s="13" t="s">
        <v>58</v>
      </c>
      <c r="G49" s="41" t="s">
        <v>339</v>
      </c>
      <c r="H49" s="50">
        <v>44133</v>
      </c>
      <c r="I49" s="41">
        <v>6200</v>
      </c>
      <c r="J49" s="41"/>
      <c r="K49" s="41">
        <f>I49*6%</f>
        <v>372</v>
      </c>
      <c r="L49" s="41">
        <f>I49*6%</f>
        <v>372</v>
      </c>
      <c r="M49" s="41">
        <f t="shared" si="7"/>
        <v>6944</v>
      </c>
    </row>
    <row r="50" spans="1:13">
      <c r="A50" s="36">
        <v>24</v>
      </c>
      <c r="B50" s="41" t="s">
        <v>340</v>
      </c>
      <c r="C50" s="41" t="s">
        <v>341</v>
      </c>
      <c r="D50" s="41" t="s">
        <v>342</v>
      </c>
      <c r="E50" s="41">
        <v>8517</v>
      </c>
      <c r="F50" s="41" t="s">
        <v>343</v>
      </c>
      <c r="G50" s="41" t="s">
        <v>344</v>
      </c>
      <c r="H50" s="50">
        <v>44098</v>
      </c>
      <c r="I50" s="41">
        <v>45677.96</v>
      </c>
      <c r="J50" s="41"/>
      <c r="K50" s="41">
        <f t="shared" si="8"/>
        <v>4111.0163999999995</v>
      </c>
      <c r="L50" s="41">
        <f t="shared" si="6"/>
        <v>4111.0163999999995</v>
      </c>
      <c r="M50" s="41">
        <f t="shared" si="7"/>
        <v>53899.9928</v>
      </c>
    </row>
    <row r="51" spans="1:13">
      <c r="A51" s="36"/>
      <c r="B51" s="41"/>
      <c r="C51" s="41"/>
      <c r="D51" s="41" t="s">
        <v>345</v>
      </c>
      <c r="E51" s="41">
        <v>8517</v>
      </c>
      <c r="F51" s="41" t="s">
        <v>343</v>
      </c>
      <c r="G51" s="41" t="s">
        <v>344</v>
      </c>
      <c r="H51" s="50">
        <v>44098</v>
      </c>
      <c r="I51" s="41">
        <v>25169.5</v>
      </c>
      <c r="J51" s="41"/>
      <c r="K51" s="41">
        <f t="shared" si="8"/>
        <v>2265.2550000000001</v>
      </c>
      <c r="L51" s="41">
        <f t="shared" si="6"/>
        <v>2265.2550000000001</v>
      </c>
      <c r="M51" s="41">
        <f t="shared" si="7"/>
        <v>29700.010000000002</v>
      </c>
    </row>
    <row r="52" spans="1:13">
      <c r="A52" s="36">
        <v>25</v>
      </c>
      <c r="B52" s="41" t="s">
        <v>346</v>
      </c>
      <c r="C52" s="41" t="s">
        <v>427</v>
      </c>
      <c r="D52" s="41" t="s">
        <v>428</v>
      </c>
      <c r="E52" s="41">
        <v>84713010</v>
      </c>
      <c r="F52" s="41" t="s">
        <v>349</v>
      </c>
      <c r="G52" s="41" t="s">
        <v>350</v>
      </c>
      <c r="H52" s="50">
        <v>44060</v>
      </c>
      <c r="I52" s="41">
        <v>25000</v>
      </c>
      <c r="J52" s="41"/>
      <c r="K52" s="41">
        <f t="shared" si="8"/>
        <v>2250</v>
      </c>
      <c r="L52" s="41">
        <f t="shared" si="6"/>
        <v>2250</v>
      </c>
      <c r="M52" s="41">
        <f t="shared" si="7"/>
        <v>29500</v>
      </c>
    </row>
    <row r="53" spans="1:13">
      <c r="A53" s="36"/>
      <c r="B53" s="41"/>
      <c r="C53" s="41"/>
      <c r="D53" s="41" t="s">
        <v>429</v>
      </c>
      <c r="E53" s="41">
        <v>85285200</v>
      </c>
      <c r="F53" s="41" t="s">
        <v>349</v>
      </c>
      <c r="G53" s="41" t="s">
        <v>350</v>
      </c>
      <c r="H53" s="50">
        <v>44060</v>
      </c>
      <c r="I53" s="41">
        <v>4237.29</v>
      </c>
      <c r="J53" s="41"/>
      <c r="K53" s="41">
        <f t="shared" si="8"/>
        <v>381.35609999999997</v>
      </c>
      <c r="L53" s="41">
        <f t="shared" si="6"/>
        <v>381.35609999999997</v>
      </c>
      <c r="M53" s="41">
        <f t="shared" si="7"/>
        <v>5000.0021999999999</v>
      </c>
    </row>
    <row r="54" spans="1:13">
      <c r="A54" s="36"/>
      <c r="B54" s="41"/>
      <c r="C54" s="41"/>
      <c r="D54" s="41" t="s">
        <v>430</v>
      </c>
      <c r="E54" s="41">
        <v>8473</v>
      </c>
      <c r="F54" s="41" t="s">
        <v>349</v>
      </c>
      <c r="G54" s="41" t="s">
        <v>350</v>
      </c>
      <c r="H54" s="50">
        <v>44060</v>
      </c>
      <c r="I54" s="41">
        <v>3050.85</v>
      </c>
      <c r="J54" s="41"/>
      <c r="K54" s="41">
        <f t="shared" si="8"/>
        <v>274.57650000000001</v>
      </c>
      <c r="L54" s="41">
        <f t="shared" si="6"/>
        <v>274.57650000000001</v>
      </c>
      <c r="M54" s="41">
        <f t="shared" si="7"/>
        <v>3600.0030000000002</v>
      </c>
    </row>
    <row r="55" spans="1:13">
      <c r="A55" s="36"/>
      <c r="B55" s="41"/>
      <c r="C55" s="41"/>
      <c r="D55" s="41" t="s">
        <v>431</v>
      </c>
      <c r="E55" s="41">
        <v>85235100</v>
      </c>
      <c r="F55" s="41" t="s">
        <v>349</v>
      </c>
      <c r="G55" s="41" t="s">
        <v>350</v>
      </c>
      <c r="H55" s="50">
        <v>44060</v>
      </c>
      <c r="I55" s="41">
        <v>2711.86</v>
      </c>
      <c r="J55" s="41"/>
      <c r="K55" s="41">
        <f t="shared" si="8"/>
        <v>244.06739999999999</v>
      </c>
      <c r="L55" s="41">
        <f t="shared" si="6"/>
        <v>244.06739999999999</v>
      </c>
      <c r="M55" s="41">
        <f t="shared" si="7"/>
        <v>3199.9947999999999</v>
      </c>
    </row>
    <row r="56" spans="1:13">
      <c r="A56" s="36"/>
      <c r="B56" s="41"/>
      <c r="C56" s="41"/>
      <c r="D56" s="41" t="s">
        <v>432</v>
      </c>
      <c r="E56" s="41">
        <v>8443</v>
      </c>
      <c r="F56" s="41" t="s">
        <v>349</v>
      </c>
      <c r="G56" s="41" t="s">
        <v>350</v>
      </c>
      <c r="H56" s="50">
        <v>44060</v>
      </c>
      <c r="I56" s="41">
        <v>8728.81</v>
      </c>
      <c r="J56" s="41"/>
      <c r="K56" s="41">
        <f t="shared" si="8"/>
        <v>785.59289999999987</v>
      </c>
      <c r="L56" s="41">
        <f t="shared" si="6"/>
        <v>785.59289999999987</v>
      </c>
      <c r="M56" s="41">
        <f t="shared" si="7"/>
        <v>10299.995799999999</v>
      </c>
    </row>
    <row r="57" spans="1:13">
      <c r="A57" s="36">
        <v>26</v>
      </c>
      <c r="B57" s="93" t="s">
        <v>228</v>
      </c>
      <c r="C57" s="13" t="s">
        <v>229</v>
      </c>
      <c r="D57" s="41" t="s">
        <v>362</v>
      </c>
      <c r="E57" s="41">
        <v>28044090</v>
      </c>
      <c r="F57" s="41" t="s">
        <v>231</v>
      </c>
      <c r="G57" s="41">
        <v>119</v>
      </c>
      <c r="H57" s="50">
        <v>44135</v>
      </c>
      <c r="I57" s="41">
        <v>4380</v>
      </c>
      <c r="J57" s="41"/>
      <c r="K57" s="41">
        <f t="shared" si="8"/>
        <v>394.2</v>
      </c>
      <c r="L57" s="41">
        <f t="shared" si="6"/>
        <v>394.2</v>
      </c>
      <c r="M57" s="41">
        <f t="shared" si="7"/>
        <v>5168.3999999999996</v>
      </c>
    </row>
    <row r="58" spans="1:13">
      <c r="A58" s="36"/>
      <c r="B58" s="41"/>
      <c r="C58" s="41"/>
      <c r="D58" s="41" t="s">
        <v>126</v>
      </c>
      <c r="E58" s="41">
        <v>28112190</v>
      </c>
      <c r="F58" s="41" t="s">
        <v>231</v>
      </c>
      <c r="G58" s="41">
        <v>119</v>
      </c>
      <c r="H58" s="50">
        <v>44135</v>
      </c>
      <c r="I58" s="41">
        <v>5535</v>
      </c>
      <c r="J58" s="41"/>
      <c r="K58" s="41">
        <f t="shared" si="8"/>
        <v>498.15</v>
      </c>
      <c r="L58" s="41">
        <f t="shared" si="6"/>
        <v>498.15</v>
      </c>
      <c r="M58" s="41">
        <f t="shared" si="7"/>
        <v>6531.2999999999993</v>
      </c>
    </row>
    <row r="59" spans="1:13">
      <c r="A59" s="36">
        <v>27</v>
      </c>
      <c r="B59" s="93" t="s">
        <v>422</v>
      </c>
      <c r="C59" s="41" t="s">
        <v>423</v>
      </c>
      <c r="D59" s="41" t="s">
        <v>424</v>
      </c>
      <c r="E59" s="41">
        <v>73084000</v>
      </c>
      <c r="F59" s="41" t="s">
        <v>247</v>
      </c>
      <c r="G59" s="41">
        <v>100</v>
      </c>
      <c r="H59" s="50">
        <v>44110</v>
      </c>
      <c r="I59" s="41">
        <v>176616</v>
      </c>
      <c r="J59" s="41"/>
      <c r="K59" s="41">
        <f t="shared" si="8"/>
        <v>15895.439999999999</v>
      </c>
      <c r="L59" s="41">
        <f t="shared" si="6"/>
        <v>15895.439999999999</v>
      </c>
      <c r="M59" s="41">
        <f t="shared" si="7"/>
        <v>208406.88</v>
      </c>
    </row>
    <row r="60" spans="1:13">
      <c r="A60" s="36"/>
      <c r="B60" s="82"/>
      <c r="C60" s="41"/>
      <c r="D60" s="41" t="s">
        <v>424</v>
      </c>
      <c r="E60" s="41">
        <v>73084000</v>
      </c>
      <c r="F60" s="41" t="s">
        <v>247</v>
      </c>
      <c r="G60" s="41">
        <v>100</v>
      </c>
      <c r="H60" s="50">
        <v>44110</v>
      </c>
      <c r="I60" s="41">
        <v>161006</v>
      </c>
      <c r="J60" s="41"/>
      <c r="K60" s="41">
        <f t="shared" si="8"/>
        <v>14490.539999999999</v>
      </c>
      <c r="L60" s="41">
        <f t="shared" si="6"/>
        <v>14490.539999999999</v>
      </c>
      <c r="M60" s="41">
        <f t="shared" si="7"/>
        <v>189987.08000000002</v>
      </c>
    </row>
    <row r="61" spans="1:13">
      <c r="A61" s="36"/>
      <c r="B61" s="82"/>
      <c r="C61" s="41"/>
      <c r="D61" s="41" t="s">
        <v>50</v>
      </c>
      <c r="E61" s="41"/>
      <c r="F61" s="41"/>
      <c r="G61" s="41"/>
      <c r="H61" s="41"/>
      <c r="I61" s="41">
        <v>5000</v>
      </c>
      <c r="J61" s="41"/>
      <c r="K61" s="41">
        <f t="shared" si="8"/>
        <v>450</v>
      </c>
      <c r="L61" s="41">
        <f t="shared" si="6"/>
        <v>450</v>
      </c>
      <c r="M61" s="41">
        <f t="shared" si="7"/>
        <v>5900</v>
      </c>
    </row>
    <row r="62" spans="1:13">
      <c r="A62" s="3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13">
      <c r="A63" s="3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1:13">
      <c r="A64" s="3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1:13">
      <c r="A65" s="3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>
      <c r="A66" s="3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1:13">
      <c r="A67" s="3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1:13">
      <c r="A68" s="3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1:13">
      <c r="A69" s="36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>
      <c r="A70" s="36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1:13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1:13">
      <c r="A72" s="36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13">
      <c r="A73" s="36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1:13">
      <c r="A74" s="36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1:13">
      <c r="A75" s="36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1:13">
      <c r="A76" s="36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1:13">
      <c r="A77" s="36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1:13">
      <c r="A78" s="36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1:13">
      <c r="A79" s="36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1:13">
      <c r="A80" s="3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1:13">
      <c r="A81" s="3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1:13">
      <c r="A82" s="3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spans="1:13">
      <c r="A83" s="3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spans="1:13">
      <c r="A84" s="36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spans="1:13">
      <c r="A85" s="3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spans="1:13">
      <c r="A86" s="3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spans="1:13">
      <c r="A87" s="3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3">
      <c r="A88" s="3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spans="1:13">
      <c r="A89" s="3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spans="1:13">
      <c r="A90" s="3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spans="1:13">
      <c r="A91" s="3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spans="1:13">
      <c r="A92" s="3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spans="1:13">
      <c r="A93" s="3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3">
      <c r="A94" s="3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spans="1:13">
      <c r="A95" s="3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spans="1:13">
      <c r="A96" s="3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spans="1:13">
      <c r="A97" s="3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spans="1:13">
      <c r="A98" s="3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spans="1:13">
      <c r="A99" s="3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spans="1:13">
      <c r="A100" s="36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spans="1:13">
      <c r="A101" s="3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spans="1:13">
      <c r="A102" s="36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spans="1:13">
      <c r="A103" s="36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spans="1:13">
      <c r="A104" s="36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spans="1:13">
      <c r="A105" s="3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 spans="1:13">
      <c r="A106" s="36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 spans="1:13">
      <c r="A107" s="36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>
      <c r="A108" s="36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 spans="1:13">
      <c r="A109" s="36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</sheetData>
  <mergeCells count="2">
    <mergeCell ref="J2:L2"/>
    <mergeCell ref="B1:C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4"/>
  <sheetViews>
    <sheetView topLeftCell="A25" workbookViewId="0">
      <selection activeCell="B34" sqref="B34"/>
    </sheetView>
  </sheetViews>
  <sheetFormatPr defaultRowHeight="15"/>
  <cols>
    <col min="1" max="1" width="18.85546875" bestFit="1" customWidth="1"/>
    <col min="2" max="2" width="32.28515625" bestFit="1" customWidth="1"/>
    <col min="3" max="3" width="87.85546875" customWidth="1"/>
    <col min="4" max="4" width="44.14062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8.28515625" bestFit="1" customWidth="1"/>
    <col min="12" max="12" width="8" bestFit="1" customWidth="1"/>
    <col min="13" max="13" width="16.140625" bestFit="1" customWidth="1"/>
  </cols>
  <sheetData>
    <row r="1" spans="1:13" ht="116.25" customHeight="1">
      <c r="A1" s="5" t="s">
        <v>255</v>
      </c>
      <c r="B1" s="111" t="s">
        <v>169</v>
      </c>
      <c r="C1" s="11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51" t="s">
        <v>12</v>
      </c>
      <c r="B2" s="52" t="s">
        <v>13</v>
      </c>
      <c r="C2" s="52" t="s">
        <v>14</v>
      </c>
      <c r="D2" s="52" t="s">
        <v>17</v>
      </c>
      <c r="E2" s="52" t="s">
        <v>19</v>
      </c>
      <c r="F2" s="52" t="s">
        <v>15</v>
      </c>
      <c r="G2" s="52" t="s">
        <v>10</v>
      </c>
      <c r="H2" s="52" t="s">
        <v>11</v>
      </c>
      <c r="I2" s="52" t="s">
        <v>0</v>
      </c>
      <c r="J2" s="112" t="s">
        <v>20</v>
      </c>
      <c r="K2" s="112"/>
      <c r="L2" s="112"/>
      <c r="M2" s="53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>
      <c r="A4" s="36">
        <v>2</v>
      </c>
      <c r="B4" s="38" t="s">
        <v>181</v>
      </c>
      <c r="C4" s="38" t="s">
        <v>182</v>
      </c>
      <c r="D4" s="41" t="s">
        <v>151</v>
      </c>
      <c r="E4" s="38">
        <v>72299016</v>
      </c>
      <c r="F4" s="41" t="s">
        <v>183</v>
      </c>
      <c r="G4" s="39" t="s">
        <v>477</v>
      </c>
      <c r="H4" s="42">
        <v>44034</v>
      </c>
      <c r="I4" s="43">
        <v>72765</v>
      </c>
      <c r="J4" s="38"/>
      <c r="K4" s="45">
        <f>I4*9%</f>
        <v>6548.8499999999995</v>
      </c>
      <c r="L4" s="45">
        <f>I4*9%</f>
        <v>6548.8499999999995</v>
      </c>
      <c r="M4" s="46">
        <f>SUM(I4,K4,L4,)</f>
        <v>85862.700000000012</v>
      </c>
    </row>
    <row r="5" spans="1:13">
      <c r="A5" s="36">
        <v>3</v>
      </c>
      <c r="B5" s="54" t="s">
        <v>184</v>
      </c>
      <c r="C5" s="54" t="s">
        <v>185</v>
      </c>
      <c r="D5" s="41" t="s">
        <v>186</v>
      </c>
      <c r="E5" s="41">
        <v>7208</v>
      </c>
      <c r="F5" s="41" t="s">
        <v>187</v>
      </c>
      <c r="G5" s="41" t="s">
        <v>188</v>
      </c>
      <c r="H5" s="42">
        <v>44039</v>
      </c>
      <c r="I5" s="48">
        <v>4503</v>
      </c>
      <c r="J5" s="41"/>
      <c r="K5" s="45">
        <f>I5*9%</f>
        <v>405.27</v>
      </c>
      <c r="L5" s="45">
        <f>I5*9%</f>
        <v>405.27</v>
      </c>
      <c r="M5" s="46">
        <f>SUM(I5,K5,L5,)</f>
        <v>5313.5400000000009</v>
      </c>
    </row>
    <row r="6" spans="1:13">
      <c r="A6" s="36">
        <v>4</v>
      </c>
      <c r="B6" s="38" t="s">
        <v>177</v>
      </c>
      <c r="C6" s="38" t="s">
        <v>178</v>
      </c>
      <c r="D6" s="41" t="s">
        <v>179</v>
      </c>
      <c r="E6" s="41">
        <v>2811</v>
      </c>
      <c r="F6" s="41" t="s">
        <v>127</v>
      </c>
      <c r="G6" s="41">
        <v>176</v>
      </c>
      <c r="H6" s="42">
        <v>44039</v>
      </c>
      <c r="I6" s="48">
        <v>4600</v>
      </c>
      <c r="J6" s="41"/>
      <c r="K6" s="45">
        <f t="shared" ref="K6:K42" si="0">I6*9%</f>
        <v>414</v>
      </c>
      <c r="L6" s="45">
        <f t="shared" ref="L6:L42" si="1">I6*9%</f>
        <v>414</v>
      </c>
      <c r="M6" s="46">
        <f t="shared" ref="M6:M42" si="2">SUM(I6,K6,L6,)</f>
        <v>5428</v>
      </c>
    </row>
    <row r="7" spans="1:13">
      <c r="A7" s="36"/>
      <c r="B7" s="41"/>
      <c r="C7" s="41"/>
      <c r="D7" s="41" t="s">
        <v>128</v>
      </c>
      <c r="E7" s="41">
        <v>2804</v>
      </c>
      <c r="F7" s="41" t="s">
        <v>127</v>
      </c>
      <c r="G7" s="41">
        <v>176</v>
      </c>
      <c r="H7" s="42">
        <v>44039</v>
      </c>
      <c r="I7" s="43">
        <v>2500</v>
      </c>
      <c r="J7" s="41"/>
      <c r="K7" s="45">
        <f t="shared" si="0"/>
        <v>225</v>
      </c>
      <c r="L7" s="45">
        <f t="shared" si="1"/>
        <v>225</v>
      </c>
      <c r="M7" s="46">
        <f t="shared" si="2"/>
        <v>2950</v>
      </c>
    </row>
    <row r="8" spans="1:13">
      <c r="A8" s="36"/>
      <c r="B8" s="41"/>
      <c r="C8" s="41"/>
      <c r="D8" s="41" t="s">
        <v>129</v>
      </c>
      <c r="E8" s="41">
        <v>2804</v>
      </c>
      <c r="F8" s="41" t="s">
        <v>127</v>
      </c>
      <c r="G8" s="41">
        <v>176</v>
      </c>
      <c r="H8" s="42">
        <v>44039</v>
      </c>
      <c r="I8" s="43">
        <v>2100</v>
      </c>
      <c r="J8" s="41"/>
      <c r="K8" s="45">
        <f t="shared" si="0"/>
        <v>189</v>
      </c>
      <c r="L8" s="45">
        <f t="shared" si="1"/>
        <v>189</v>
      </c>
      <c r="M8" s="46">
        <f t="shared" si="2"/>
        <v>2478</v>
      </c>
    </row>
    <row r="9" spans="1:13">
      <c r="A9" s="36"/>
      <c r="B9" s="41"/>
      <c r="C9" s="41"/>
      <c r="D9" s="41" t="s">
        <v>180</v>
      </c>
      <c r="E9" s="41">
        <v>2711</v>
      </c>
      <c r="F9" s="41" t="s">
        <v>127</v>
      </c>
      <c r="G9" s="41">
        <v>176</v>
      </c>
      <c r="H9" s="42">
        <v>44039</v>
      </c>
      <c r="I9" s="43">
        <v>2500</v>
      </c>
      <c r="J9" s="41"/>
      <c r="K9" s="45">
        <f t="shared" si="0"/>
        <v>225</v>
      </c>
      <c r="L9" s="45">
        <f t="shared" si="1"/>
        <v>225</v>
      </c>
      <c r="M9" s="46">
        <f t="shared" si="2"/>
        <v>2950</v>
      </c>
    </row>
    <row r="10" spans="1:13">
      <c r="A10" s="36">
        <v>5</v>
      </c>
      <c r="B10" s="41" t="s">
        <v>189</v>
      </c>
      <c r="C10" s="41" t="s">
        <v>190</v>
      </c>
      <c r="D10" s="41" t="s">
        <v>191</v>
      </c>
      <c r="E10" s="41">
        <v>7211</v>
      </c>
      <c r="F10" s="41" t="s">
        <v>74</v>
      </c>
      <c r="G10" s="41">
        <v>200</v>
      </c>
      <c r="H10" s="42">
        <v>44039</v>
      </c>
      <c r="I10" s="43">
        <v>886</v>
      </c>
      <c r="J10" s="41"/>
      <c r="K10" s="48">
        <f t="shared" si="0"/>
        <v>79.739999999999995</v>
      </c>
      <c r="L10" s="55">
        <f t="shared" si="1"/>
        <v>79.739999999999995</v>
      </c>
      <c r="M10" s="55">
        <f t="shared" si="2"/>
        <v>1045.48</v>
      </c>
    </row>
    <row r="11" spans="1:13" ht="37.5" customHeight="1">
      <c r="A11" s="51">
        <v>6</v>
      </c>
      <c r="B11" s="82" t="s">
        <v>75</v>
      </c>
      <c r="C11" s="40" t="s">
        <v>76</v>
      </c>
      <c r="D11" s="49" t="s">
        <v>195</v>
      </c>
      <c r="E11" s="41">
        <v>7208</v>
      </c>
      <c r="F11" s="41" t="s">
        <v>78</v>
      </c>
      <c r="G11" s="89" t="s">
        <v>484</v>
      </c>
      <c r="H11" s="50">
        <v>44026</v>
      </c>
      <c r="I11" s="43">
        <v>88600</v>
      </c>
      <c r="J11" s="41"/>
      <c r="K11" s="45">
        <f t="shared" si="0"/>
        <v>7974</v>
      </c>
      <c r="L11" s="45">
        <f t="shared" si="1"/>
        <v>7974</v>
      </c>
      <c r="M11" s="46">
        <f t="shared" si="2"/>
        <v>104548</v>
      </c>
    </row>
    <row r="12" spans="1:13">
      <c r="A12" s="51"/>
      <c r="B12" s="41"/>
      <c r="C12" s="41"/>
      <c r="D12" s="41" t="s">
        <v>196</v>
      </c>
      <c r="E12" s="41">
        <v>7208</v>
      </c>
      <c r="F12" s="41" t="s">
        <v>78</v>
      </c>
      <c r="G12" s="89" t="s">
        <v>484</v>
      </c>
      <c r="H12" s="50">
        <v>44026</v>
      </c>
      <c r="I12" s="41">
        <v>24000</v>
      </c>
      <c r="J12" s="41"/>
      <c r="K12" s="41">
        <f t="shared" si="0"/>
        <v>2160</v>
      </c>
      <c r="L12" s="41">
        <f t="shared" si="1"/>
        <v>2160</v>
      </c>
      <c r="M12" s="41">
        <f t="shared" si="2"/>
        <v>28320</v>
      </c>
    </row>
    <row r="13" spans="1:13" ht="24">
      <c r="A13" s="51">
        <v>7</v>
      </c>
      <c r="B13" s="82" t="s">
        <v>75</v>
      </c>
      <c r="C13" s="40" t="s">
        <v>76</v>
      </c>
      <c r="D13" s="64" t="s">
        <v>198</v>
      </c>
      <c r="E13" s="64">
        <v>7216</v>
      </c>
      <c r="F13" s="41" t="s">
        <v>78</v>
      </c>
      <c r="G13" s="89" t="s">
        <v>488</v>
      </c>
      <c r="H13" s="50">
        <v>44026</v>
      </c>
      <c r="I13" s="41">
        <v>74400</v>
      </c>
      <c r="J13" s="41"/>
      <c r="K13" s="41">
        <f t="shared" si="0"/>
        <v>6696</v>
      </c>
      <c r="L13" s="41">
        <f t="shared" si="1"/>
        <v>6696</v>
      </c>
      <c r="M13" s="41">
        <f t="shared" si="2"/>
        <v>87792</v>
      </c>
    </row>
    <row r="14" spans="1:13">
      <c r="A14" s="51"/>
      <c r="B14" s="41"/>
      <c r="C14" s="41"/>
      <c r="D14" s="41" t="s">
        <v>197</v>
      </c>
      <c r="E14" s="41">
        <v>7211</v>
      </c>
      <c r="F14" s="41" t="s">
        <v>78</v>
      </c>
      <c r="G14" s="89" t="s">
        <v>488</v>
      </c>
      <c r="H14" s="50">
        <v>44026</v>
      </c>
      <c r="I14" s="41">
        <v>27000</v>
      </c>
      <c r="J14" s="41"/>
      <c r="K14" s="41">
        <f t="shared" si="0"/>
        <v>2430</v>
      </c>
      <c r="L14" s="41">
        <f t="shared" si="1"/>
        <v>2430</v>
      </c>
      <c r="M14" s="41">
        <f t="shared" si="2"/>
        <v>31860</v>
      </c>
    </row>
    <row r="15" spans="1:13" ht="24">
      <c r="A15" s="51">
        <v>8</v>
      </c>
      <c r="B15" s="82" t="s">
        <v>75</v>
      </c>
      <c r="C15" s="40" t="s">
        <v>76</v>
      </c>
      <c r="D15" s="64" t="s">
        <v>198</v>
      </c>
      <c r="E15" s="64">
        <v>7216</v>
      </c>
      <c r="F15" s="41" t="s">
        <v>78</v>
      </c>
      <c r="G15" s="89" t="s">
        <v>489</v>
      </c>
      <c r="H15" s="50">
        <v>44027</v>
      </c>
      <c r="I15" s="41">
        <v>83200</v>
      </c>
      <c r="J15" s="41"/>
      <c r="K15" s="41">
        <f t="shared" si="0"/>
        <v>7488</v>
      </c>
      <c r="L15" s="41">
        <f t="shared" si="1"/>
        <v>7488</v>
      </c>
      <c r="M15" s="41">
        <f t="shared" si="2"/>
        <v>98176</v>
      </c>
    </row>
    <row r="16" spans="1:13">
      <c r="A16" s="51"/>
      <c r="B16" s="41"/>
      <c r="C16" s="41"/>
      <c r="D16" s="41" t="s">
        <v>197</v>
      </c>
      <c r="E16" s="41">
        <v>7211</v>
      </c>
      <c r="F16" s="41" t="s">
        <v>78</v>
      </c>
      <c r="G16" s="89" t="s">
        <v>489</v>
      </c>
      <c r="H16" s="50">
        <v>44027</v>
      </c>
      <c r="I16" s="41">
        <v>100400</v>
      </c>
      <c r="J16" s="41"/>
      <c r="K16" s="41">
        <f t="shared" si="0"/>
        <v>9036</v>
      </c>
      <c r="L16" s="41">
        <f t="shared" si="1"/>
        <v>9036</v>
      </c>
      <c r="M16" s="41">
        <f t="shared" si="2"/>
        <v>118472</v>
      </c>
    </row>
    <row r="17" spans="1:13">
      <c r="A17" s="51"/>
      <c r="B17" s="41"/>
      <c r="C17" s="41"/>
      <c r="D17" s="41" t="s">
        <v>199</v>
      </c>
      <c r="E17" s="41">
        <v>7216</v>
      </c>
      <c r="F17" s="41" t="s">
        <v>78</v>
      </c>
      <c r="G17" s="89" t="s">
        <v>489</v>
      </c>
      <c r="H17" s="50">
        <v>44027</v>
      </c>
      <c r="I17" s="41">
        <v>6200</v>
      </c>
      <c r="J17" s="41"/>
      <c r="K17" s="41">
        <f t="shared" si="0"/>
        <v>558</v>
      </c>
      <c r="L17" s="41">
        <f t="shared" si="1"/>
        <v>558</v>
      </c>
      <c r="M17" s="41">
        <f t="shared" si="2"/>
        <v>7316</v>
      </c>
    </row>
    <row r="18" spans="1:13" ht="24">
      <c r="A18" s="51">
        <v>9</v>
      </c>
      <c r="B18" s="82" t="s">
        <v>75</v>
      </c>
      <c r="C18" s="40" t="s">
        <v>76</v>
      </c>
      <c r="D18" s="41" t="s">
        <v>200</v>
      </c>
      <c r="E18" s="41">
        <v>7208</v>
      </c>
      <c r="F18" s="41" t="s">
        <v>78</v>
      </c>
      <c r="G18" s="89" t="s">
        <v>490</v>
      </c>
      <c r="H18" s="50">
        <v>44027</v>
      </c>
      <c r="I18" s="41">
        <v>100200</v>
      </c>
      <c r="J18" s="41"/>
      <c r="K18" s="41">
        <f t="shared" si="0"/>
        <v>9018</v>
      </c>
      <c r="L18" s="41">
        <f t="shared" si="1"/>
        <v>9018</v>
      </c>
      <c r="M18" s="41">
        <f t="shared" si="2"/>
        <v>118236</v>
      </c>
    </row>
    <row r="19" spans="1:13">
      <c r="A19" s="51"/>
      <c r="B19" s="41"/>
      <c r="C19" s="41"/>
      <c r="D19" s="41" t="s">
        <v>201</v>
      </c>
      <c r="E19" s="41">
        <v>7208</v>
      </c>
      <c r="F19" s="41" t="s">
        <v>78</v>
      </c>
      <c r="G19" s="89" t="s">
        <v>490</v>
      </c>
      <c r="H19" s="50">
        <v>44027</v>
      </c>
      <c r="I19" s="41">
        <v>100200</v>
      </c>
      <c r="J19" s="41"/>
      <c r="K19" s="41">
        <f t="shared" si="0"/>
        <v>9018</v>
      </c>
      <c r="L19" s="41">
        <f t="shared" si="1"/>
        <v>9018</v>
      </c>
      <c r="M19" s="41">
        <f t="shared" si="2"/>
        <v>118236</v>
      </c>
    </row>
    <row r="20" spans="1:13" ht="24">
      <c r="A20" s="51">
        <v>10</v>
      </c>
      <c r="B20" s="82" t="s">
        <v>75</v>
      </c>
      <c r="C20" s="40" t="s">
        <v>76</v>
      </c>
      <c r="D20" s="41" t="s">
        <v>202</v>
      </c>
      <c r="E20" s="41">
        <v>7208</v>
      </c>
      <c r="F20" s="41" t="s">
        <v>78</v>
      </c>
      <c r="G20" s="89" t="s">
        <v>485</v>
      </c>
      <c r="H20" s="50">
        <v>44027</v>
      </c>
      <c r="I20" s="41">
        <v>187000</v>
      </c>
      <c r="J20" s="41"/>
      <c r="K20" s="41">
        <f t="shared" si="0"/>
        <v>16830</v>
      </c>
      <c r="L20" s="41">
        <f t="shared" si="1"/>
        <v>16830</v>
      </c>
      <c r="M20" s="41">
        <f t="shared" si="2"/>
        <v>220660</v>
      </c>
    </row>
    <row r="21" spans="1:13">
      <c r="A21" s="51"/>
      <c r="B21" s="41"/>
      <c r="C21" s="41"/>
      <c r="D21" s="41" t="s">
        <v>203</v>
      </c>
      <c r="E21" s="41">
        <v>7208</v>
      </c>
      <c r="F21" s="41" t="s">
        <v>78</v>
      </c>
      <c r="G21" s="89" t="s">
        <v>485</v>
      </c>
      <c r="H21" s="50">
        <v>44027</v>
      </c>
      <c r="I21" s="41"/>
      <c r="J21" s="41"/>
      <c r="K21" s="41"/>
      <c r="L21" s="41"/>
      <c r="M21" s="41"/>
    </row>
    <row r="22" spans="1:13">
      <c r="A22" s="51"/>
      <c r="B22" s="41"/>
      <c r="C22" s="41"/>
      <c r="D22" s="41" t="s">
        <v>204</v>
      </c>
      <c r="E22" s="41">
        <v>7208</v>
      </c>
      <c r="F22" s="41" t="s">
        <v>78</v>
      </c>
      <c r="G22" s="89" t="s">
        <v>485</v>
      </c>
      <c r="H22" s="50">
        <v>44027</v>
      </c>
      <c r="I22" s="41"/>
      <c r="J22" s="41"/>
      <c r="K22" s="41"/>
      <c r="L22" s="41"/>
      <c r="M22" s="41"/>
    </row>
    <row r="23" spans="1:13" ht="24">
      <c r="A23" s="51">
        <v>11</v>
      </c>
      <c r="B23" s="82" t="s">
        <v>75</v>
      </c>
      <c r="C23" s="40" t="s">
        <v>76</v>
      </c>
      <c r="D23" s="64" t="s">
        <v>205</v>
      </c>
      <c r="E23" s="41">
        <v>7216</v>
      </c>
      <c r="F23" s="41" t="s">
        <v>78</v>
      </c>
      <c r="G23" s="89" t="s">
        <v>486</v>
      </c>
      <c r="H23" s="50">
        <v>44028</v>
      </c>
      <c r="I23" s="41">
        <v>574200</v>
      </c>
      <c r="J23" s="41"/>
      <c r="K23" s="41">
        <f t="shared" si="0"/>
        <v>51678</v>
      </c>
      <c r="L23" s="41">
        <f t="shared" si="1"/>
        <v>51678</v>
      </c>
      <c r="M23" s="41">
        <f t="shared" si="2"/>
        <v>677556</v>
      </c>
    </row>
    <row r="24" spans="1:13">
      <c r="A24" s="51"/>
      <c r="B24" s="41"/>
      <c r="C24" s="41"/>
      <c r="D24" s="41" t="s">
        <v>206</v>
      </c>
      <c r="E24" s="41">
        <v>7216</v>
      </c>
      <c r="F24" s="41" t="s">
        <v>78</v>
      </c>
      <c r="G24" s="89" t="s">
        <v>486</v>
      </c>
      <c r="H24" s="50">
        <v>44028</v>
      </c>
      <c r="I24" s="41">
        <v>22000</v>
      </c>
      <c r="J24" s="41"/>
      <c r="K24" s="41">
        <f t="shared" si="0"/>
        <v>1980</v>
      </c>
      <c r="L24" s="41">
        <f t="shared" si="1"/>
        <v>1980</v>
      </c>
      <c r="M24" s="41">
        <f t="shared" si="2"/>
        <v>25960</v>
      </c>
    </row>
    <row r="25" spans="1:13">
      <c r="A25" s="51"/>
      <c r="B25" s="41"/>
      <c r="C25" s="41"/>
      <c r="D25" s="41" t="s">
        <v>207</v>
      </c>
      <c r="E25" s="41">
        <v>7211</v>
      </c>
      <c r="F25" s="41" t="s">
        <v>78</v>
      </c>
      <c r="G25" s="89" t="s">
        <v>486</v>
      </c>
      <c r="H25" s="50">
        <v>44028</v>
      </c>
      <c r="I25" s="41">
        <v>67600</v>
      </c>
      <c r="J25" s="41"/>
      <c r="K25" s="41">
        <f t="shared" si="0"/>
        <v>6084</v>
      </c>
      <c r="L25" s="41">
        <f t="shared" si="1"/>
        <v>6084</v>
      </c>
      <c r="M25" s="41">
        <f t="shared" si="2"/>
        <v>79768</v>
      </c>
    </row>
    <row r="26" spans="1:13">
      <c r="A26" s="51"/>
      <c r="B26" s="41"/>
      <c r="C26" s="41"/>
      <c r="D26" s="41" t="s">
        <v>208</v>
      </c>
      <c r="E26" s="41">
        <v>7211</v>
      </c>
      <c r="F26" s="41" t="s">
        <v>78</v>
      </c>
      <c r="G26" s="89" t="s">
        <v>486</v>
      </c>
      <c r="H26" s="50">
        <v>44028</v>
      </c>
      <c r="I26" s="41">
        <v>24000</v>
      </c>
      <c r="J26" s="41"/>
      <c r="K26" s="41">
        <f t="shared" si="0"/>
        <v>2160</v>
      </c>
      <c r="L26" s="41">
        <f t="shared" si="1"/>
        <v>2160</v>
      </c>
      <c r="M26" s="41">
        <f t="shared" si="2"/>
        <v>28320</v>
      </c>
    </row>
    <row r="27" spans="1:13">
      <c r="A27" s="51"/>
      <c r="B27" s="41"/>
      <c r="C27" s="41"/>
      <c r="D27" s="41" t="s">
        <v>209</v>
      </c>
      <c r="E27" s="41">
        <v>7211</v>
      </c>
      <c r="F27" s="41" t="s">
        <v>78</v>
      </c>
      <c r="G27" s="89" t="s">
        <v>486</v>
      </c>
      <c r="H27" s="50">
        <v>44028</v>
      </c>
      <c r="I27" s="41">
        <v>45800</v>
      </c>
      <c r="J27" s="41"/>
      <c r="K27" s="41">
        <f t="shared" si="0"/>
        <v>4122</v>
      </c>
      <c r="L27" s="41">
        <f t="shared" si="1"/>
        <v>4122</v>
      </c>
      <c r="M27" s="41">
        <f t="shared" si="2"/>
        <v>54044</v>
      </c>
    </row>
    <row r="28" spans="1:13" ht="24">
      <c r="A28" s="51">
        <v>12</v>
      </c>
      <c r="B28" s="82" t="s">
        <v>75</v>
      </c>
      <c r="C28" s="40" t="s">
        <v>76</v>
      </c>
      <c r="D28" s="41" t="s">
        <v>210</v>
      </c>
      <c r="E28" s="41">
        <v>7216</v>
      </c>
      <c r="F28" s="41" t="s">
        <v>78</v>
      </c>
      <c r="G28" s="89" t="s">
        <v>491</v>
      </c>
      <c r="H28" s="50">
        <v>44033</v>
      </c>
      <c r="I28" s="41">
        <v>142800</v>
      </c>
      <c r="J28" s="41"/>
      <c r="K28" s="41">
        <f t="shared" si="0"/>
        <v>12852</v>
      </c>
      <c r="L28" s="41">
        <f t="shared" si="1"/>
        <v>12852</v>
      </c>
      <c r="M28" s="41">
        <f t="shared" si="2"/>
        <v>168504</v>
      </c>
    </row>
    <row r="29" spans="1:13">
      <c r="A29" s="51"/>
      <c r="B29" s="41"/>
      <c r="C29" s="41"/>
      <c r="D29" s="41" t="s">
        <v>211</v>
      </c>
      <c r="E29" s="41">
        <v>7211</v>
      </c>
      <c r="F29" s="41" t="s">
        <v>78</v>
      </c>
      <c r="G29" s="89" t="s">
        <v>491</v>
      </c>
      <c r="H29" s="50">
        <v>44033</v>
      </c>
      <c r="I29" s="41">
        <v>189400</v>
      </c>
      <c r="J29" s="41"/>
      <c r="K29" s="41">
        <f t="shared" si="0"/>
        <v>17046</v>
      </c>
      <c r="L29" s="41">
        <f t="shared" si="1"/>
        <v>17046</v>
      </c>
      <c r="M29" s="41">
        <f t="shared" si="2"/>
        <v>223492</v>
      </c>
    </row>
    <row r="30" spans="1:13">
      <c r="A30" s="51"/>
      <c r="B30" s="41"/>
      <c r="C30" s="41"/>
      <c r="D30" s="41" t="s">
        <v>197</v>
      </c>
      <c r="E30" s="41">
        <v>7211</v>
      </c>
      <c r="F30" s="41" t="s">
        <v>78</v>
      </c>
      <c r="G30" s="89" t="s">
        <v>491</v>
      </c>
      <c r="H30" s="50">
        <v>44033</v>
      </c>
      <c r="I30" s="41">
        <v>12000</v>
      </c>
      <c r="J30" s="41"/>
      <c r="K30" s="41">
        <f t="shared" si="0"/>
        <v>1080</v>
      </c>
      <c r="L30" s="41">
        <f t="shared" si="1"/>
        <v>1080</v>
      </c>
      <c r="M30" s="41">
        <f t="shared" si="2"/>
        <v>14160</v>
      </c>
    </row>
    <row r="31" spans="1:13" ht="38.25" customHeight="1">
      <c r="A31" s="51">
        <v>14</v>
      </c>
      <c r="B31" s="88" t="s">
        <v>75</v>
      </c>
      <c r="C31" s="40" t="s">
        <v>76</v>
      </c>
      <c r="D31" s="49" t="s">
        <v>212</v>
      </c>
      <c r="E31" s="41">
        <v>7306</v>
      </c>
      <c r="F31" s="41" t="s">
        <v>78</v>
      </c>
      <c r="G31" s="89" t="s">
        <v>492</v>
      </c>
      <c r="H31" s="50">
        <v>44027</v>
      </c>
      <c r="I31" s="41">
        <v>187920</v>
      </c>
      <c r="J31" s="41"/>
      <c r="K31" s="41">
        <f t="shared" si="0"/>
        <v>16912.8</v>
      </c>
      <c r="L31" s="41">
        <f t="shared" si="1"/>
        <v>16912.8</v>
      </c>
      <c r="M31" s="41">
        <f t="shared" si="2"/>
        <v>221745.59999999998</v>
      </c>
    </row>
    <row r="32" spans="1:13">
      <c r="A32" s="51">
        <v>15</v>
      </c>
      <c r="B32" s="86" t="s">
        <v>4</v>
      </c>
      <c r="C32" s="38" t="s">
        <v>18</v>
      </c>
      <c r="D32" s="41" t="s">
        <v>213</v>
      </c>
      <c r="E32" s="41">
        <v>8311</v>
      </c>
      <c r="F32" s="41" t="s">
        <v>28</v>
      </c>
      <c r="G32" s="41" t="s">
        <v>214</v>
      </c>
      <c r="H32" s="50">
        <v>44040</v>
      </c>
      <c r="I32" s="41">
        <v>1560</v>
      </c>
      <c r="J32" s="41"/>
      <c r="K32" s="41">
        <f t="shared" si="0"/>
        <v>140.4</v>
      </c>
      <c r="L32" s="41">
        <f t="shared" si="1"/>
        <v>140.4</v>
      </c>
      <c r="M32" s="41">
        <f t="shared" si="2"/>
        <v>1840.8000000000002</v>
      </c>
    </row>
    <row r="33" spans="1:13">
      <c r="A33" s="51">
        <v>16</v>
      </c>
      <c r="B33" s="86" t="s">
        <v>4</v>
      </c>
      <c r="C33" s="38" t="s">
        <v>18</v>
      </c>
      <c r="D33" s="41" t="s">
        <v>215</v>
      </c>
      <c r="E33" s="41">
        <v>6804</v>
      </c>
      <c r="F33" s="41" t="s">
        <v>28</v>
      </c>
      <c r="G33" s="41" t="s">
        <v>216</v>
      </c>
      <c r="H33" s="50">
        <v>44037</v>
      </c>
      <c r="I33" s="41">
        <v>1150</v>
      </c>
      <c r="J33" s="41"/>
      <c r="K33" s="41">
        <f t="shared" si="0"/>
        <v>103.5</v>
      </c>
      <c r="L33" s="41">
        <f t="shared" si="1"/>
        <v>103.5</v>
      </c>
      <c r="M33" s="41">
        <f t="shared" si="2"/>
        <v>1357</v>
      </c>
    </row>
    <row r="34" spans="1:13">
      <c r="A34" s="51">
        <v>17</v>
      </c>
      <c r="B34" s="86" t="s">
        <v>4</v>
      </c>
      <c r="C34" s="38" t="s">
        <v>18</v>
      </c>
      <c r="D34" s="41" t="s">
        <v>217</v>
      </c>
      <c r="E34" s="41">
        <v>7020</v>
      </c>
      <c r="F34" s="41" t="s">
        <v>28</v>
      </c>
      <c r="G34" s="41" t="s">
        <v>218</v>
      </c>
      <c r="H34" s="50">
        <v>44037</v>
      </c>
      <c r="I34" s="41">
        <v>300</v>
      </c>
      <c r="J34" s="41"/>
      <c r="K34" s="41">
        <f t="shared" si="0"/>
        <v>27</v>
      </c>
      <c r="L34" s="41">
        <f t="shared" si="1"/>
        <v>27</v>
      </c>
      <c r="M34" s="41">
        <f t="shared" si="2"/>
        <v>354</v>
      </c>
    </row>
    <row r="35" spans="1:13">
      <c r="A35" s="41"/>
      <c r="B35" s="41"/>
      <c r="C35" s="41"/>
      <c r="D35" s="41" t="s">
        <v>219</v>
      </c>
      <c r="E35" s="41">
        <v>8515</v>
      </c>
      <c r="F35" s="41" t="s">
        <v>28</v>
      </c>
      <c r="G35" s="41" t="s">
        <v>218</v>
      </c>
      <c r="H35" s="50">
        <v>44037</v>
      </c>
      <c r="I35" s="41">
        <v>160</v>
      </c>
      <c r="J35" s="41"/>
      <c r="K35" s="41">
        <f t="shared" si="0"/>
        <v>14.399999999999999</v>
      </c>
      <c r="L35" s="41">
        <f t="shared" si="1"/>
        <v>14.399999999999999</v>
      </c>
      <c r="M35" s="41">
        <f t="shared" si="2"/>
        <v>188.8</v>
      </c>
    </row>
    <row r="36" spans="1:13">
      <c r="A36" s="41"/>
      <c r="B36" s="41"/>
      <c r="C36" s="41"/>
      <c r="D36" s="41" t="s">
        <v>220</v>
      </c>
      <c r="E36" s="41">
        <v>8468</v>
      </c>
      <c r="F36" s="41" t="s">
        <v>28</v>
      </c>
      <c r="G36" s="41" t="s">
        <v>218</v>
      </c>
      <c r="H36" s="50">
        <v>44037</v>
      </c>
      <c r="I36" s="41">
        <v>900</v>
      </c>
      <c r="J36" s="41"/>
      <c r="K36" s="41">
        <f t="shared" si="0"/>
        <v>81</v>
      </c>
      <c r="L36" s="41">
        <f t="shared" si="1"/>
        <v>81</v>
      </c>
      <c r="M36" s="41">
        <f t="shared" si="2"/>
        <v>1062</v>
      </c>
    </row>
    <row r="37" spans="1:13">
      <c r="A37" s="41"/>
      <c r="B37" s="41"/>
      <c r="C37" s="41"/>
      <c r="D37" s="41" t="s">
        <v>221</v>
      </c>
      <c r="E37" s="41">
        <v>8205</v>
      </c>
      <c r="F37" s="41" t="s">
        <v>28</v>
      </c>
      <c r="G37" s="41" t="s">
        <v>218</v>
      </c>
      <c r="H37" s="50">
        <v>44037</v>
      </c>
      <c r="I37" s="41">
        <v>40.15</v>
      </c>
      <c r="J37" s="41"/>
      <c r="K37" s="41">
        <f t="shared" si="0"/>
        <v>3.6134999999999997</v>
      </c>
      <c r="L37" s="41">
        <f t="shared" si="1"/>
        <v>3.6134999999999997</v>
      </c>
      <c r="M37" s="41">
        <f t="shared" si="2"/>
        <v>47.377000000000002</v>
      </c>
    </row>
    <row r="38" spans="1:13">
      <c r="A38" s="51">
        <v>17</v>
      </c>
      <c r="B38" s="86" t="s">
        <v>4</v>
      </c>
      <c r="C38" s="38" t="s">
        <v>18</v>
      </c>
      <c r="D38" s="41" t="s">
        <v>222</v>
      </c>
      <c r="E38" s="41">
        <v>6804</v>
      </c>
      <c r="F38" s="41" t="s">
        <v>28</v>
      </c>
      <c r="G38" s="41" t="s">
        <v>226</v>
      </c>
      <c r="H38" s="50">
        <v>44026</v>
      </c>
      <c r="I38" s="41">
        <v>3150</v>
      </c>
      <c r="J38" s="41"/>
      <c r="K38" s="41">
        <f t="shared" si="0"/>
        <v>283.5</v>
      </c>
      <c r="L38" s="41">
        <f t="shared" si="1"/>
        <v>283.5</v>
      </c>
      <c r="M38" s="41">
        <f t="shared" si="2"/>
        <v>3717</v>
      </c>
    </row>
    <row r="39" spans="1:13">
      <c r="A39" s="41"/>
      <c r="B39" s="41"/>
      <c r="C39" s="41"/>
      <c r="D39" s="41" t="s">
        <v>223</v>
      </c>
      <c r="E39" s="41">
        <v>7318</v>
      </c>
      <c r="F39" s="41" t="s">
        <v>28</v>
      </c>
      <c r="G39" s="41" t="s">
        <v>226</v>
      </c>
      <c r="H39" s="50">
        <v>44026</v>
      </c>
      <c r="I39" s="41">
        <v>71</v>
      </c>
      <c r="J39" s="41"/>
      <c r="K39" s="41">
        <f t="shared" si="0"/>
        <v>6.39</v>
      </c>
      <c r="L39" s="41">
        <f t="shared" si="1"/>
        <v>6.39</v>
      </c>
      <c r="M39" s="41">
        <f t="shared" si="2"/>
        <v>83.78</v>
      </c>
    </row>
    <row r="40" spans="1:13">
      <c r="A40" s="41"/>
      <c r="B40" s="41"/>
      <c r="C40" s="41"/>
      <c r="D40" s="41" t="s">
        <v>224</v>
      </c>
      <c r="E40" s="41">
        <v>7318</v>
      </c>
      <c r="F40" s="41" t="s">
        <v>28</v>
      </c>
      <c r="G40" s="41" t="s">
        <v>226</v>
      </c>
      <c r="H40" s="50">
        <v>44026</v>
      </c>
      <c r="I40" s="41">
        <v>28</v>
      </c>
      <c r="J40" s="41"/>
      <c r="K40" s="41">
        <f t="shared" si="0"/>
        <v>2.52</v>
      </c>
      <c r="L40" s="41">
        <f t="shared" si="1"/>
        <v>2.52</v>
      </c>
      <c r="M40" s="41">
        <f t="shared" si="2"/>
        <v>33.04</v>
      </c>
    </row>
    <row r="41" spans="1:13">
      <c r="A41" s="41"/>
      <c r="B41" s="41"/>
      <c r="C41" s="41"/>
      <c r="D41" s="41" t="s">
        <v>225</v>
      </c>
      <c r="E41" s="41">
        <v>7318</v>
      </c>
      <c r="F41" s="41" t="s">
        <v>28</v>
      </c>
      <c r="G41" s="41" t="s">
        <v>226</v>
      </c>
      <c r="H41" s="50">
        <v>44026</v>
      </c>
      <c r="I41" s="41">
        <v>8</v>
      </c>
      <c r="J41" s="41"/>
      <c r="K41" s="41">
        <f t="shared" si="0"/>
        <v>0.72</v>
      </c>
      <c r="L41" s="41">
        <f t="shared" si="1"/>
        <v>0.72</v>
      </c>
      <c r="M41" s="41">
        <f t="shared" si="2"/>
        <v>9.4400000000000013</v>
      </c>
    </row>
    <row r="42" spans="1:13" ht="24">
      <c r="A42" s="85">
        <v>18</v>
      </c>
      <c r="B42" s="88" t="s">
        <v>75</v>
      </c>
      <c r="C42" s="40" t="s">
        <v>76</v>
      </c>
      <c r="D42" s="41" t="s">
        <v>493</v>
      </c>
      <c r="E42" s="41">
        <v>7208</v>
      </c>
      <c r="F42" s="41" t="s">
        <v>78</v>
      </c>
      <c r="G42" s="89" t="s">
        <v>487</v>
      </c>
      <c r="H42" s="50">
        <v>44026</v>
      </c>
      <c r="I42" s="41">
        <v>336400</v>
      </c>
      <c r="J42" s="41"/>
      <c r="K42" s="41">
        <f t="shared" si="0"/>
        <v>30276</v>
      </c>
      <c r="L42" s="41">
        <f t="shared" si="1"/>
        <v>30276</v>
      </c>
      <c r="M42" s="41">
        <f t="shared" si="2"/>
        <v>396952</v>
      </c>
    </row>
    <row r="43" spans="1:1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 t="s">
        <v>227</v>
      </c>
      <c r="L43" s="41"/>
      <c r="M43" s="43">
        <f>SUM(M4:M42)</f>
        <v>2938838.5569999991</v>
      </c>
    </row>
    <row r="44" spans="1:1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</sheetData>
  <mergeCells count="2">
    <mergeCell ref="J2:L2"/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3"/>
  <sheetViews>
    <sheetView topLeftCell="D4" workbookViewId="0">
      <selection activeCell="N12" sqref="N12"/>
    </sheetView>
  </sheetViews>
  <sheetFormatPr defaultRowHeight="15"/>
  <cols>
    <col min="2" max="2" width="31" bestFit="1" customWidth="1"/>
    <col min="3" max="3" width="76.5703125" bestFit="1" customWidth="1"/>
    <col min="4" max="4" width="46.85546875" bestFit="1" customWidth="1"/>
    <col min="5" max="5" width="9" bestFit="1" customWidth="1"/>
    <col min="6" max="6" width="18.140625" bestFit="1" customWidth="1"/>
    <col min="7" max="7" width="16.140625" bestFit="1" customWidth="1"/>
    <col min="8" max="8" width="11.140625" bestFit="1" customWidth="1"/>
    <col min="9" max="9" width="12.7109375" bestFit="1" customWidth="1"/>
    <col min="10" max="10" width="4.28515625" bestFit="1" customWidth="1"/>
    <col min="11" max="11" width="11.42578125" bestFit="1" customWidth="1"/>
    <col min="12" max="12" width="9" bestFit="1" customWidth="1"/>
    <col min="13" max="13" width="16.140625" bestFit="1" customWidth="1"/>
  </cols>
  <sheetData>
    <row r="1" spans="1:13" ht="110.25" customHeight="1">
      <c r="A1" s="32"/>
      <c r="B1" s="65" t="s">
        <v>170</v>
      </c>
      <c r="C1" s="109" t="s">
        <v>169</v>
      </c>
      <c r="D1" s="109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3" t="s">
        <v>12</v>
      </c>
      <c r="B2" s="34" t="s">
        <v>13</v>
      </c>
      <c r="C2" s="34" t="s">
        <v>14</v>
      </c>
      <c r="D2" s="34" t="s">
        <v>17</v>
      </c>
      <c r="E2" s="34" t="s">
        <v>19</v>
      </c>
      <c r="F2" s="34" t="s">
        <v>15</v>
      </c>
      <c r="G2" s="34" t="s">
        <v>10</v>
      </c>
      <c r="H2" s="34" t="s">
        <v>11</v>
      </c>
      <c r="I2" s="34" t="s">
        <v>0</v>
      </c>
      <c r="J2" s="110" t="s">
        <v>20</v>
      </c>
      <c r="K2" s="110"/>
      <c r="L2" s="110"/>
      <c r="M2" s="35" t="s">
        <v>16</v>
      </c>
    </row>
    <row r="3" spans="1:13">
      <c r="A3" s="36"/>
      <c r="B3" s="37"/>
      <c r="C3" s="38"/>
      <c r="D3" s="38"/>
      <c r="E3" s="38"/>
      <c r="F3" s="38"/>
      <c r="G3" s="38"/>
      <c r="H3" s="38"/>
      <c r="I3" s="38"/>
      <c r="J3" s="38" t="s">
        <v>3</v>
      </c>
      <c r="K3" s="38" t="s">
        <v>1</v>
      </c>
      <c r="L3" s="38" t="s">
        <v>2</v>
      </c>
      <c r="M3" s="39"/>
    </row>
    <row r="4" spans="1:13" ht="24">
      <c r="A4" s="36">
        <v>1</v>
      </c>
      <c r="B4" s="38" t="s">
        <v>75</v>
      </c>
      <c r="C4" s="40" t="s">
        <v>76</v>
      </c>
      <c r="D4" s="41" t="s">
        <v>168</v>
      </c>
      <c r="E4" s="41">
        <v>7216</v>
      </c>
      <c r="F4" s="41" t="s">
        <v>78</v>
      </c>
      <c r="G4" s="41">
        <v>9</v>
      </c>
      <c r="H4" s="42">
        <v>44075</v>
      </c>
      <c r="I4" s="43">
        <v>112400</v>
      </c>
      <c r="J4" s="38" t="s">
        <v>21</v>
      </c>
      <c r="K4" s="44">
        <f>I4*9/100</f>
        <v>10116</v>
      </c>
      <c r="L4" s="45">
        <f>I4*9%</f>
        <v>10116</v>
      </c>
      <c r="M4" s="46">
        <f>SUM(I4,K4,L4,)</f>
        <v>132632</v>
      </c>
    </row>
    <row r="5" spans="1:13" ht="24">
      <c r="A5" s="36">
        <v>2</v>
      </c>
      <c r="B5" s="38" t="s">
        <v>75</v>
      </c>
      <c r="C5" s="40" t="s">
        <v>76</v>
      </c>
      <c r="D5" s="41" t="s">
        <v>165</v>
      </c>
      <c r="E5" s="38">
        <v>7308</v>
      </c>
      <c r="F5" s="41" t="s">
        <v>78</v>
      </c>
      <c r="G5" s="39">
        <v>10</v>
      </c>
      <c r="H5" s="42">
        <v>44088</v>
      </c>
      <c r="I5" s="43">
        <v>197400</v>
      </c>
      <c r="J5" s="38"/>
      <c r="K5" s="45">
        <f>I5*9%</f>
        <v>17766</v>
      </c>
      <c r="L5" s="45">
        <f>I5*9%</f>
        <v>17766</v>
      </c>
      <c r="M5" s="46">
        <f>SUM(I5,K5,L5,)</f>
        <v>232932</v>
      </c>
    </row>
    <row r="6" spans="1:13" ht="24">
      <c r="A6" s="36">
        <v>3</v>
      </c>
      <c r="B6" s="38" t="s">
        <v>75</v>
      </c>
      <c r="C6" s="40" t="s">
        <v>76</v>
      </c>
      <c r="D6" s="41" t="s">
        <v>165</v>
      </c>
      <c r="E6" s="41">
        <v>7308</v>
      </c>
      <c r="F6" s="41" t="s">
        <v>78</v>
      </c>
      <c r="G6" s="47">
        <v>11</v>
      </c>
      <c r="H6" s="42">
        <v>44088</v>
      </c>
      <c r="I6" s="48">
        <v>794080</v>
      </c>
      <c r="J6" s="41"/>
      <c r="K6" s="45">
        <f>I6*9%</f>
        <v>71467.199999999997</v>
      </c>
      <c r="L6" s="45">
        <f>I6*9%</f>
        <v>71467.199999999997</v>
      </c>
      <c r="M6" s="46">
        <f>SUM(I6,K6,L6,)</f>
        <v>937014.39999999991</v>
      </c>
    </row>
    <row r="7" spans="1:13" ht="24">
      <c r="A7" s="36">
        <v>4</v>
      </c>
      <c r="B7" s="38" t="s">
        <v>75</v>
      </c>
      <c r="C7" s="40" t="s">
        <v>76</v>
      </c>
      <c r="D7" s="41" t="s">
        <v>165</v>
      </c>
      <c r="E7" s="41">
        <v>7308</v>
      </c>
      <c r="F7" s="41" t="s">
        <v>78</v>
      </c>
      <c r="G7" s="41">
        <v>12</v>
      </c>
      <c r="H7" s="42">
        <v>44095</v>
      </c>
      <c r="I7" s="48">
        <v>265720</v>
      </c>
      <c r="J7" s="41"/>
      <c r="K7" s="45">
        <f t="shared" ref="K7:K11" si="0">I7*9%</f>
        <v>23914.799999999999</v>
      </c>
      <c r="L7" s="45">
        <f t="shared" ref="L7:L10" si="1">I7*9%</f>
        <v>23914.799999999999</v>
      </c>
      <c r="M7" s="46">
        <f t="shared" ref="M7:M11" si="2">SUM(I7,K7,L7,)</f>
        <v>313549.59999999998</v>
      </c>
    </row>
    <row r="8" spans="1:13" ht="39" customHeight="1">
      <c r="A8" s="36"/>
      <c r="B8" s="38"/>
      <c r="C8" s="40"/>
      <c r="D8" s="49" t="s">
        <v>166</v>
      </c>
      <c r="E8" s="41">
        <v>7308</v>
      </c>
      <c r="F8" s="41" t="s">
        <v>78</v>
      </c>
      <c r="G8" s="41">
        <v>12</v>
      </c>
      <c r="H8" s="42">
        <v>44095</v>
      </c>
      <c r="I8" s="48">
        <v>292900</v>
      </c>
      <c r="J8" s="41"/>
      <c r="K8" s="45">
        <f t="shared" si="0"/>
        <v>26361</v>
      </c>
      <c r="L8" s="45">
        <f t="shared" si="1"/>
        <v>26361</v>
      </c>
      <c r="M8" s="46">
        <f t="shared" si="2"/>
        <v>345622</v>
      </c>
    </row>
    <row r="9" spans="1:13" ht="24">
      <c r="A9" s="36">
        <v>5</v>
      </c>
      <c r="B9" s="38" t="s">
        <v>75</v>
      </c>
      <c r="C9" s="40" t="s">
        <v>76</v>
      </c>
      <c r="D9" s="41" t="s">
        <v>167</v>
      </c>
      <c r="E9" s="41">
        <v>7208</v>
      </c>
      <c r="F9" s="41" t="s">
        <v>78</v>
      </c>
      <c r="G9" s="41">
        <v>13</v>
      </c>
      <c r="H9" s="42">
        <v>44095</v>
      </c>
      <c r="I9" s="43">
        <v>29600</v>
      </c>
      <c r="J9" s="41"/>
      <c r="K9" s="45">
        <f t="shared" si="0"/>
        <v>2664</v>
      </c>
      <c r="L9" s="45">
        <f t="shared" si="1"/>
        <v>2664</v>
      </c>
      <c r="M9" s="46">
        <f t="shared" si="2"/>
        <v>34928</v>
      </c>
    </row>
    <row r="10" spans="1:13">
      <c r="A10" s="36">
        <v>6</v>
      </c>
      <c r="B10" s="38" t="s">
        <v>244</v>
      </c>
      <c r="C10" s="40" t="s">
        <v>245</v>
      </c>
      <c r="D10" s="41" t="s">
        <v>246</v>
      </c>
      <c r="E10" s="41">
        <v>7308</v>
      </c>
      <c r="F10" s="41" t="s">
        <v>247</v>
      </c>
      <c r="G10" s="41">
        <v>14</v>
      </c>
      <c r="H10" s="42">
        <v>44102</v>
      </c>
      <c r="I10" s="43">
        <v>221030</v>
      </c>
      <c r="J10" s="41"/>
      <c r="K10" s="45">
        <f t="shared" si="0"/>
        <v>19892.7</v>
      </c>
      <c r="L10" s="45">
        <f t="shared" si="1"/>
        <v>19892.7</v>
      </c>
      <c r="M10" s="46">
        <f t="shared" si="2"/>
        <v>260815.40000000002</v>
      </c>
    </row>
    <row r="11" spans="1:13">
      <c r="A11" s="36">
        <v>7</v>
      </c>
      <c r="B11" s="38" t="s">
        <v>244</v>
      </c>
      <c r="C11" s="40" t="s">
        <v>245</v>
      </c>
      <c r="D11" s="41" t="s">
        <v>246</v>
      </c>
      <c r="E11" s="41">
        <v>7308</v>
      </c>
      <c r="F11" s="41" t="s">
        <v>247</v>
      </c>
      <c r="G11" s="41">
        <v>15</v>
      </c>
      <c r="H11" s="42">
        <v>44102</v>
      </c>
      <c r="I11" s="43">
        <v>4030</v>
      </c>
      <c r="J11" s="41"/>
      <c r="K11" s="45">
        <f t="shared" si="0"/>
        <v>362.7</v>
      </c>
      <c r="L11" s="45">
        <f>I11*9%</f>
        <v>362.7</v>
      </c>
      <c r="M11" s="46">
        <f t="shared" si="2"/>
        <v>4755.3999999999996</v>
      </c>
    </row>
    <row r="12" spans="1:13">
      <c r="A12" s="36"/>
      <c r="B12" s="41"/>
      <c r="C12" s="41"/>
      <c r="D12" s="41"/>
      <c r="E12" s="41"/>
      <c r="F12" s="41"/>
      <c r="G12" s="41"/>
      <c r="H12" s="50"/>
      <c r="I12" s="43"/>
      <c r="J12" s="41"/>
      <c r="K12" s="45" t="s">
        <v>141</v>
      </c>
      <c r="L12" s="45"/>
      <c r="M12" s="46">
        <f>SUM(M4:M11)</f>
        <v>2262248.7999999998</v>
      </c>
    </row>
    <row r="13" spans="1:13">
      <c r="A13" s="36"/>
      <c r="B13" s="41"/>
      <c r="C13" s="41"/>
      <c r="D13" s="41"/>
      <c r="E13" s="41"/>
      <c r="F13" s="41"/>
      <c r="G13" s="41">
        <f>65*62</f>
        <v>4030</v>
      </c>
      <c r="H13" s="50"/>
      <c r="I13" s="43"/>
      <c r="J13" s="41"/>
      <c r="K13" s="45"/>
      <c r="L13" s="45"/>
      <c r="M13" s="46"/>
    </row>
  </sheetData>
  <mergeCells count="2">
    <mergeCell ref="J2:L2"/>
    <mergeCell ref="C1:D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Sale July-20</vt:lpstr>
      <vt:lpstr>Sale Dec-20</vt:lpstr>
      <vt:lpstr>Sale Nov-20</vt:lpstr>
      <vt:lpstr>Sale Oct-20</vt:lpstr>
      <vt:lpstr>Purchase Dec-20 </vt:lpstr>
      <vt:lpstr>Purchase Nov-20</vt:lpstr>
      <vt:lpstr>Purchase Oct-20</vt:lpstr>
      <vt:lpstr>Purchase July-20</vt:lpstr>
      <vt:lpstr>Sale Sep-20</vt:lpstr>
      <vt:lpstr>Purchase Sep-20</vt:lpstr>
      <vt:lpstr>Purchase August-20</vt:lpstr>
      <vt:lpstr>Ajanta Purchase Oct-20</vt:lpstr>
      <vt:lpstr>Ajanta purchase Sep-20</vt:lpstr>
      <vt:lpstr>SALE August-20</vt:lpstr>
      <vt:lpstr>Pur &amp; Sale Graph-20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cp:lastPrinted>2021-01-17T13:02:29Z</cp:lastPrinted>
  <dcterms:created xsi:type="dcterms:W3CDTF">2020-09-13T06:44:34Z</dcterms:created>
  <dcterms:modified xsi:type="dcterms:W3CDTF">2021-02-16T06:20:27Z</dcterms:modified>
</cp:coreProperties>
</file>