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harts/chart18.xml" ContentType="application/vnd.openxmlformats-officedocument.drawingml.chart+xml"/>
  <Override PartName="/xl/charts/style22.xml" ContentType="application/vnd.ms-office.chartstyle+xml"/>
  <Override PartName="/xl/charts/colors2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mansi\OneDrive\Desktop\"/>
    </mc:Choice>
  </mc:AlternateContent>
  <xr:revisionPtr revIDLastSave="0" documentId="13_ncr:1_{931ED2F3-C218-48D6-9AD8-D3B61D0615A2}" xr6:coauthVersionLast="47" xr6:coauthVersionMax="47" xr10:uidLastSave="{00000000-0000-0000-0000-000000000000}"/>
  <bookViews>
    <workbookView xWindow="-108" yWindow="-108" windowWidth="23256" windowHeight="12456" firstSheet="2" activeTab="8" xr2:uid="{00000000-000D-0000-FFFF-FFFF00000000}"/>
  </bookViews>
  <sheets>
    <sheet name="Data" sheetId="1" r:id="rId1"/>
    <sheet name="Sheet1" sheetId="4" r:id="rId2"/>
    <sheet name="Sheet2" sheetId="5" r:id="rId3"/>
    <sheet name="Sheet3" sheetId="7" r:id="rId4"/>
    <sheet name="Sheet4" sheetId="6" r:id="rId5"/>
    <sheet name="Sheet5" sheetId="8" r:id="rId6"/>
    <sheet name="Sheet6" sheetId="9" r:id="rId7"/>
    <sheet name="Sheet7" sheetId="11" r:id="rId8"/>
    <sheet name="DASHBOARD" sheetId="12" r:id="rId9"/>
  </sheets>
  <definedNames>
    <definedName name="_xlchart.v1.0" hidden="1">Sheet2!$D$4:$D$7</definedName>
    <definedName name="_xlchart.v1.1" hidden="1">Sheet2!$E$3</definedName>
    <definedName name="_xlchart.v1.11" hidden="1">Sheet2!$D$4:$D$7</definedName>
    <definedName name="_xlchart.v1.12" hidden="1">Sheet2!$E$3</definedName>
    <definedName name="_xlchart.v1.13" hidden="1">Sheet2!$E$4:$E$7</definedName>
    <definedName name="_xlchart.v1.2" hidden="1">Sheet2!$E$4:$E$7</definedName>
    <definedName name="_xlchart.v5.10" hidden="1">Sheet3!$E$4:$E$52</definedName>
    <definedName name="_xlchart.v5.3" hidden="1">Sheet3!$D$3</definedName>
    <definedName name="_xlchart.v5.4" hidden="1">Sheet3!$D$4:$D$52</definedName>
    <definedName name="_xlchart.v5.5" hidden="1">Sheet3!$E$3</definedName>
    <definedName name="_xlchart.v5.6" hidden="1">Sheet3!$E$4:$E$52</definedName>
    <definedName name="_xlchart.v5.7" hidden="1">Sheet3!$D$3</definedName>
    <definedName name="_xlchart.v5.8" hidden="1">Sheet3!$D$4:$D$52</definedName>
    <definedName name="_xlchart.v5.9" hidden="1">Sheet3!$E$3</definedName>
    <definedName name="Slicer_City">#N/A</definedName>
    <definedName name="Slicer_Order_Date">#N/A</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5" i="7"/>
  <c r="E14" i="7"/>
  <c r="B17" i="9"/>
  <c r="E9" i="7"/>
  <c r="H17" i="9"/>
  <c r="E18" i="7"/>
  <c r="E37" i="7"/>
  <c r="E52" i="7"/>
  <c r="E45" i="7"/>
  <c r="E13" i="7"/>
  <c r="E7" i="7"/>
  <c r="E40" i="7"/>
  <c r="E27" i="7"/>
  <c r="E6" i="5"/>
  <c r="E49" i="7"/>
  <c r="E25" i="7"/>
  <c r="E32" i="7"/>
  <c r="E48" i="7"/>
  <c r="E24" i="7"/>
  <c r="N17" i="9"/>
  <c r="E47" i="7"/>
  <c r="E4" i="5"/>
  <c r="E42" i="7"/>
  <c r="E51" i="7"/>
  <c r="E38" i="7"/>
  <c r="E29" i="7"/>
  <c r="E11" i="7"/>
  <c r="J10" i="11"/>
  <c r="K17" i="9"/>
  <c r="E44" i="7"/>
  <c r="E10" i="7"/>
  <c r="E43" i="7"/>
  <c r="E7" i="5"/>
  <c r="E16" i="7"/>
  <c r="H10" i="11"/>
  <c r="E17" i="7"/>
  <c r="E26" i="7"/>
  <c r="E17" i="9"/>
  <c r="E12" i="7"/>
  <c r="E28" i="7"/>
  <c r="E46" i="7"/>
  <c r="E19" i="7"/>
  <c r="E22" i="7"/>
  <c r="E30" i="7"/>
  <c r="E23" i="7"/>
  <c r="E36" i="7"/>
  <c r="I10" i="11"/>
  <c r="E50" i="7"/>
  <c r="E39" i="7"/>
  <c r="E33" i="7"/>
  <c r="E34" i="7"/>
  <c r="E8" i="7"/>
  <c r="E41" i="7"/>
  <c r="E31" i="7"/>
  <c r="K10" i="11"/>
  <c r="L10" i="11"/>
  <c r="E5" i="7"/>
  <c r="E6" i="7"/>
  <c r="E4" i="7"/>
  <c r="E21" i="7"/>
  <c r="E20" i="7"/>
  <c r="E5" i="5"/>
  <c r="E15" i="7"/>
</calcChain>
</file>

<file path=xl/sharedStrings.xml><?xml version="1.0" encoding="utf-8"?>
<sst xmlns="http://schemas.openxmlformats.org/spreadsheetml/2006/main" count="130095" uniqueCount="10951">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</sst>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 0.00,\ &quot;k&quot;"/>
    <numFmt numFmtId="165" formatCode="_-[$$-409]* #,##0.00_ ;_-[$$-409]* \-#,##0.00\ ;_-[$$-409]* &quot;-&quot;??_ ;_-@_ "/>
    <numFmt numFmtId="166"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rgb="FFFF0000"/>
      <name val="Calibri"/>
      <family val="2"/>
      <scheme val="minor"/>
    </font>
  </fonts>
  <fills count="4">
    <fill>
      <patternFill patternType="none"/>
    </fill>
    <fill>
      <patternFill patternType="gray125"/>
    </fill>
    <fill>
      <patternFill patternType="solid">
        <fgColor theme="0" tint="-0.249977111117893"/>
        <bgColor indexed="64"/>
      </patternFill>
    </fill>
    <fill>
      <patternFill patternType="solid">
        <fgColor theme="4" tint="-0.499984740745262"/>
        <bgColor indexed="64"/>
      </patternFill>
    </fill>
  </fills>
  <borders count="13">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rgb="FFABABAB"/>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0" borderId="7" xfId="0" applyBorder="1"/>
    <xf numFmtId="164" fontId="0" fillId="0" borderId="1" xfId="0" applyNumberFormat="1" applyBorder="1"/>
    <xf numFmtId="164" fontId="0" fillId="0" borderId="7" xfId="0" applyNumberFormat="1" applyBorder="1"/>
    <xf numFmtId="164" fontId="0" fillId="0" borderId="2" xfId="0" applyNumberFormat="1" applyBorder="1"/>
    <xf numFmtId="164" fontId="0" fillId="0" borderId="8" xfId="0" applyNumberFormat="1" applyBorder="1"/>
    <xf numFmtId="0" fontId="1" fillId="0" borderId="0" xfId="0" applyFont="1"/>
    <xf numFmtId="164" fontId="1" fillId="0" borderId="0" xfId="0" applyNumberFormat="1" applyFont="1"/>
    <xf numFmtId="164"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165" fontId="0" fillId="0" borderId="0" xfId="1" applyNumberFormat="1" applyFont="1"/>
    <xf numFmtId="165" fontId="0" fillId="0" borderId="0" xfId="0" applyNumberFormat="1"/>
    <xf numFmtId="166" fontId="0" fillId="0" borderId="0" xfId="0" applyNumberFormat="1"/>
    <xf numFmtId="166" fontId="0" fillId="0" borderId="0" xfId="1" applyNumberFormat="1" applyFont="1"/>
    <xf numFmtId="10" fontId="0" fillId="0" borderId="0" xfId="2" applyNumberFormat="1" applyFont="1"/>
    <xf numFmtId="0" fontId="0" fillId="0" borderId="10" xfId="0" applyBorder="1"/>
    <xf numFmtId="0" fontId="5" fillId="2" borderId="0" xfId="0" applyFont="1" applyFill="1"/>
    <xf numFmtId="0" fontId="0" fillId="2" borderId="0" xfId="0" applyFill="1"/>
    <xf numFmtId="10" fontId="0" fillId="0" borderId="0" xfId="0" applyNumberFormat="1"/>
    <xf numFmtId="0" fontId="6" fillId="3" borderId="0" xfId="0" applyFont="1" applyFill="1"/>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6" xfId="0" applyNumberFormat="1" applyBorder="1"/>
    <xf numFmtId="0" fontId="0" fillId="0" borderId="9"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10" xfId="0" applyNumberFormat="1" applyBorder="1"/>
    <xf numFmtId="0" fontId="0" fillId="0" borderId="11" xfId="0" applyNumberFormat="1" applyBorder="1"/>
    <xf numFmtId="0" fontId="0" fillId="0" borderId="12" xfId="0" applyNumberFormat="1" applyBorder="1"/>
  </cellXfs>
  <cellStyles count="3">
    <cellStyle name="Currency" xfId="1" builtinId="4"/>
    <cellStyle name="Normal" xfId="0" builtinId="0"/>
    <cellStyle name="Percent" xfId="2" builtinId="5"/>
  </cellStyles>
  <dxfs count="8">
    <dxf>
      <numFmt numFmtId="164" formatCode="\$\ 0.00,\ &quot;k&quot;"/>
    </dxf>
    <dxf>
      <font>
        <b/>
        <i val="0"/>
      </font>
      <fill>
        <patternFill>
          <bgColor theme="2"/>
        </patternFill>
      </fill>
    </dxf>
    <dxf>
      <font>
        <b/>
        <i val="0"/>
        <sz val="12"/>
      </font>
      <fill>
        <patternFill>
          <bgColor theme="4" tint="-0.499984740745262"/>
        </patternFill>
      </fill>
      <border>
        <left style="thin">
          <color auto="1"/>
        </left>
        <right style="thin">
          <color auto="1"/>
        </right>
        <top style="thin">
          <color auto="1"/>
        </top>
        <bottom style="thin">
          <color auto="1"/>
        </bottom>
      </border>
    </dxf>
    <dxf>
      <font>
        <b/>
        <i val="0"/>
      </font>
      <fill>
        <patternFill>
          <bgColor theme="2"/>
        </patternFill>
      </fill>
      <border>
        <left style="thin">
          <color auto="1"/>
        </left>
        <right style="thin">
          <color auto="1"/>
        </right>
        <top style="thin">
          <color auto="1"/>
        </top>
        <bottom style="thin">
          <color auto="1"/>
        </bottom>
      </border>
    </dxf>
    <dxf>
      <font>
        <b/>
        <i val="0"/>
        <sz val="12"/>
      </font>
      <fill>
        <patternFill>
          <bgColor theme="4" tint="-0.24994659260841701"/>
        </patternFill>
      </fill>
      <border>
        <left style="thin">
          <color auto="1"/>
        </left>
        <right style="thin">
          <color auto="1"/>
        </right>
        <top style="thin">
          <color auto="1"/>
        </top>
        <bottom style="thin">
          <color auto="1"/>
        </bottom>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7"/>
      <tableStyleElement type="firstRowStripe" dxfId="6"/>
      <tableStyleElement type="secondRowStripe" dxfId="5"/>
    </tableStyle>
    <tableStyle name="Slicer Style 1" pivot="0" table="0" count="5" xr9:uid="{F9F99D88-A2DB-4169-8D47-0E177F9E2BCC}">
      <tableStyleElement type="wholeTable" dxfId="4"/>
      <tableStyleElement type="headerRow" dxfId="3"/>
    </tableStyle>
    <tableStyle name="Slicer Style 2" pivot="0" table="0" count="5" xr9:uid="{FF802B8B-578E-48D4-89B7-DB457A351217}">
      <tableStyleElement type="wholeTable" dxfId="2"/>
      <tableStyleElement type="headerRow" dxfId="1"/>
    </tableStyle>
  </tableStyles>
  <extLst>
    <ext xmlns:x14="http://schemas.microsoft.com/office/spreadsheetml/2009/9/main" uri="{46F421CA-312F-682f-3DD2-61675219B42D}">
      <x14:dxfs count="6">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dxf>
          <fill>
            <patternFill>
              <bgColor them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5"/>
            <x14:slicerStyleElement type="selectedItemWithData" dxfId="4"/>
            <x14:slicerStyleElement type="selectedItemWithNoData" dxfId="3"/>
          </x14:slicerStyleElements>
        </x14:slicerStyle>
        <x14:slicerStyle name="Slicer Style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8.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accent2"/>
            </a:solidFill>
            <a:ln>
              <a:noFill/>
            </a:ln>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 "k"</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extLst>
            <c:ext xmlns:c16="http://schemas.microsoft.com/office/drawing/2014/chart" uri="{C3380CC4-5D6E-409C-BE32-E72D297353CC}">
              <c16:uniqueId val="{00000001-60A2-4BD1-94FA-45EC58A56C45}"/>
            </c:ext>
          </c:extLst>
        </c:ser>
        <c:dLbls>
          <c:showLegendKey val="0"/>
          <c:showVal val="0"/>
          <c:showCatName val="0"/>
          <c:showSerName val="0"/>
          <c:showPercent val="0"/>
          <c:showBubbleSize val="0"/>
        </c:dLbls>
        <c:axId val="1866978032"/>
        <c:axId val="1866957392"/>
      </c:areaChart>
      <c:barChart>
        <c:barDir val="col"/>
        <c:grouping val="clustered"/>
        <c:varyColors val="0"/>
        <c:ser>
          <c:idx val="0"/>
          <c:order val="0"/>
          <c:tx>
            <c:strRef>
              <c:f>Sheet1!$B$3</c:f>
              <c:strCache>
                <c:ptCount val="1"/>
                <c:pt idx="0">
                  <c:v>Sum of Sales</c:v>
                </c:pt>
              </c:strCache>
            </c:strRef>
          </c:tx>
          <c:spPr>
            <a:solidFill>
              <a:schemeClr val="accent1"/>
            </a:solidFill>
            <a:ln>
              <a:noFill/>
            </a:ln>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 "k"</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0-60A2-4BD1-94FA-45EC58A56C45}"/>
            </c:ext>
          </c:extLst>
        </c:ser>
        <c:dLbls>
          <c:showLegendKey val="0"/>
          <c:showVal val="0"/>
          <c:showCatName val="0"/>
          <c:showSerName val="0"/>
          <c:showPercent val="0"/>
          <c:showBubbleSize val="0"/>
        </c:dLbls>
        <c:gapWidth val="219"/>
        <c:overlap val="-27"/>
        <c:axId val="1866960272"/>
        <c:axId val="1866969392"/>
      </c:barChart>
      <c:catAx>
        <c:axId val="186696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69392"/>
        <c:crosses val="autoZero"/>
        <c:auto val="1"/>
        <c:lblAlgn val="ctr"/>
        <c:lblOffset val="100"/>
        <c:noMultiLvlLbl val="0"/>
      </c:catAx>
      <c:valAx>
        <c:axId val="1866969392"/>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60272"/>
        <c:crosses val="autoZero"/>
        <c:crossBetween val="between"/>
      </c:valAx>
      <c:valAx>
        <c:axId val="186695739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978032"/>
        <c:crosses val="max"/>
        <c:crossBetween val="between"/>
      </c:valAx>
      <c:catAx>
        <c:axId val="1866978032"/>
        <c:scaling>
          <c:orientation val="minMax"/>
        </c:scaling>
        <c:delete val="1"/>
        <c:axPos val="b"/>
        <c:numFmt formatCode="General" sourceLinked="1"/>
        <c:majorTickMark val="out"/>
        <c:minorTickMark val="none"/>
        <c:tickLblPos val="nextTo"/>
        <c:crossAx val="186695739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(3).xlsx]Sheet4!PivotTable3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B2-483E-9FC5-CC8FB0D4FB2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B2-483E-9FC5-CC8FB0D4FB2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B2-483E-9FC5-CC8FB0D4FB21}"/>
              </c:ext>
            </c:extLst>
          </c:dPt>
          <c:cat>
            <c:strRef>
              <c:f>Sheet4!$A$4:$A$7</c:f>
              <c:strCache>
                <c:ptCount val="3"/>
                <c:pt idx="0">
                  <c:v>Furniture</c:v>
                </c:pt>
                <c:pt idx="1">
                  <c:v>Office Supplies</c:v>
                </c:pt>
                <c:pt idx="2">
                  <c:v>Technology</c:v>
                </c:pt>
              </c:strCache>
            </c:strRef>
          </c:cat>
          <c:val>
            <c:numRef>
              <c:f>Sheet4!$B$4:$B$7</c:f>
              <c:numCache>
                <c:formatCode>0.00%</c:formatCode>
                <c:ptCount val="3"/>
                <c:pt idx="0">
                  <c:v>0.36369151345948342</c:v>
                </c:pt>
                <c:pt idx="1">
                  <c:v>0.24603580891140706</c:v>
                </c:pt>
                <c:pt idx="2">
                  <c:v>0.39027267762910944</c:v>
                </c:pt>
              </c:numCache>
            </c:numRef>
          </c:val>
          <c:extLst>
            <c:ext xmlns:c16="http://schemas.microsoft.com/office/drawing/2014/chart" uri="{C3380CC4-5D6E-409C-BE32-E72D297353CC}">
              <c16:uniqueId val="{00000000-E7F2-4ECF-9D7A-52817DAD75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Tables</c:v>
                </c:pt>
                <c:pt idx="1">
                  <c:v>Storage</c:v>
                </c:pt>
                <c:pt idx="2">
                  <c:v>Phones</c:v>
                </c:pt>
                <c:pt idx="3">
                  <c:v>Machines</c:v>
                </c:pt>
                <c:pt idx="4">
                  <c:v>Chairs</c:v>
                </c:pt>
              </c:strCache>
            </c:strRef>
          </c:cat>
          <c:val>
            <c:numRef>
              <c:f>Sheet5!$B$4:$B$9</c:f>
              <c:numCache>
                <c:formatCode>General</c:formatCode>
                <c:ptCount val="5"/>
                <c:pt idx="0">
                  <c:v>16009.184999999998</c:v>
                </c:pt>
                <c:pt idx="1">
                  <c:v>11784.698</c:v>
                </c:pt>
                <c:pt idx="2">
                  <c:v>23385.848000000005</c:v>
                </c:pt>
                <c:pt idx="3">
                  <c:v>11241.208000000001</c:v>
                </c:pt>
                <c:pt idx="4">
                  <c:v>22022.096000000001</c:v>
                </c:pt>
              </c:numCache>
            </c:numRef>
          </c:val>
          <c:extLst>
            <c:ext xmlns:c16="http://schemas.microsoft.com/office/drawing/2014/chart" uri="{C3380CC4-5D6E-409C-BE32-E72D297353CC}">
              <c16:uniqueId val="{00000000-04D7-436E-843D-E56825F595B2}"/>
            </c:ext>
          </c:extLst>
        </c:ser>
        <c:dLbls>
          <c:showLegendKey val="0"/>
          <c:showVal val="0"/>
          <c:showCatName val="0"/>
          <c:showSerName val="0"/>
          <c:showPercent val="0"/>
          <c:showBubbleSize val="0"/>
        </c:dLbls>
        <c:gapWidth val="182"/>
        <c:axId val="1879857296"/>
        <c:axId val="1879850096"/>
      </c:barChart>
      <c:catAx>
        <c:axId val="18798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50096"/>
        <c:crosses val="autoZero"/>
        <c:auto val="1"/>
        <c:lblAlgn val="ctr"/>
        <c:lblOffset val="100"/>
        <c:noMultiLvlLbl val="0"/>
      </c:catAx>
      <c:valAx>
        <c:axId val="1879850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9857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52380952380952384"/>
          <c:w val="0.780439121756487"/>
          <c:h val="0.4761904761904761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0CA0-4D8A-AB82-3C039B90D6F7}"/>
            </c:ext>
          </c:extLst>
        </c:ser>
        <c:dLbls>
          <c:showLegendKey val="0"/>
          <c:showVal val="0"/>
          <c:showCatName val="0"/>
          <c:showSerName val="0"/>
          <c:showPercent val="0"/>
          <c:showBubbleSize val="0"/>
        </c:dLbls>
        <c:smooth val="0"/>
        <c:axId val="1879872176"/>
        <c:axId val="1879871696"/>
      </c:lineChart>
      <c:catAx>
        <c:axId val="1879872176"/>
        <c:scaling>
          <c:orientation val="minMax"/>
        </c:scaling>
        <c:delete val="1"/>
        <c:axPos val="b"/>
        <c:numFmt formatCode="General" sourceLinked="1"/>
        <c:majorTickMark val="none"/>
        <c:minorTickMark val="none"/>
        <c:tickLblPos val="nextTo"/>
        <c:crossAx val="1879871696"/>
        <c:crosses val="autoZero"/>
        <c:auto val="1"/>
        <c:lblAlgn val="ctr"/>
        <c:lblOffset val="100"/>
        <c:noMultiLvlLbl val="0"/>
      </c:catAx>
      <c:valAx>
        <c:axId val="1879871696"/>
        <c:scaling>
          <c:orientation val="minMax"/>
        </c:scaling>
        <c:delete val="1"/>
        <c:axPos val="l"/>
        <c:numFmt formatCode="General" sourceLinked="1"/>
        <c:majorTickMark val="none"/>
        <c:minorTickMark val="none"/>
        <c:tickLblPos val="nextTo"/>
        <c:crossAx val="1879872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(3).xlsx]Sheet6!PivotTable7</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3583053912519312"/>
          <c:h val="0.68926553672316382"/>
        </c:manualLayout>
      </c:layout>
      <c:lineChart>
        <c:grouping val="standard"/>
        <c:varyColors val="0"/>
        <c:ser>
          <c:idx val="0"/>
          <c:order val="0"/>
          <c:tx>
            <c:strRef>
              <c:f>Sheet6!$E$3</c:f>
              <c:strCache>
                <c:ptCount val="1"/>
                <c:pt idx="0">
                  <c:v>Total</c:v>
                </c:pt>
              </c:strCache>
            </c:strRef>
          </c:tx>
          <c:spPr>
            <a:ln w="28575" cap="rnd">
              <a:solidFill>
                <a:schemeClr val="accent1"/>
              </a:solidFill>
              <a:round/>
            </a:ln>
            <a:effectLst/>
          </c:spPr>
          <c:marker>
            <c:symbol val="none"/>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smooth val="0"/>
          <c:extLst>
            <c:ext xmlns:c16="http://schemas.microsoft.com/office/drawing/2014/chart" uri="{C3380CC4-5D6E-409C-BE32-E72D297353CC}">
              <c16:uniqueId val="{00000000-C433-4838-9672-40313AAC2654}"/>
            </c:ext>
          </c:extLst>
        </c:ser>
        <c:dLbls>
          <c:showLegendKey val="0"/>
          <c:showVal val="0"/>
          <c:showCatName val="0"/>
          <c:showSerName val="0"/>
          <c:showPercent val="0"/>
          <c:showBubbleSize val="0"/>
        </c:dLbls>
        <c:smooth val="0"/>
        <c:axId val="1879892336"/>
        <c:axId val="1879898096"/>
      </c:lineChart>
      <c:catAx>
        <c:axId val="1879892336"/>
        <c:scaling>
          <c:orientation val="minMax"/>
        </c:scaling>
        <c:delete val="1"/>
        <c:axPos val="b"/>
        <c:numFmt formatCode="General" sourceLinked="1"/>
        <c:majorTickMark val="none"/>
        <c:minorTickMark val="none"/>
        <c:tickLblPos val="nextTo"/>
        <c:crossAx val="1879898096"/>
        <c:crosses val="autoZero"/>
        <c:auto val="1"/>
        <c:lblAlgn val="ctr"/>
        <c:lblOffset val="100"/>
        <c:noMultiLvlLbl val="0"/>
      </c:catAx>
      <c:valAx>
        <c:axId val="1879898096"/>
        <c:scaling>
          <c:orientation val="minMax"/>
        </c:scaling>
        <c:delete val="1"/>
        <c:axPos val="l"/>
        <c:numFmt formatCode="General" sourceLinked="1"/>
        <c:majorTickMark val="none"/>
        <c:minorTickMark val="none"/>
        <c:tickLblPos val="nextTo"/>
        <c:crossAx val="1879892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(3).xlsx]Sheet6!PivotTable9</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Sheet6!$K$3</c:f>
              <c:strCache>
                <c:ptCount val="1"/>
                <c:pt idx="0">
                  <c:v>Total</c:v>
                </c:pt>
              </c:strCache>
            </c:strRef>
          </c:tx>
          <c:spPr>
            <a:ln w="28575" cap="rnd">
              <a:solidFill>
                <a:schemeClr val="accent1"/>
              </a:solidFill>
              <a:round/>
            </a:ln>
            <a:effectLst/>
          </c:spPr>
          <c:marker>
            <c:symbol val="none"/>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0-5359-4C1C-8A06-879D529B78ED}"/>
            </c:ext>
          </c:extLst>
        </c:ser>
        <c:dLbls>
          <c:showLegendKey val="0"/>
          <c:showVal val="0"/>
          <c:showCatName val="0"/>
          <c:showSerName val="0"/>
          <c:showPercent val="0"/>
          <c:showBubbleSize val="0"/>
        </c:dLbls>
        <c:smooth val="0"/>
        <c:axId val="1879895216"/>
        <c:axId val="1879896656"/>
      </c:lineChart>
      <c:catAx>
        <c:axId val="1879895216"/>
        <c:scaling>
          <c:orientation val="minMax"/>
        </c:scaling>
        <c:delete val="1"/>
        <c:axPos val="b"/>
        <c:numFmt formatCode="General" sourceLinked="1"/>
        <c:majorTickMark val="none"/>
        <c:minorTickMark val="none"/>
        <c:tickLblPos val="nextTo"/>
        <c:crossAx val="1879896656"/>
        <c:crosses val="autoZero"/>
        <c:auto val="1"/>
        <c:lblAlgn val="ctr"/>
        <c:lblOffset val="100"/>
        <c:noMultiLvlLbl val="0"/>
      </c:catAx>
      <c:valAx>
        <c:axId val="1879896656"/>
        <c:scaling>
          <c:orientation val="minMax"/>
        </c:scaling>
        <c:delete val="1"/>
        <c:axPos val="l"/>
        <c:numFmt formatCode="General" sourceLinked="1"/>
        <c:majorTickMark val="none"/>
        <c:minorTickMark val="none"/>
        <c:tickLblPos val="nextTo"/>
        <c:crossAx val="18798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(3).xlsx]Sheet6!PivotTable11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7777777777777776E-2"/>
          <c:y val="5.0925925925925923E-2"/>
          <c:w val="0.93888888888888888"/>
          <c:h val="0.89814814814814814"/>
        </c:manualLayout>
      </c:layout>
      <c:lineChart>
        <c:grouping val="standard"/>
        <c:varyColors val="0"/>
        <c:ser>
          <c:idx val="0"/>
          <c:order val="0"/>
          <c:tx>
            <c:strRef>
              <c:f>Sheet6!$N$3</c:f>
              <c:strCache>
                <c:ptCount val="1"/>
                <c:pt idx="0">
                  <c:v>Total</c:v>
                </c:pt>
              </c:strCache>
            </c:strRef>
          </c:tx>
          <c:spPr>
            <a:ln w="28575" cap="rnd">
              <a:solidFill>
                <a:schemeClr val="accent1"/>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0.28411928323728863</c:v>
                </c:pt>
                <c:pt idx="1">
                  <c:v>9.4412511364811047E-2</c:v>
                </c:pt>
                <c:pt idx="2">
                  <c:v>0.16034344096253922</c:v>
                </c:pt>
                <c:pt idx="3">
                  <c:v>-0.29679209277793045</c:v>
                </c:pt>
                <c:pt idx="4">
                  <c:v>0.22172527618361806</c:v>
                </c:pt>
                <c:pt idx="5">
                  <c:v>9.8937967010978609E-2</c:v>
                </c:pt>
                <c:pt idx="6">
                  <c:v>0.22896036832604086</c:v>
                </c:pt>
                <c:pt idx="7">
                  <c:v>9.0680263543918657E-2</c:v>
                </c:pt>
                <c:pt idx="8">
                  <c:v>0.14705520541297759</c:v>
                </c:pt>
                <c:pt idx="9">
                  <c:v>0.13334435745024653</c:v>
                </c:pt>
                <c:pt idx="10">
                  <c:v>0.12878135219627451</c:v>
                </c:pt>
                <c:pt idx="11">
                  <c:v>0.14823943500545544</c:v>
                </c:pt>
              </c:numCache>
            </c:numRef>
          </c:val>
          <c:smooth val="0"/>
          <c:extLst>
            <c:ext xmlns:c16="http://schemas.microsoft.com/office/drawing/2014/chart" uri="{C3380CC4-5D6E-409C-BE32-E72D297353CC}">
              <c16:uniqueId val="{00000000-C0F9-4430-971E-5CF4A7AB9DCE}"/>
            </c:ext>
          </c:extLst>
        </c:ser>
        <c:dLbls>
          <c:showLegendKey val="0"/>
          <c:showVal val="0"/>
          <c:showCatName val="0"/>
          <c:showSerName val="0"/>
          <c:showPercent val="0"/>
          <c:showBubbleSize val="0"/>
        </c:dLbls>
        <c:smooth val="0"/>
        <c:axId val="1879901936"/>
        <c:axId val="1879902416"/>
      </c:lineChart>
      <c:catAx>
        <c:axId val="1879901936"/>
        <c:scaling>
          <c:orientation val="minMax"/>
        </c:scaling>
        <c:delete val="1"/>
        <c:axPos val="b"/>
        <c:numFmt formatCode="General" sourceLinked="1"/>
        <c:majorTickMark val="none"/>
        <c:minorTickMark val="none"/>
        <c:tickLblPos val="nextTo"/>
        <c:crossAx val="1879902416"/>
        <c:crosses val="autoZero"/>
        <c:auto val="1"/>
        <c:lblAlgn val="ctr"/>
        <c:lblOffset val="100"/>
        <c:noMultiLvlLbl val="0"/>
      </c:catAx>
      <c:valAx>
        <c:axId val="1879902416"/>
        <c:scaling>
          <c:orientation val="minMax"/>
        </c:scaling>
        <c:delete val="1"/>
        <c:axPos val="l"/>
        <c:numFmt formatCode="General" sourceLinked="1"/>
        <c:majorTickMark val="none"/>
        <c:minorTickMark val="none"/>
        <c:tickLblPos val="nextTo"/>
        <c:crossAx val="187990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(3).xlsx]Sheet6!PivotTable8</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44921316165951"/>
          <c:y val="0"/>
          <c:w val="0.84263233190271813"/>
          <c:h val="1"/>
        </c:manualLayout>
      </c:layout>
      <c:lineChart>
        <c:grouping val="standar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E6AA-46FE-ADBC-4C0039B6ED38}"/>
            </c:ext>
          </c:extLst>
        </c:ser>
        <c:dLbls>
          <c:showLegendKey val="0"/>
          <c:showVal val="0"/>
          <c:showCatName val="0"/>
          <c:showSerName val="0"/>
          <c:showPercent val="0"/>
          <c:showBubbleSize val="0"/>
        </c:dLbls>
        <c:smooth val="0"/>
        <c:axId val="41060671"/>
        <c:axId val="41065951"/>
      </c:lineChart>
      <c:catAx>
        <c:axId val="41060671"/>
        <c:scaling>
          <c:orientation val="minMax"/>
        </c:scaling>
        <c:delete val="1"/>
        <c:axPos val="b"/>
        <c:numFmt formatCode="General" sourceLinked="1"/>
        <c:majorTickMark val="none"/>
        <c:minorTickMark val="none"/>
        <c:tickLblPos val="nextTo"/>
        <c:crossAx val="41065951"/>
        <c:crosses val="autoZero"/>
        <c:auto val="1"/>
        <c:lblAlgn val="ctr"/>
        <c:lblOffset val="100"/>
        <c:noMultiLvlLbl val="0"/>
      </c:catAx>
      <c:valAx>
        <c:axId val="41065951"/>
        <c:scaling>
          <c:orientation val="minMax"/>
        </c:scaling>
        <c:delete val="1"/>
        <c:axPos val="l"/>
        <c:numFmt formatCode="General" sourceLinked="1"/>
        <c:majorTickMark val="none"/>
        <c:minorTickMark val="none"/>
        <c:tickLblPos val="nextTo"/>
        <c:crossAx val="4106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(3).xlsx]Sheet7!PivotTable1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pieChart>
        <c:varyColors val="1"/>
        <c:ser>
          <c:idx val="0"/>
          <c:order val="0"/>
          <c:tx>
            <c:strRef>
              <c:f>Sheet7!$B$3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5B9-456C-B518-98F238F6BB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5B9-456C-B518-98F238F6BB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5B9-456C-B518-98F238F6BB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5B9-456C-B518-98F238F6BB25}"/>
              </c:ext>
            </c:extLst>
          </c:dPt>
          <c:cat>
            <c:strRef>
              <c:f>Sheet7!$A$4:$A$8</c:f>
              <c:strCache>
                <c:ptCount val="4"/>
                <c:pt idx="0">
                  <c:v>2011</c:v>
                </c:pt>
                <c:pt idx="1">
                  <c:v>2012</c:v>
                </c:pt>
                <c:pt idx="2">
                  <c:v>2013</c:v>
                </c:pt>
                <c:pt idx="3">
                  <c:v>2014</c:v>
                </c:pt>
              </c:strCache>
            </c:strRef>
          </c:cat>
          <c:val>
            <c:numRef>
              <c:f>Sheet7!$B$4:$B$8</c:f>
              <c:numCache>
                <c:formatCode>General</c:formatCode>
                <c:ptCount val="4"/>
                <c:pt idx="0">
                  <c:v>21708.923000000013</c:v>
                </c:pt>
                <c:pt idx="1">
                  <c:v>20478.851999999988</c:v>
                </c:pt>
                <c:pt idx="2">
                  <c:v>37943.41399999999</c:v>
                </c:pt>
                <c:pt idx="3">
                  <c:v>56590.587999999967</c:v>
                </c:pt>
              </c:numCache>
            </c:numRef>
          </c:val>
          <c:extLst>
            <c:ext xmlns:c16="http://schemas.microsoft.com/office/drawing/2014/chart" uri="{C3380CC4-5D6E-409C-BE32-E72D297353CC}">
              <c16:uniqueId val="{00000000-5B16-4184-B012-FD7B89878459}"/>
            </c:ext>
          </c:extLst>
        </c:ser>
        <c:ser>
          <c:idx val="1"/>
          <c:order val="1"/>
          <c:tx>
            <c:strRef>
              <c:f>Sheet7!$C$3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9-35B9-456C-B518-98F238F6BB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B-35B9-456C-B518-98F238F6BB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D-35B9-456C-B518-98F238F6BB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F-35B9-456C-B518-98F238F6BB25}"/>
              </c:ext>
            </c:extLst>
          </c:dPt>
          <c:cat>
            <c:strRef>
              <c:f>Sheet7!$A$4:$A$8</c:f>
              <c:strCache>
                <c:ptCount val="4"/>
                <c:pt idx="0">
                  <c:v>2011</c:v>
                </c:pt>
                <c:pt idx="1">
                  <c:v>2012</c:v>
                </c:pt>
                <c:pt idx="2">
                  <c:v>2013</c:v>
                </c:pt>
                <c:pt idx="3">
                  <c:v>2014</c:v>
                </c:pt>
              </c:strCache>
            </c:strRef>
          </c:cat>
          <c:val>
            <c:numRef>
              <c:f>Sheet7!$C$4:$C$8</c:f>
              <c:numCache>
                <c:formatCode>General</c:formatCode>
                <c:ptCount val="4"/>
                <c:pt idx="0">
                  <c:v>3690.4242000000004</c:v>
                </c:pt>
                <c:pt idx="1">
                  <c:v>2774.0686000000001</c:v>
                </c:pt>
                <c:pt idx="2">
                  <c:v>3696.9702999999986</c:v>
                </c:pt>
                <c:pt idx="3">
                  <c:v>6368.9518999999973</c:v>
                </c:pt>
              </c:numCache>
            </c:numRef>
          </c:val>
          <c:extLst>
            <c:ext xmlns:c16="http://schemas.microsoft.com/office/drawing/2014/chart" uri="{C3380CC4-5D6E-409C-BE32-E72D297353CC}">
              <c16:uniqueId val="{00000001-5B16-4184-B012-FD7B89878459}"/>
            </c:ext>
          </c:extLst>
        </c:ser>
        <c:ser>
          <c:idx val="2"/>
          <c:order val="2"/>
          <c:tx>
            <c:strRef>
              <c:f>Sheet7!$D$3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1-35B9-456C-B518-98F238F6BB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3-35B9-456C-B518-98F238F6BB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5-35B9-456C-B518-98F238F6BB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7-35B9-456C-B518-98F238F6BB25}"/>
              </c:ext>
            </c:extLst>
          </c:dPt>
          <c:cat>
            <c:strRef>
              <c:f>Sheet7!$A$4:$A$8</c:f>
              <c:strCache>
                <c:ptCount val="4"/>
                <c:pt idx="0">
                  <c:v>2011</c:v>
                </c:pt>
                <c:pt idx="1">
                  <c:v>2012</c:v>
                </c:pt>
                <c:pt idx="2">
                  <c:v>2013</c:v>
                </c:pt>
                <c:pt idx="3">
                  <c:v>2014</c:v>
                </c:pt>
              </c:strCache>
            </c:strRef>
          </c:cat>
          <c:val>
            <c:numRef>
              <c:f>Sheet7!$D$4:$D$8</c:f>
              <c:numCache>
                <c:formatCode>General</c:formatCode>
                <c:ptCount val="4"/>
                <c:pt idx="0">
                  <c:v>411</c:v>
                </c:pt>
                <c:pt idx="1">
                  <c:v>338</c:v>
                </c:pt>
                <c:pt idx="2">
                  <c:v>551</c:v>
                </c:pt>
                <c:pt idx="3">
                  <c:v>859</c:v>
                </c:pt>
              </c:numCache>
            </c:numRef>
          </c:val>
          <c:extLst>
            <c:ext xmlns:c16="http://schemas.microsoft.com/office/drawing/2014/chart" uri="{C3380CC4-5D6E-409C-BE32-E72D297353CC}">
              <c16:uniqueId val="{00000002-5B16-4184-B012-FD7B89878459}"/>
            </c:ext>
          </c:extLst>
        </c:ser>
        <c:ser>
          <c:idx val="3"/>
          <c:order val="3"/>
          <c:tx>
            <c:strRef>
              <c:f>Sheet7!$E$3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9-35B9-456C-B518-98F238F6BB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B-35B9-456C-B518-98F238F6BB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D-35B9-456C-B518-98F238F6BB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F-35B9-456C-B518-98F238F6BB25}"/>
              </c:ext>
            </c:extLst>
          </c:dPt>
          <c:cat>
            <c:strRef>
              <c:f>Sheet7!$A$4:$A$8</c:f>
              <c:strCache>
                <c:ptCount val="4"/>
                <c:pt idx="0">
                  <c:v>2011</c:v>
                </c:pt>
                <c:pt idx="1">
                  <c:v>2012</c:v>
                </c:pt>
                <c:pt idx="2">
                  <c:v>2013</c:v>
                </c:pt>
                <c:pt idx="3">
                  <c:v>2014</c:v>
                </c:pt>
              </c:strCache>
            </c:strRef>
          </c:cat>
          <c:val>
            <c:numRef>
              <c:f>Sheet7!$E$4:$E$8</c:f>
              <c:numCache>
                <c:formatCode>General</c:formatCode>
                <c:ptCount val="4"/>
                <c:pt idx="0">
                  <c:v>104</c:v>
                </c:pt>
                <c:pt idx="1">
                  <c:v>87</c:v>
                </c:pt>
                <c:pt idx="2">
                  <c:v>147</c:v>
                </c:pt>
                <c:pt idx="3">
                  <c:v>233</c:v>
                </c:pt>
              </c:numCache>
            </c:numRef>
          </c:val>
          <c:extLst>
            <c:ext xmlns:c16="http://schemas.microsoft.com/office/drawing/2014/chart" uri="{C3380CC4-5D6E-409C-BE32-E72D297353CC}">
              <c16:uniqueId val="{00000003-5B16-4184-B012-FD7B89878459}"/>
            </c:ext>
          </c:extLst>
        </c:ser>
        <c:ser>
          <c:idx val="4"/>
          <c:order val="4"/>
          <c:tx>
            <c:strRef>
              <c:f>Sheet7!$F$3</c:f>
              <c:strCache>
                <c:ptCount val="1"/>
                <c:pt idx="0">
                  <c:v>Sum of Profit Margin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1-35B9-456C-B518-98F238F6BB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3-35B9-456C-B518-98F238F6BB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5-35B9-456C-B518-98F238F6BB2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7-35B9-456C-B518-98F238F6BB25}"/>
              </c:ext>
            </c:extLst>
          </c:dPt>
          <c:cat>
            <c:strRef>
              <c:f>Sheet7!$A$4:$A$8</c:f>
              <c:strCache>
                <c:ptCount val="4"/>
                <c:pt idx="0">
                  <c:v>2011</c:v>
                </c:pt>
                <c:pt idx="1">
                  <c:v>2012</c:v>
                </c:pt>
                <c:pt idx="2">
                  <c:v>2013</c:v>
                </c:pt>
                <c:pt idx="3">
                  <c:v>2014</c:v>
                </c:pt>
              </c:strCache>
            </c:strRef>
          </c:cat>
          <c:val>
            <c:numRef>
              <c:f>Sheet7!$F$4:$F$8</c:f>
              <c:numCache>
                <c:formatCode>General</c:formatCode>
                <c:ptCount val="4"/>
                <c:pt idx="0">
                  <c:v>0.16999572940582994</c:v>
                </c:pt>
                <c:pt idx="1">
                  <c:v>0.1354601615363987</c:v>
                </c:pt>
                <c:pt idx="2">
                  <c:v>9.7433781261749397E-2</c:v>
                </c:pt>
                <c:pt idx="3">
                  <c:v>0.11254436691839995</c:v>
                </c:pt>
              </c:numCache>
            </c:numRef>
          </c:val>
          <c:extLst>
            <c:ext xmlns:c16="http://schemas.microsoft.com/office/drawing/2014/chart" uri="{C3380CC4-5D6E-409C-BE32-E72D297353CC}">
              <c16:uniqueId val="{00000004-5B16-4184-B012-FD7B8987845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(3).xlsx]Sheet6!PivotTable6</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740740740740741"/>
          <c:y val="0.31130991555768739"/>
          <c:w val="0.780439121756487"/>
          <c:h val="0.47619047619047616"/>
        </c:manualLayout>
      </c:layout>
      <c:lineChart>
        <c:grouping val="standard"/>
        <c:varyColors val="0"/>
        <c:ser>
          <c:idx val="0"/>
          <c:order val="0"/>
          <c:tx>
            <c:strRef>
              <c:f>Sheet6!$B$3</c:f>
              <c:strCache>
                <c:ptCount val="1"/>
                <c:pt idx="0">
                  <c:v>Total</c:v>
                </c:pt>
              </c:strCache>
            </c:strRef>
          </c:tx>
          <c:spPr>
            <a:ln w="28575" cap="rnd">
              <a:solidFill>
                <a:schemeClr val="accent1"/>
              </a:solidFill>
              <a:round/>
            </a:ln>
            <a:effectLst/>
          </c:spPr>
          <c:marker>
            <c:symbol val="none"/>
          </c:marker>
          <c:cat>
            <c:strRef>
              <c:f>Sheet6!$A$4:$A$16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Sheet6!$B$4:$B$16</c:f>
              <c:numCache>
                <c:formatCode>General</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smooth val="0"/>
          <c:extLst>
            <c:ext xmlns:c16="http://schemas.microsoft.com/office/drawing/2014/chart" uri="{C3380CC4-5D6E-409C-BE32-E72D297353CC}">
              <c16:uniqueId val="{00000000-322B-44C4-A126-869CE1ACC1BE}"/>
            </c:ext>
          </c:extLst>
        </c:ser>
        <c:dLbls>
          <c:showLegendKey val="0"/>
          <c:showVal val="0"/>
          <c:showCatName val="0"/>
          <c:showSerName val="0"/>
          <c:showPercent val="0"/>
          <c:showBubbleSize val="0"/>
        </c:dLbls>
        <c:smooth val="0"/>
        <c:axId val="1879872176"/>
        <c:axId val="1879871696"/>
      </c:lineChart>
      <c:catAx>
        <c:axId val="1879872176"/>
        <c:scaling>
          <c:orientation val="minMax"/>
        </c:scaling>
        <c:delete val="1"/>
        <c:axPos val="b"/>
        <c:numFmt formatCode="General" sourceLinked="1"/>
        <c:majorTickMark val="none"/>
        <c:minorTickMark val="none"/>
        <c:tickLblPos val="nextTo"/>
        <c:crossAx val="1879871696"/>
        <c:crosses val="autoZero"/>
        <c:auto val="1"/>
        <c:lblAlgn val="ctr"/>
        <c:lblOffset val="100"/>
        <c:noMultiLvlLbl val="0"/>
      </c:catAx>
      <c:valAx>
        <c:axId val="1879871696"/>
        <c:scaling>
          <c:orientation val="minMax"/>
        </c:scaling>
        <c:delete val="1"/>
        <c:axPos val="l"/>
        <c:numFmt formatCode="General" sourceLinked="1"/>
        <c:majorTickMark val="none"/>
        <c:minorTickMark val="none"/>
        <c:tickLblPos val="nextTo"/>
        <c:crossAx val="187987217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(3).xlsx]Sheet1!PivotTable1</c:name>
    <c:fmtId val="1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1"/>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Sheet1!$C$3</c:f>
              <c:strCache>
                <c:ptCount val="1"/>
                <c:pt idx="0">
                  <c:v>Sum of Profit</c:v>
                </c:pt>
              </c:strCache>
            </c:strRef>
          </c:tx>
          <c:spPr>
            <a:solidFill>
              <a:schemeClr val="tx1"/>
            </a:solidFill>
            <a:ln>
              <a:noFill/>
            </a:ln>
            <a:effectLst>
              <a:outerShdw blurRad="57150" dist="19050" dir="5400000" algn="ctr" rotWithShape="0">
                <a:srgbClr val="000000">
                  <a:alpha val="63000"/>
                </a:srgbClr>
              </a:outerShdw>
            </a:effectLst>
          </c:spPr>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Sheet1!$C$4:$C$16</c:f>
              <c:numCache>
                <c:formatCode>\$\ 0.00,\ "k"</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extLst>
            <c:ext xmlns:c16="http://schemas.microsoft.com/office/drawing/2014/chart" uri="{C3380CC4-5D6E-409C-BE32-E72D297353CC}">
              <c16:uniqueId val="{00000000-8FAE-488A-8893-531BC35EE63F}"/>
            </c:ext>
          </c:extLst>
        </c:ser>
        <c:dLbls>
          <c:showLegendKey val="0"/>
          <c:showVal val="0"/>
          <c:showCatName val="0"/>
          <c:showSerName val="0"/>
          <c:showPercent val="0"/>
          <c:showBubbleSize val="0"/>
        </c:dLbls>
        <c:axId val="1866960272"/>
        <c:axId val="1866969392"/>
      </c:areaChart>
      <c:barChart>
        <c:barDir val="col"/>
        <c:grouping val="clustered"/>
        <c:varyColors val="0"/>
        <c:ser>
          <c:idx val="0"/>
          <c:order val="0"/>
          <c:tx>
            <c:strRef>
              <c:f>Sheet1!$B$3</c:f>
              <c:strCache>
                <c:ptCount val="1"/>
                <c:pt idx="0">
                  <c:v>Sum of Sales</c:v>
                </c:pt>
              </c:strCache>
            </c:strRef>
          </c:tx>
          <c:spPr>
            <a:solidFill>
              <a:schemeClr val="bg2"/>
            </a:solidFill>
            <a:ln>
              <a:noFill/>
            </a:ln>
            <a:effectLst>
              <a:outerShdw blurRad="57150" dist="19050" dir="5400000" algn="ctr" rotWithShape="0">
                <a:srgbClr val="000000">
                  <a:alpha val="63000"/>
                </a:srgbClr>
              </a:outerShdw>
            </a:effectLst>
          </c:spPr>
          <c:invertIfNegative val="0"/>
          <c:cat>
            <c:strRef>
              <c:f>Sheet1!$A$4:$A$16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Sheet1!$B$4:$B$16</c:f>
              <c:numCache>
                <c:formatCode>\$\ 0.00,\ "k"</c:formatCode>
                <c:ptCount val="12"/>
                <c:pt idx="0">
                  <c:v>6440.4019999999982</c:v>
                </c:pt>
                <c:pt idx="1">
                  <c:v>3588.9290000000001</c:v>
                </c:pt>
                <c:pt idx="2">
                  <c:v>17750.881999999998</c:v>
                </c:pt>
                <c:pt idx="3">
                  <c:v>10529.918000000003</c:v>
                </c:pt>
                <c:pt idx="4">
                  <c:v>8929.2950000000001</c:v>
                </c:pt>
                <c:pt idx="5">
                  <c:v>8341.0780000000032</c:v>
                </c:pt>
                <c:pt idx="6">
                  <c:v>9190.5529999999999</c:v>
                </c:pt>
                <c:pt idx="7">
                  <c:v>6687.6139999999987</c:v>
                </c:pt>
                <c:pt idx="8">
                  <c:v>11616.378999999999</c:v>
                </c:pt>
                <c:pt idx="9">
                  <c:v>14580.155000000001</c:v>
                </c:pt>
                <c:pt idx="10">
                  <c:v>16381.467999999995</c:v>
                </c:pt>
                <c:pt idx="11">
                  <c:v>22685.104000000003</c:v>
                </c:pt>
              </c:numCache>
            </c:numRef>
          </c:val>
          <c:extLst>
            <c:ext xmlns:c16="http://schemas.microsoft.com/office/drawing/2014/chart" uri="{C3380CC4-5D6E-409C-BE32-E72D297353CC}">
              <c16:uniqueId val="{00000001-8FAE-488A-8893-531BC35EE63F}"/>
            </c:ext>
          </c:extLst>
        </c:ser>
        <c:dLbls>
          <c:showLegendKey val="0"/>
          <c:showVal val="0"/>
          <c:showCatName val="0"/>
          <c:showSerName val="0"/>
          <c:showPercent val="0"/>
          <c:showBubbleSize val="0"/>
        </c:dLbls>
        <c:gapWidth val="219"/>
        <c:overlap val="-27"/>
        <c:axId val="1866960272"/>
        <c:axId val="1866969392"/>
      </c:barChart>
      <c:catAx>
        <c:axId val="186696027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866969392"/>
        <c:crosses val="autoZero"/>
        <c:auto val="1"/>
        <c:lblAlgn val="ctr"/>
        <c:lblOffset val="100"/>
        <c:noMultiLvlLbl val="0"/>
      </c:catAx>
      <c:valAx>
        <c:axId val="1866969392"/>
        <c:scaling>
          <c:orientation val="minMax"/>
        </c:scaling>
        <c:delete val="0"/>
        <c:axPos val="l"/>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86696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(3).xlsx]Sheet4!PivotTable3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tx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bg2"/>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spPr>
              <a:solidFill>
                <a:schemeClr val="tx1"/>
              </a:solidFill>
              <a:ln w="19050">
                <a:solidFill>
                  <a:schemeClr val="lt1"/>
                </a:solidFill>
              </a:ln>
              <a:effectLst/>
            </c:spPr>
            <c:extLst>
              <c:ext xmlns:c16="http://schemas.microsoft.com/office/drawing/2014/chart" uri="{C3380CC4-5D6E-409C-BE32-E72D297353CC}">
                <c16:uniqueId val="{00000001-D3F9-4022-9141-71A25A9C43F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3F9-4022-9141-71A25A9C43F3}"/>
              </c:ext>
            </c:extLst>
          </c:dPt>
          <c:dPt>
            <c:idx val="2"/>
            <c:bubble3D val="0"/>
            <c:spPr>
              <a:solidFill>
                <a:schemeClr val="bg2"/>
              </a:solidFill>
              <a:ln w="19050">
                <a:solidFill>
                  <a:schemeClr val="lt1"/>
                </a:solidFill>
              </a:ln>
              <a:effectLst/>
            </c:spPr>
            <c:extLst>
              <c:ext xmlns:c16="http://schemas.microsoft.com/office/drawing/2014/chart" uri="{C3380CC4-5D6E-409C-BE32-E72D297353CC}">
                <c16:uniqueId val="{00000005-D3F9-4022-9141-71A25A9C43F3}"/>
              </c:ext>
            </c:extLst>
          </c:dPt>
          <c:cat>
            <c:strRef>
              <c:f>Sheet4!$A$4:$A$7</c:f>
              <c:strCache>
                <c:ptCount val="3"/>
                <c:pt idx="0">
                  <c:v>Furniture</c:v>
                </c:pt>
                <c:pt idx="1">
                  <c:v>Office Supplies</c:v>
                </c:pt>
                <c:pt idx="2">
                  <c:v>Technology</c:v>
                </c:pt>
              </c:strCache>
            </c:strRef>
          </c:cat>
          <c:val>
            <c:numRef>
              <c:f>Sheet4!$B$4:$B$7</c:f>
              <c:numCache>
                <c:formatCode>0.00%</c:formatCode>
                <c:ptCount val="3"/>
                <c:pt idx="0">
                  <c:v>0.36369151345948342</c:v>
                </c:pt>
                <c:pt idx="1">
                  <c:v>0.24603580891140706</c:v>
                </c:pt>
                <c:pt idx="2">
                  <c:v>0.39027267762910944</c:v>
                </c:pt>
              </c:numCache>
            </c:numRef>
          </c:val>
          <c:extLst>
            <c:ext xmlns:c16="http://schemas.microsoft.com/office/drawing/2014/chart" uri="{C3380CC4-5D6E-409C-BE32-E72D297353CC}">
              <c16:uniqueId val="{00000006-D3F9-4022-9141-71A25A9C43F3}"/>
            </c:ext>
          </c:extLst>
        </c:ser>
        <c:dLbls>
          <c:showLegendKey val="0"/>
          <c:showVal val="0"/>
          <c:showCatName val="0"/>
          <c:showSerName val="0"/>
          <c:showPercent val="0"/>
          <c:showBubbleSize val="0"/>
          <c:showLeaderLines val="1"/>
        </c:dLbls>
        <c:firstSliceAng val="0"/>
        <c:holeSize val="8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(3).xlsx]Sheet5!PivotTable5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Sheet5!$B$3</c:f>
              <c:strCache>
                <c:ptCount val="1"/>
                <c:pt idx="0">
                  <c:v>Total</c:v>
                </c:pt>
              </c:strCache>
            </c:strRef>
          </c:tx>
          <c:spPr>
            <a:solidFill>
              <a:schemeClr val="accent1"/>
            </a:solidFill>
            <a:ln>
              <a:noFill/>
            </a:ln>
            <a:effectLst/>
          </c:spPr>
          <c:invertIfNegative val="0"/>
          <c:cat>
            <c:strRef>
              <c:f>Sheet5!$A$4:$A$9</c:f>
              <c:strCache>
                <c:ptCount val="5"/>
                <c:pt idx="0">
                  <c:v>Tables</c:v>
                </c:pt>
                <c:pt idx="1">
                  <c:v>Storage</c:v>
                </c:pt>
                <c:pt idx="2">
                  <c:v>Phones</c:v>
                </c:pt>
                <c:pt idx="3">
                  <c:v>Machines</c:v>
                </c:pt>
                <c:pt idx="4">
                  <c:v>Chairs</c:v>
                </c:pt>
              </c:strCache>
            </c:strRef>
          </c:cat>
          <c:val>
            <c:numRef>
              <c:f>Sheet5!$B$4:$B$9</c:f>
              <c:numCache>
                <c:formatCode>General</c:formatCode>
                <c:ptCount val="5"/>
                <c:pt idx="0">
                  <c:v>16009.184999999998</c:v>
                </c:pt>
                <c:pt idx="1">
                  <c:v>11784.698</c:v>
                </c:pt>
                <c:pt idx="2">
                  <c:v>23385.848000000005</c:v>
                </c:pt>
                <c:pt idx="3">
                  <c:v>11241.208000000001</c:v>
                </c:pt>
                <c:pt idx="4">
                  <c:v>22022.096000000001</c:v>
                </c:pt>
              </c:numCache>
            </c:numRef>
          </c:val>
          <c:extLst>
            <c:ext xmlns:c16="http://schemas.microsoft.com/office/drawing/2014/chart" uri="{C3380CC4-5D6E-409C-BE32-E72D297353CC}">
              <c16:uniqueId val="{00000000-281A-49A5-B75B-62E65302CF0A}"/>
            </c:ext>
          </c:extLst>
        </c:ser>
        <c:dLbls>
          <c:showLegendKey val="0"/>
          <c:showVal val="0"/>
          <c:showCatName val="0"/>
          <c:showSerName val="0"/>
          <c:showPercent val="0"/>
          <c:showBubbleSize val="0"/>
        </c:dLbls>
        <c:gapWidth val="182"/>
        <c:axId val="1879857296"/>
        <c:axId val="1879850096"/>
      </c:barChart>
      <c:catAx>
        <c:axId val="18798572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879850096"/>
        <c:crosses val="autoZero"/>
        <c:auto val="1"/>
        <c:lblAlgn val="ctr"/>
        <c:lblOffset val="100"/>
        <c:noMultiLvlLbl val="0"/>
      </c:catAx>
      <c:valAx>
        <c:axId val="1879850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87985729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(3).xlsx]Sheet7!PivotTable1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s>
    <c:plotArea>
      <c:layout/>
      <c:pieChart>
        <c:varyColors val="1"/>
        <c:ser>
          <c:idx val="0"/>
          <c:order val="0"/>
          <c:tx>
            <c:strRef>
              <c:f>Sheet7!$B$3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5E-416E-8964-88CE69EA5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A5E-416E-8964-88CE69EA5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A5E-416E-8964-88CE69EA5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A5E-416E-8964-88CE69EA5780}"/>
              </c:ext>
            </c:extLst>
          </c:dPt>
          <c:cat>
            <c:strRef>
              <c:f>Sheet7!$A$4:$A$8</c:f>
              <c:strCache>
                <c:ptCount val="4"/>
                <c:pt idx="0">
                  <c:v>2011</c:v>
                </c:pt>
                <c:pt idx="1">
                  <c:v>2012</c:v>
                </c:pt>
                <c:pt idx="2">
                  <c:v>2013</c:v>
                </c:pt>
                <c:pt idx="3">
                  <c:v>2014</c:v>
                </c:pt>
              </c:strCache>
            </c:strRef>
          </c:cat>
          <c:val>
            <c:numRef>
              <c:f>Sheet7!$B$4:$B$8</c:f>
              <c:numCache>
                <c:formatCode>General</c:formatCode>
                <c:ptCount val="4"/>
                <c:pt idx="0">
                  <c:v>21708.923000000013</c:v>
                </c:pt>
                <c:pt idx="1">
                  <c:v>20478.851999999988</c:v>
                </c:pt>
                <c:pt idx="2">
                  <c:v>37943.41399999999</c:v>
                </c:pt>
                <c:pt idx="3">
                  <c:v>56590.587999999967</c:v>
                </c:pt>
              </c:numCache>
            </c:numRef>
          </c:val>
          <c:extLst>
            <c:ext xmlns:c16="http://schemas.microsoft.com/office/drawing/2014/chart" uri="{C3380CC4-5D6E-409C-BE32-E72D297353CC}">
              <c16:uniqueId val="{00000008-3A5E-416E-8964-88CE69EA5780}"/>
            </c:ext>
          </c:extLst>
        </c:ser>
        <c:ser>
          <c:idx val="1"/>
          <c:order val="1"/>
          <c:tx>
            <c:strRef>
              <c:f>Sheet7!$C$3</c:f>
              <c:strCache>
                <c:ptCount val="1"/>
                <c:pt idx="0">
                  <c:v>Sum of 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3A5E-416E-8964-88CE69EA5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3A5E-416E-8964-88CE69EA5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3A5E-416E-8964-88CE69EA5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3A5E-416E-8964-88CE69EA5780}"/>
              </c:ext>
            </c:extLst>
          </c:dPt>
          <c:cat>
            <c:strRef>
              <c:f>Sheet7!$A$4:$A$8</c:f>
              <c:strCache>
                <c:ptCount val="4"/>
                <c:pt idx="0">
                  <c:v>2011</c:v>
                </c:pt>
                <c:pt idx="1">
                  <c:v>2012</c:v>
                </c:pt>
                <c:pt idx="2">
                  <c:v>2013</c:v>
                </c:pt>
                <c:pt idx="3">
                  <c:v>2014</c:v>
                </c:pt>
              </c:strCache>
            </c:strRef>
          </c:cat>
          <c:val>
            <c:numRef>
              <c:f>Sheet7!$C$4:$C$8</c:f>
              <c:numCache>
                <c:formatCode>General</c:formatCode>
                <c:ptCount val="4"/>
                <c:pt idx="0">
                  <c:v>3690.4242000000004</c:v>
                </c:pt>
                <c:pt idx="1">
                  <c:v>2774.0686000000001</c:v>
                </c:pt>
                <c:pt idx="2">
                  <c:v>3696.9702999999986</c:v>
                </c:pt>
                <c:pt idx="3">
                  <c:v>6368.9518999999973</c:v>
                </c:pt>
              </c:numCache>
            </c:numRef>
          </c:val>
          <c:extLst>
            <c:ext xmlns:c16="http://schemas.microsoft.com/office/drawing/2014/chart" uri="{C3380CC4-5D6E-409C-BE32-E72D297353CC}">
              <c16:uniqueId val="{00000011-3A5E-416E-8964-88CE69EA5780}"/>
            </c:ext>
          </c:extLst>
        </c:ser>
        <c:ser>
          <c:idx val="2"/>
          <c:order val="2"/>
          <c:tx>
            <c:strRef>
              <c:f>Sheet7!$D$3</c:f>
              <c:strCache>
                <c:ptCount val="1"/>
                <c:pt idx="0">
                  <c:v>Sum of Quantity</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3A5E-416E-8964-88CE69EA5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3A5E-416E-8964-88CE69EA5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3A5E-416E-8964-88CE69EA5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3A5E-416E-8964-88CE69EA5780}"/>
              </c:ext>
            </c:extLst>
          </c:dPt>
          <c:cat>
            <c:strRef>
              <c:f>Sheet7!$A$4:$A$8</c:f>
              <c:strCache>
                <c:ptCount val="4"/>
                <c:pt idx="0">
                  <c:v>2011</c:v>
                </c:pt>
                <c:pt idx="1">
                  <c:v>2012</c:v>
                </c:pt>
                <c:pt idx="2">
                  <c:v>2013</c:v>
                </c:pt>
                <c:pt idx="3">
                  <c:v>2014</c:v>
                </c:pt>
              </c:strCache>
            </c:strRef>
          </c:cat>
          <c:val>
            <c:numRef>
              <c:f>Sheet7!$D$4:$D$8</c:f>
              <c:numCache>
                <c:formatCode>General</c:formatCode>
                <c:ptCount val="4"/>
                <c:pt idx="0">
                  <c:v>411</c:v>
                </c:pt>
                <c:pt idx="1">
                  <c:v>338</c:v>
                </c:pt>
                <c:pt idx="2">
                  <c:v>551</c:v>
                </c:pt>
                <c:pt idx="3">
                  <c:v>859</c:v>
                </c:pt>
              </c:numCache>
            </c:numRef>
          </c:val>
          <c:extLst>
            <c:ext xmlns:c16="http://schemas.microsoft.com/office/drawing/2014/chart" uri="{C3380CC4-5D6E-409C-BE32-E72D297353CC}">
              <c16:uniqueId val="{0000001A-3A5E-416E-8964-88CE69EA5780}"/>
            </c:ext>
          </c:extLst>
        </c:ser>
        <c:ser>
          <c:idx val="3"/>
          <c:order val="3"/>
          <c:tx>
            <c:strRef>
              <c:f>Sheet7!$E$3</c:f>
              <c:strCache>
                <c:ptCount val="1"/>
                <c:pt idx="0">
                  <c:v>Count of Order 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3A5E-416E-8964-88CE69EA5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3A5E-416E-8964-88CE69EA5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3A5E-416E-8964-88CE69EA5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3A5E-416E-8964-88CE69EA5780}"/>
              </c:ext>
            </c:extLst>
          </c:dPt>
          <c:cat>
            <c:strRef>
              <c:f>Sheet7!$A$4:$A$8</c:f>
              <c:strCache>
                <c:ptCount val="4"/>
                <c:pt idx="0">
                  <c:v>2011</c:v>
                </c:pt>
                <c:pt idx="1">
                  <c:v>2012</c:v>
                </c:pt>
                <c:pt idx="2">
                  <c:v>2013</c:v>
                </c:pt>
                <c:pt idx="3">
                  <c:v>2014</c:v>
                </c:pt>
              </c:strCache>
            </c:strRef>
          </c:cat>
          <c:val>
            <c:numRef>
              <c:f>Sheet7!$E$4:$E$8</c:f>
              <c:numCache>
                <c:formatCode>General</c:formatCode>
                <c:ptCount val="4"/>
                <c:pt idx="0">
                  <c:v>104</c:v>
                </c:pt>
                <c:pt idx="1">
                  <c:v>87</c:v>
                </c:pt>
                <c:pt idx="2">
                  <c:v>147</c:v>
                </c:pt>
                <c:pt idx="3">
                  <c:v>233</c:v>
                </c:pt>
              </c:numCache>
            </c:numRef>
          </c:val>
          <c:extLst>
            <c:ext xmlns:c16="http://schemas.microsoft.com/office/drawing/2014/chart" uri="{C3380CC4-5D6E-409C-BE32-E72D297353CC}">
              <c16:uniqueId val="{00000023-3A5E-416E-8964-88CE69EA5780}"/>
            </c:ext>
          </c:extLst>
        </c:ser>
        <c:ser>
          <c:idx val="4"/>
          <c:order val="4"/>
          <c:tx>
            <c:strRef>
              <c:f>Sheet7!$F$3</c:f>
              <c:strCache>
                <c:ptCount val="1"/>
                <c:pt idx="0">
                  <c:v>Sum of Profit Margin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25-3A5E-416E-8964-88CE69EA57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27-3A5E-416E-8964-88CE69EA57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9-3A5E-416E-8964-88CE69EA57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B-3A5E-416E-8964-88CE69EA5780}"/>
              </c:ext>
            </c:extLst>
          </c:dPt>
          <c:cat>
            <c:strRef>
              <c:f>Sheet7!$A$4:$A$8</c:f>
              <c:strCache>
                <c:ptCount val="4"/>
                <c:pt idx="0">
                  <c:v>2011</c:v>
                </c:pt>
                <c:pt idx="1">
                  <c:v>2012</c:v>
                </c:pt>
                <c:pt idx="2">
                  <c:v>2013</c:v>
                </c:pt>
                <c:pt idx="3">
                  <c:v>2014</c:v>
                </c:pt>
              </c:strCache>
            </c:strRef>
          </c:cat>
          <c:val>
            <c:numRef>
              <c:f>Sheet7!$F$4:$F$8</c:f>
              <c:numCache>
                <c:formatCode>General</c:formatCode>
                <c:ptCount val="4"/>
                <c:pt idx="0">
                  <c:v>0.16999572940582994</c:v>
                </c:pt>
                <c:pt idx="1">
                  <c:v>0.1354601615363987</c:v>
                </c:pt>
                <c:pt idx="2">
                  <c:v>9.7433781261749397E-2</c:v>
                </c:pt>
                <c:pt idx="3">
                  <c:v>0.11254436691839995</c:v>
                </c:pt>
              </c:numCache>
            </c:numRef>
          </c:val>
          <c:extLst>
            <c:ext xmlns:c16="http://schemas.microsoft.com/office/drawing/2014/chart" uri="{C3380CC4-5D6E-409C-BE32-E72D297353CC}">
              <c16:uniqueId val="{0000002C-3A5E-416E-8964-88CE69EA578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83583053912519312"/>
          <c:h val="0.68926553672316382"/>
        </c:manualLayout>
      </c:layout>
      <c:lineChart>
        <c:grouping val="standard"/>
        <c:varyColors val="0"/>
        <c:ser>
          <c:idx val="0"/>
          <c:order val="0"/>
          <c:tx>
            <c:strRef>
              <c:f>Sheet6!$E$3</c:f>
              <c:strCache>
                <c:ptCount val="1"/>
                <c:pt idx="0">
                  <c:v>Total</c:v>
                </c:pt>
              </c:strCache>
            </c:strRef>
          </c:tx>
          <c:spPr>
            <a:ln w="28575" cap="rnd">
              <a:solidFill>
                <a:schemeClr val="accent1"/>
              </a:solidFill>
              <a:round/>
            </a:ln>
            <a:effectLst/>
          </c:spPr>
          <c:marker>
            <c:symbol val="none"/>
          </c:marker>
          <c:cat>
            <c:strRef>
              <c:f>Sheet6!$D$4:$D$16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Sheet6!$E$4:$E$16</c:f>
              <c:numCache>
                <c:formatCode>General</c:formatCode>
                <c:ptCount val="12"/>
                <c:pt idx="0">
                  <c:v>1829.8423999999998</c:v>
                </c:pt>
                <c:pt idx="1">
                  <c:v>338.83979999999997</c:v>
                </c:pt>
                <c:pt idx="2">
                  <c:v>2846.2374999999997</c:v>
                </c:pt>
                <c:pt idx="3">
                  <c:v>-3125.1964000000007</c:v>
                </c:pt>
                <c:pt idx="4">
                  <c:v>1979.8503999999998</c:v>
                </c:pt>
                <c:pt idx="5">
                  <c:v>825.24929999999972</c:v>
                </c:pt>
                <c:pt idx="6">
                  <c:v>2104.2723999999998</c:v>
                </c:pt>
                <c:pt idx="7">
                  <c:v>606.43459999999993</c:v>
                </c:pt>
                <c:pt idx="8">
                  <c:v>1708.2489999999991</c:v>
                </c:pt>
                <c:pt idx="9">
                  <c:v>1944.1813999999993</c:v>
                </c:pt>
                <c:pt idx="10">
                  <c:v>2109.6276000000003</c:v>
                </c:pt>
                <c:pt idx="11">
                  <c:v>3362.826999999998</c:v>
                </c:pt>
              </c:numCache>
            </c:numRef>
          </c:val>
          <c:smooth val="0"/>
          <c:extLst>
            <c:ext xmlns:c16="http://schemas.microsoft.com/office/drawing/2014/chart" uri="{C3380CC4-5D6E-409C-BE32-E72D297353CC}">
              <c16:uniqueId val="{00000000-3E96-4861-B4BC-8883E8574059}"/>
            </c:ext>
          </c:extLst>
        </c:ser>
        <c:dLbls>
          <c:showLegendKey val="0"/>
          <c:showVal val="0"/>
          <c:showCatName val="0"/>
          <c:showSerName val="0"/>
          <c:showPercent val="0"/>
          <c:showBubbleSize val="0"/>
        </c:dLbls>
        <c:smooth val="0"/>
        <c:axId val="1879892336"/>
        <c:axId val="1879898096"/>
      </c:lineChart>
      <c:catAx>
        <c:axId val="1879892336"/>
        <c:scaling>
          <c:orientation val="minMax"/>
        </c:scaling>
        <c:delete val="1"/>
        <c:axPos val="b"/>
        <c:numFmt formatCode="General" sourceLinked="1"/>
        <c:majorTickMark val="none"/>
        <c:minorTickMark val="none"/>
        <c:tickLblPos val="nextTo"/>
        <c:crossAx val="1879898096"/>
        <c:crosses val="autoZero"/>
        <c:auto val="1"/>
        <c:lblAlgn val="ctr"/>
        <c:lblOffset val="100"/>
        <c:noMultiLvlLbl val="0"/>
      </c:catAx>
      <c:valAx>
        <c:axId val="1879898096"/>
        <c:scaling>
          <c:orientation val="minMax"/>
        </c:scaling>
        <c:delete val="1"/>
        <c:axPos val="l"/>
        <c:numFmt formatCode="General" sourceLinked="1"/>
        <c:majorTickMark val="none"/>
        <c:minorTickMark val="none"/>
        <c:tickLblPos val="nextTo"/>
        <c:crossAx val="187989233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(3).xlsx]Sheet6!PivotTable9</c:name>
    <c:fmtId val="8"/>
  </c:pivotSource>
  <c:chart>
    <c:autoTitleDeleted val="1"/>
    <c:pivotFmts>
      <c:pivotFmt>
        <c:idx val="0"/>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Sheet6!$K$3</c:f>
              <c:strCache>
                <c:ptCount val="1"/>
                <c:pt idx="0">
                  <c:v>Total</c:v>
                </c:pt>
              </c:strCache>
            </c:strRef>
          </c:tx>
          <c:spPr>
            <a:ln w="28575" cap="rnd">
              <a:solidFill>
                <a:schemeClr val="accent1"/>
              </a:solidFill>
              <a:round/>
            </a:ln>
            <a:effectLst/>
          </c:spPr>
          <c:marker>
            <c:symbol val="none"/>
          </c:marker>
          <c:cat>
            <c:strRef>
              <c:f>Sheet6!$J$4:$J$16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Sheet6!$K$4:$K$16</c:f>
              <c:numCache>
                <c:formatCode>General</c:formatCode>
                <c:ptCount val="12"/>
                <c:pt idx="0">
                  <c:v>27</c:v>
                </c:pt>
                <c:pt idx="1">
                  <c:v>21</c:v>
                </c:pt>
                <c:pt idx="2">
                  <c:v>41</c:v>
                </c:pt>
                <c:pt idx="3">
                  <c:v>41</c:v>
                </c:pt>
                <c:pt idx="4">
                  <c:v>38</c:v>
                </c:pt>
                <c:pt idx="5">
                  <c:v>39</c:v>
                </c:pt>
                <c:pt idx="6">
                  <c:v>40</c:v>
                </c:pt>
                <c:pt idx="7">
                  <c:v>25</c:v>
                </c:pt>
                <c:pt idx="8">
                  <c:v>73</c:v>
                </c:pt>
                <c:pt idx="9">
                  <c:v>52</c:v>
                </c:pt>
                <c:pt idx="10">
                  <c:v>90</c:v>
                </c:pt>
                <c:pt idx="11">
                  <c:v>84</c:v>
                </c:pt>
              </c:numCache>
            </c:numRef>
          </c:val>
          <c:smooth val="0"/>
          <c:extLst>
            <c:ext xmlns:c16="http://schemas.microsoft.com/office/drawing/2014/chart" uri="{C3380CC4-5D6E-409C-BE32-E72D297353CC}">
              <c16:uniqueId val="{00000000-3320-4BE0-A0BA-3A4EB5682B64}"/>
            </c:ext>
          </c:extLst>
        </c:ser>
        <c:dLbls>
          <c:showLegendKey val="0"/>
          <c:showVal val="0"/>
          <c:showCatName val="0"/>
          <c:showSerName val="0"/>
          <c:showPercent val="0"/>
          <c:showBubbleSize val="0"/>
        </c:dLbls>
        <c:smooth val="0"/>
        <c:axId val="1879895216"/>
        <c:axId val="1879896656"/>
      </c:lineChart>
      <c:catAx>
        <c:axId val="1879895216"/>
        <c:scaling>
          <c:orientation val="minMax"/>
        </c:scaling>
        <c:delete val="1"/>
        <c:axPos val="b"/>
        <c:numFmt formatCode="General" sourceLinked="1"/>
        <c:majorTickMark val="none"/>
        <c:minorTickMark val="none"/>
        <c:tickLblPos val="nextTo"/>
        <c:crossAx val="1879896656"/>
        <c:crosses val="autoZero"/>
        <c:auto val="1"/>
        <c:lblAlgn val="ctr"/>
        <c:lblOffset val="100"/>
        <c:noMultiLvlLbl val="0"/>
      </c:catAx>
      <c:valAx>
        <c:axId val="1879896656"/>
        <c:scaling>
          <c:orientation val="minMax"/>
        </c:scaling>
        <c:delete val="1"/>
        <c:axPos val="l"/>
        <c:numFmt formatCode="General" sourceLinked="1"/>
        <c:majorTickMark val="none"/>
        <c:minorTickMark val="none"/>
        <c:tickLblPos val="nextTo"/>
        <c:crossAx val="187989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(3).xlsx]Sheet6!PivotTable11</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081006919589596E-2"/>
          <c:y val="1.5466018875300164E-2"/>
          <c:w val="0.93888888888888888"/>
          <c:h val="0.89814814814814814"/>
        </c:manualLayout>
      </c:layout>
      <c:lineChart>
        <c:grouping val="standard"/>
        <c:varyColors val="0"/>
        <c:ser>
          <c:idx val="0"/>
          <c:order val="0"/>
          <c:tx>
            <c:strRef>
              <c:f>Sheet6!$N$3</c:f>
              <c:strCache>
                <c:ptCount val="1"/>
                <c:pt idx="0">
                  <c:v>Total</c:v>
                </c:pt>
              </c:strCache>
            </c:strRef>
          </c:tx>
          <c:spPr>
            <a:ln w="28575" cap="rnd">
              <a:solidFill>
                <a:schemeClr val="accent1"/>
              </a:solidFill>
              <a:round/>
            </a:ln>
            <a:effectLst/>
          </c:spPr>
          <c:marker>
            <c:symbol val="none"/>
          </c:marker>
          <c:cat>
            <c:strRef>
              <c:f>Sheet6!$M$4:$M$16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Sheet6!$N$4:$N$16</c:f>
              <c:numCache>
                <c:formatCode>General</c:formatCode>
                <c:ptCount val="12"/>
                <c:pt idx="0">
                  <c:v>0.28411928323728863</c:v>
                </c:pt>
                <c:pt idx="1">
                  <c:v>9.4412511364811047E-2</c:v>
                </c:pt>
                <c:pt idx="2">
                  <c:v>0.16034344096253922</c:v>
                </c:pt>
                <c:pt idx="3">
                  <c:v>-0.29679209277793045</c:v>
                </c:pt>
                <c:pt idx="4">
                  <c:v>0.22172527618361806</c:v>
                </c:pt>
                <c:pt idx="5">
                  <c:v>9.8937967010978609E-2</c:v>
                </c:pt>
                <c:pt idx="6">
                  <c:v>0.22896036832604086</c:v>
                </c:pt>
                <c:pt idx="7">
                  <c:v>9.0680263543918657E-2</c:v>
                </c:pt>
                <c:pt idx="8">
                  <c:v>0.14705520541297759</c:v>
                </c:pt>
                <c:pt idx="9">
                  <c:v>0.13334435745024653</c:v>
                </c:pt>
                <c:pt idx="10">
                  <c:v>0.12878135219627451</c:v>
                </c:pt>
                <c:pt idx="11">
                  <c:v>0.14823943500545544</c:v>
                </c:pt>
              </c:numCache>
            </c:numRef>
          </c:val>
          <c:smooth val="0"/>
          <c:extLst>
            <c:ext xmlns:c16="http://schemas.microsoft.com/office/drawing/2014/chart" uri="{C3380CC4-5D6E-409C-BE32-E72D297353CC}">
              <c16:uniqueId val="{00000000-4CA6-4E37-AF71-8085F792F21D}"/>
            </c:ext>
          </c:extLst>
        </c:ser>
        <c:dLbls>
          <c:showLegendKey val="0"/>
          <c:showVal val="0"/>
          <c:showCatName val="0"/>
          <c:showSerName val="0"/>
          <c:showPercent val="0"/>
          <c:showBubbleSize val="0"/>
        </c:dLbls>
        <c:smooth val="0"/>
        <c:axId val="1879901936"/>
        <c:axId val="1879902416"/>
      </c:lineChart>
      <c:catAx>
        <c:axId val="1879901936"/>
        <c:scaling>
          <c:orientation val="minMax"/>
        </c:scaling>
        <c:delete val="1"/>
        <c:axPos val="b"/>
        <c:numFmt formatCode="General" sourceLinked="1"/>
        <c:majorTickMark val="none"/>
        <c:minorTickMark val="none"/>
        <c:tickLblPos val="nextTo"/>
        <c:crossAx val="1879902416"/>
        <c:crosses val="autoZero"/>
        <c:auto val="1"/>
        <c:lblAlgn val="ctr"/>
        <c:lblOffset val="100"/>
        <c:noMultiLvlLbl val="0"/>
      </c:catAx>
      <c:valAx>
        <c:axId val="1879902416"/>
        <c:scaling>
          <c:orientation val="minMax"/>
        </c:scaling>
        <c:delete val="1"/>
        <c:axPos val="l"/>
        <c:numFmt formatCode="General" sourceLinked="1"/>
        <c:majorTickMark val="none"/>
        <c:minorTickMark val="none"/>
        <c:tickLblPos val="nextTo"/>
        <c:crossAx val="187990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(3).xlsx]Sheet6!PivotTable8</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1160731774199867E-3"/>
          <c:y val="0"/>
          <c:w val="0.99596587926509184"/>
          <c:h val="1"/>
        </c:manualLayout>
      </c:layout>
      <c:lineChart>
        <c:grouping val="standard"/>
        <c:varyColors val="0"/>
        <c:ser>
          <c:idx val="0"/>
          <c:order val="0"/>
          <c:tx>
            <c:strRef>
              <c:f>Sheet6!$H$3</c:f>
              <c:strCache>
                <c:ptCount val="1"/>
                <c:pt idx="0">
                  <c:v>Total</c:v>
                </c:pt>
              </c:strCache>
            </c:strRef>
          </c:tx>
          <c:spPr>
            <a:ln w="28575" cap="rnd">
              <a:solidFill>
                <a:schemeClr val="accent1"/>
              </a:solidFill>
              <a:round/>
            </a:ln>
            <a:effectLst/>
          </c:spPr>
          <c:marker>
            <c:symbol val="none"/>
          </c:marker>
          <c:cat>
            <c:strRef>
              <c:f>Sheet6!$G$4:$G$16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Sheet6!$H$4:$H$16</c:f>
              <c:numCache>
                <c:formatCode>General</c:formatCode>
                <c:ptCount val="12"/>
                <c:pt idx="0">
                  <c:v>90</c:v>
                </c:pt>
                <c:pt idx="1">
                  <c:v>77</c:v>
                </c:pt>
                <c:pt idx="2">
                  <c:v>188</c:v>
                </c:pt>
                <c:pt idx="3">
                  <c:v>160</c:v>
                </c:pt>
                <c:pt idx="4">
                  <c:v>150</c:v>
                </c:pt>
                <c:pt idx="5">
                  <c:v>141</c:v>
                </c:pt>
                <c:pt idx="6">
                  <c:v>154</c:v>
                </c:pt>
                <c:pt idx="7">
                  <c:v>94</c:v>
                </c:pt>
                <c:pt idx="8">
                  <c:v>225</c:v>
                </c:pt>
                <c:pt idx="9">
                  <c:v>217</c:v>
                </c:pt>
                <c:pt idx="10">
                  <c:v>313</c:v>
                </c:pt>
                <c:pt idx="11">
                  <c:v>350</c:v>
                </c:pt>
              </c:numCache>
            </c:numRef>
          </c:val>
          <c:smooth val="0"/>
          <c:extLst>
            <c:ext xmlns:c16="http://schemas.microsoft.com/office/drawing/2014/chart" uri="{C3380CC4-5D6E-409C-BE32-E72D297353CC}">
              <c16:uniqueId val="{00000000-298C-4C4A-98E7-49377C5EF865}"/>
            </c:ext>
          </c:extLst>
        </c:ser>
        <c:dLbls>
          <c:showLegendKey val="0"/>
          <c:showVal val="0"/>
          <c:showCatName val="0"/>
          <c:showSerName val="0"/>
          <c:showPercent val="0"/>
          <c:showBubbleSize val="0"/>
        </c:dLbls>
        <c:smooth val="0"/>
        <c:axId val="41060671"/>
        <c:axId val="41065951"/>
      </c:lineChart>
      <c:catAx>
        <c:axId val="41060671"/>
        <c:scaling>
          <c:orientation val="minMax"/>
        </c:scaling>
        <c:delete val="1"/>
        <c:axPos val="b"/>
        <c:numFmt formatCode="General" sourceLinked="1"/>
        <c:majorTickMark val="none"/>
        <c:minorTickMark val="none"/>
        <c:tickLblPos val="nextTo"/>
        <c:crossAx val="41065951"/>
        <c:crosses val="autoZero"/>
        <c:auto val="1"/>
        <c:lblAlgn val="ctr"/>
        <c:lblOffset val="100"/>
        <c:noMultiLvlLbl val="0"/>
      </c:catAx>
      <c:valAx>
        <c:axId val="41065951"/>
        <c:scaling>
          <c:orientation val="minMax"/>
        </c:scaling>
        <c:delete val="1"/>
        <c:axPos val="l"/>
        <c:numFmt formatCode="General" sourceLinked="1"/>
        <c:majorTickMark val="none"/>
        <c:minorTickMark val="none"/>
        <c:tickLblPos val="nextTo"/>
        <c:crossAx val="4106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A0EC83EA-480D-4055-9F07-4FE3532104E3}">
          <cx:tx>
            <cx:txData>
              <cx:f>_xlchart.v1.1</cx:f>
              <cx:v>Profit</cx:v>
            </cx:txData>
          </cx:tx>
          <cx:dataPt idx="0">
            <cx:spPr>
              <a:solidFill>
                <a:srgbClr val="ED7D31">
                  <a:lumMod val="50000"/>
                </a:srgbClr>
              </a:solidFill>
            </cx:spPr>
          </cx:dataPt>
          <cx:dataPt idx="1">
            <cx:spPr>
              <a:solidFill>
                <a:srgbClr val="70AD47">
                  <a:lumMod val="75000"/>
                </a:srgbClr>
              </a:solidFill>
            </cx:spPr>
          </cx:dataPt>
          <cx:dataPt idx="2">
            <cx:spPr>
              <a:solidFill>
                <a:srgbClr val="ED7D31">
                  <a:lumMod val="75000"/>
                </a:srgbClr>
              </a:solidFill>
            </cx:spPr>
          </cx:dataPt>
          <cx:dataPt idx="3">
            <cx:spPr>
              <a:solidFill>
                <a:srgbClr val="ED7D31"/>
              </a:solidFill>
            </cx:spPr>
          </cx:dataPt>
          <cx:dataId val="0"/>
          <cx:layoutPr>
            <cx:visibility connectorLines="0"/>
            <cx:subtotals>
              <cx:idx val="3"/>
            </cx:subtotals>
          </cx:layoutPr>
        </cx:series>
      </cx:plotAreaRegion>
      <cx:axis id="0">
        <cx:catScaling gapWidth="0.5"/>
        <cx:tickLabels/>
      </cx:axis>
      <cx:axis id="1" hidden="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F379D88E-9F7E-42C5-AE3C-D7F6CB81C542}">
          <cx:tx>
            <cx:txData>
              <cx:f>_xlchart.v5.5</cx:f>
              <cx:v>Sales</cx:v>
            </cx:txData>
          </cx:tx>
          <cx:dataId val="0"/>
          <cx:layoutPr>
            <cx:geography cultureLanguage="en-US" cultureRegion="IN" attribution="Powered by Bing">
              <cx:geoCache provider="{E9337A44-BEBE-4D9F-B70C-5C5E7DAFC167}">
                <cx:binary>1HvZctxIluWvyPQ8UPru8LLKNisgIrhTEimqUnqBUSQTOxxw7Pj6PmBQ2WKIJWVZ18xY8oFhDCx+
/a7nnuv8+930t7vi4da9msqiav92N/36Oum6+m+//NLeJQ/lbfumTO+cbe3v3Zs7W/5if/89vXv4
5d7djmkV/8IIFb/cJbeue5he/9ff8bb4wZ7bu9sutdX7/sHNVw9tX3TtD669eOnV7X2ZVpu07Vx6
19FfXx+52+r+1Qfb3RavXz1UXdrNH+b64dfXz258/eqX//r7L/9SjBeX2kv44qXvpAhvi/R366r0
9mdCPJfhu/2/KqCirr/HBrh+w6RQylBDHn/o61eFreKnyx6l5o2immkqqHn8+br25W2J5/+cTI/7
u72/dw9ti209fj5/9pkicekfr1/d2b7qVhvGMOevr2+qtHu4f3Xd3XYP7etXaWvD/Q2hXTdyc/2S
+r+zB3Txf9FC5Kty/j94x+XDcHv/n/QM84ZLJYTkZG94/9Az1BslJfe173/1nH1o7D3j5/K87BVf
nzvwiMuPf0mPuOluk585xb8RrbAJ41orJvfRyg5tQt8o7TPGlPq66t4aP5PjZVvsnzqwxM2Hv6Ql
3rqH2FZftfKvAvTP20LwN4b7yldc7ePDHNiCkTdS+pRypNRvA+PngrxsjK/PHZjj7dVf0hz/cOli
q/9kvhJvmOGM+VTs7aEP7EERG0pIo6R6KV/9CYFetssfDx4Y5h+f/5KGCW1h3e29/eq0//tI4f4b
Y3wpiWD7rIWAeIYxiHwjhfa54l8XfQIXf0KUl23yP5s4MEr49i9plJP72+Q/aBEh3nDfEM2+grrv
artAbTdc+0Q+N8lPBXnZHk+PHRjjZPOXNMaFrbrb/2TqEvoN4VxSo8U+QBAHzwMEIFxIyhQXz83x
J0R52SB/PHhgkou/ZnH/52zRscVflfO/z1mCIWcZxRSVL6NfolHdKeAxeYLHX9fep64/IdDLhvnj
wQPD/PPTXzJWLh/GVxcPU3r3H8xeXLwRjHK0pPtCTr4LF/WGEp8b4h9Arz8nzcuG+fbZA9tcXvwl
bfPP2zZB0HT/UVSs3whAXql9/TIKe0TFSvhE0JdQ2J+T6WULffvsgYX++Y+/hIV+THl8Szw9u/OR
+fjznQs3bySBiQTXL5YbY94QuqIx84SkD4rOARPzr8V62UwHjz/byf8jmudfU0B/cGWb2+52+8j0
vcQkvnj1cbugIA8uPiMMn+32a8k4uf/1NRPQMvjDvRnXVzxrGg+Uttf5H8893Lbdr689pd4YzblC
9KEppYKABBgf1ktg8N4APyAjGi7B9/kAfJV1XfLra03B8wgNc6N1YoB7re3X7ylQO2cAJYaC/TOg
AP/gWN/ZYkYv/Yeunv5+VfXlO5tWXQteETm53t+2SrmuSBkxinKmFfpmBgHqu9sr5B/cTf9PQTNX
0TGXDz6Nut5sWS1qrwhJPaTLRyn7Or8VnpPtrmrmdhabjk0ymULPRuRLXDlReaFlU65PTSLnfpMb
r2qOR1MW7UUhy9qbA5tPsv4i8y6b7Aa6KjIexloL+qAnO/dXRTLp4tb3ZR3d8ZI36jJWaVPzoKRp
C1FELV35NqGkG6tNXEiX14EdZVmeUz03EDkuSzqfsZJX2e9eO1g8841JX1ASOtRnOjLEMGFAupmV
kGUEHvGtjjQt0z5Rif8QjbbKmuOuFIU4LsTQOn28tHGXjuGS1mCJCxKlLNr9eHkK9uj5+lpzzZng
qJ2KQpjn6y8Z91tFVHqf0ZznadhZLnkSGMO8Jtu5aYxdt3FJF4sk8IS31NW7UfC5ZSEVixr5aaeS
qs0Daxvu6KWRfoNrPxYSLvytjBpAmQsfLqTQ569u+VzGKUk9ljju3SvPDYRt4kXHutkVvug4CSrX
KfU5lyTqTn687oFt1nWFEZqBeWPG54fr1v1stfW4fx/P8DkVDKQu2t8SEbEqDsYs7dO3VYTpRhck
iQU/F/x4eZBJB9vWAsyGz4yQ4Pf0qpZvwieWQ+qRKeH3ni50w0M5EiVvEUhed2KXVBeXqUctveB5
M/fXeUvIkgQo/wWU8u9KAsZXCSV9YghKBDjvbyVJdBIV2UzcvVAjQm43U7XQfCfd2Ldim/qRUJ9d
DxU0QatAZX62ZB6c2Q6pJfX4E6sgPT1Xi2TAEqDZQOrANPzAGzqVkmzOq+guMksl3ZFt6jKat15U
tmY+mn03wUV+vH96kMk0kYYIRAkCFU009w8UEJslk6buvC9J6nTpHU9dsgZEOdkEM4t+zMQiwrRs
Z1YHk2EcipApSfrrslbZHFYeddW1KZPSVZtGWseuyiGt2i8/FnPNp9/kWw0QRoQg6Bo1cjhXB7mk
HyPfkWaZvkyuc3AC0ucE9iHTyKUXTI4P3nXN8mYNmm6060dax/1P7POdsihVWihOlPEFF0htz73F
b1jbza2yX6pCesjhGbLXMgbDTLpZnvFIIu+3ce/y2zKTFTKqq0tH5bHvZd6QB02CbLtm/jnBU1W6
FMOZmPLalj9JK/QwwDDo4kqzlT2HhZU6qE8TH6vaVAv/0kZMeeU269q66N81S5fWVTg2cwPhPF0O
uGbnprTzxs+X2bse6zo6aY0rsjgsl4XMZ2XSVF0UVIaoqAt7SbziSpUmXsqQcTMhJTIvm2l1ShZT
4K15Go1N85MwpWh1njkAWlffKKMI0Di4HHmQMeCZVTNUQ/1ZSyszGdbEl3DFKOqNcSFdtIfUHs37
7Fn0Atf6x3RS08jHpWnsuGp2/ch/HkPiMIuDyQAYkYZSBg79O7fIp7wto8TWn2uHKGq2vM19ccFo
wucz3vYz1GGioVg+lsk0zzroEzc2SYiEP6qruFki79iVIls+Oq9v1aWfqhUgTGIoC3OU93I1j225
gQvNg5bDVe2yfPm4FCof84AUxVq0UmgfBrKVSfAln8FYf/TLaYLtuMxmfLQLiTt/U8uWtzul+9V2
+RSnABjN4/LGj715DHw7ZXiFBXiA5KlXrdigq2WZ306tqpp6ZwZHh2vB7dKdO5dHLiiK0rEy9OKo
nI5jgeL6qfKrSHwcyEDhZNqPgTOGprKAKD/ODYdZE9rXRGtgfKGV5PTANXg0VzE1dfF5oWXr4mBi
RNdtMNrMFie8b0Ykih+veJiNmEYuYhR1G027+W7F1pE2GUs+fuJLvzrj2Is1/bFW5yjeamik+hxl
fIETjqzv2vhCI7HAT38sxgpnnwUF10oxjVohGWECKPl5Olr40DeeUeXHUlRlx4PO9tJ7sE3SIBsl
eVvRrYu0Td8NrR8j49SJtPE29js22MDXeiyGoGNxc1ZEvrqeuCv8OWhHqoarzvdIGjZymewZnIgk
QUZElNaBiBRdgz0h8EM7JEAXJ1GWd2vkDxi/vsU4T9dzwHPHp+Hoxzs+zGs+R4Fax4HskV9HT/B8
x7mKkmpsWn0z9BUBiJXOMYDYYVn9VgBkieOEjhPcdsoNx0fcPSJbT9WrS/M+G1l0HU1qdWnWpEvp
jtOa8TVFNktL6K4phrpNjxY554i6aCxXTE1nv0R0atogjH68JXaQ2XwgIB9lE1kNFqRgep5vqeFV
udisYjd+l3DEVlfHqwCdx/s1dB/jGJOIGbJFybSGOHLlmlJc3aDQeAkFjKeTXL+yTd7mt4XJtDhO
x2LVQzOPVl1GzYS70oSvW5zjUrW73NOO72rfDbwNZ9QLbPcnWztAmdiaoRzkFkKFSAG893xr3ZRT
XfR2vuHxsGaqzjVwraVYUnvXET9nVTB3tlk+alat9bH0LIVBJlUW8bxdSkW7eGe41483QKkO6hh1
xuF9fFiQTarUM3AxMRb1mt16pM3jlNUj0loHRIIF0y4i+As9FoUqylhAFV2nE68LZdFnCInEsAx/
7fWzpsL89sdKOIhRH3AB6Eoz6aPtJN9BXTouQs2q8T4MpbbIDnt4yxJ/GvIQnWUSVz9LCwflaF1S
cAB7grJEFFDTc7WTzAK11pP+0PYUHtLNXQeHQu2HfkRWCyu30ejZqQ1UwWcovBiiCpAFSQ9aGt1U
dO+0av0o20Wd8JEMEJDDlQPJjwpQegj8bqpQqJ7MFjdjBVVOhV8hVhBFqznifFoN4WUpxYeZMzNc
EVtaSCLzHLUpV93ap/5Y28JwbO4bpIjNr0UASYLijM/3HRXgYOvFZJo/JMmsiijo+pzXYTSSKLtU
bBFu3jaJU7UfGMZMlgTONWlzSoqeTzKogXa8MxeXnriIykTzsBntFN+RtCDHY9QLtcl1ZYt7kRWL
uyqtKnG8a6HF+FYMlEzLxs8qI+uwAX5s+904Sn+4dE0STTZQJSnpOSeOmk1VOUPDbOp6FwV28psl
C5JqcGIK4ykfEAzD4sa5CCZPZiLbGUZ7ca2KbhZxSCbaj/1RbcaERsBvUdyddIkGMgv1UozLgrYW
rlifTPkc9UHT1pnaDUbHfCNLb1o+jMqy9GMvijjacNExGs7oT+0cqLhrzcakbMzDWBbxsWa82zSW
jMtZZCpCjuhIE7aLvdZPyLbObSluZjnEuXdjLJmmD1M38e7Ca7vKu0LF0P29dEq5m0UPcWWD2lqa
tO/NtBT5UZSC3dgtVvilDUxuOUtC7Za28b/QMvOr+4TVdpg2cJW5eTB9N44kzIuxpdlxF1WN9Dfo
A2ShjqLSy9WlodrL86NB1awtkofEr3gHLU+U+05cLNwOcOmFurZO3nNFOkW2VSXqWp/0JkqT4ryS
U97E22yIu3E4H2UUp+kuEuXYy6uoYrw5UZlIYn8HX1E8D+phISjrReunowliT6im2ySRW7L5ZIxb
L0mPxrREtQlzMwok2KFOe/mb9Xol2xM4x+hF4cgBW+hlXwN1maCbuT+ptwXTGh/d/ksvTQtcIwZd
vQsX24rmy9I3hg2nmXJ1zI7p5Hlah3Mm814fTVVGyyKQYljrIpFeiu3EXKKo3E7RrIgJM5kYGb+d
x3qs9bss8rKx2Omce6w+yfvZ+MNblXGZmqAxZuUktOtkkn/UcRR5y5kQRQtNeXODlH2BrN0k8szj
kdPFOU2blBbvsmzM/Gg7ZkgE8damlEN2pKxVpHnwCsK2JE7mtNmQOs+cv6k64snqNxazCuuVWWHM
TR/7TRM6tN7QLPP7FBUkpCpZXwL5AVmCpjErphdJi92HdUIrrnZZMq4a40WX48O2SeddV6VeU74Y
utjXoRk7CwdYKuCNo864EvfV+60mnVygvibT+EEtaSOsViQUTWZF09U8tBYJk/+kxbTquRImA5fk
9Z6DKbwq9xPx0DRoaJqdS1MgrXD06aybMPUT2XuwoOib/mOXVX1aQV9estijpF8EnS78TK8ip7B0
vVwreBZW4LjUfIm8aXUw5bzV8nL28F1hylU1w0BxK0qs34yQYahaLBs+7cc5zpsvINwSfCen2qrr
XIrI8FCMBgRQUOuEQhdP3hMtrcErdeatm4u6+VEZPbzGhU8Y18hFrn/xVuYXnKTOu35Stbe//auS
9/eBKWD5hWZ1CQFo5SXDlzxVdeqO0orP2HTDFpyqDWLG45RcowGPrQnk3lB2GTq4Gjrv3sUnFTVz
JAOaJ8Os3pqyt9DSwMoCt7AaHJsLQXNEgwlyMq+gNy4lw5eFjknzxew1aGtEEPLafk8JS9GjhbWt
1EiP595fu3OyN+3ePVSUF9CPEime2EpdrJuf1JzAT2Pq1mUSkSh8OduG6ORm8VLRd6fYKV/Vu3ek
pZ97SIlNrm+hqWvxHCYbHN7Vdskq+l6h3jIu+MMW3Aq99Yis8uxkYVJP9VFMQCKR7Zj2FjFtsnhl
PtoR9k0HzZovVMUV3KeVQKzYvBsAdt+24LLXF7Jh/RBD7OOjqMgaDuUiV/mrXsXJeNMXcRGnuyr2
8d6k4TTmx3k7a9qd8b2vpFlrOn30pHKTDQ7iTCnP8RJUAIvFszrNUecH2iyK3AC5Zf6wqRuvq9KQ
tHGExWWW4GzwpitqcJsFCANQNjBT0p9oG6/h3KO+4rt87lXm73KAxWk+5aYtJnvcCUvKMiyMKMoh
iNoYtCE1tMf9Sde0+ABolMVl2fT4PZcjeDtJRgqqqAGXX1wOeReBFBhdhtVpEtvho6qiCV1ANC+r
748GqTzbTbxhyDC+S4re3xYlSmy5nbwqMu2JNChV0yeipgz5Ji6szfPjJzo564rEZbs+KdDv3s2i
FZwf11kCdRzxx5hprF9AYW005tHykSe+Hbubho/JqI67/dYnE7dQEa+nJceO8nhs5VYthCLLdU6s
6qNTvXoN+KrVxff8qd/mIzRAe7but0tThg8HB8f9TQr20QvSYgGvbATLKxOAsphVecFr6nCHmuna
ww6yb+FXe5JlobJw0a6vGhexkzhqFrxj2VNvEdpysIaNFDkoyojmaH3LEr1TFXYFiAl5VuZqjadO
jClI+Dj3O6RKrqIZNa+dkWmyHTrbVXl9yleqgPV+Di4+K6oYj7u5wC4/jYBnkXc6Rq1z6aXh2UpS
2h7l7kLnEVfdewEaa462U5R5c7JTYy2LdgPqgioRaJBA6rOIOUVLjmJoYPzFEwt2papyLRuljFZ3
c8xRON9ek1lnwUTzlKR8OB0XWUb6fb70o3ftAKbBKix1Y9Rn5Fv4lzfWCzSQCbLuIaorD8kf7eXK
UhUp8CqQtSntWH9WZk4a+kVMhSoulWrqOdoJZtvO+31MaTZFW1Q0XsigLcB/e6FfUO0+gpEc8+4D
iZssjsNIzjyZrkYNbNPcmyEdGvapjXxQE0cu74fShB5b2vzjInombNCjOkxo9im1wJRaS9PTHl5e
ZoaFA7709BDoEZOpafO0k70tmzoDQRzi5PS8busx3RTFsOY/M8drNgH6X4M3bcv1juqRvY8ytn4n
KfFwxxzP640RBztRbtG5r7ONtIhqhHIMtBhdLt1M622GQF2j0pTrlSeXBaZEJjISwx6MAB4p+DWd
enHoptlxHVDmiP+uT3Q82mAkFQh7MS+RYSdjU61RHnvLSge2mBPhQwCWdSfNQuDfgmD+cAnecpU8
TzFp/Py0kHQGJa2Bq3jX+46tSrNF50FW1b14n+8TVr4nGhufrmS0VzQrCdk65YTYlHHZ2ChIGtV7
130qa+y5GzHFG05TFq8wLhET1tBDsYrVPwacZ3PUkSCS/RrkNVvHjJtqnFaf1NHC8jSQSVuV5TbJ
CkTjbq8Q8MBr0stxuhfvFS31srOE8UL7PyG+Dhp6cDnID/BghuSm6He0ctJhhgC+ml0n1ipIreN4
QjSMFmm28cQaQcUA4iUJhrRZZf9Jd/e8t1uXx5lXJYnBYSWsf9DYun6y3thqUFX71JiBA4YU6AMQ
ST9e6oBARzQRHCfAWqCs8Futbf03E6rRzxs/ApT86iMkn6wNmzoS4q02mFkhI6tkNWqfZrCwFU7A
ZE/J8ceyPKcQcCQL/uNT/G+Cwjgcfs6eyxINnIG+zeJrnLhDGkslXfF42/qabxcL6PwzPX+/IMNp
MQzcfcNALpoDXjFPHKFFSaKrZqpQKOIcFf9EzznS3FNk/3iDdKXt/qdpX3cI7pZITZnPKMZRBwtO
RSbiqivU1VPGGJNlJe1nxWcpd5No/WGX1dHi3vcjn7NN2VdrPucOqcFrF4F69BOJnns6JEIr5RsU
L20kjsUdjsVmQ7xRz7y5KvZBNQLXIcanPo+Q11N/SGGCRPQzItNwFAdACy9ZBclq3vRLODTo7Hey
5FaSYEJqmUOk+ga3Iz4iepnOHP1kOO7nWfU+zf54E4dmhOEE4URiYkIp9Q+nrKi7Tccmb7hM2nzN
TMsjEKpbWfXvZ8/vxfm/v54kMOT6o5Q6IGf1BDTCfNJfPpW9KU6aLCAWmdUGrk3jf4takwSUP8V/
6yAwOEL1u3TAxwhM9JBml/uyBJC8WkPnBeKiapu1YPx4g2t++cZN4RAYPwlEIM6jCDCaB3zmOC9T
6haZH+vKc7kMdVlq/lk5BMzPQvD7pWA6HxM8X6DT14eproxYOfexio/3UGSQYEfgR6wp8fHjXT0d
xfhmY+AKsZTBARnCkULwbyDPMwwhmMvoNGmP3MJI0m6ZnNbTCD3OwPf293apMEMPbRuDWzVBGS3o
FoNOxh0tz1CtcQQnDm1eg/k5ZwLcA3lXRjKO7fEMbCDtZTSlOZ3mMGIYOX1qm6ZEG+QyJqpmWxb9
wrqQWKLacuM7CartnE/UcvXO7Od5uUIzwt9GVUmb6SKPk8HgyEw/qJSCE8lwVOMYjYZOy03hZTVM
8QRQtIfHkiDfwwogdB/FQj2msX2rkY8EqXtMSobUjdZwhQHjwDwAWst89AkV63EDIJbq9SVvixXM
eXtsU2M4imgntU+XNMjbrqRLULXOVOlG1brI+uAr5dGgbCbBE5B5RFCYrI3Q79L4axHXzQBmCb1F
rti29i2WLHN0FcMpwbQijcNiKlv0U+Dzi6y44YC9hl+quTOiPskU8VYyoB0ceNZ534eZcW55s0ny
vgTtCgZGY8oQZEnn2yj0ehuPpAwajtND7J1pTK3HbdzgzHbzQc5mWOwHzBvWiRYwIGHq0nYthggf
0hpsc7zBISQcJ9glrqE0C0sK0Pn7jNaz9U+lmkb2mcpp7vxL0GZR/b4yJsvZNqtaj6ATRuKYuhBH
uTBL31Z2hm0348QWNwfEAzMxhIBmVPrhLOZoPM9N27VLgHH0mKKbNr7DXDRNSHskSNGNXxQp8znZ
RAKAuwpKXZXutwrMi9cH/n7k9pSLGszDY3Xul8jb2a5KCsV6oOhHnAXie8WJc9WtRWfvGsUjGqx0
kaNlcwYnYupgcESVFJksthpisDxnwZh7g/mAJG7967oyXrErUxnLIInj8VrOqcw2czpGR6kY+HFK
+HJSumk4BpNhr7RTLJyMTC512hUEnPHgPkRw6mMRS9sGiL7kS+bq4reYpHYzGRqhFy14d4RmF5QS
q+SZX5PPNkc4VmOtztWY1hstkgTWJZ7bZXoS28ym/dslKzqyBSrvtv5MeAGPVeVdUvfXjIr6zAkv
PiuHttvKFhQ0zr7Ex4PtzSYxo/9e10mDuX6d3qdtE22KpI6DWVTVRkamOfUXVu7mqMIUuKqlwKv9
uQpFVundiFee+OjHvrjJ9kc49xDdNyYvjvKJFkswm0zukozY61qAmw8KUDRt4HEb34zT4t8WXiXR
yvflh9Fn6ZawjpwKYpI0sJ7HzwVoup3r2uqhzXT0HuRhivNKHTf3FKMe9DO0plcDy5J0V8+Vt6Vt
2V21gwDhgFSwaeepP+Wtm/NAlqMfRtpEif9bOjAzn+AEQn/XMpHRre3rDm1OWiZzMHDpP/id1OXG
izx3WhocR9gI2mXvp4Hn6JNKeybbjjZh5Cf2lmRtfT7hHyXOWkVXD43kOkONh/F0Apy9IDofTsB+
e6dpzhO28ZH97uk48ipYFp8maJtr79NYN+ND43lTyFK63LZtZhlOFNQ4PrgsLTw3KeoiwIkp12/q
ZcynU9XHTRwQWqeXM9VIxGipwmHkBT/FYeaiPnVT43as7tmZLMopANP7UY7zHemj6FJQhM/Q9t0G
1CJJg3gqB72Rs+Vbobvqsk6E+zTXEzAZwXg7boM+xxmIPNRpLOvA67m4xWTaBpwV1ZEFURAwUnbv
J1rl79tk7vIw77r4pknm5jc31SULmqmfwoi6OgsyyIeJqw/ODYE3JUsoJn98Z1ibFGG1DNltVtZL
gCFP+bGyaRPU9UDfGwwRTmrm/LB3JDoVaSVuW19N5xn4/gFjB9Fj0agLot5r0JH28bnyPZsGBc3N
rfMAajY+8FkWyKxt3qlR5TskeqVCky76uKM2eYdzOjjbMSbuhtmqPhr6iR5l9aBuHY9uRvTJN0tT
Lv5RU4s5yJoyfpihkKOk032/BQycrztnZBQ40WBim8ddQJJhOFEmr48a4FAaxLo1N6bqzBc+1fxD
5iL7ZViG5aGHg28GbdmFwMGCI4JKsWmmprsGvvQCOVbDuefa/PNCbHXECxrhZBbo5MtkJgK1bEJG
Ilnqgw+SuTrWGMyEdVtlR7ns3Q3OdnHIP7BTSiq+yxRvP4GXa96ZKnHHdC7MdVm65Sxus2Y7aaRc
tMFlelkJ0p26XozvqjZyH5zvizueD0gOrJmHSzGXCB5wWm8p7/qzyenxJB0nbsHb+NVRpEqxQXuM
E5agPczJ4rnoPIoS935hfnLjgzr51Cx+9wEFPz5GsOmLhXodzjCpdFeYSJ5jwk152JWm2PjLXHH4
u6t2S+zZdzko+HfxZOsmxMkQsnNj1nyqu17EaK6X5dwZ0Z/hoFIOdqC0H2K+mBI5u5y2XOf+McXM
LxzqRbz1h5iDmXfevRcxnEE7n6VYUhPO5QSsu9E9KG3/PJd80N2WWJcXXVCYOjofvTp+B5aluPTE
XH0sOneLZ2IQvSn92JZAMFmvs8vJZDh+KWuanhpbs8+9F/VjWCQjucBRn/4mZcPQHCWs4CI0CdVn
IrLO3xlSVua0TPx6gzmuWIIB8+6Nb5ZSB9nSmSEoeVRdWg/z/rPZazR0rcjYufPGDBj00MnR8aQS
TfmWT8J7ryuT1qGaXGK3iandVRanQ7nFyHdOzso0t+nGc5XEIcQoot6RHtp2uZr9yvXJ0Qo9yMY0
E/7/MYfW7Bjnpzl6cleEVAO5hLLso+ECbEnWhryn8YdRL3YOLSnUOY7rRf/N3pn11q1j2/oX6UB9
A1zcBzWrcxs7cey8CHEaiaQoUmIjUr/+jpXsqtopXNTBeT8b+yWxl70aaXLOOb4xErVbhBbxRmMQ
1y8ZwfS3oo6sUmc5GqdhBlZ0sjovLlnswpl+3BPfx7b2bgkrc4lR7MJzmUIROC6Tn9d2tCozz1Uw
MAoCZ5iqtV6DfphYE6SVeyYJqJk6HtPpg/BRsB83DJq0CYslDm+3irq5iVfs8e+KCeW0BSC3twKb
rQuNNWkQMMEuOvBO0YfJB3m1J3j759DxFnsazq6Ulowz/qB1Skvd+pzmU4wFuxK4H0rIm42JfMy7
NDLTeMtGqLM1n7HmbXbtlrlOuIfwUxjKTjNJM9ENEArvGMGatKWOuFMypFHZ5mU4FliJ0TU6s2GV
kCNNVvg63qB+5zrW90FWuaLhtE9VXaQswSoOO7uXSAbrd1uhNUlW6eOjEH2UdIMdYxM3aOHGQDTQ
5oGibXUx5k8+SEWBxsyUnkwNKqnGN4gwIDBKoQgtZd6NcpJ1NiyRqzrGi6gYOxk7kWV3UWBz8wli
Lu9PdCnTr4O1X/Z9HD4No/wyVDKjNcYE/ryB7ej6sl+PIQ6PEEUiXyF/FfvN5OPpfk2IOdhxrRq5
yF3WBTBNWXOe8ed1nvJ2XXNfm5KkqK9W82966PdDISbIeIPr76AwlmETObUt7Y7DJn2s1Jg8FwCI
1pZY7HpwPeCCqcHDbd8jIdkHucyq7FRRDLdKzOLZLEoPnXGD7c/YGg9FHXBXnbmgSxvPy3RgS589
zyyMukqP4ob1WXAXM5fexBKipRgUxOsKY1Ebx739OpvCHHcXx1MdFjiE27Cyi+pklIt78IObPst1
6+tKbaFrFjbQJs2VlXUV8R4MKYBIc1Y5XlznseR+3vuVfO+hey9HCn2tXXFTbvXu2XqPUx6HP8nZ
1BKK/gJPoX/CqUMOpqjyxsxyfKFkiL5g8+YOgHaqowgrfihkQR8DGq6N5fn4Gs7800RBgg0Y3A5F
3NM3scVa1FkixFsS9uvFxEnv6n51tGwIlqOXXsZ40UOIDTdxtsGwmzxQjCUXu0XkGxuT4gvrh+iV
Rcl2a6HctplcxDnByvgFy/eYXWuak3VCw+Uu7/sEfSuK4/UiTL+l7DoM+5lfT20Xq3dhy4B0U04g
hGKZLPLznM1ENGolTkNr2gWWhcVGoyaZUEfqPCA0u5ukit/HcdSsjic8h5pOxVg2DD+3wfoL18To
ZXbmuYmLVo8AOVf0Wmy4cCn0Z4mpbWyYTJLwCw7eba2roNzsKdAsb7WkwYksWfzpyg0cot0yUxMf
yIcsc/Td2FLieMDkeRCmBw0l+iy5hXS33kgPqKReB7Q0t04Z+c5i7UijsGa0NbGT+6a1x72CmxJz
mpHYYn63UK1sDUXOdjO1yQVL6gHIFHE7mnlgoz9SIKT9gRejvkk95rc6QDui26lfgqwLFg7mN9xt
9qLVNL0V0rqGqUS1Uxgs4b3ZiugZ6lpZgQpCD1fnehun44am6oLqN2+dW8aRopWr0HqC4gjEfTJu
UdCY/krieR5mslulhcMARAouoiYd+UhTZg+DzSGlcNZQhiZt7a5jrG16v5AYPXUy9/vrrMzMHmIR
barFVNEzlLQqF7ts1sgMkz8GYUzn9CE3SV/WLFpI8nUCNhrMjQ1KR/sDBDPmwjs2ilxUDaZtl8ra
7CNXpilw4Ga+HaFflVNtQHOnvp2t7zm78WUfJ2GjDAYw+ThZbIeS2gHzrsxhNXIhr8PAUjG0G24V
yChw4yTzWlu3iFwfBvRq89mMJuA/1aKczboR/BOfu2yB1vbchzG0l6MEKKXndvVpENJHaiTD55AG
wKUMBckMDcACc8fL/8GDqgjxPio6+7aSo8teM6hM4/PvZW0gr4KDnqrrajSOeidvYG28SvfgBa46
CO7Dvfg+pH3o8iO46h332xKpirwZuY3BWM8lFl0BJtuebjmOCJRj/WJGLBTKW42G0t2HtAp92phB
mYUdd6hb+LRw5FFB35PSzJa32aSNn28Sg5e314hEimPVAHpJeP+c6EySvMsBqpLkEhqzeAEOiWj0
OJgdhuUgZUlRjwMtWgYK6S4GzIXWXVaomL4iaKLK9Eh0wb2X2MJabFJJA6TKTFvaDbNLydTJDcRN
hd3BLMrbHa1f2fXBlPdQwWxfSVNH6VKlXeH3JD1C9+MvsjTTpwB0ja5jAfNZnRrcOx1oE/49nBm6
LNDv48o6katqbO0KTsXVe7xAfNxz439R9peKDPYxAx17wh6Y3IqwTxoW5+aORt7zTiYcsJatIATL
YHqmlduK84IWrqiTWfq0dvPG5uOqQ1CMrpTbDHOOZd/lHvYMpTXlfZ3jHDWtTnb/pEiwOTQIwdSh
A8WE2FOZZcc1TzVve16692DvnZd1NGxL9FQywrIWeWTztzWEgF0rajEazHtgMY2sNBo7tBOrOpkx
Y/b7ELjrxgUddTw3OxuHA3xatg8O3EQl4Jx4qeamD1MhutSH6hQpUbxNdkoj1RR9PIgGC0WSYUIt
vLrnZR6aNg4zo1+BPgCbqFcJyq4B07FYNEhRDK4Iy637AZM3r9MFffidg+Dm6i1hRVewfLoEgxJA
2U0GcwXYOsmBbsTeqLacswqSVKDHI3wL+GAKNwR1ArbutMhpoY3Bwux9B7CAa6OvPpggFHiduzzk
kXSPHh92m1Z9WXUUbMWPAPASlodUDrcByrD6guFyGz8UlK/XriuJyQkdTH5Z0yIj7yiRiT8mNqVP
Ykv6O2CSw/dhjfDOl9vugKv1BpuRfSeuliTcPpUuM4/bOo14CbCxQR0uuEA1LTjMCiyrniKsD4u2
omI7R1hakHYDG/N5S1L4CDOm0tOcUgo8cc2el34QBx3P4Wu+qqiuCnCI4zrtIPTV7mtYjvw9PJUx
aWOjLExd0wxAviK2suchX0GnqXkHDjr0m8PTraYrGoFpuJFz4eMDFCLorGECY2E72MSi9AbwO5Ba
ywJ4YTKoBU3B7NVdYqS5HeLIlm2YDbI4AISQHzdXaFDHesarBA1QfEnXsRxqjgb8YQmuHa8q03Ku
0VN7Uuesr4CjsIWMLQ50CvIK65LHnWMDUO+5lHnHLAC7Ngk56fbF4TFDBpwO2AiXrU3kz02Ncxf3
yjWbzvxbgWphb5yeV9lOiy2fVLZqg1+XZQsGAoItEI/FXTL18U05TqwAJtR7Xq9RX90EwRi/+4mw
iwukegSrRxswYPFXuGLMDJ2hqHxDMkXXpthS4luzearqaS1135mRlBPq75pMNzSKfXbQ+Za9BP0o
3T02VyzBMkBwX0+SR2+kAvFQc4AY9wKESdgVW+YxFFQxXA1LH2a84xEdP7LMrVuDcxNdHfrzdkzW
pby+b/nDlmxYQyex6O/LiSevCyiLobZmeksUF6+rFqKGix67RxCVAKUGi0t+Wt+GYAsH9FYuaAJ0
Hnergb1HYe/yZR5McF4pbup2Jax40EaLi84WeD3Wgt1iL1Ccgj4sX7AxJgUugyF/l/GedC4N1ZNd
fXxmSui4obbcrt1ayIHOzFjxFEqVJ5WMc97uVYDGiZPKHecsttMT3LKkXbHcaldc6mmzJJnp0L5E
N7MXI9jALXode+9eq15HtVQmhHUyYx0vp/4nsOKwTbNUfyrR7h+jtI/eBQj01xAPyerA4Y0D8v8K
z0155yDyH6XVuOtK8xWAsn6UJvR9XWoRRrgP9sdqCBg6mijlR5wH64wxQyVtWQBOwaNvtyVeP1Ms
O9rSYVBZ4CneazdG4iUop/SZjknKmxRb/bOUcwQpDKQlS5Jv3mD7v3ZMYh+0vuOAYty20MDhYnrF
RCu4fFpTJdLsQdNxQZVXZXllk9YF/mdAAs5TvkBrgOAoHlIPlMYftxhejbhNROj0eA7NyOl+Bsjt
9aeeuC37ls2pYCcqSq7Tpk/XUAdtabN0W1G8GGgWaFrgI2gVkTxsAd5FO9rGMvSkWVm+hu5svMMW
s85jlx3SdN7KL/k8axSVRbLJTahj2RhmLfo8cApt4PNhANCSgrECjow2HlSVhxcaNw0w9jQDCjpK
8SNcAl+oFoImQL1Oyc2zEYolGRhoITn0V4gc1+ACGWSgwx4uH2xSaowwJHH5ur6IcustbSHElpj7
YBkijt5TKpQRrdqQexZ1oUyMWt4N223ka/wUSXyziRQtWb3LEZXh1MMmSasGG+vrK0nzIaym4zg4
WyyfTTDscVaTvmT4Glj4Inc3gVYYmG+oV/2UNy6sysIe/ht57k+DCMQ/GKgreGUhcgLTA/jwpzg3
h5g5qJPVt5DCRfKX6h3nLIP8tCZ8AO25lXbmTcjTNS7qYp1gRKon6Ciq0cnsik/0l9D1n5/Xn+oy
nhYSF3LYVatraCJ8b/+mGZLMw5o0kOI7E/LqbeK/wQ/OqgkXYiAgl/03QuWfmvz1N8LGjXfj6h2G
5HuNGPg7k4GlYalD+CV+8N+/0f6mapJsXiHNq2JMDSA4G7oAlg9CIVb+/ij+yk94/K2I/s4B+CYk
nDXD+Ffc6j//+H8/Co7/f8Vu/usv/w9yDv71p7t/xLz+x+86/hDXcB317990fTb//Fn/Cvi8Zij8
M+3z3zIZ/oxd/Z988Y80hz9SRv5Ic0gQsPG3q+P6G/7Ic/hHyuXfghx+P+SvKIcoSpEJlaJAh79M
c/+KcgiiGJjAX+ENiCkKwwKISx7D6RsVV/sXxONrfkOS4UsZVlohdgRxeb0L/pEu8cfnhsCKv/78
9/yGKP7TJpKFWNJdf01cJQgHuHro/ryWRo3bHv1Aclf0qnjxW5qdPejDtc52HB5+5MvSQo685GhN
o1pEi+3CfVAdSsl0NLFabrM+NPFrNu7sHpuKdbxZoAClTSwXl7VmTf0LukH7qhlfWz34vR6xa3NN
ZbFSrqWmunXIF7BH9AvRk0mUeJttbx/2teodKtC8GbSLa7Hj5F+3A+EpsIOVcugbzJq6kF4f8wpP
Ea4+6uDWGERKUW4T94izoMgPI07v4VSl0W7aa+F9p2ZS6DQ8Y9+XIlgeoE1YXm8bdw99D3Efi7Ie
r52jo8b6BPvY4iz8mu5wTBiAx1AJ8NVEZTK+mHLwjyD+F38eoNEByOHeBZcST1BgQ70HHFY0zpMP
cSnFhyqlw9NOmX1YJpgQaTEBsB15CYxRCXukG/IgsMSfl4amArsKLGvc41oaNrdgypyWyAGIP2kp
dbHLdutDoZdTH2XEHMFJDElxLEFID3AokHAPW4cOfcbWaS7dfVLsfI4aDb/BGVycMFiSDsuYNxSV
bZ4ZHP7wLLvPcEenKnmybGaoqZgH6jIjvXX3bLGYCUApkBX2ADGs/CBLie4Vg2qSD00WjLR/6CMf
HGwvIrU1UP+SGG+mwTx2q8LAji3W0zlEuFBtUX8TAybu2yVV9nrhFPtpdxQ6ZvDLc8t4DlPmRWtj
ZHgfeU51gt21Unbbec22GN6X16Ef43h/c+S66/6ut0VzXmeYLab+w6+7+H8L3v83Uu1f1QvIX4yK
8B8CbP4WhHtNhPnrAf8odyEyh7KwBJyExLUYhe8fyTVIoEYlzBG6kYFzq5AbhUPub9XvWvTQOP6r
7CFLD/8B4kLwQVFeE23+B2Wv/DeqCLUT9Q6FGM7ANK6Q9fpn1RPoTUfhS3+HbIBgZ025Se8PuOaq
F87T5MycY0DXhkHeqCxV37GxIEdHckzHy7yeVpjhsMwWDgsqmG85idzT6H32iJlFhUktJndtj+oE
7YbdT5znab89BYV3uLcNKl+VfoITDnzvyYC5gdtssxgdw6kP4OSA3f0iVrqqqoG5T5Q/E1l4Yk7b
dS2NQbUwEenPfeECeqmKcrHPEH7D9Bn+9ALcDAw52P2gmOw3eC/T5KFkKKQhfi2GUxnmMILA6lwP
6e71E1p/VNJtIvc95yPUV0wszTbn/ccZY+nHHVkxJ7wo0U67Cd5RrMjHkqYrTCLYWH6AsHGv3bqc
94wMh1H05msVQShfEQNAa8JWiEQh8noqYf0Ep5Hb4ZS8gPwhWTHUOwPw0sHKZpeb+Hd9otdaNQ4M
VcptYvMtY8HgnwMfGRS0EDLWABuazOLiGBM3mqP9XQSjEJ0xmTBV24W5p3yCE+dOOsgV+BTge4m5
/R2B8b8V4b+rCEmU/scW6OMP91X9vWlKfj/ir5JQJUgpQzxKFVVg1Is/SkKI6HFE/RaAfBHG8ytM
6q+SkOT/heYfX0IuDHy8cYVq8VdDFGf/VV7DrwAqh4iwqdBS/Q8qQ4TIF9z7f2MAkV2RpXGJCCJE
2f0qD3/WBgyCgV2ECIHNY561QYot1+S//ZppIbwv3RhEqnZcsKdiK++UkvY1t3R5lgKkfLiqi/FQ
axcodne/pl0PW0Z/tIKOj7COBF9NUcDlmYtwOaVlX4x1lsWDepwLeBk+pClhMa+DGWaHM5CNMr6v
0j0UnyBoxViBB2wXyVEydAF3pVzDAnItzkTnalZB7kuRBMJoetj3IcQKXm5w9X6CH1lnrgYUNkWX
sXI5OJO4r3RXjGGqDuOUxvKi04FAnaUw7YVXwNL7qiOYmqNLIXz8knpst1i9i0jAdZP2rjwicsVn
Z0NAdPTwJ5GCfux9EBhbQxi2oO5EJr7SuUe4Uk6Hot1j5dTSQVoPbd6UqiDhM9YIVEJMQtcBFkpg
7wQ0TDUmr8abnkInwuaqQHyYDSm1gLypL9tS0BMfhHxz+LcFOHZ4iT5RLGi7DTadN48hvi6TYTwR
RZ6HCapW7QyFs24WJxpvL8DAkiPVG60jpLec2DaM6C35MH6GjrsNnbfkXJTuDiT7zbgZ81kNfG7Q
M2Ln5cahnm0FBG7Iv2nXbzAUbW8whqgGK2CEiCTYvrEXZzUc/VVEL0BB3vEPIaxd0jPzvJdG1Thx
+NHgLQ0S+ICzQm5HjGzFoYznI9jUJ7uTF+jkP8VE9M2uBPydbLjfxwUKttFvgqsLt2I+MUTYtAVJ
WrcDHFJe5jdSItUAnpxHEByiZjF7kVCn0YQHAmq0/ZGTOb/j+d4/bpXIa4UJsa6MQWZA0rdwmLFj
atOodrt9iGHmgpkSG6IBtF2Tbna8xeZ2vSv1Fnc4V0IY1GAKnt2e1VgJjA30/PKdmNgeucUiuBwX
B7bL+04uWfA0XFf6Mx1+9EkvHrJAP2eaOFhR/XQMJSfXnCJymlmew0iAQyoRHmP9nJmDLrP0jLow
HtY1rg6wMaZNNgYV7M3bD5ExDss39JEetaNmA3ykDTDbd5GkorHZzLthwNYQnIhqhUh4rWbtm2wP
AJuEduqiQJG6jN3HKJthe5rYSzD1532fYQhUEhlPOvic+T5Ejoejl3HJYCiSKfkJD8/6xexFQyNd
U7alrFZ2gcUKJDy2gdA3b/Jc4443WCC3SboHP4XOweZYROpltUBG89Cu1O7+itAEp5iF5slHdiue
p5TJR7ROfL6OPORelnF+SASBblP0hWoi8CMfQS3qRofRPhwJKLjLbNCSNz6B77XFhcX2ut/0NzMh
VCzsrX1E6kfUWIvLYqjsFNWlc/47AK0w7IYi9RejyXyK9ea36qhxaSGjz+dXwR3PFhE4atM/ER2x
YcUMmPWQO2PGn9jvVrjXtmrZa0QmyO0eA6t6Q8cEePhqBN0PkeXhzThXHP7vUjbjEsTHENRYvbAN
TgoK5Q0Wmq8UuCxIiiHoABBhky53QHtySToEgE1HzGOkjsv91cGc/1IQ7IwnGnzFLfU5huhWzxMT
HV80YJQlvQeLx9p1iunNHIAEUCW4hliSF47lLbIHZEbu4tXbqOZmT1pk5USPC+8/LRDZkYVQJdWt
TCdxiSp9gB5hb60h8gkTffDMUlV8jXlG2oFVS4NN/ApNchhxG6OTibtezAhOm3wIhd6LDoIwdAJs
BO8nBZwIP2c+iCD0x/V61zIEyHzgu00O/ZI5qM7TeCwm+ziNKemIV6ctCscYrmMkvi3lXta+z+cP
cH28zUZkJzSJ1bc1Vh9Ato5bjQ06dLZSv+ZYhtYkDIMuTuw5ncDHMBMlyMSJpP7ZixQcbKCDG2+y
8VBaE7UzfF8dellS+6G8tlcR6kHp7wm8Pw97ENo7Typaz94ULZldDMmX4tYqYtPpNB6OYwVZCoB2
2VQUsDe29kcfDCtqsL6rDKoWICWPkAm4rEPEZZw1w7Izh1xTD9H2ZEDN1qwUEBNT8HR4bdVpce4I
Q311huTaNyJyISiXin/zwKK7MEiQvhUFQSsVW1rKBcItqjJWHytCqzYpmcdQOVWt0su5CiosrAP5
0y3FJ6zlRbdXmzmESpJm89UO1SMF6DW78WAMd5eALd8t2+8m3RtkyQCa2TdoIwghmB8Q9Rnewnwr
ujn09LARHaLvzfJTkBUIB5CYmLHqJU05MDCoJV6zYXSqY85Q75YcrE/ooSkXEXRv/SWG0fMGmZU9
MnVmmMuTzdfS0+gW14A6KpKOzcbYT5NP1cHJ/cuApTL2IBVqGfVZf4cZu49rS1H6wdK8o0ffGpDg
62PP4r4ZbaTuN0SW4HBHXl0eDm8iyn7KavmRajIdpgwNg3XpZw5wreFMLS9TiR+1r+kKesrpn8AZ
IVUoyiAgAJkv1DY+wt1GP1SxkOewjPdbmIfxNhTsi+E9mnOLuwtVyn4uvcCBoZNnQnJAB4Mz2KKU
qOs5md7jGRIIj704IysK8QS2AKGJ1M+Doju/RYTO1sE4nzY28e8KMkVtYeqrtwrPYQMv0IXVUr6o
MN4fGVZFeEN3EMr1WBiwahuTePpWM/qG257pO0R+lh+XIsNjE1CnqwGwNLmtCaZq+GDUtD1m8JO9
FTR/zvIcNM003F8dqKcEi52kcSOV4MB7vNEjGdNPVca2BoEXK9J6yi7de2DryGCCVmUsZhVAr74m
uUXSxiDi79ns5qz1+JzrGBPUg412fQp3V5wKl5VfNqbCNxO6b/Bz6Yc9TALaWTvaE5U6ech4brto
B4GHyiq1hd3RN1Vsq6spEk4wGfKnBSvppw1ycwg0xAZoMWIJbi1V00+1JiUUdEUHfKZAegWE5zU/
ShlluGXmXMNWqqrdNACV8tYPyTM0ANAfOrzFLE9fVV6F7/OwXKZt7PeWinFoliH5PuUKZFdO4m/R
QAPeINOnYjASG3eWmwBIQ9hIsWbLvPsWTuXUSmHU875hRAR7V9zZMZiO1Zw/7vl804tCFy38NcKd
AB9SXM65Lb73Q8GbMVbFQ6Uz8jmDLHQXwTjaIpli6jKCFBuJrAPIcKA5O6ET8bQmKUZNj7fi3jFA
s3XYi6wutDRDu0OA5K11yj/MJZmOiClAnE+x6QNWEBiX8byOes2DI81ozzEBT+Qzqhn7jCPOvE6b
C58Z1f0ppAU5h9mGjrdf8ssy2wAjbgAAB/a8bXoZYkL9DXJGeF3t43qpghg3xBhurJNkqi7xstpm
BC3LapfOss3tgNCNUK0f9O7057DckRAjAUyVSlQ3glL9kA5ArBHWujLcfwKLUvhvWsazEVu5EWlR
1aoB3WF8UNvHIUKFBXafwquwVzLJ63SS3naE4n64gc0TXtkS2swnJEju+evAArK3tnQ4WWGAq3Aj
YsFY+zV3Q5eyNL9HrMv4ZostD9CsmOdpn33UQk8O7qbZkbeeZ/Nh7UvwtHx30xloTtjSkg6gRVIW
lLXiG/8c9q7/YPGtJ8dRXldePW8cvbGaF/M+8xmJvmNBD7nehxvwKTmaebvoWnPLP0bjNtYJ/rWL
41ZydgsJazl4riGGD8vUyGCfVJ2tMjts0bx9mFIQjG2297D3WMI6SyNzy+fd1ClwqJMBA/EYS2iK
T2VBV/EATx7W0xW08iXH/gcrcjQLXI6VVyU4oziW6jvaTVIayMHFsqXPQg85A6NsvMB+V51oNfKq
3qi3IDPBDje5gkliQnzuiu3wiDrqysmhdcqTkx7z7HNcEm7afQMPcEIKsYzeq7zs2zCg/XBLLJzC
NS7hlXZxOWwtfDlWNggn21B9YKu5tTrAukhV0RN4d8wC0RIcd3DBrdU+uIB/kGfYQGlrdEJuJc0I
bGam+MlXkX77Te2sZNX06Lj8qBhyft6wozMNT6vtTuN+rEu171mbQ139IUo5nHLD0YJHegyaBZmo
LzvUs47kqM4d4ifYQcVq/xqisb7ZwAXWEzRfUcjwKPBjL/uVBpKSyNfRpfxpQ+jEZZdIOo55Ktts
jBKgOIgB7WCq1cjLABwUIrTtiMynqFmxPr9PAWW3CIpLPyl0kZ12rmr2OaLdgLMOzfniOxevujNT
cQ7kbFt4YeyTHkh1WOHW+pqlLj1xBoC6Z6hMk0DUVUHEeCRDAixUZOVtQnh+VfvHDfExgT1OcQoM
fKxAOa0PFs+k/oUfyTj2pyWaFrRS8EsgmLZ0dVSlW4frBpBW5bJu8QzzDS5KJE5QMnYbeJ6umnCM
I06DfVHo6WtRFfwUkD5BtABOknnL5xI+Jq2aIAw8nEJJckBkGUfGaBE8/MKaQKKdjGPTnWNmbrJh
xhb8F+Q0+XH8AQYE8Vw9QpGQKgJvgAhw7yoUfiNp4yf4RPZ1Ar3OtMWhs/kPow6re+sGBh8ayU8s
J1kHNQMFUwlxIWH0WJZIElFKOWTeyuGrKmaK8Igr5iijpbxnwYLAFx6yLpr6FIRolbwNMGFh1Qk7
fsPJyN+Ah7wtsA/Uoy2PaQbTfi2k/Y5IFHUqoUycYamb8P4ZQ2qbAUBx8zA1niXYPhRD3ub79BWk
zXjNFgaNPLtXWWKIGMrW78v3mU6vv2CtKTah6IyemahdknTQzGIkTFT9hRKVfQXD0SPpLswb9MxR
2ASzo1O3wu1mhtQttyKnM64WVRyjkBVNvKbkdgLA+Ij9AzwwYK2QdGJlaO+VRr9NQwunyXX940ol
z9WyTN2+Ybk7gKf+sc0Y0aim9sRTjTyJYIk/UF1gIyDXb3p0+lJwAgtwiaRz7LVaYHzyXMoc2+A4
YJe44PbDL6xsIMs75jW0Yn4GQ5PulJ9nIxGRN1jlP1vdww5nt7sE/OALWqmPJEAsVLH+P/bOZDtu
I+22TwQvRKCfJrJnJpOd2GiCRZEiAn3fPv3doOyS7PpddT2vmZZsUkwQCHzNOfu0zpWyjcGvxpnC
sVCHYJirZoXaska+2X31RHUexGSsVCwfQXKgMO1Nc1vaGIUGFttPahTZyljYKKwue192gfWAp95i
D5hIxCbqBP/0BaFTs58adV/b4oN1OPUfBoRVHpY5KAT5YigBarTPzfcGVAoD29pYl1r2OIKx/ChL
RJbbEMd6y9puoPhG0oa2wc7u3KlFdlOEsUAq7AZfe7jG6Dz7vmZAMQ13OCznYpW6QcDYCfrZFnfe
FFH8Z4IeZ7SAwxreHSB7q12VhlWw1+oDB+9jDe+KJyHb2HpSH9Eprga0FCOtTrDmV1U65yS2yktv
mxTWItGKlZyTSKDqmNN804McaTadrsprCTjkwB/4TyzUPmBz3ZlxweHhRurolXpynCxersi334Kk
7KpdglZmM9od0BWkcuhAxyNIEIwXuniseSX5qWiR3cplFljmoT95HZIFkKPLM0GVFwlrJy0q4R8a
QCwp/YBepds7ffU1dOfjyA3vp3hRMT1oZ3RS1DqpVcHvdI6l6NvtT6kgSshxVXl64+eU+j6VqUTz
Up3qsL/Fd/OOgIw7Hk3Qxhvz28osgW1kk4MvBmfnTyEhM3rtMkjzKRJmc9UGGkvI2oZlkxr5Tull
uImKTOzHmOastrrmkLehzuQCabyeWO8/xYZxMEQ+C5ivSYg0Q4J6g7hWRyuWfN8Cqxf3g2sla3uc
htr/1CBajdPfc/bJlW1bCMz0qjvWFcMoIEC+CIAUojPTmLNA+dnUOgwdz87PZps2foCsFbElrJtu
44Ri8QXpKjlWvB+FNxfbJJrKVzaixYsF6zpbJ9o8vyWS9YwvpkR7XciGF0dPtX3MC69esbUf9y6w
iZOT0CI5nhur9RiFx1ozww2WlekbdRaPVlhmr1Es3MunDnJuVfemRfbHDy2kp7TmWDGGvp1HPGhW
BHPG/6mHlEgC5+t6dIvyVz2k1xrlep49e/tDFGknSDVLGeW1H80ogKNSKvqFQLsGqmX1P+SRrG8f
ptD68lMhGVZTu+c5mDafMsnBcx8H1+aEV7m8D3FF+lhCLq5ogtdsXOjeWeDiYFp0kylNunY1SIqa
06d4smp7jFGm147bTwVlHUd2dzRzzh+E8XoZ7/5NTMluV6xymhvKu6EowQfYRf1Yl2Z1hYfG7Veq
cDx4IjBzdlMZB7gUY/FiFyNm7yGydAiiMFHWLnSJpy5p07+RXzrcPZWvl0O7A4ATneayLOs1LyzY
gnUXUjFNQws1p81aXvNLJcQp8/KLLjPp4nZf4l5d/SrODLW09yHYjvdWV7YMn/SktFe0YQClpeY9
prIJ3y2FrGqdh0E4rpmpTXcTIkUwpzxovys1nYbGe5S8ov8i12RFcDtplPUzoQ3HEuQjVpBu2IVR
UN3iuZFPMUSocW2ZHNhzbYmbBvQg/s2fgk7OsuImRcr89EPUCX2iA2/mued60tqnpNT0az0bpp3E
tO/RvDbGLWYL5+7/lHu2jdvfS2kwDB1lx1PKUq0GjG+5uaRmVGr976pPo/bC+JoJP1L+f1N91mWG
wamtwxg9RnODmsRkBYpVbGMwhnrQZyc8xiZHZZ6q6eNTEYrsjUJttqF2M+mor5WHuhzpWoQczbaK
7aDx1kX4wcuMW2pNs4NLGpvmrtQGV4f+ll3Vwegc+kFvN2VjJ6cSF3JDZS/0UzEXwxcQhO24skfg
CUobTB920acUX7stk6q8tqbB3WdKIMnr53I3NLrpG2WC/kGrh/b8qTFleotHBrLVg059d6qLath2
IA/2jDMdpjSauptUjPlnUZuO7DL8sGyyM2rsN60XYsPhFOxtZQFQXKSnXs+jYcRSbaLKOAAhd2/y
0R4Pw2T1R1tzYInZQbo2W7qOjorRZ95cHxvldedPRSoCpG+sU8WmDyZ9G7vTKxkXypcm9LHAjRkr
iiBjVlZPj1pkQF+oEb1/KlY1VMg7Bf7Z/0W2WiT5hNnaRVENlWK9KNQw0RbUsvpcv0SpOfm0CvN+
qkd75kXWdDeuUzAHFl6arn9Rs06Kl00MxyNhntUnJ82p1oPF+uanrFUk7rzyivkaMQd/rwe3jTFO
lwFu3kr2yaPXyGcj5LAmfGATmca8ZlLy6uW1vUKjikJ8UOH6U/2aO1qxlSIx9wOqVTOM72a3pFUw
LUAXnT6vwnC+GNgvVmlcPZVNFd/YYYfLFnxlVbW7fjb7r/8Syhq60Lf6TIX8Z7Vs5sXV7dBVtwRk
pAAcCpdXu1gaQZVqF9dAGY29RR2qXJcnWKTvpuZ0Z7wESFo4/1c/1LQElTy3g9WxoB9PfVmOhzqt
nv4nZPn74PafQhZckP9Rx/IzWfSvX/MvKQuaPAS+HjLPJe5oyaD7EcKkiU+Vy8LjguztSctBAfqH
lEWQuSUNAESQKFCbLOT6P4R8pDqRBuQBswIaxznj/ZO99Sfw/Zet9bL6dpdsNgd9rMWd8hcVqp6p
kvf+rF0ht69ib0sAlDt1z3XvmXl9jPXMYbyQsHVX8c5pSFixToaXZvBOMrJpnHZlFZNZhsfF+JEY
51yTho6RFBNJqMfMm9I6anYMtFl67qh5rSg6WT9UKzN/G/DIVDP/1hf8PkPF9ibssm5UJzp3pPs4
211HWylXY/ba23hgj/B3DEgEBtKTiTVX0OsvPA5LbgOnWDndQ6EnC2XjmuHg3Lpq7JR3iaJ2M+Bd
gf6RudBpfKvLAUSkXQ32fuVMWrDAmovKLX8Ibv8n9vgvYg/ImEua1N/Lv85Rw+1cR7/qPX7/ot+f
GxcFmGctEUt41pfb//eHxrN+cxxGkhiX+cs/Hhf9N1uQLQOTGwYhRhr+8Z+Pi47wQ0f6/BkCiaTr
H8g86GD/rPLA0+UAdNHJGAJtBiT+L89LLey4AkKrjjOiKqZDaWjj/DLjQLKHsc3+RQ8zB+O4VdxF
QFOu58FboKmZLlhXdPFGLOqFuCUrhpnCmFyU28ZYQbU8xnZU70YPR1+Lk2tFClBZrS13dNGFBd5C
NUwGZzspS1316VCc9M/5CS+OU4mn7sYpDHeXAXfZLdvenZmkZuvDYQ/WTZfYmAxVfUiQXJ67Zgpo
BhrGc0Y3tdhGBldeTam0n9jCF0zzkZb5oxOEvqE65KWabPd9juW5qExzYHY9YGLQvyUoSl6Bhbnn
OTEwFtN1tBv+hxAElD1uEY9hp0HvEW6E7UHnUQHaGDEF5j6ppfa2jP0/nDLyLgbqrUMRZCS2jzKo
GHaX4iZSZbdrDaO+MxtzOMaJgz5uglCWLbXN9xjeFQjueF5hnMcWpeHLvw71PLxqyll7y+2wpkYv
C3mNPzM/AMl+7r2xuosHYNWJcvsvqmzbe4/+AyWINtffQK2HzzX4c4+MHvgjth1S/c45DkiE84eU
YQ9FBPqwg7K8ZfAjRf1aTePQURoNT+ghIeJ0efoN+UW79+aIRYEZRW+z3qWnSK8v2hxaR9wYsGOC
eb4qA/qB3HKarcNkSK5piCfmaVMn61Uhw+TZizy0fVylju+Wac1WNrigoNEEfl1kNh8U9sWqEUEH
ANuizcRbuRurIH0oclM9sYtXCZK8kvHYBHtxk9kWYxItsLD9K2lgQou4AQ9VbXZnJvmLeqbQYbJT
jgZbBYAZ3xibEZ8BnULGB8l4BQ5h+Ihiqnm/HA2Kqjxt5h1c3vwmshkVwGVxTmFdzAzUp26F4S87
l60Wn6RmiMkHJGayFTAnIAtWUYaPgTMjvvAYrH2rxgE3cVJabPZTpjcFm6r9zD6fTY8DNKtwcwEX
z/Juw2BiVOVqm1JlbEamfm3X1jWrkv4td4zkgJIKLCCzBCbcZAftzFyNVzPhDc029toczH4cPGsM
cLVjUMkq3ni5I96rQW+6Ze3SIaQZimDTT4l4ab00yP2QrcOtoMH6WgPIA4gyiNekBp7o91OLhXRw
UndvGsnQrGrXK8jQmHAHZoBBWMMrfH4dfAjU7Doad12Z3zq7wjwvTG5aRnBzui8Zbn2NCek5Y02b
9MPoJd4DNW7BDApwDU5OtfjHSpybW1fl2asVKu9LHZnfNH1gJVTWBqsue/rO0muC1Ir6M19QEPlz
HHaN8NOaoSK/rLx+aR0TA9bkxMwRgwJCkdZ3GQW55Z2UxORftvWtaBCarqqI57nWWWMTnGZuXFAe
LGAdezX3mEXxfkcg4xmOzENbHZNCABfRm2Vrr2KX62DGu4LlTowcfHJ8jVHXDl9rdCd7zdoVETzQ
tea1gbkxnZp3eKK8zcx8lb2tXrKyhI9DwdGW6SGEInmN6gH7p1cYSE9hVHBhnSx+SqK4ogoQrTFw
ogXdgb45dxH/QwlmQVzWe1Nzmz2QE3z8lj41F7OptbfCcjKcuyLukeWyAyELSsG412IwJ55p9luN
NdlXmz7/O+qK4QVUF1F6TRSwTRiQOKwMa6oD38OWf1GTFwBZkGW2ttUQHJTUkKQIvbxnQVESCuYN
VwBtIz9LUR3YuXM0cR6s2fint55q0nVPg35ACAThH0P1Dg/mQ4h8adcs8IrIMAVjdRYwwDISqGBe
29ubipyM99noR2DAwq7WBYQv2DmKpinV3fgyQh/tuyszrey89c16KKOnWQvTfD85JnyNZxdsHBM6
ghNF2z533QSJhY2btpJebF9EPAR4FtL6jhwZ/c4WTggPCGuhQ8TZoQ+HRwt22V1FUXjXMeyRKz2K
g0dGevmzoeE7WOVOPhzVFCaPbm6jU24GHiuX5LQbvRuzG/z34FcRZPltlJjXXpg1ftHPQO6sOuTY
5pXHrmCKrjsJIgBBZAVppcmya2zz/Lh2om0FFAsuTKqVPOqeNFeibuxTJfjx2YrKs2XBPKBJaoN7
063tQxwl7Do7za3YLgTqu0HldwGL02UEBVXFacKxeA1AqLxHFOccQj74WxlVM11zbe3Gtuq2I5Xq
18SM2XDMlcYAX6TTNjZpbkfRdhuSjbpNgl22X3dAxq5kOzsH1v+Fnw3xTUWxubIq6B1BkbJpgVwQ
3A1zcGCdIM/A3bB657NJAIXbFTekWBJ8wfV8qItRAKmfwUjR++3iqtYuCfEmxkbKwbpNWRm/kzET
4fnQBuxs1Vjy75Cmd5xmZ7qVST3svMnzDr3omkdwWNlNL7DWLyoiRBBdwWAS9xnytgF1NbiTSV8z
0oAQwmCc3nSZPOFxN/D0eYsChehCKDSpeemSLDjPjjceGl6M0aqUw3XuuW96EXlvosFBu7Iaq3qO
QPR81YcgOTSFVu5yQ7HjBRHH0ljVipe0mRqMK7A1baM+Tm4Crxi+lkRrrZNW2C8S+dpFgijZtGo5
NPFWS8KlhsGaN8j6ZHGfT95zROomJ7ZyVXlVNVUnfD0nGQjsyuC9RJT394QiNtUNY8sIkYbjVfDX
bRyAsH1EhTrHbiPeY57IdXaprQLlxIufK1/IGflHFcIONNxpayjbYW1nO77K0br7cTjczkIW8VWL
ZzDbA/ZRzxaLhOhV2jziPqkNurWph7kOERnaI+ytsxAQudtdESaR3h25ZWWdHJ0+t7XmtQrmF2rf
8Qn9ev4W96N89NrOeRBVWB6rKnqoMJRvSKvNDg4MEN/p+sx3ikW5Pr9wAH6YkXqNW/vFId/mm8Hq
m7lubYWrxupeHE+L9yQepjfsJDfMNbQTvxxmcaCPDnnSVh/GbPXYyMsK7clQGW60Isg03dfs8W4N
a0gmv+tMBTGOMV344NpdvclmOd+qmXpn1S7xuL+DhP/XQv2XFgpFootY/e9bqEMxgPv9OXX4/Qv+
kMvrvwnLcRgsEOv9S/eEUt6UTLmls0Q70Vr97KEWgT0hkfTP5KrwdXhffu+hTP03w4afhxsH3bGz
fNU/6KEYv/21hzIYNRg2vh6Pjs0wFm/hL2xwxBhtnzuRe9SrDAswiMf1gOj4bjSs5D3Le05dzjTH
JyYkZFM2Bck1e8v6JY7thq2802g3ELxZ/OEI7G9MAPiPySwD86qKxvFNtVEcHuDmVYEf5J2BCgGA
z7YDRrAJxhSzotUOt11dGpRrhLcERwqW9L3vJ+vUgwN6VGMR16uZzRCFEZYDQDbFmOEEHg5oFqND
b6H/xZVedSubrCqq4Myw38Glpt9znXdHms68qcb+qY0q8y4JtG5eo8kIPtjMZ5dQ+yS5KYowkPg8
tEb1agZh/zSGMAGoHNWHZhgwAL3QgvpTj84N9CsvW4+T0dzEVjhy7NYoGTwskh/wZ7Rb0qEHaJ19
Fl73mkSrZpaUaWHjMt4fEDSfpIoT9P6I8j2CPDv1OlNx7mG5NBuLt+ELC95w9A03c5GUM3SieLXT
+0kodems7mAVEG/30ALDXcg2AIic2e/0YiyRweJRus9UOHMoA4V1UKJQRuL3lB2GzSQXbDOgyLxP
Qh/LpZB0aASX4oRAA4L4gqQ6dhgPNnFDbjDUGDawaTV6VzXVLyTJCXmJ7pUuLMTCI0kKot9d72TV
PpxUsU80vfmmtMBtgUxmaeGb4C3u8Ui2R+G4nwnhXBzGyO0KoUd6oXVy9JUbzvEFOQqdbmg5/XPa
oa9k39q6V4INklqpeULliJzMOzLLgu8U8gbfpA3ajlzR+iD3p+o0IC6tzWFkzaNHDRriOAMqYCv0
QkxxPxq+S7fX27mC/OcaxQdQv9RkcUW+GNlEc/uW45PU9mym08egG+NDb0BzJkohNg5lbvevpfBc
OJo1U+cyt7aeZlAExkZlsMTzDEBrkRguM+GY8WOl022jBNDcqECaPmttu3NEH6Hyc9RNBo9VpO/8
diULCpXVEdcWLRmrxBMz+KmIrrFXZgHUmMpbZ6Jg9m62/ctgDfbBnYT8Err8G0GDBHBhojRIvYbc
EJRvQvT5PshFuSWZHf0JT6jfe9I5Tq2J0CdLMh7vBZtX0DGGCTi8XNQrxpDFpkG971etCIiaShgY
Oq3cRKPXwexiQJ8mggrKE+dCRyQyFiZZaN4+BTLFPo7F56TXhObo+bTnpcp172CnZ6se5vGaLRN3
IGhsnTFMMdnrpukM36gDb0sERXuUWZ0hb2NNbYzecOqMmcF/lSW7yuo6JEXZXF3ZFBFHGXfZHcG8
Zg5/ybZ2CD/aO81rbvFUMBMt4g8g+18W1qudusm7i2BqHdtYeIoobh60Dl0TMkDHR7SmGNVb4r42
E04tN0O46zUm7G07BjjE0hikRej6vTRbWCNIScz80TPBP4ZIRVagAPZxG97Zdq42WcHmOqioLeJI
B7wwNvSeNVoIf0zs5WoXw4NuGApd7eRhtTBnhDp2j+kmlnd2SefG8ZRsJqqCA24MBA6WR+cemk13
Zq6hb6oxHk9TZs1PRmqaz06GO1klCG/GUqmj07XOg+NY3VU5IInlkGo4U5bZE+pxK9DeEKqye1YJ
65EF3LWK8jC+mXvOxiQs3X0xm+a+07z4BNjMA7zUhOM2kChK21zPmDVYIaTgpLrOuj7aOXXmXjEt
etXJfEExH/VU4dnMHKJqN1nT61gluSi3Q6qSDQv7PPXtMOVqSyPmQXU1z3uLoomXiGssMrkIYzRz
KC0/wVRqLnHjDu89FPJNj/Fhl7VS3+guIga2iN22btzsuSpc94aIe1rSkF//c+xaW2l1GhumMb8I
tPnrCeryg/Qk6tnJbF8cEZr3Diyx26pSuIKoL7dpyYyln1v3EGOcAi2ByGNjuTLl0FVRd88qqji6
EMJejYZb2jCq4TTKKj+7omz2JBiKS9NYif/ZhyCQnO7Z+dkueZ8iuoaF1Z508pEB36XoTZUV+33c
JCyrXI7MNLxQ+8b7KNCiGy3pHOBuPSlitNXh2ohbuXgF1EyAYwkXJomz60imwRdFIiXL2tJqvk6R
hAfIWjg6sURr9g1DOkhCYvyWEQ5Jw1/OD0ZvSL8MYohYKQOwcEV5+qUKB3maFRhyJiqY9okAi7nf
KnUHHFrcy7CXhBfi45qwYBPvQOX9VFYLJGjGMUt8ehCuOJiqPW/08VUlVfpgKNMBl2yLEQMovGhd
mrMfc1ceQRLdgkyjkw1/tLUIND2aXES2QNifsRbQ/xYjHvcn05IBjTHxdR1vomRpmefP7jlfGulu
aamnz+66XBptd2m5g6X5JjmJIxgcDT15vbTnpO91u4GOfRjHakeLCd5yaef5VabrbmnxjaXZt+j6
uxDVS7UMAv63mPv/WcxJ3uDUlX9fH5+LvH3N/1Qi//41/9rM4SSXhs3qDSW7YD/3ryUDqwSWdp6u
E2LJPhpgxs8ymb0EGBldJ1kCVTQF8c8y2aRMNkn2YQWBf8M2xT8rk9kM/moo1S2benxZGhocBazO
/4JrKZHRyYBh58UpaU39lFgFaLzEJvrYQpJp7xSJkW878M4xjZpRnkOZaii7QvVOkhW6NwfHdulD
ua3Gg8JlAB+T8J+3uZZ4z/MIpb+ZldOJ0OM6fYpmhF0FEefvMcWgtxJdggFj8dVPy5CwN3aRZhdf
nLZ15IFCoe+PoxHVw7ku7XwD/BPLwbRssZPJTs4UL6YvOnjhUBNPejeVuLvBPvgizmcEkVP9tWfS
zRRDpQezH3XsbLErvmNV70AaAejdeuDj8EYNuaUgt6ronPag3Lq0g5dVd/WhLzIWjDXWotseSTNv
a7kupPc05CPEaS1tkZWGxfJTTXP8NFq0y0aHDgr+0kmBZ6r31MO1gJ2cCIq8rkhjEG6OUaMFFDkE
ClmkdePPjA9mwXvG5Crrc8dqAiLfkbT55gbMUmxfDcKx3rgi01XSeDEgb6rQ+dDCntLMK6fG2Lkw
AVelOdhgQGoXVNJGjnI4F7GZRma6d9KJ5VW+tWc3Q8U8kD/Q8srHqF5Uo98kZd85VzNOlRrnkWC6
Kzn9gMDGjMC8sB5lfxAZ1Nn+ishOdFQtEynbc5ND6JJpWqIvsswXDmhx18Dsv0krgKnvTL3L+MOL
RfOBTVEOxrXMGysT91SCAmU9pqdmBZ/OeS4HSLQ4XT0SXcMkOdoIS7lQxNYrJJJdfCBqMzdgXSe3
DJ7rjR4xXQ1UMlyaiYB0PYpibssxKdZTmYTkqglxdGOsd2GoA0cBNrtLCnUR+PPuWgrxaA1nUq4j
r1aoHas2xA3L2No3Da62L8EK7vVc79sN4ctgZUe93jJ/aF4LWaZvsq2EsfUQ3FtMwxCrtC4V9ips
49ogXsQTx8ZoyTA1wvQYM2MWezPvvkJR7dslVdS6oTaJ8Fmy0/4a1uQOhLGZbbPR0nbQafK1wz93
Tm2j3AnegLd50YodSdm8QvC/Oauscge4M1JPrqQIq2GF5K1nCgzCFA0Rawp8QwwM29QEnx/PR6aU
+mqOdYgFtGX8jIT5EXK8JUby2lZs7hAU2yfdcZpnNSbBV2Zm3pYStWfrYpibpEryYyec8kvcoHrB
Cn673NnwVBp9zcYs39iVOM8xCxeGWq3vGvgeGMSyYzKNUv8oxKRf8MKGz8C85ivIaMOp6JN036R2
uZoiO9zhn16ChptgFfBqfpf4j3bIf7370NTw45HAfUKd/EjuzSU3YjTFWmCfEOhYJ+anbKXiZniy
qoJiIibR+kTQpXxht0+H1U0zQtgh1Y07eEbdRuSN8aE5rqLX5mpskzluD12bvtlgOfw6wptFRCz+
PgoY27wvDZovXzp98Wa6U/hAzHOIYjyprW/YW6Jd7jWEtM+ldsBQJH16ahaxXZ8eBt0ujslIt+3G
MYqyngxlg8DO/WjZ4H6xBODkIJVyS0IPjn2Ki+hKeKp7aNmz+inX56EZq1tu6+LOldOJFGkNyWTg
7TVHYRZwDZS0bq0R/euZqfs+UqLeeKkb7SHc5O8sgD2QwIwGV2Wm6zb4aROuny4OgR3ftVntQlJa
Qpu5u++FVtDXiGGSew8wL672+QtGK7GeRguAtuNU0TVsQU72Tje+4kPD4YB4ez0OAprRqNsW8tQB
e6Mo5zuUkJFvOvXwlBCCt7KMuDjLtGQT2Dvjmzbm/aaXRvtBo6b5iVXNmyIl02gEOv0sc2YXs2Bd
24/ufDPlqOdEGrY3sq7LqwD84b0japAoTVUnpLTDQ9o0ZH69umVXrxHFF3cxON7WnwZl+Ji9tBWp
H+EHoxl9nzMOejGYmGvrmVuLXMgh9RXQIZtuHS5/XnDyuwNrQcft7bNEKIKfTjO2Zrh0p5VXXrmD
pY6FV5cMN6F3t5VO1TZ5avoeTTWm8T4EYAq9QK0bfUrZAogmw2JR2St6WHmgDcbHBt73OxJAYyNG
4nMNSxbnMcYSoSFwP815gV3I0TbdlHjnqpdMfuCrqOBAH5+clS6qtWCf+DVtevkQN2l5dkp3utcH
0YwrzVbeHex8VuluOx4KDFQme31z8Ht0bZe6L5OnzCuqp9DN65u8S4PHMgmiq26sxpUa3PmLYN6z
UXoR76a6nwhabSsayLxRSPkqvaA5kHp7yNMZxjmsly/YThlsRGYDBSqyct+26LrZP+o3i/fQ2Djs
/475oCETyJJhumLaAkA6qjG3uYVpcB3b4dkcHaT8vbJ3UAt75cdMqI8iEvab5PszYgny6CZs2RfY
se49TbPV7HVz5kXv5iy+V03YRFs7SuwT9uvyIXB69PKaVaMaDgMWeWt3GE9EndTbhh4p/19x/GPg
+9+Gx8bnZPfvi+P96/Aa/Ul9Q6G5DIP/qI0t8zeXAMdF4mJYwrIpgP9Qrdn6b9KkuCUiAYGXblC2
/i7DkfI3aaDn9ixqZghQS4H++whZuL956Hmw0uC8E/yXf1QbW39W4TAaJ0cTlCSiCp2JNPzdP0+Q
GQekwDNCed80JSTqcs4aHL+Cn9Of08zDiR/WtypK67fSSeSDUol2J71q2uUs3UtqZNcidJ6DGcdn
Oqw1G8SZp2HaHfvyBRsP3wduPTWg1hfRTUzGDm7V0lrktGOy7WgYyBmIPXQNOo2qlw8EAyTTrpBT
AqjNmPdeSJuqmA19X0BR9UqZg3nRSN66jHkKcEg17fDqMVZ4BUWKIyVUXDZfhT2yizqpSV5I9epI
7Vx+65jevrbhMNG9Y6WUbjy9TPVMfiwTNcc3prn9zlMlcAun5iGUurgNlX0rWkLvIUo18gvRv3Oy
/qWZ+j8IgH/B3Xz+CsgvRVBPL+TBk1y6l1+G+BmDnFgLGvt+rg3vYMG1QAQ8LkraAuMaCF3MhihM
Mu8Gc5885YPko5W2CwYmSvR+N6t42jBJKg7e3PXnOSDGS3Zm8S6iRHvKK6sBjaWNGHfj+NxZrVCY
V9v0MU3x8mBwLbddA7fVdesvLSvEPR7YExG28kEqCRzCe48ru/r2nz+0xwbml5aMD02q6XIDY2YG
nwk86M8funRtNwx0TEtmkQUvYvnth0UhngWxfTdkINWHjnHnAbwuUiiEGpIRTTtvGyOez4Rm6N/K
RHAZPGsYLyEumSPjees+mPhTBeHoO2wwcRVqcrgoZhwnI6zGG4CsjzjP5M7Dr/eY5EPvk0Sh76N8
wD2j1dou6RczdoGncdYz7mmj1fsrfTbec7s7DbUU+xZb1p7pO5ZJotrW0Tglm9ECyKKXntpaEXFF
XnyEaTC8sbFG1Myy462sA+PgTGm9r1smHoFSQOp7wCrRMN7xUCbXTs/+PW2SaJ8YixmItYkd1Haz
TuLZukKDmfnwzMZuHUVNtSqc2NsxcJakcHVE/+T5eAfYzK5W6LPjc8ZG5TRRqj1Bui6/u2lFG5EP
7PVXqFOqPRAwQfBc0+yhNkZXadvq50DRz6AM6s9WUi3YeaPDs1WpOUZPriDRzmYo77SoHS8Nw+oT
0HEQ7LM77wdreTahIt1m/dA8mQqyrRcm4ck0a8INwnH8L4G4fzmzLF132dwKZq/CICgSbMWf7x2m
XQFrHke7U60+37Zel+8AQqWPSMjcde10ng98jnsH+dQbVIzZb9qGsaM5TOo9xuBwXdoyOFatXj05
FV5YbJr6Ds3q8+iZybrq7OwLee1YB/vaSjEz461K+d2fCjKhVnobzhuGq4SdZIW8o4nBdupMfNSp
06azqQKMVUKbtj3DseVALZJjbZWt2FitxmBe7yq+J+Dn6zop5tvP27aMQRfBapjOdWWJE2q7APiQ
i7xEy5qnpbN8wthaXcNTgneCRzpTa5Idom9YX3a88hHiEgmBk8/oOntH5jSEemKn3IurV8W0+c+P
7kJF/eXRXS4/slAXRphtS9SbzvJo/3JeDZVoABDXwZ1kYKGtW1z82NYr7T5m53KuWcPrvl012kM8
RRDvLIDB5XmsEY/tCJXj9WLwDKJpS6vg6BLS9UoTQuiiVw1l6OMtCV6oz/gwukzFoYo6bfvPPwCF
Nj+WjcLVkcu46tcPkM9Jg9MidO5Se243YyzG66oMw22FmwM1U845E0C5vrEksSyrXDHWRjFdvuqB
bl2JwQ4+ePYMDubp/7F3HttxI1sW/ZW3eg6tgAcGPej0mUx6ihI5wSJl4G0ACABf3xuUVE2jR73q
cc20ikUiDRAR995z9ikfzMHVCTsc0kNkVF2wqbFI3mQuPJtFhKnWW7z/2p/24+cqcz58y7VcOhMG
4l3r9WtXzJyayVL2VdmhzFkoKYPv3M0BowvZZLckgE6ndF+G8wwhxLbNiaHBwFswfqri/lDmHtgV
KO77zFbNvnRr7aZ1cn/rK6gkSxSSxfnkyfjoGrx/BQrVWLRSye/EHVV8RejkZKC6vSASsF+m9TRc
ELpGSITbu8yloIcucISzDIG0+mREerLTPM07yJiIzQCr9iaTZripsmi4Q5MzbRtFghFqzWY9oXTy
lvTQh296KFmvcKlr/VJWhr6mL+5jYkwf9bzZYYwralhQVbXPrD64Q6nY7DkTDBdPj15ActLXJiB3
aO2k/EeiWoLDNDTGFbawsVvlidmD8aijr6KSE7GBUXDHnUciTZbPK8j80SAUPIAKAh4nZvGmBdj6
qoobSktQMjcCh06IQNOJP6Oc+2ICat8jYx72MFElnW2jh2mTGcdoIB/GdrPhDIoae8n7NwKHxNeP
oW/SWPV1mqdPx8FXxwbW6ryTUN6uInysyJ0ED9jiaW1mVlYTj1ZHhMkwq2AMS1wGR7HqwaEyRGfD
moTrQO4j4tgwyCTZoY4zqeZgnJjcNAJgcmw5xaaFB8DjqrvicVQi+8jy3z4y+uy/dbFraSsY4bkL
ksKbmwQcx057MHfr3BUwhhmLku2ZEWUA7EZHsQyUI+92HkEeuMgrdw+U4COISXLz3Ij2Ft2seOvX
jnZp8mApFMCi+1pjP7rk/oqgBdTlbtAn4lZ5amn0QbZZiPl7reAAfZJDurO1tB9XgxFPa98cP+kw
7sHPI/rm9UToshIeCD+0uFkTQ+Ivw87xBRNETkBVnx6YBord5BOjRitmqrdTbUQU9QMg9mXVpeRS
9WZ8K7VkRhJVyvQYTiKcJC8CXTOKRAKSI84twzKnmwKKLKqir+Tj6Fdar+YDDsq0g/AGtiqZkxHG
VD5coApv1+0Q5YK3S6MGRILkg5IKJhCzpI7HABHAFCw9R1oW0mG9uAnDVu4JOmHXmfTEfIzMAHh8
qDtVCgO+nY8//ngZtjEogimsxSPjfNbVts5x77Oyzz78ST+GiJBQtpUQt0JVlidEAyKws2mhf9bL
KSb1VnTTZVL4xGrobjJcNZwtd61WgHMicW/6Dvbd23vdpK2zDsvmgpRMdM2imdTa6ntUbtKJI0x8
tPJoN3AXxjWnTELNYFCD8SEqsoJZFJtT9h2N2lVb1lmMncQqaRylLu1KleZnLhkkF0buQlYyMhyp
BAtMl08P0j+yqD9VtpiKni05b0Dq/9PEU/ly6sOkgV/5VdjOnivsGyxCLnzRp53oV2ELWdjTLUfY
TwUqpqu/ClvTZejDb3l4PmZS6HM7lv4BU5eHL8SEaMe69ndmPpwCXy2PvmfzumaIqYBQgkjq5Saf
1y4IjdRRSPor4qq5QVWbZzBWbLifJ+AwPCOnCeO2U7eF95nl4hOhy4QzpEWVyxu2n5ZqU4f+b6xR
fTcMKJZsqXXlXbP0VNKBgQbCQ++WlWKt29BTB79RFP64SzSlNLKE7CfqLVFQDNgZ87Zd0VanRTYm
xQrWjIeynRE59PZkOJRa3gu0tRwBRysIblCnVKRMO5+1mUvOzNclEG3wV4RCVMckJ3siTwa8LbY9
F+VOPBXLOOrQrfq5YmHxcJ2tFVlnapU1Uwh0L3OGq4kkrwe2L4BJRSv705jNj8FR1NJobxjA4/g0
MZ+zlPfZduibzFvZfhnvnTys3TMcHn2ylKOItwQAk97izOD39okBr4EuRw8DGL6aEfGobKHFE3jG
HyYbCCN/PgPlDTso7toZMq+eePPljJ6nDGGgTf0OkV7OcHo5Y+oTuwZYzznwNphK11k2YY0bcyg9
ltagsXmjpIYBvQ8wjR6VrWdbaTjN2tJT9v2wqnVE6c2RhU2fU6gJFRcEn1fAsaBHIdZyb/2E4ZXR
Kl9Cb7TqdhPJhlTwnlsdeiMIyUsmg2uDBS/fmm0WLJ3SHgg3neX/sUyYw9g9WcQse1ZTrkQHUQ9x
Wb6rSxqjmMQ7b2MopdaqBdXHAaIPN6PRilmUU+EqplxR390gFg+TrYeb1OZpxOgTM/MprPEhxzxo
bPwmt7cd6rBrvWiiE4zo2eeSlPlFIHpgc5UWtrusxx64Mhr3HPB9s6LFEcx8Vxc+NOcCbhp90Hvm
QxnoJkBw68ht/PPBrsn5DRpILMShHCI4/+4CNGd67dAAID4z6rKvItHK/Txk2bc5IdOO7Qb3PA0N
8ViJ7j8GDNgAFsqWoUbY1sZNkMXdXjW5uyG7EPGXXwTymrijL4IKcdWP+JYDD5kg7okx5uhZmdAy
CTTxl6Hj6Ud0ctYhjWzvzgNRvO1lxAjBlngQV3ZP/0gauWauZFDfEOzdnNWemB6ZTAYrPGTjLYTI
fBdMAY+gpgncPNCpTOAxmjwfmVye1XaSKHS1CaNHo4/hPcjUW+k4qT46IbwrpfnFnuTZ8FNbzynU
eDizq9SC5iYnMpHh+m7b0uM+dAOrW9iojy7tqO6WYzuYjJEKy1CsLAFQ/WoOjKPLUp03OUIpEAKI
GfV03Ne+pLUMCQDs3+gviqD9kgj6tuaoQPXTwd3B8vHJkzQeAAV9gt5iAwsJ/WHl9wYzwlVtIuKc
YwtqHF3OhZLkyHLZFAnI2Pw4Xv6zK/5hVzR0qNjvbYskqkRx+FA8Fwz//KWfG6NnfLBwFbtYi1Ew
0Atm9/tluRQfLAHQ4anjKtA8sGn97Pha3gdy6gSNDR+pBJ1iXsUv0bD+waERzIZp6QRJznbNvyEa
1l923myDM55JIoSLMpnOG8KMlxtjPWiInzJJflXFqLYGD5kT5AusJN4GkSgcAjMiWhvHhAab+hgP
hbUfqjHCDSH9yn5w474wmJpBle8HhKXOxM1XWJmVnIRGraHHC7hrFyTWNnL77JP+Tad0fmXPal+U
G7xgej+0Hmg8IDh5+co9CSY/oF97wi41XOmQ8JY2npUj8dTiTGkjruT3L8iI9c0lLY4PLjACC1oD
n9nLS2pxxrATzS4oYf9Ytq6WkP2E6GWbWKRDikVaa/VOb0R156vaR2PQWZjsYN90WP/wluklMQEx
p9+pd/lUsDp009ZoEWV5Reya67LoaHujg7rJDL2dtlZQlCdIeNmXQypQQN4pbcBF3RDnvrQHqtlN
qNhSTzSnH66yqfZWhj7ZD/T5EBkk9Vzu+wTDhmtWKqBHijXJWIAQlB50vNnPl7ey6zaBpFc1gpG8
aXSTm0CZmf1AhFO8JfbTpxxvK/2sAQobL90Q3d9axT6aLH1+5RjvIEshyTNudHqwZGq6kvcmm6S+
0+Y2YugoXgaFmEeIuW1Ud0avCHNwSsruc6odXpE/MgKAsRENH2l5RXge4BLrN0bCNPHEKDEzn02Y
dLWN445O9ZluZBEd2gaqmBvKDHCV4dr9FQloxo1mZsbwqfL0Qbtn8sknF3PwC3GflEO5RyqT51A0
Un4pcMgAWmSwvIi96VJenUFNiN5zYsa5IO0UPnwAt9XBK1rQYrPQxcUEwRb2A6rS4BaqvH/bdw2/
7iu9yVd17FxGTsefFsDwgC+NFt+CY7UtIgNV9NUOcPyMfURf1IEYMucySMs4lQ12W0/X1F98rcw/
DXrV1J54oeevxJ0/HL+OU74/EtVOMNkwroizVsMU2MMei0I1XWrIkQY6iTy8P1K4cbXo7VpCmKHu
9okFXjSOq1yiC41sPZtyV8CpdNJMf5vKPdld+RAmrX064gC+1XpXP1N9lV2YZho+UPTHu1LL4Ltg
EXIfChIiPlWmYOCvM84F004Dv1d96zGRVnziuAHS8WAMmFnXNjShW42WYHtJca45bOgut01Pah/d
KAiAzTlcYtvc0FbVUJ7mXW2SHThaXgQfOuGONL6QDcR3hzbLUlCvx66645958r0aaKHHudBviDan
giTb2n6QRmF04K18/QZxAF8PMlEqAC1QfLcpwvF8Pbng6/lkeLjcpOChTKsSsx4pOZX8LAN7uMKm
xYOgYSAb8KFWs9s5E+WJbUwcJINBNruwT8p0g2Gd3pNp13OCJ4dKs0BIhpB37p87xB1NUF6k5q8H
0oCwGPlw4zgfNOVJEaVGc0NYjqbdap071cfWaLTmYkRMHWyy0WT5nZCo+h9jS+TpFfKKBoqnBlMp
6E1zP/UWC8RE2CH+PCr/mNQ3FRPL7Yd8ELh+m12AYGPYWKwq0aGqyU5bPt3IKcElBD1rPs+x088P
BUdt/spAXmjGYl5Ctes0OjNMqyLn85B5nXGekFdAUGOop+UX11T6WYTuhlIjy7kmqLVk2OF0b5L7
Rm8gbC7sLmy/koDcpp8aVggd2FIw2c15mdOO9GgEaNhI3CzUKEFSnb8kuJ0Osnb5ztus0c+SdjKH
Tx6w1/Sb7RLbWy+sERL5Ohe9YZzn7D9TvSCSIXT2QWHM9GRcD0LsI8OkdENvB/ZCi0NxD90Fj3Yc
emeFKfzPdt8BtZ4QaHEiVks9L7uPYzlqmA7RAHBjSPRtYbQ3Mx8CEXRHEkziXi10rNf2KkLIvdNI
8kPgYyW1Fn8KI6uTG6uyHUy6pLkFEDGqcs9JUNzOIVVLMxf3WoErsAWUjqyvaBdxpAZvp6dG+JjJ
wP02hGawQNJfnLeZc+wAZ43rNGuGS6d0w3vowsU6Z5NalUh7rrw6KO51Mqs3RkHuyhIsHNG5rdtc
+OGYLl2ASeaM0ctO4yrMPhqJxIgiZLvBz4CAoh+GZUHm7RpXH+S9DOyzbfXdusN+fcmyXt0nDBOu
eyu7UHS0km1TS2tTj+gnRFIWW6iQ5DpIJ/uockuGm6YtiiOtYh2zQT0dMs1PN7SxYUvWCsRT5uL3
j3uzvGHTqT4XNgOMFaK/Av2UKD9FcJ/5aHNEPp4DT2TpuN08ohnMBTL1fBViU/qOXBhyWIfk3ZhI
oFGZYZzZoXStFQmPxbgYsNgUK0nzFdsi6bXMvGgpJplZ7t1oMDahrV8mQVltBZk1q4b3+DlJqenZ
pXqy2ceAImnM3e6sJlnj2q+QaWic/De2Riy9lmiTtxlHxznTorY+YcEeEc4V415pur+f2lStR9mQ
+If4all3Y7KLCunc9HE/fRUiS6D/+mjCUB1mfxgevznMWa6LtGD2oM1g/NfRh0Rzml6SVcGBbLJm
Bxc1WwqFW3FhYR9eJaIvTwKe8t3756L51PPyIMY4mdEPmQ+6QQzifGp6NgEiVi0iptz2DzW9xbvY
ilkYqtbgjPH+dWbxwevrOJjrECgYSIHFq9NXH6ErlzjODzBV5zVVNKzZxVDd2UPAgvH3LzbLl/k4
dYx7ryfSIHMZa3EIPHhoP9dlGVl7alD60jEBU+9f6u1BljYXjWHO4gKf4CwXef751aHvVhqSsoPp
jPpZMRs0bPy4S0nS64l0S+8Pd8lvrjcrT5h40XKz0I68vJ5OXktZZDn83yEKbn9sQUUk2DHsQnIa
kfHIx/v+e3wpLKHMgMAnPKhImBP58l4f1sc8tFofqt+BQQ+nKxfALhwMH53DAvgle6BFmW8u6Xvx
bwjMbB/vv4C3NymtPJKOUN+4hsHY8uWbpibH3Z+lzgHKbbOjI2fuB53UsP/HVVz6lY5DvhqVycur
ENSsCjSdzgHpVrMb4wKvjTeqP3yYv3svFJSMehzwV3RPX17FIcevZrzhHPwa6aYTu9nSGKr/x20C
J8gUsyRo7s+++sTSOq+JgCntg0HoyTZu8B4t+lG5jLrJNj5rq6Gf/lDSvV2/WNNZw3hbtGi57Ms3
VsSg8VTmWAdcb85nvfPCwyR6jiJdVvrrwoMSsnDkxC3y/tf2dmXBrOCbus679Y03T4RvKDDIlW0c
4EljZi1ZJ1uHrPApcbzj+5f6zVvk5gB/hszLpeQ3Xr5FN1MNl8qNw9CgxyWcuSRTqK3uIFOzYs8V
3DDfNe9f9HfvDzEvXXjMD479pDl6tkL3IoYPgIjikDl1syvmRD2AFsTLibn4ef9ac2vi1TLt052w
LctyoZ+9fdIir/GYPorD1EjfWyR6bitilUR2VfUTCeJJhkc3oMF7MSjOdYqzljzr634INpYmLYqL
0n7IQoOUP5xbnDonuJMXSL2r7A8fy+9eKa0PPGSm4dCgebWhFLGtYiBl3OG5yYXiIK7ukkFjv+wT
i1st8TnW/+HTefvs+oj4OFeaAN8gMr9a7EM0xUbAHndgFM5Zd/DmRjQs9RafI3yYZVQF8/2exPpZ
TVrQXd/bkw5H1x+uamnUc/hON9UbTknxtsV+Gq3ef4G/+0xYKblXdChc4knu8exWETUG2x4x2SGf
PA7dwk7u9VAzDxKmMK7nWvypjfPm3nQIuuVpoJXDLWq9vmAdy/nQP06H3gqsBymSMFk8hTqys1ON
v//ufncx+kbYi/FpsB28WtPItvEFsubxMCBEuiBbzT8KCR4YtEdFlfT+xd581bwzojatWZvEjme/
etQB8+qVDMR4cAKEuRxfW+4sHkSqxPcvZLwa/huMFUxnPjyARGZLf30yyjA7Dk7lKk4QTSQvBDVc
t4TQ06YfA62c5EkFfpt5SGh5R1Ic6GhnlWs2izqbt0HMMFcR4kBScnBBmUupT9Xd5DbNTmgOrSy6
XuZGZHP3Q9UpxbEySNlti9Iv8z8sHm+/H5iNPpC7Geso3hyF4mL0KjeX8gAfxFspOConuYqIVhek
373/ob250cFDcg8gn6Fhy5Dx1a0ACdto+4FgkIZh0B4bL++/Lmt/rRlDeWIVwx/7h/Pu9ez8arGt
zTRIRppMNBl7vl5uptzU68a2Dk49WN+QU/UHoLb+7VNDxHElXZ0aYvjHckCU+P6bBZL2+uI8XsSi
m1wZICV7wMt9x8qCNrZUnBx0dKD5tBKJR3rGdnSmDoepGgLv0dHT1Fr1pSSryA9LNgqzCeOd0Y5F
sDCMZLwSXU4XET0ZS1TdzEYmCxjhRKQN91GTE7ix7fj7Fy4JGEw1S+jQOxQ4KdF+KV79Sxs3zW0z
314Ahjg9QMnTqwNQ20ouDEeisVIDrTEyXOj7pTSOIDXVPagyDwFqemoLLQVir6f5paLbcNY4rYaL
InYuypHAmm3pkvlEF7uYFsKtDQF9KBHFEvRC56MUbqpjmyKmgn9RTWpVjvVEAT3FB+XF+tLqMxth
fadHtV8sujq2yTIkGVGh6poSSBWLTMemTwqDnulfVeOlNMW1hOcF2eTcDAXLFF30qA7DtavVU7l3
SlqUW5/c7GjnEM5UL4t64qdT7f48fPYp094NKhM2m7riWYuKzB6/0y2P1TLVw4bCfWygls2Os+Gq
IlkwujBJ2CqPaVj37aU0JV+IgZ2sAXOVV+lVOQn2i6Zr9XpDnuZwlQrDO4aOM8djVrr8OkjBu1Am
6qxvmLw7C5WhPreiVMbXPIiYX+St2w+24uVez4ZDf50aiXUk85Gje1l19ObiFGPihpkvl6cPQueK
XDQa4V4+OkzaTNJrCY2MAv1xUmaxx/zeaddDGXPpOp3YtXwmm7RwosyUxjnaW7u90mMtQuLK7RJd
UK+iFddHV1WM8GJrT/SAdHFttb22nKqimgNZWMLtKeQOKoqeQsJwVeyC8w10gCIDsYHsq8Aazsom
o6eFXwam3pBRwy6M2KfLGHYohm70wm6yLQRVbrAi8hzIhnHD3vB0DqBnPwdlhg6thsgp6ZvpjmuO
J/AuBpBXE9PE735LfqM39cPFjxacnXW8GDMa9BsrMeyHGIFvsJadVBXy9fmxQqGXcYfyzCjXTLyH
wo5pvSl71G+Yz0bxjm4vvXmjtVjGGwD7Ej2qQ2UWZTafqyHnnrmZyO5xjEuFdz+mD/9jNIO34CGw
zfkgEVqc7bzStZgfJ3MntqE9T8o55c9AxAb27nn7c52OJmNE78o9MtOFLpKKGI9W6aVCnhDIyWOa
VxqThmy0+GCtoLdMgH9GGF/KouaF6ILeCSo+Q14hJaqH+25wTa2n0WOn6ZVX+gMEhCHTb5wkKaxl
16BQ+uZpTDLWiVcb1uWoV3SBo5Gzscnzp9yc/ZgxAASQiHYF9wrmAlQKkdWa7icO5ik+eGzpZYWg
OmaqmxCyOuX05rXMTg6YS+nWjxlNyQ0dtMmjJZFYwQFP2ECrjQ5569EgQ8CUqB87/j9z0j/MSX0K
p2cb0hv10ApQSxN/af9Vfv8XZOcuf4wfno9Mf/z+z4mpC4hZMPikXqHmhwPEIeHnxNR1P7BX02rn
RMWBnbPOXxNTEyMMKxGtMxMXAXstP/o5MeVHNFhMzhQc+Sj++dHfmZjOx7bn2zi+DHZvNtJZb+uY
8zt/3q4BXJLqzLXEjnxctBzfOb6eD2OwTzxvhXVgR3bHQYpgjVbuMwkmoGXkH87o/uuTxPwS2MyZ
3PKejVkc9eIllBR5ledh8CsBZ54F1ufRr46yT9dFvglTAgYFYL0VPhbS6rLgtKpCmI+GVayVcWf1
xnKKVgV6kVMErSBYvE1LaFzFhKeeVRaWzZyxSlZaH6K6rr5YAwgSgn+YudHYvyd1Yz3/cwQWacXj
RzmV2ziXC6mtR9vfWWULJyTEmEZxSSt2Em3ZLbSGSm4lUiQSZnE7EgLecE/shpm1AXKHltFJSL95
AUjm0kKezxwBmp2nndp24uG7MOVapkdL6y4pHrs1AUULsh3aS8e/001tLUP3YZK8ArBzC6oNfO0E
cmFoFVG0xoC+6od82XSQsDTEVARvrFMJ47Gt7jvfENs46y7oHp8kevE4hSBTknRZkyG3JfnIW6iW
SAuzKL7kgyW2KeB+TKXqSwE8NaQheSykImxLkILnkE1TTuyN5nmYJ+E/i8t/ZLrjSTfoovx7092n
sczB3TxfUH7+zl/iRIgUdD1cwA+z/s/lkf5LnAgRnjxQj0fpJ9LtlwTDBhXPWfmpRHBYP3jIfkkw
BGsNYt3Z+yAEp3nj7ywor8pEuqK2IPZ8rnromfjmXBM9q7iDToEZxmFw1uVfmWazyT8++zQufixN
/yq6/KKMEer993/xYT1fsN5cYK6Enl2gGcwsrwYu4CEWi7x80fkPcX8W+2j0vr5/qaea9tniiJzF
82wMIWhK0LW8KbBHXeqZzRnrNLE51cKRyH+C60mETWv7XiZD6H2JSgaBYov4UGoTG4ZNp/RA1V6H
+VeU3Z4bcjizIiqpbdCEYjt6Rfctpr0c58fuB/9BzCyI7AcXwsPnf+Lggg5uRrR7ycyRkMRwXCR1
icJrTOA6AUWb2RPeE4aCKY8GVFj1pg9FJsvrKL2uOdL02BOtonfLFS+CGBoEmAYle2ccqFPij+OQ
dSdZUHfz4H3M1AaWeGbmJ24Ly8kmZuPM01Nb3WslgdmphpIG5ZjRLCl0LfMczmg1nSQtUUPXivY3
y7HZhzgUKmz5yczxB9AM1P/pG/nnSPKHIwmOnrnN+e9XjbNv6l+n34b4S/l84fj5a38tHOYsUKZa
9ueW0dN549fC8RQygTiLeuGHsOv/jiKzqtmEduoxY2EgZ/HE/zqKzKpmn2gytMiuMGh6/Z2Vw369
dPg+l7fpz9soxHjeXh1FajgnFJRFcmyMLh4fLDgb3K6W21prERHii9deNSRi7mKGgLm2L42osjG4
Mj/fUZyLLUqg8Wtjhh1CSVHZy+EpPXMoHPdb3WTkS9PJbqZ6R3AY3QJu6kyN1rVGj3DO4YQ0Y4Cu
yNwCjJkYQ2ZbawQMCdEQItZa97Ivu57QiOpHhIT5lCfhIAsRd5zO56CJCTEHJU5UCiIo2O+J852D
KYyfKRXhBA4sOoJ8nYXWkeFOJbrreVU21voPSXbypM+W3qzV9hLLzMSn+IeMu/gh6pYiL8RJTNcD
pLaov0SabDZuXY0YurKCJ3lUBPZ4zqhN9xWcyfj0nwfwPwFJoemnB/Xvn7/VtwyzfPPt+dP343d+
1QFswBALGRvSk3GQOiKP/FUH2B9cWuc289e5CJgrhJ+7tul/4Ksm8wU71JOJnjXg17PnfbAsnf4X
ExBGrZj9/s6zpz/5Sp9tdbitbEennqbtStUhnFcPX5r0EVYuDLSjM0afEa/PIcLAU8jPnHK0vUD2
2k1VjxcZtGO1hKu95DDhLwuMzhsycVGHTOakfw7iLo8WRZE6y9gX6tvQYqP0+ONLLyA2YGaBFMwK
FjgH7p/m+Cby5k0RolUfTYG0b/BBTvMhxjtCgG1CMFRxZKAwnWUJRFbihAUOqVoG1hINYHNwKP6h
MgVIP9wMjk+EQ48WfXMy1NhJnRyfljbYyVbx4mgzNE61dyfga6XWtFcYfpjhyhiqfq19jrNcuwnr
gnBjwHxbDtPhmpw9c1F5sgIYznQyH+Rl75HApqW8SUJYF3pkXFoY+je+n1Kn2yYlUli0WxGm3wHu
xwoyaVuuCoEb04aes8HxXm3qiatDYr90zEGgMSRMHBTtghXoMta9m6DvTgHRFotoKK4JvNGPg6oS
nFhFvzA8YI8Igo7lmB8tjL0BRMLlpLfDIR3De9+B7FqXNCxM8zId0/va7hMUW+X1gNLjLs0IUq5M
YtVSWkibTow95lyyX13/ZjCDdeByqkoDZ34J9cKx+dMoP82tO7ni3Ew1bYMmvkQg42e35dhZtzoJ
D1uQihUJ3oG5AR08YMAAOhKJ/Lucqgs6/NMusLRDi8DpobT05qbCbQFpKKDbaFYwpj2jusiUvQNH
BhcH9eD5iCfzs5V6N46My205MLLV5RgenQD3LzxxnaaS4wGT8j5msHsQT5nqYwgg92DlJfECCCnz
S4Oa9Ysm6qZYurUwL1sjM8/yuI6AeRnRgMktAl5DCXZtapACTTQs0coozSuZtYjbCUbAiBw5y4An
Z5HEfcxhFttmnw+1j2yIgLZ9WOk6o5CxZDBoe1CkeqckzHPoTsKQ0LgN7jD7o0un+oQ4enFPkGG/
kiNuVFzw5B3afJYAcrwmALBOpMOJGmu73ZcMqnC/JO34XSvsSdsCDcU1PfquOs2MBpDpTAVYZ25s
4uLJMBZTKV7/s9D/Jws9ZRDDhH+/0P9P9vD4kL/o9/z4lZ/rvIc9jNoLhxirqf7ikOWxZGMaQ9DE
9AK9yqx0+LXQsztwbuaQJUyLgfqMlPi10ANSMSio4Jiw1DPR/1tMlFdnLMoYTmvzq6AWZM94LbZI
9MqwpGlpDDI0chEB3E67zrfkzbPP5DdF2lzlvdhNuAyb1qzoZ8czjFctnUlHqdtPvbaTE/LvtCQJ
0OyEd56rXvvTlO3V6Gt+Sz7j3VmJM4vYX8+C+C4S6dOj340Qj8+F0/SnDMvMA/Lk4aJyCI1evP/m
aI69eXsuewibL0deNFViHk89q0HJlURs7DbBDmoU9NGgLttjSepnSTxIDrrE85V/C2PANDaiC3uT
qixLxq1TKqMAIExTxu57S8EjRhzx1MOecSjUdn4jHoshbo4YanxcTKG/VROLX07pxlY7FIex0fPL
LM38bcYO9hHRenHwezgnWpDHZ+Ce4jNyCG2WrrCItmMt8n0cypHgiXlF1KzpG+S66TZKrebWrWia
dWO8RhtZMAoCFzIR+XPKXNuZtc5md2nILv/Oxl6eT3D1PhpkeCwKaDgb+KzFUo/J1unKQu1EGVBm
TrWx9XpRwtQb1RoBfLWAESJPXL0tz1Cr41LKUvNB0GSEK67q1dRoalePmUvXbPADBxivUX4BqZsf
nSkfLklpjMBL1ooozMazNkIapEGmmq/SFdNOV9bgKVSo5B0qO3uUx6ioko1buH6xVAH3+VJwGqeD
aObFY9e4KCK60PuUgHy98kNisJYE+gCBYYNnquc3brHIIR8grYWruGl6DxAzB/ToMY0yYEAxXpBz
kfVeRWUdlkeX/ISTsSvUrTdO2XL2uK0MdpmZ+xgyTowT+zw29atoiAUYMWaOjOOctdRFc5e7Zb8p
B9Fu2DQ0EM1EAX9t8jzaRkX0ZWwA3oaImU5C3+uIe5zsKF9LPpwIHeQpPq7pk2UaGMqLeILPHeC4
lIOe7p2iF9qKyJtAgITWri2y+PYB49tdj151bY5xekSV0NGccdrHVB+JLZ9CPPxrrY39Ax+BXEWB
86Vus6XSVXNWZIzJBhfPnDmQCZpaYNwQ2qZp+NGXGn7JACWLRpAt7N8cm+NA1HBpWILgmxj9edWe
JFpjmdAMQ+C9UHQfUCwF/M/uvRl05god5LgeSLq/ClC+HsEZXtiDUvoCC7vFrc3TM9hGf2qSh7xO
9P7bkGOdsButPU3BzT22QzliXavsx2pI0/PYL4xVOrXtFTuptixa76qu/Xjd2dNnrWvMMyTuxtoY
J3lGyOm0Vr6jrnG2gnkHjbkZc+uyUPkn1wxKYxenHLasRRv20UhaWAwomHNRV64csKdJtmC+T27N
hPueQV+e2mvHAPsG7rJ2pqOnsnHY4+wmGJX5VS3EItCAi9ymEsoAZHaDIRqxs1pZr7qxl8mN1SRe
SHtWTwavV1gl2mjt62DYVjYYCcK9gxTopF3Tj/Fbryi2JMQ77ueBaGhv446pAefSIzwWO4U2ehuZ
wKawyPtsHfroagqv+tTm/zShZcCNrGcjfpk3hcLUgjqUcy42hujED2ac1QIWhn1nVKDsSZYvgE6s
FWdz4zbBiWtvoO/b7ld3iPiiojZqNQ6fVdg11wS+FHm9BSad3ml2lV77PcabRhQsw2Xu2rtegGdy
g1FrloFpBONCdY55AKkFHEBNPQWHrUX+1m5N86BgSB8JQrF3GCQFhPd0JLaerGHcNBF57gtZz//Z
DZzgGjKf+uIYReAhNS+qjZViIygzYFqLzipmcibcq0qK4hAPaGDbvMNXnJMNycPuIZ0ktY4pJawP
5myOLPEWxwUndr9dFhK2AdlxKNy0IPDvn7RuNe7Z64nJSLKwC62rcD2r/HIwreobWDTvyAsBIpQa
VnlSjT4ShQ7meLRuRlXuPZH555kdOw8063h9JrYrXEtufkmyL8nEqZfz2lCr8DNba/Pvhgf+xBQt
VNYUU9rKoyS7DnNgnfAKSqzSQ5k6Hc/tTwn2P/22P/XbLM70z04Fb2aA58QMli+Nkj9+5VevDTY0
ekif7jye/3ny91e5T2P8gw3xlNYyqDD6cc+Mks4Hw5ltkrTTmAo+DQt/HgMtfe7Sz4r4Xy38v1Pv
owh8eYTBoIluxmVT5CA4A/de1/uyw4PW+WDrUt8EgQU8YyBHhFHXuR9UlnVpsUDIbZmJotlw12P8
pMMcO2xyKGGACtGiqhYuaNmFJJ+rNa8iD6P88Mn2ei0FkpQ2+aKCmL8Lp0KoizarxdecvHShFq4E
K70EU+QJLC56yWSujIzU67elT8p9jo/4kCeF/v1/2Tuz7biRa9t+ETzQA3EesyOTTYq9mhcMSpQQ
6HsgAl9/Z6TKdon2UV2fZw8Pl6vKFBOZCUTs2HutuUwN0xCC0MVfLdd4gACrXUWF32GGSVdYllH5
ALg0IXCENEFPlDaxV1lDYqIXTtOmc/sKJH3Z9gzIKQaeI9v6GqtQ7qqAMXtNPQk+d86OGW2+G1WQ
2hLNwfRlySeXXGginDZ9HcqHnkgziKCN0nfztCYCVDKsor3X8o5pSKxjvB+6skUFIsnuS7AxzhlU
knQJv2b0B5+HOZT5KXCVhRq9jT6A26H405Cbs20ZahIyIimBogglSCuzx0w/RsFows2TVn9KdFNj
4BPzREJjkj6ix0zEZmgQEWw1l3/MwkRer8DlP5Ek6ZBA4Sv7mNbevBe0Oeut7eSwgqMxlNgMcJl9
RITTb1NQp8M2Jg/myhpqajYroCOwrZIVtBb2xIllySTt5WvGHsdKP6yQC4YBV1UZ6c8jiN3wjncC
EMstOBPv0DaoHQgwbz/YfcioJJc/or7095Kohssh8zkOpyDoArBXdGxkdN+tvsI3ihR75+JovCea
or+Cc4tmvuqceysQy76eq/Aq8Ynf3fR9EL4tQM53iofmRALrSoYE4zQJJlRDHzx0tdXewPfN9a1d
T3bUXrmFv1CtCbwAcbzng/BbeA1UiXd+0cnmuEK58CkPsYHSbYmzsN9M1eDfEEVWgwCQNac4pslM
vHz2HT69+2lI+a5WZ44eq7bOll1kKdG+lP0cdeRVsvtqxMnJpqfyJIVUKQqq0CWT8Spvkl7chC3k
dQgeACbzMiqiTRlrMrbmgDKd5HTVnAYCWm6gDcnrMKmXV7eSUJYpGqa9RkOqj4pYm2A7nAO+LdIS
5CVFnNtc0l4vnc3o6BE6+Er/4dI2xII6zTL0NNpZt7KjEYcBNKl4smFWJcS66Wzc9XkzwVxI2nm+
Wdds6nacFLxtI/k2dy0sCBOVZvXrJjeMnDtMDxk0qGqqolu6g8upHAL7oi8itqDUo8zj3ESjJI9Q
8ZdWlJ0gapTzAbIdHboAHVe/q8p4+eRmQ3MxErhK28YeHojkY2AuJuubtYqaZwqSvNrGEGeD09h4
EK0YxtOFTCfdfFJQl/wNIdTyCV6X2+Aubvv6gn+JeYZhAemqrET60e8ETlk3CBGsZWWJ07G0pbsc
oxxsode0/Q/Yts/BhDTey0AyPM6Fi7d1KYy9uU+02sWt5Vx7w2BDn8xp9tULzyPkpLza5ymrWTCR
OFfoLr9YlRdf5Ra5iQBrLaVuzp6MiLQOpHltX1zEMVlKkCsSawvR3WkOabvmO3f1vXur1fZ88CZZ
7kKRu9cNoVF7/E+YKy34Dxh2jQSrXeGe25iC+Z4Lznlf+y7KX3N7tJ69vpyBkoI22feN7/Os+Wre
WTmoiMoJrfHYp6m/Lb0pH/YU2Wl/zQ/Ae3CsFq0oOLhWk6NBZSGvQNIHAGS0HwWtvck1LLKdQv+G
VivkQBSEhO9scADPpNj3XrNPxmohkbEJKvR3Td1OdPE4pTwhIvRe5oWTCrcw88ezdVmQUn8ZxuRu
h0Hm7NIx0bvRld2RM1tk7+uVhJ/SCsgVboz9FdCGfyord5o3VR9Vzu1CL+x2Hdcwv4i7xvvUjeoT
8udZbIgdRyzoZBhDtzNlJgkgQLun26qtCIVlmPtQ5WR2bcFEq/TeUYiIUcX7pV71ZeVFY0Qkig93
AnziwKpxgl3pHM5Fwn/rqb+op8C4UeX871217WuZ/cB4/quQ6uef+kdF5f/N8YAJMyGBkBAH/xyg
mIoKL4htxOLnIQql2991Dy66hygOqbMMVubcc/ujovLcvwUevxAvEJMadFj/UWPNMT2fP7W8bFxS
jsssFMUkPTzUVL/2hPDzNm034e6sF0/s4aLhhGi83JTz0TLfc8TXV6Ax62Jv28X4eWz8+bnwB3bY
QdTdxz99ev+m//YehGGuxrdRmkQRR3vTbvz1ajjwtAUw+vlEPpBzSosVNewUNTzDah6hls+LT9Qj
akNAwlXM2tjlxvqfrNhOaV9F9ZsYR6opIbGUumXpPK+BFTsXOgyS746mX/7zyfim/if93vybKz7b
U959fuiYTM4KJ0d6hu8KUj+LkKsKPZ48mPXpLlRr+TxTQHuHMdJNgFlLOfkuizjfrVGoaZYVtndR
IbdGIDw345tUAyHGGQDmHRUpE5CxkrQuop7ggn3aIMMtJnFVDeTpEnpgi5dBdteMgDHxZ2w1t3jC
5uqnXuF/fVe0bd/dFMYdA8wywqHIKcC0Y//UKKRqSRerLYdTPSKNb1LENxu/YG69aQ0cY1EkJLSJ
U376/df/rj8JejiivUyP0uVe5C/msv70soGtUr8d0vpUx6tzcgo5nUCWbDOyUl5+/0qmkfvnb828
EmQXTEBxiAjgPd+5Bei0dky8T3Fr+6/dgjr5Ihlj7RLSLfc2pp9169k6brY50aDVX9005qb49eW5
UUBIUH4ZAeH7l+e0lMmUEOhT1BXBa5VPwWtRmmsI1optjq0CdRtf/cUCmAJVetFE38dSDMdFaP9G
hV5vb+lrNgXFSl2xh7YuHalY6++tNbc721qraAsnzO8vkTCu0190kt83kg0jOjLLhlF4cbbzWdP+
/EXZ4RTUAYFo5HIn1WvWk9PHhlyMNRmAWtfpFXaR4msaI4hUaycPYeOrbOtSfP4Y6V41W42ie+s3
+fw9673obQ5aGV39/ivGQ/v+Uwapw03EsZQBNU8nA5I/X2VIlrbdy9G7zf2uTUS8Q/WD+HxU4KHG
eULyoDr7fq50QDa6lBFHuxpmWd9elIYyVcBofmgRe6sNouj045JDFQWuNW5aWF3PoaFVoWlK6CQb
hFU2euCsknyoT4thXJGi7AH5cgBfWWcIljvL6pKCrnxw8/Qu1bWHm2GKutMIQGukU+QBfkAd5WQa
237vTysOiiXOb0oJgQu0mn8lDZVrTQ2gawH5UqHagttlnRFei6F5OYbrtebqWzt04+Nkk9mxWaox
ok3TTcjGXfeJOeJC5klEutpmlUXyFdUNALGs7qwvVMbVrm0H91hQDx2dTpRvaLup41tDIsvOULLZ
8MkY/SEj5XO4cNDGfuhggez9pcfugHh+3pdgCNPtvKQxMCPDP6sGDxJaKz5APwWORpTOeMlW4y7b
2tDTiMApP6mKDHm3F+1j4I1Q1kRuuYchrNbXOGx6jmcqXw9zEacHilT71TW8tiFtUcysrsG41Wek
G9V4w8MB502nBvnWG/ob7fzqsuZHEaYaOBxYuJm8yTM0LkrQvEZnlJxvqHLeGTDXg5pLfQOdWwx/
Ljuj6HLupPHgjQZRp7xI3YQobcrkflq6sao4Gpe67t8k0U7u+nmgloaVSZQpS3nzzdVVPjL4nMZp
au3TWIxVoa4EMdwXs5jGBDZ2RmMsd8vm8WxLyLWHDWfiO0jw4tlC8XVVRt6cJOyHTCSWDp7uktrb
viRp8oOkwRqRG6qjhYm+KgnOC4fR445aksYZCL1mLzyElsyTDzOPTphuAWwzoXA8hLgHyP292JQd
m1eyV6ZlAgzEtE8IUMIx0AzGTSLFBAdlKSNAKkNCVXAI6hReTrwGrJg1x1aO4rKnMp+Zew93Q2bB
2mnSLP5hTRBm7J3duONF5sdTfArORWv9Rwlbq6Gjoh0wgvUSAQNMj30yzNgsRU/j5aDLsALxMAxV
uw1cjVEwUoEuL/qsy6wtX6v70WorY9P0Qig9/Ne2PpS5bVFPA8P4COlFVEevF2O5L+QYPqwTvdoD
RD1IP/jxBoYokXTliNpxBoLPZuxd5enqEonQcgX7Zizhc8A0WiGp5rpdbqtYc2tbPCr9LnGc6ar3
gqCEjoGWCwL8zNcJZYX6pDaxCd+ZIYlwF3MB2HU07aKjA2zuMs0iVCduUXSw65ss2a2ExgbYAPtW
3OXJkvtbL+tg1lRtvlrXTLH8g9MmacDlAi3YO1ric5KZg6upEL6ERsfPMRZipsDtk3rdVi2ZtWLE
yawvfW2wKrA/itg9wQnK4DzFs295T2gp3ekUtkKj+yCD8hbwB1sSmuyCPyCMO/eQZNKpP69OiQmn
I15YHdBdryQIjen402gDBgLDWOxw8x6mGhPKfggBYG+qiS7GrvTAF29pfe3RgnWfSwYmnGXSfH4c
gnD52vbSu5wjwE77uKAFuKlR33iHoGxwaNX9zHlItZ5/P4wBLp3R4ieWM0eL7gGW+Nmt8uyyVy4H
5RothfshsyLxQu65uTnzvBtQdw5MahRZlvGW+RzfDVAoLqwZWHSv2cHECy5F7u6KVbLfAY7jGD4O
InEJypiw0rhxLaCv+fky3Y5qNMWn4WtBzw3VvlkqXrppViBAABWAh9lnm15lLn1hfeK6zKnOD2re
xdQFfFSyaLABiWLm0WlLctPv6z7ike8nqoKU/4811R1r+aFzfN2Tf9ASk3OUTDU4IloS0x7Nq04d
lGnN7vXcoeXjnxkK8I5YQJRwTJ081tULyhVQGnOWcdCVZApsFVip16U2+CPVM+bzRoXfKKXMzcGx
1kX+GLNbXNBnw5Yg0u4zhmwSDaQvM/eqiVMxXScMNOad7iPiwNZIexety8eK2rbT34qyCO7UNNjN
ZYdip/i4gC0dLqvEqn5o2FqsIVmHtYhzQOztM1fL4cDkW3y07IRYMtjzzEl9ljndL/Iha8bhWhDi
GewCt3dTlj0wBptZuuKlzzFK7Eu35jEh047MDr9uHPKOWJD1VexwS+1xNXKP5AHU/gPUhHnPJrN0
104/uYhlRDnO7LTebFN6k3PUi1k8WZoy/WoVOCTfRsJLh02FsJ3W5eLyq1TlyHXrL2mYHlu+lmVr
FSIk9HOex1uFk+oxn5n0xtFw6VdqDi7XhUHbtrAdPHBtiYbmtg6Vf2ONNuFFsqur+TrVSytpHuGe
eqISGd5sUbOMsHQO84ZgKwTTYpnjjl1Ad49l2jmZgUN7MdQpKjD93I4evReJ0qwHLAoD6spK2uUr
RFJaW2U0hMURgZtzr0BVAnufuiHbZ6sBzWbumHt3CjZXcKrw+ePEbWc7vPUd6SssI/kyEMzX8q0t
cZ0x2F4jo60eBkKZlaf63Vwy8LlY4467H847nj2daJvuYDuE3cezsy6XEDjpiGTihXu9Gu5qAYjz
MLkkdBxi2i3Qf6bPbjwtscOsdo6eA7fGc7cE6ejf+rRI5geymoGA6ZQ7et8Cq8YpaSsgX5k34gaN
+lZ6d66ySwhUqhG8L6Vw2RS9hV2xwgrOMLSupvGWrBWuvxdFegCXTqd8UYCqdOfz3MMVApDkJzL6
rxD1/88/gin+t5Opj6+DxD8y/jqdYsZj/tg/eim40iAiICjCYQZaiwPi35Xg9FJ+DqzO06e/t1FM
nimGDlgY0BTQ2PC7/j6YCv6GYtuklRhcEsKn/6iN8uvJlYgmFEMOpwwb3SZH5vfMFMY43WQNU0je
ChKHbZ2p6b4vhzHcqKUbvvz+ZPPrueb8YpxomLXZArkWx8hfzzVpoPwykqN/L2F3fT6j4fQ4i5ci
GxlgYL5pP6ecfF+FgdP9H14auw2tJ4NPeU9JyqzCUWPj+PcrfuvPtehZa37iaKIpdJ68WLGfM0cx
AIPEBDX8/uXDX0505p1jkHMd22h9+eLev7zrZWktIIjdI3llrhZbM1ubPU5re5U15uUUBfJfsGLe
mfb/eFFuFUivDvq399yWuq2TKW2Fe89S5D7VXuwd3Spk2WGGyjI2BvGNf8ZITs7E6FGO0/gWtuDA
Syvkc+hCkhjayLD4BqunslnX1X8NY5cdOglm27me24RmEOh3yuahdWiaq7IGhfL7z+7Xns7PtxF6
UQB0ilmF996mEC+xhycY2a9DQvnLWVaAkwb/eIwA5wkfQHOtimB4+/2rmk7APzsdf7yq4PGgXckL
G5DvL2dwdA65CnpIb87sPJGYg/ImquUPKJUdnuNVPQQ+WFMkhhK6pJz+M+jO+fWxohrEC7Ecdvz+
WZmFqJn1KodGJjb8zDwwWtDCSufO+YsMJMc0J9+9VxwlpqeEQjH6FyJUoiNi3u3JufcNKMZqJcej
OXOwmVPE4vkvfP+VDdU8nRBIt6BCeFisPMLnXhCy+fsP/l9XpAhXrM9q6UQB/LR3i4SLEUt0pOPc
T2PHQ+JHCbwCd4TTyFEfy/nvX+3fPSQRyx7PJf9hPv+uY4hVFbOJhzK8H0aOqFpScfspDI8pAtBZ
9bl/9OYBuQqHNXjExGacqlmolGBkkMZIh1byLgw/N+0CxTnGhpcwFhDzUQpC45UzRUCtcx7xIK7V
ciWY8ZV/0ZZ7B0063yyR6Qky5wsYor+nkeRlmkyxFs59kuR2dzjTV873jRqr9nPfVyT9xgvrHhmZ
N0iWBEDglYPooDEgtARMptDsffBAKzzTfuck9gBQCC7y7z/sf7MKGj8TpgcC2/7V3mehwJrDxHfu
A5AfVCnmY3bavv3s2Inz1BlO5+9f0H1/M4W4M/2YPddGPBojHP71Ka7G1M3tQg/3Z/ZtMAKmYOpv
/uIxtpyQ2N31Xog1KckS6k57zqFLLWBSH7OpoHz1ag13tIHOkNusAGeiTeYhN/LNPXH+iBhUsnk5
mRR4qKPmWtM2vTlDJ9yIN7RqKDS/f1e8g3cPLJs1fWaDamTwQQ//3U27xoUgYlan98x5NYmDeiXl
AJ70h84r9Uhwq5wXOqwEDOzcgJH1FvZlIg8CZQCuBn63vdUkaZHa7M5727TZ5vP8WobD5GxrJ9Ue
gNsgAfTirQJJplys59aq0nFnY23oN8t5JE6aB719utU8GQQKkxX8c3Sel80Gp0R9P5mhejxU+Y1b
xc1pzpOo24HmoOfVkor+icNv8cFpdPnNLgaIn9QBcoNWcG25vlm+6aDR4dWowXESFjcSeiOCytt0
Xt7eded5vzrP/iEl28QjybjjwBFZ7ctUl/kCbjWKHoXopL3pcpQ2m96dO+aaQcpoHVWQxrA5uvFX
SON9vK0riEeXq2IgumGw5PdHt9OZdUwAo9246WSGCHNyRcqleNTLTFhHhKywR0NGn22DWaYOtkC2
CkkjiebeHTnvZc8p1pfJLs4X8ZLKiW234B6JtMH6hg1Yoq6SHPEoDeDXAu3m6pogeB0Ij8u252kC
JSALMb1M9fATraijgaNn4kEsjwd6KhvmNGVk4p6LiZ3ZkQ4CjPWnHAO4OdqM0Gu6G1QTsXNIf8o3
2kzFRz/N5GkuxPgtxj7UbFJX4qolLnAHVzg99a7fH3pBWmUHmHOx7fUTiLHsyp1jhvTUAV/RkBDz
k5nuhHCTg8tI7kslhuBT4yGw7UJSi7hR1Pd0SvKRJmBaE27B17OVyVhfEF4R7CpOpXAb08rGyJ/U
CpeItiwMSQyYfPqCW4VOo31CK5MV13MdD4UPr6UU1VNEbLMtCEEodRPt6P8CBdmMzNAhE0EhoPHB
/zru4gbtFqWRRVIluDYdVuR+O6L9RKpX6HG5RV5zbKInFB8s2xQ/K7zmpkBvu6kRZl7bKVQmVnuL
cQtTdNpC5UJ8WZUm5bOC6zrTZwRoWGlNz2KOhJFDEHp08ZPfLWOADwe/7vgdiNfgYfUEM25DZ+VL
JaoawbQNXHUhrbqlD2x408XMkp356f0UxSvx5zo0UJZlwfdic3gfy5jVqFqCVxDI4mVxQd0NK4DR
0GgqLJ91KPIrsa96ztKbjic03laV4cThdeHiOHEgkYwMgtxACgvw/NdFXdBftwPzQ00pbkY4OShS
5yhJNqUvqpS+N8Glm3RVBm+XUfhAWOVfrBFNoEMc8OH0Ljs1enMDjO2lk58mbJcCJRBXlXakv4qo
UQ9/CEPABt+d10hquPgmCdhEo7yDMd3EwxuENT5K0fvO0zBM/O35aqtpQoDqdb66ayg7XbjXmb7r
zrVIAfWx/1BXRX+ZpnSskIg5p9mnMtTu4jzNGO32ZwTVlHHc8MqcJGhD2pYj8KWdNtUjVu3g1ak0
b4pHklcq5Dy8AbBUD7n5O+aedKzSHFGrbaJvzmBXYcqjtoR1dm4y5QW9xq0ilvDhXCisRUcTB+Fy
+Ooq6nuTPv2577gYRV7sG3ZTolUyyqFjg672ZJsQgrBJ7NPQ02S54Tbiu3PN1dZNBxt3AP9zxomD
UqIIbwxvLHCK9nMyGVw5gmSYgIkrqNLPmMsZqTd5cgPtmM0f+KVmoeHQWSDpt+cCZzKliol0f/t5
+PHMnqxzxDYA3rVfbn2rIGUkakOkJnRCIMBVgf8qI+QvF2w7XGDrMt7YxAT05Ht6hMnX0pL0Surz
I+QkAR3QWfWmDGLnQfu03Mf+gu9XDHxHbYJ0d+QfRWpyCmo/YG1rzFGlkOiYHe1QGBjEWsg3zVDV
i468nebam63wIdOT1huL0LlqR+RQD5iVHXc0t2dQl87JTg2WjdY+vzknTP3Op/093cLbsuRlxUCH
Ki1EOLMBtk4fDwUpF5OgKduMfsFnNuLdfGGiED3lRdyV+7EjrwiHNvcIMZ/Bq6wWqlKFG4wjgFkE
itJTD9AI+FTKIkN7hj+RrBaesDY0L18tdG9z89Qz+MAb4RCWdoY6Ue53l13i8a1mLr7Hko2cz2Gh
BKWNlrycoxDOTc/eYH0LGr3V/if/Pg144vt+4ErOd6JPBuVwDQnf3BvU6HunL1l8SJhgrCEUjNlj
3JgvKO98lia3SbrLqnfESzauClEPx9Fhv4YjRRHtLGogd0mrR2gMwauX5wjBLROCIHKOIb6KnafF
M1MTz9XOvGGdF6j0M9F+JjjJdG+dRcER5749x2zggWAF6hscNucD78qwnqa8xyOackTNWLoRpXOk
fTLU/idQ/3wto6nSVlrv5c+K8bxtaszYy641BEIvNrKDFen4DeB27KCTSwzfNHGSMQ3uvp3JusoX
p1x3vbkcGfIuigxcZGsGKdtapuIGq6d6sFftJbvIW5kADKUTExmUshxlBQ+XS4AA6sehD7wN4z/F
1K5IDPkwgVi2oEWE1wsLYh+IqQweVL/U/bZefDrkVm8Hr74yKws/TVdfETBQwh8/Fl1jNXvAQ0t5
Vc0hf7qcpNs9AhZZuEWSgg96NfdVhouGtU+BGbxoUodFnlIkNUdyBn/IDCvuifMH8HMtMgf3OXdZ
F8zC2qcmGuF87yapCbM4471VlOmvwPSS+/P9CSssuchpBFzglveL22iKuUVie+ov/aCYr2Sq+/iP
G6JaqvhHG83FvGU+0F9aJPvtS02eS4po4Ol8V/wMKyjcxDnBxOBBNrKYHLduhrLSypptWOMa2IxB
zUpExqyFZdSlCdEHuKU2mXlD1lJx92XE5m57JrT4lSmEAJ0x3j85PoRybjnnKQCstuwwZfJkRUnH
DgNE2jtA9yKvM29Y7b3M+QDYCaWjXLmp7TPeclxYtM8roA+LjjFKEvFhj4lltm8IPuQpRguPjdmA
6g26Oo1eE+TPsGnSnjiWzorp5daQVhFpTiOPmdeZyVHaavVQaZ8jQctR7UUQz/SSEkWRbfCcoL9e
XH+0drnfK2fTUwshgHRiUiHGaWZU4gw5M5LzqKU/03WDeOQV0qzhbredZIWUF0wUISkd+xd7acnK
bJV5v5FY7vzJjR6nWFUf0KCDKkisbSHy4TJAC85wgJWduVH+I/WGZhO5HWrUkCP1dm4wbXvGLZWj
lmb8ki3rdqTlKYxfMXwpctByQcZwDsnhsqoLizjtgw1Qed6kWPE2EkDSMWvb/NbzBwdNEMrEIyd7
dVk7ba23ZdvWt0njNT+EKqkXQsPeg2XDHdYPLmpupYbRvurM4n+VJ2Yuiw6KmooER04wZV0ezbDz
qabLBhO/TBbrMc1dvp6+avlrJxw+JC8gQZYOIJ51uBWXHqMVJgEzNU5lSrpOxuAMybK8IMHPYtKE
B+V8UD4ncaAhM8MsZhmIoXsuL8H1/FK4DfWBnyxcqTpvJolk3V6DrCm+N9SY7C6iFfvc7OGOlScv
SWxg8ueDYWqndXuFEbFlyTNzvyZUUXJNP62/jMgTuclwwx+NvvqUqkC8ONY4vLkr5NIQ79WRMxjf
K7Q/9s/eYPemKmW1Wk2oy8wrY0FniRR5weIIfogJWlfzTJSm3jSikZsKGUm1Q2PMGq38Fis6frJm
ZN3rOx6hseTmyRKrAJcdHMLUrMwoXNiBONvJSzeQ2Xd/DhmrBe3EE3ceWjJ7EzfWzwqjo0disTNX
RR37xyha7ejIgU2NlwPnG3T6U3/B5Gs6lL7rxpxVRgIDi9V5imOHll0gWJXo8/CRRKhu6TUlLieJ
KmRjCWcdPkk61rsz7bINFAFCa2qWg3PJHOB1D1NXbeiSVTZmqyqK96EeXVxZCJRlP6lnJfGESV9n
z+2UFrgJIsHqzGlnPbAhTignwsp2Ed221l1/Vj5TTqOC9npPXbppYH2bWi94I72CAThVJSHaaqDc
Xsp0Q13l0rkYbAIhkVSXRlwNyBed9XTWXHddnXf7rlHdVeCp7JQZZXaah9nHqh3TRxQ4M+lOzPh2
OFsNoCjQJ+G1yTOpr8W3ptP8puAs+s7OAvD1LAYv7XQBPzraOMSY8oWfz22F/2pl/0Ir62DP/q0F
/fj2Kn/B/PzxJ/4x3HFAjaA7YRZz5vzQXv37cMeJ/sZu4wRIic5Za/+QyZr5jg2ID2Mv4yDigf85
3zHGI/rNNms0YczMvv8T4xHy2l96RQENMNo5UEsolZgE/AupuHAgToHmDE+B9K1jyhm7u64jrd09
+lId4ARm4F949ZUCq1g+rlkbiK+Mnr7LZg0e/ajwSJhsvCe2dvWxoG93TddWjRtmpgz7W+J3KtKY
B9HsLG/V44NVuky/Zbos3bNdd4mFcv3MuSpENlzMc5nnWEmk6DYL+eaHbJD1sUo0yc057YtKO+mu
rkqfE2ccHBCHuLhQxXRf4AzsN7m9JDfEqMErnJDj6HDurlzRL28oO7741Ri/+WKwkWc0EXywrP2C
Icne+kEVHkNveGVPIFdYxVJzpHGJwVy1VJd22/gHvijrVOdWonZRNB8k3cQ+2fY/sV4RK2A1HwJA
FWTNZ0v+wZLS/YhE9safvBYNvGq3QybtBz3UzcM4dfCLR/sjnkPxrAKlP6gaqEfrio90OML9bGvM
mHN17+dEvvlT755wIvfHKfaSrZ1n2U2F6esYhDK7FVb5KsYOqR/c2n3QhsV1VxXY0Rtr/joUUXLU
IFsP2GdKVAMZcWt57HxneIiCLR56bCpu9n2a3H4vlkx9Cpx4qSkoWO07NFTbDmfIF9edin0Q5ZLP
pvlYZdXHzuKlOcCj5JPL/DkZrWDveXWzpy+FQrONKkRHpJKRyFPNgbMBMV89RqvyTaCobI/mjnzu
5iE8xA7amw0n1OKS3bujCI6ikaufox39ldm7sGeSSyjlFVbUEGzxg184xZ3Ww/ohWaS9lavf3Ui8
10YwogJeBQuEQNx54edlTyfG8rLHJRzKm6Bq9Y0EIXwLtD8/ABBe7pD29Yd6GNS3MfaJ7GXCRNhu
YbU/xDDkE4HVvnNRRfly069JdqkwLt2MgFFIlw6X9E3SpjT1S3ApHUqiDWFhESu/wCaXjSYpsNb2
JuzFWmJdc8FFdyHOiJR4wRcAI9NCr1K7h8IrOk2iVpTt3FTizJFusC0sLFubpnLF9VxVKt+MrU9i
0dw1/UEsyAI6Liqii3Y1rHp4TjHLVxvcMvJHM60Np9VSXEYZqMw+sN7CNbChBssc0WaSAhDG6O+C
EkqxRCHxOES5LT5msy42JKVdt0md3TFxlIcyDeyvc+iUBzdzwm9Fl6xXq8KxtQ1ncosMT2XTO+Py
CU2udwd2N6IDHCeHCVF7SqTooq8bDD3jFqtNc8X5bWl3yGTkXk/uege5rtmvELG3YajqHQJW90iH
tH8o7SAgV2mZXgIZNPcQcaTe5Am800ik2bXVenoTVCKu0MbzlpDhGusiLYMt+d2Qk/tZ7511zhHF
JnqfLfH6PCsipealcw6SUcBOCs1XQgDTrYzr/i4MO8Yacf8EzCB8EN502dfe+mGZ7AXfS3QVTDzW
G2xd6pgl1XIZL2FDl8219s7iDGS4trF+LOjf3JK/7D6RH5Z/yWyn21lhgdIfTtox1plMjjXYQdA/
HRyfhugv1dq3+Of3dt0s96nf9Tc6b8l9dGO6PBNfdxPUpDtXGdhruxMgCBb7uHbOG4LY8NT6XX1E
feweK2b0m8wZCBisWxcLdZJe9C4CUVInnkADaqSWrjc+rkLq79g+6QBbkcaohr8+0l2FXsSRMxJD
V0KRCIoLcrHaXZawkNvuOl5nkpKJBg3RXG2dbkMYCbcAjy2MnyxEIpXLLilE/NlrjP2tXYgyQqi5
731Y7bscDdxnNsH1EsSu9d0hyAz5gKRrGvrTj5wQAYRjWfMwdKGzJWmPJkNnv6Zrle47pyxhAM3z
RTwzZd62SSc/u2s63vRV+TA0zUSicFhvvb5vr11Ds1rroDksKl7vbCcTHwaM+t1mnJKVgIKwv6j8
hsO6p+IdMud5N0XS/45keYa5ob5NBqNVsGZSbRaLNHRs60Zaxt/aBsvHVols6zvt+oBfSuxGrwk/
T7Hk2fDCdrcGcXkEBKcAfU8WC1a6bJYg878UpHIgluqyk5MACVjtxnldiCzaQdF6BrmQbN1Fu5fB
HLYVx88keMQ2qnatvcbHSpQPq+0cqR5sBLeeEzJCJGdwUzOT3kXZzOSqSD+C1CJgHKfkRoe1vMvL
QeNR7dLlxU7D7kp4XXSV0qCIWUETccm6aW05Ut0MYMIf1nW6m8iPILDBLq8nQzYIuPeecu1WVwno
AR4JzpHCqYGAEFUnYuuhwEOP+rJv4Od6eMP8Oo0viYmYDmmMDnXwYP7ZcUKwa1tcNIyNjgmZAOhF
7Wy3tJV/5IGSh6miE5GOEzmRquyIK0mqm5S4QraiZHmVmd1eWAyWr9d5iL45UVl+7YfWOgVDD5u+
Ch7X2H+2tT+cCgGYYFno/vUjqP7/x96ZLEeOZFf0V2RaC22Yh4U2MUdwHpPkBsYkk5gBdzjmr9dx
ZkmqZKkrrfdaVLdVJZOBAODu7913h7AP+q30guEBull/8vzqNQfDPKZ5kOwkiuT9gC/EoV/KACKL
kahTZsf91s0S9xaZRnO9SA/NICfXsMrzGysR9rMx1uN5xKmMP4AVD9+sLMM0ZRm880oQfIAr6A55
EawNG5mO7z5OxoiQNazKLfE48SpIhvI+ChOx77tQXokQUeikBH2yjH+ERcIWiI51H5J7u4KzWx5U
U+r+xB3PBIKZpyFSGULtodmIpZQbXCWXD0+W9ykJh3Bs8+AOtxNv11lFh3YcGwc/dy4GdtWtSK0X
RHsGkyM3vcpFc16SX3sx+dM5UXTuQymL+iRzx93i/zboKKZol01F/NL287RH39C+TAYmbJAiiSob
7OEYIMjelb56GS32lchEzZxggoYA8hOhejV6b9602MetgjBfTlE0I0xPyrOpO0Py5CK5aarh0i2b
ZI3kvFmnZlA+5IZf31FUFWc1cxRcJ6wYx+axCPOrpumsfRQk4rJM3F3lO2IfTmZ7MTpuvaknz9in
uVvt0JEm5wRssu3YeX9I4hx3jmHM/WvpEehOkqy1m8KeaU6ee+vRHV8U4/11gyJJ7MfRWq7EGORr
8tGtU0Pc6w4p+/Tah3EIfUUuFCmYVHq4VOJJt/Lh0228Zpne6iIVLz6+bSZl7muVkOPIhXygxpW7
vKojRCG0ZwgsTAYteWEgwG/hRaOQqfC4cYv6Qkx2saan9wEKcYtd4x/yHnetvXHrZeRI89tu5UWM
24siv6LuXXeZWe5G2192Ziw4QccYMif7AIHeVJtpGJqH2DHMj5AEJWZeJchrNzabxu9IksiqlgjD
Ht1BWdx45FY6K2XO01kcK3Mtazs/mjzqF5j1ycGe4ngb1L0ebcyqOLUEDawTTC43cgShZHwUB0/M
T9toZ/WBt8oW8yYQHEircU7yS2vsrLdJBOXVMuGRTZRmuXbiwt7F9VLW1l04xX0eb+IhTJs3jAoH
311VP6d3U0pcyCn+nOt1Uxg19+M8cNeY+016ABh9zgLzlkkZk8FSjwkZMMCgjbICfqaeJRoEyner
QU8YxeesMeIKqRG8J/5O84IULN7N9iCO8RxPGLfpuaWpJ5g9PNQLKfjpRvnNs8PKc4q53VGbGxcF
UPymT2Z7nyHHZSoqpvq9jU3rotFDU0h0qODHT0F8798vKagwsSz+u1sS18NAbBFnsRbSe0vU3rYV
LoO5ltkbqGJvzBEjQKaxKH+bdOwPbtnhEJ6qeUPVZ28alxLGHlW1SrSE39di/qD07DOzVvgmap5B
hmPZNtTKf8+fGYUHBp9nkjf7MGWD+03hIDytMD2ogpWyDAbZZgmnmTt3O2JuhCK7m5/Jcb5K8pDb
ii/KdIc7S7IZ8oQgewhp5gW+MvY675TatA5Q2UphpNmv4kTgU8AprCPnkeTk5Pw0sL5wXp2qPL9P
whKRJaUnPZMaLud6Se4qb1G7UN9snBvzPZbrdF8ondNLIx7GdtXU07D1EZUc51zJuziumA9hFk8O
zBJ5x0K19W2XRC0ooyUf27S1niwRyqe6SR7jKjDPXVuMDCFr0zg4thBg8hHmU/1gngH2iLsBiWK9
iWNRBxf9lOI0lMrXYGG4thLLhAuGkZpIQEaTYz9bEjwizDL2r4pyLr/lpsgfGNvH+xBLXug+vWXv
aYW6h6Ltx/dBJ9ri7ZacqSoRG66o3uVtziKcCI1YtX7nzStaD2odmUl7E6fe+H2h6qPiN7DZbRvM
LeSnz0Udldltm0RUYthUwmDQbhgqNKwtjrXRcdQ2Gak2zPBSrDMqeCGXpbbTCLSxho/DRhk2ywOB
HbG38i2fL+fMbBqmV8zfCrYKMjaG0VwvebBcGTO+HWUv4n1nD+UtSq5wQ74tzAgmCStLmskp1sYf
RMwhmc+i5lDnsUVstYXXGreRQtby2nPPobjOatPTO1iyjWY5otdSWV7Jp6Ybw+rKKnLlMBTwacbk
p/HI0EBWXvdQTEBogUSWd2PWRiVWZOQHH+8GfuFgzN86krumeyZDOeer0dHwdte9yeCP4IA+sAMy
iZ12Gs+4JW0Y7pqE2IG1o6ymL1b/UcHLIejDmC4Rm+1jI5BMWqrp8e8JOJ8JCf9LmKN90OJnJNHY
yOIaAzPxV1qRkNMIY8MaLxNDeRsjsvEltZG+AoMbCJ3i5IVMOD2COTmFtzPgUXgpLsEBYQr9slVN
h82GsY/wIijkv0Yc/OPatFG9Vvciwf7CDaqsQWIYZ4+XQrSXgaBWxDZv+A2x6lde1c8PsXRGHzrv
yAy+3gCsMiea3mG8zGzsVPnHN8pdHTQ/iW3/D0n+BpK0TTcEx/vn+v2L13YuX2s4rT9J7Mf3//z3
P/7SH6hkoP2PgwCYBbIdZDEddvIHKhlE/9D2ww7hn/Tqf6ad438cgMVDmNOu5Z8mx/9NO3eCf2AA
51j4JgduoCU5/wosqRfInxYQH29iEcA6IqslIq/wy0tam33eYiODs3BieQsmb259nuCz8lBhE4FV
juf9hlWqf+GXD4Qux7olVhUPAl8z6v6k0EaDjGfa4s8HktPbGyQlA5AEIYh/egjXP3/fv/0pK+FX
0rCnvxZafUJqXVj7IJNf6IadxxSe6KHpMLPr70d7kjdF0+L4G7hiaxojVnOqZaAkc+NW0ZA+/P3H
e1gofP2aFsAxUC8eBFzN13zQvp9DQJ6gOzSlj8aNJnzZQbk3D4ML23uyCaybmD8xS2Xeaa1E7MSc
RSIz4IJCDLprQo8jGqua+UIhhRarxHLLVbiMBZVUwc+WuCADKZWGFoqJ3K9XXqy0oxIa7g/ZzcUt
kVTFZqE/P6RkwaxjnAZPle9JnKrlvI+HilGoSKyZeDTpSDyPOeUOpoTKjZ5fXLZjAcdggh/UOX18
AtcTrxAO8HNUzTB/pJjH74a6HB7Lvp73Kp/q89gyGBHHWYgNDyY952lsNi9pBmPaSkz+4jhBxVBy
wvXd9+PbaAiqbjMowaRVM58rnAhBe/ECcl1nbycDX9MMyKnBt9q+R3QYboKpSa88udSktEe41ZMv
Wq5EkLU3+OxQR6H86yiZgnCl/HS5IGoeN22z0gzErCUW1pY3quri09IH054BV3mU3cLlON3wmJvV
8IhK0r/j6dhbLO7sLc1/ue79Sb7NJHStk8DiHQJqfEi7uHnGkZsnA05jHvwxYg2NbXxyUACe+2R0
HaRM54+xF/ODiWbyYTZb9c1voLbEuBQcZdLBrigX9S3/dPpuGERWFXEVGygdONTCUcEx1qcQpBEq
xVYJRo0Avfa2kXZxK/w0WvUWZV5uN+0bQiPQzgK72DUD2SU5GBPGmLXby7dJsZxDo8OGNevLYxPy
cOeAcerUk+G6Ufj511sT2PYosIpadZj1bwLXYLpsxcUtky7mxGEqL6ESe+uSJLEfACOm9roudhVM
IjYNq3nJJjk8xjClLiI58KucdN6LCs8Ka+IbR/BLLuNCL3ZDelcIuIe1G/FdfDeH6hLhMDgUMODQ
4tXDD6vI5v2c2e5V4vIk4oH8WbcWGCAajgsfSvTc1yIRr0EZEXYwxnkOpGlk9aZJ4/jWN2P5Rhu3
XNRjOj9gWQaoQhAazoay2BlF3b2jGLfuiTgniy0pl51lcG/BI8xD3utbrV/Rkpr4B6azxW4pZiTQ
cuFJuHBe9q7F+99qdmCZBPGpxPBxRLpzSrO2ukrCD7OP4MGgW/YpxeLKPqbKezHtWT7Zcdw/JpgJ
Qa5FfrK3TVLBXZeJSRwMPzo3EJeCxBVy9uwBQiUPyg+MbhdLV1yJynGvom70rnrQhPs6U+K593za
K/LlsAYvGKfacfMCXDOf5fA+76YQm07kASFqY7ybXhN0hPU6c7QWF9Eakku+HPLM8qgaZdxOmGx1
xBbny8UYzuqbUEZxO4MIhLR23B8LifhpguK19kczO3SNTQbjFE/EnANdvAkMuXhMVUGsygwB+AmE
LjrPzRmShG87mBRgBhba36BMW4X/PGCe271lbe8+ZxaEweQwOEvtHiA/GSSqwB7oL6hmSfXFO613
b+kL5xWcw/nBCuduTYY8BHHLQzQo5eLveA/B3TvbxjueyTdbU19f9k1kwyDLoxPkuevOVMZNQ36x
4fWXLl0g3z3wbpbWY+8MJuey9ZI7uNaXlYGO2gxYRAmeqcfKLh6U51rbvgS66t35exZWYFhD/16k
NoVmnbxhCJ/SG/hQVa1enIO6jDgYMFtWcdK9M5uWEP0VuIyMd0RHW6dpKaKNhegVRaVHApVIsC9e
3PnCiMSAresSn/w8PBmFkJiaSjoZAfJ2JHcXlNaY3DUdgreqsmJoVlVZfuCnRQfreHWw75ULFd2t
b+c6yLZ2ZURnOTzoCyhfI6MYFqzEFu8soxff9gBlx2XmQQJum0eTQdABf955jQg0RIxs2GvhMFcc
aivfgx6JtW1UuLUzTjv0iXUHcyTaEc6qzq06csqtzb1/U2Ic/bUnIxTj1cIzXCVIYw+2yIKdb40v
NXZw570ComBQ0x+TEWM76gJYwl7MdGCO1ZvTjP0etg5nHgd4yJyGYy61p26b1768RVZmrayuUBgO
9umEApo2LAqnl1B7/o9OMZ3VUzIQP1YUz5ERN8Han/x5H+FlP64DUtc2kRem62BwUa0LR95QnYU7
l0jM4CjYX/GyYxNJ8U0RJAcJ1tWFWypxNi7A2w3OLEd7EmrDnIdVpTDpAPquG95ALOi8k/Db6WEh
m3Pd5vhEh6o+jOUGpmRzslp/ecVv2jvi5rDcC1DCZG2p6DAtXnSs+ni+Jnds2QxxL09FJdy1b5e4
dPgFwQZjUmwV4++bQLkFxcFsMTZrR7BsEUKEGqot9I0FLNyZN7B68qfAT9DXmvO4c2M4Qn00GDuZ
IgroE7y0LYOzPDPHY5Y5k0Pi6rBJjCR6LMPE2pcZbzwISXoMifTWODEOZ8yeAKlH47YCKbq0cFs4
zWE7wAf0otTdSr+tfsBvvEwh7ZxHU4cs2oUKCmzk2VDM3bS4EGqxjiKtNOE2Ja2iXGLnuc+D2V0F
HqggsEupzlJSWCFoWrn5Q1RVVW7cAKHzBrrtwFBGRvTFRrvvCal6Bh7LMsJss/zc7RL1Vjm5b15Y
ykVJsbKQUHjP0WCahzEtgJfMplZM5ia4OUHqDd8bqJ84YYy6LhDyhrwNbOjkwHw1xL73jNkKbTy6
rDzg9avSY+sM7XkkVeOuW2yXyhUp5wwrcRlQ6xy61dVsM7xc8Fn8bovQwCxQEJHBszFXnyVSnjuc
Q6W1HLCUrM9h62OaXgtiw7OYjNRktKFlocHgwBHswh81lJaNIN38Fr2CXgMFZUJA9Ei8SbyegijN
qrUkDuhqASa/NRoBs33IHCD/AhPnDUp8b11R5OGj50/i+0TfK7apx0OCcgjHv6cq/Fl8yQxmV27N
EKnzIA8RrICOr6wqhl0waZoCZah/NzGZhM1OwVhv7cEtNjmT2SMeOvV52S4MnkyFSBrC7KprdQY4
vDAJTuspDnf4t8YtiSf9Y2Y7ZINVVBq154vLZPm8ikg+OYZPWRpLqTflpZo/upyaJIuQWhwjKa1r
tsH63RF+g8Vf4g+c2khB/ERT2KqWy5mVmPepZfSPTDV4dhYEQZxAq3beJ5jJn6Es4vv3w7hJEs7y
hmLrGceoCgmWLn8jYMigm8qjrfgKTgL1Paym+SOcIWlNS9xs6zyLUBmNivxAT2vBYTiWx8KO5M3f
NxFf1IC6ibGAiUBSnCBAgEg83S+tUmtHRaPTNA6JYctTHLEZUg4HjLZz2d6UuqJZHBluBh7Mi4IW
qnMrudl95/2uofkKtHxei74S5J/4/hNv8Ou19HAGMQ+R3cHNqPzX/tJ7VwGanW3SjfFpdikI04g7
Sx73dB0kDRaRynMOS9e8wHThxawdeVLOMJ/Vo5BPqHrcqyGzp4eRivsnWPFPvcc0aehLj2khpsa5
CU4P6qGvFwsYXwSD4aiDkTEaGVTt382ChWZaeXrFzKTYcBTxggGfQ0DuoHmbnFMnmMfNa07mDZYR
FEF//zQ/W85fG1/HQ3tMrBFwlfuXxjfpJe8IVqcHNCASDUoEw1mFvTwHYRv2LZ7kG7bmZQvbkIMH
GaF8ygXNa5DqZeoOxS04nDw5pU9wBdz4d5GVwU0IvXsLK4WkGaNt5Ep22Df9/ZV7/8eLCEc0BLyg
qXb8wPzSs3u94Yhyhso5IfhazwEMVORS0bxrZmBLkdXjJkqd4GOw5+GQgWfvoPa+hrn4hmMJthzY
Y24Nb0ywb6qaiwE90/OgmajZ4hRnKFmdF9st0umCzKF6OGvTNDzGpJhvTJfYIBg9854YzvyQRJl3
ZVqp2LZTRb1aomWhgFx2UHrmMxxFxk0rexLB9Q5ju71xiyrMvzO8YP6oiFn1VnbtMp6DdUtL4/rU
vWNTHqHklMcUDRONdLjQlyQFP7S4+g1pk4qd+LNWn+pF3tSl1HtKpMv2goI+qoCQXTPz71ynEFum
OOKyQE58DoWKGtQCcsBCf3hMFgOUm6iG8qV1+gIpXbkEw7mMx4SblOGFYcC8nbYe4ePmuhdOXIKk
O3nvtFgVdYZyN3yh2n5sUG0yI9MRPAGxpsmx0PE88aL/Q0xBH+vBioUbSYYjyrDC9d4+wx5XvQco
IgSnMTU9Br25RuM1Wx81fEMOKwSnVTlRygdkSuP4TpFPO20e6L7ZYkNXfSM6AYuh2sJ/1zPI9K4i
sVx8GsKHqSu+z3lf7NoMUm8/UF2ZuO4f4qWjoUhrv3/ssvIlaOkflwnaLjR7J2NuCRr6ee+iYmQY
hKp9WHPoGLdtbsPi5eC4KZwh28dFyqYXel157LyweYXB37y6s0VtaJc2Fj+YwGOpFbbXdKLhOU5X
CElGmn6/rNU3jIMVZC/LOZoIF1863dvVaVRqsj7iTHcpJ5RjMGB2FiSdY6tyupY6cFbUTsFN5bT9
o2kxCEC637wyEEd86tJhCYvuecOIgRMAPwP1zc4BlCRu2JddgKUjRrnsJl1cg+uHHZ1R7LpdAMtk
YY0os6/xrrf4w85c5BvzF+5KBXdJ0R2u4DIshzrlTJRCgsrZI0fOFOkjNEXisvNQHkL3suXTOAfh
uYU65UUJ1CcJIt5TNgfwB3Di3rccoHtcZ711E9bDY4ip5Kob52wfagQIFba4rArwoSCjTYaNtnyE
rNJlm4ULLGW/uh6mQHzHjYB22/SSK6t28a8ZgfmRw3rr2tCFs77qCWkauRUZilQM5fQzIBfwaOml
Oun93SwKNCKAJS+enPrd1FY4tkEhZJIwkD2M+FSvc5MGPp1ceYPzOk+mySlFPs9iiDCwwcF65rMC
l3hSoNoRXMfxuVUalGjw5T4j3Z1Z+wC69vka2hMQDK+3NA9TzxTeTUA8HDXLm0/Ep3Z4fSriX1AA
gpzIii6YQWl2KF0KqhJV5Xkf+x7xFcADRmJwG1xJZwvgyK3XQN6ShfOuYAS7Zpb40YbLfLGw3Oo1
6iCKkZHk+nWYgF6ZxHPcSuFO1YoCOKJPoSTrG2RIsh8A5+qOR5yMZnmcFr4RslaY9MnCEmwiNHM2
Xm3Af4XprUWvVSo5r2ANcIdFeMWKSabKu7IL37uj4DFbgK9BfeuY19bsYYV8wv8doMzrRvmGSxYD
LbObH2qDZR7bLXx+Da44nsu2Rkcfnz6RGiPkPA8pNZDOLBm/qbIBe+TCFudYfPwnfvN5SE4F2G3d
oHo0TOMH0lRdLgcGj6+sKJakMovdz1cThsFOuEBD2CrFtyYGYOeisYuN9FBxh51iYGWBoTEMB1Pr
NZw4Vk56Nbh0WuvE7NjcDRSWqCKblymh2GmhaZ2PAftsM6bcwtST7ZuJ+/t6LIreImm6AsrBa/nQ
5axp/T7LVm/DKm7UWalKEMkoC6h5i5a/ziE6nyEpt+5TjXpTl+hTgAbtBVlIxT7Rq/dexs1rasXJ
VdALYCNstvD7d2kA2IlWpc/XiTX69VnehshcYMTXxS3hT6BI+Gdv/MCy7z/PBovAvlMfJulVwJYP
7gSIOhieexUkhsdRMSIckBFliERNeD+SKrWOGKohS6QSdmmH15/yKQGbdpX1PEi8ZcrjTGrB+eL0
9bkH0edY6WeQUh4+KzUSldQSvLmpEO5sGZgOj/NImSwYTZ6bTWnfGxX6oJh97KlRoXhO/TI+gV/4
609IcOgALUNbxCeyCcZNPlF+KnYTgYmKwvk/nHhDmonipKPZqVjYe0RdoKBNyaLA47t5KW0DgHoE
M3aymFaho3B2fAQ1NuAypCD98nxus1PA3QA5ms9w9E6+0dXPCGLtSvcTagKFQhpw3QLaPAjkDgdj
GYEsBjVwM022NwTFCj2Iw6nlD4Iez+FdwxHsdoJM+GKXU5UdETjK0yhKQES9VeJbYG9b6KFXeKqT
1kh4EKgXAjwHG3XaLiAT1mQLOl3jyntBEJ91D9er/xEQTrVHGlSuago8Z50hGIeS1ojvqkJvtpJq
KY9QZWhiSDW5soP6ZRg87toCI+xoh9ogYCi4B11JnmMNb/KJqiR3Vz1h9BzKZhNRtyCxvRwN+D9w
tSknCMWjgpwH6Ao9D5wg9oVMICD1z3/9XJh4RXLEGBjKvHmQ0G4Fh8oRj/HperKNeQcNINs3Y8OC
zqgqk0BLjgfMx69cESykRnjZciHwqHlyxmDeTar46N2l8bepooH9BIoDJV5cm850bIFv50nSkgl7
6fcACXxjnOaR/h/60H1e2iTdLHoS0wGobGHB82FF04enLu6anw4//z+q/M2o0mK8+KfC/i/BLeT3
qeL1z3PKn3/jv8UTdvQPJmY4TYcBri+fQoifY0qSXEhcNS2GWB50bRqq/zEZD8hBpqNhvon1CT4x
evwM4aZL//PfPf7Iw14qRByFHwqjuH9lTKlttv7U0unLQU0IyErVyvekifq1/yStg3FXb7o/IIqI
/AOLrNgxN+NoG7LbdF1uz4+Yr2TdTs3EpKMWnD3vbYpLUZ9bjQeitxOGy7FcyNAg5ayOYpPVBT6Y
Tg+tCf8bzNXlfYfYw3RmMCh/cakdGLD184KrZg5eeYUltAggwZjCGJkAaTVziSAUuxp3jjIbOnQP
WWHvcIRJcs2y3IvadUklAE+7HnIlkIarlHb4NzNV61c3aIJ0yLXXFuz8Q7wNfe+vdwfyFG64avF+
CDUOKLiqJEjZS1vXIdQuSryIj5ysrK4+gOiy+d7VxlPt2ibjiu9T4/v5O8DgS7vLJQESWDS6kDN8
B4v5L5cU5PZEIGmbvFuAncB+UD6L08I8CmeHFJrrWKwq6k5L6/tF2K+KfALhoigUTfHaTBRqODf2
0GtOxLApM90ucbL0G6p1HsW265aULL/Wj41p6yPv9y+XpbD4sSpylSdXZqL6IPq5tfxTYOHX2TXD
dm4ysAzZRZ4VEVf0BZCJ0wL/U4Jkf5jwOv07r86M5rYq42a5/tPKvP7d+Fp/kEPJ5UY+IhBu3lcb
oZl0rGjxp/jd4Wnr5G0kyC68e5MVjgdl7l7Be/OIQ8WVvjS6tbCSYLglI63OP/7+Sn7ll3xeiYet
BmSiUPtg+1/4ARahJvgG5/77oMIW6ZKYc+yrWwZxgXNCRb54/r96k/ETZ7gN0m6ZAXfhy+jesBIj
oKB33spets28kbMwBtQS4RLP428+S7+E/4vJ6G/HxkU+gsMLH8LX+vJA7awuC5F59vtkJeT0/MAU
OEjTY0yhnZ+SRupbDHWqh4/797f1L28SyVMenkhwBHAUo5v4dcHi2aBaFKPqDa1XH6JcDrQvZWwb
GXf37z/qi9W6/pI4HtrkQ3gwEdgqvtzQvGmsYhzs6l2V6K+CAx7c9UNpd+xR5C8l8AmvpmhhSn7e
ZKQ+mVtvgBDymKtACIfhEhsiUtw8rqKbPCcEwl2nQ22X5wXoSjgf+tF1q9+5BP7lwXih5RH6FfJ0
QEG/bmhWhLfwhIrnDdunlqvAJbDIPwbyF/C0aSq/cTYxyqwu/t3N+uuD0XngaMyo9/AJ/LptxfRF
k0DH833xwLAQIgdeBhM3CEWKY75FAA2McZZJEbziUIZHx0a2LYbj6wpTreE+q5YRh10Uzkv3PWFo
Fu0clMPzmYcUHZzx7x8t6+LLC8wFBrS4LJMotEPr67P1klG0Vd8230lwwtFllTMbXa6VP9GPrpaZ
BMZhHymh/EsDBgSrSYGAcRjU/jyzWUYwyec3XsAq/4AOyJ3h+MMqYVwNFt76Hz83YAKG2F28qU/8
J5VEUdythyooeFOHsoNZv6rbzucYpqceeCJYWugt2lBpygfa81SGNxi1d9PzMusSYiXB0bkXNrMQ
Nnk4FL7Md7YrPda3TNHGEV7r5tUPf+ytDEVbF6vlmuUfeU81MvnlkTYm5xrhlEc1OT51bz0VqhF5
vYWqUS6PS+cEw/3QIgG7ZepS8rNpnbODYNJPslKzIQR75KPpL7NiXueOMFjoccjvcFaNmTMu3WF1
5dfeSo25rbkxhOvwI5kfqMrfM9hNu5tuDCoOs1lOOVuwaslfmglGivhoIxsjfpzkWP1pRjIL/xJd
eyafZZh5A6ngg8wuShfl/n5E1VSfpdKY+1M/9URqrZFn6J0PZM+az5DjpByWZtzpM1OGsc1qg3zb
KRsWei2K4vDHF4AMmPJVCROK/HxjmrHBDfXMmtdPTYnexEq4ukZFVx77/B9iaLqEtRIFLp9//A4A
J6xraM+8DBNhO2zGCTXb4nEPeieb+ehJpGyOs9PwnZKfd9UF3uHO6Rg1fmAcu7Q41WXbg4AAruhP
dFBG5R+A8D63RcyB5Oux0evXpYk6Ti2HuABemjz28+oWRKQJgl2uBb3aviG3WVNDHUW8NQmgBc/M
maAFf2CiiHhhh3V4ETonAwnF/CaraeAeNtOA7QDgKYyi+C4s4eflmwU3jXIEXK4HuLXk8+naLbcm
hz+bfapFvkQeCX+6kA7e9Mm2MVr93AN7YBfYtgszXMzooXFwJS0WSPxbEgLnDye41i6/pZnhjncb
fBlC/s1IOtw5cDtrOi5p5tvzH8c+19fiApm7/toPApbgHGIx2cAA9n3yasmW5vLyKgt13RYPZpFd
KqwTvaesd/mXdeTAqkiJcCIzrFzLoeIO9sg2uZ1LiLsTIZ6UgO4h7yaYJbvE9PUrqkvr4V6ENf8r
LWji3SqAXu5fUjriYUD6QsY6x7B60ZuHdhV/zaXT6iXtEtPcgLi4Fk/CU9SNWIYIyxnuET5CCdim
TSDUfBgmU+XVxVC6Fr9QtgpLmjWJwL1+q50sa7sN8TyL5R2msNTkjdy8j1LYBMPGQlGtd6a0TEEM
oVPv8AhI0O10xZy45oZ3G7ZSMphiufbmeeL1D1UIpXEbVQTO1hQKY+Nf+h7Z8u0qNXXu4tqPcye7
aiz8XoDtNLmH3QpinmmhM0bkYxwzZeJcinm57JAJTqVSxngGwS7gGmMD6tSbdAE2vddaWTVfpo7z
OWnuIgJU3fqyUU00hWsfF/6x3LIRs91sOyfJZ9wbBPwTzdHyQxAEXNC6FMySpJYEX4qCbdZ/W0YM
u1K92c585yifigWJbptOaZqcF03aW8FlB/CrX54s11tKAOIixa6YY/1emv2keIdi3P2L5KzRJsJi
J+2hb/E79By2SiWxasN4QzPD6tWE50ovLxUu4my5eS17nlINmMtZAJ9w5HdF0tS7IEOyiDfXzETc
DTuzEyM/SQsj+bOujfW+VJiDDqoGXONFSt0+YXsC5fS5f11qsDvA3wtYC5bdKV6oQbYOJlg8fTl7
ZyG+8e4hLNXChaeT0fPRroXKgTxvYoM562cRcMpXMaYXaotiWB+yXddLXscJUK/BqCZsZ/aHOUQ4
eDWZc4u/B1uU5x4EZvV8JQwOsUhcyFDj800iZue3KkRwdvFHH8Kur2/OCP+xifZFy66KIWeaj45x
7HNo7YIsZifZMKap461r9jHaCAiS4IQNh//8aVzMFSNaNrhL5DEGLOwcyh4vT5hBt2BW9PO1rrJR
/9nsNg4v7pJB98BoudEJimtlhBxalsFb6WydoI3aEe/FEswTVUmSsXLdMPYCsJ8U47pLGwvjfKOi
AgXeKlis2X/B8qts78xqQvkGBQr5eNuidjj5tQB5ZFbeizei9KSBB1FluFoFEpByWItMvhCYjbyp
COqmfEfHvbS3FYHc7euIkn+8WlC945VjlPgACccbBQJL0Cys/CREFDxFxtELh8tWpvHUrDDyqKxz
HLOyYhuH3WCtJc+oZZOf8HTPOYWHFif4ZIIJSEm/tCPyBTeYSztaidaYu+fItnr3zkcd4yZreJDF
BFmttOcY1QPWfFbMewql6tilnGTlOljKcVk2UVYuJmmtNkAgHsRzjIC9Ky6wSrTEbkDQRhA9Bdpy
DzcybTj4/C44KYKTgb7dzrbWM/E/DVK+pFPRxoDZlq/NAGOCdeKVCXJ5p9vIxhyXs5gUP3NvjVaK
tkowwelWBM8sGU6Kjmdci6Kp3IdeSYIl8T0IZiG3UWNO070ODeouDNUxDHcNVy2PHW4tAPOt77cP
DANRQ67Kzg8IDwoJAlumlTng9raJyAMjbSfrsJ9ZkF9X5MIWjZYPB+2iCIi1qjys0ccL3FE3hd/N
kqR7zyGdqA9EE6xsR3mduWcUJb1w0zNIKP19jP21f4kRolEUe/SwlLXpDwTaThdZTItgyjYby+vm
xYcERCCAdqHky+TXf1Tf5oxAx7rFkaxpFCQY0kC0WMWphPcwzp4Q7kbE0GEH6ikzoUaZh8CjGovN
kQXTTrOuNVHrkdS9B8wd9LESsZGwuGWoy0d0OQPLIXV9vcNVnqkrTNyXYyve/Rd7Z7Yjt5J151cx
fE+BYwQJ2Aacc9Y8D7ohSlUS5zkYHJ7eHyV1/6qSW3L7uoEDHOicKmUmyYzYsfda30oZ10X58sHQ
yJzOTWRQknpkfLL1kBafssvAAEW8t59AHChM8l61VH/gXpaTg0wt5EIAZ3SRB/seT7Z4gjZQ8las
Gu5LsEd0Qa+h7huPZdLrGILe+Xhza3vP3IsqmGHNUkUHRC2wlqU+MWoD6fB4adnDC0gyW22VYnYO
gYt6qz2gc3NYU3AqogReUZeAv1t7HqIUFsQit9mjB6TklCYQbxUXCIfPsnP6zTDyTmmfSl67l7Os
wFTRueb/VfBz+ctMwlX5LnVe1fL+O6ZDrCiZK4kkhiprBbyjkvgEq31B87nUq0GoWW1s1bfiC2iQ
soIClTIxJChOsy2qmoGAc1LWcilZ4kAt1wjmvlDWNwD1cIs3Q27pnlGlVdI3WMk6ZGyOORViWHHO
Gj4tJdL3do/oimWX+rmDuVbFdcxQYLKiCcAKvHvLCQ0uZB0h0qyQ/BYcOvLe4MKyzKTLO+g7A4Pi
4R9XYm74Cq36mtAG+kNlzN9YEfNeuJvMKif8oxREy6OYwDXgzFKMofcEzpje04/byIZpWQ8c/3p1
5zfhyCd2aJRzj/pOS6u9KKNMD/HVPKRmGDzrjGzM7BDXIiqGo0s5qu9maS9VLO7DpfmEcEMn8bE2
4U9YbJRwyHCj24TLqpUvGh6Wgn6dNSIbN1upkA3YVCkRKjG2S004auvBPYk67V/NKrar5EyEErnS
YZrd5XvgOMy58KJlFJl3eecuX5GmaJaGF2gjfgDLxlKoWUSHPiWNtTxgTthjdds3tsQlsIl+7K6x
1hGbZo+OnS+U4zCLQ+jfLvWmEsvzGAKEobI2uQLpNwR8JX/gvy8/TVXSzldDjoDY31gx78tex7Fc
SkPi19FRbSynXt7tj69HpjzuS94PCAb3bcfCV5yhMNTRZ+0PEQQtiOOZ5FvNpJ7HNJmoCdKd27rL
s5uXaHjPGVJFWm2iHDVDj6Ye0QxFLWMe7m2P0pHXKueWj2DWOlmaFSTNpZsA0Ka+iWSQtC+67ROn
WHVZXysWl2lwnTN3QDRKhq1n85wBnVoOgWntcWIzrXG5IZ2LrOGKgyf3WU3M6k+dweb8JGQwjXo/
omPOXnRsgVdZhz8qnw4tO7VGV/ktnzYZSQOZtj9PxP5cBhQGYxShCd+WUYPPYIeJgMYxcF1jfHU0
OpErXDAmcXxxHXMc0XEbdcbBF7XT3yHxcHpjbQwW19+Ig+XQDYZ6qcLa0VoO+RIbBP8xqiuej5Bx
HXdNkUpLuY6JlqCppNVeSY0S4KF+4KovK+5sNZx5j42sS2zPnB94nAQJevxFbTgvSyXUPi0OtfRG
FW9LOfLoHyzfijmqZD511I+vXqnzpbTKjQL8F1jbKu+ajdK6Wx4MhF68TaJ0vmcOoSoaykvTHceS
8JxoXk7cXoB2XawHSy5fcU7LqJQF89QF1j2k0T6My7G/BtY2d0e/H6384Hc2Zwo2NsOlPnBGpVk6
cVpW/DWBq1rWqrQpl0qUOSKrOIaJ76dGaIsZ39Im1WRInVPw92Ld0bmy8y2GhuUU+ONgkYfz8qar
eRwmkDwNcZv1SvkzJ15X+ykPOockk6d/iMuSW5pY/fLWialiJ9yOcR8qtUVduoAba5oj/OA88UTh
2VkWLMVtNEgiRYma4Gw3km5mMhA7ZfbiVONyQp9+rBwB6UtcwwInBJ/lz12j/0vPiHgB9GUMdFDz
fWywErQNwjPIhy9jqJZzpo4N8gE3hjs1OfHqfcvn/ctLfuyq0abCyuYBgMeM5VM4vW93YiwofVMJ
9cUTwzK9+fFo5L6xdHb//Ol+fymiJalxF70kzfOPWjUbpfus6U58SdxwWZ/AIDjAo0cWa9auP7/W
R9y/tGgdSwISbOk6uBs+tik704JBTSjbl9EpAImD9ChsnkRPIfSY1iQVWeyFs6hYNHoGzkQ59Tpv
/HxdK0wgF3QhlslGwJF3WXt+rMw/Zx9lGy1HhFJ6HXsC3q2BP/357f92qRZjIYWtRZaHZeFafH9X
RtLQVTRI70VBQeF9sEEtx0I2V45Qf36p3545ZINOwCiISRAayI/9bsqoxC4poF6CmBCR6RBOOLof
rFkuXxERRnCD/vLh3jsAF5KcxCJpE5hM19TGS/n+w7VN5/gR/fuX2o2XNUpBg56v+oSV/SayIeFO
mzCg3qeYmPjz1xy/YnvJald4xz9/9o+XmampR17KMlXl64aD7f07GUo1apz9zmd6EhwdYTrSpfJL
uRzn//xKH6+y7YG9YxCLKVQyQfrYvM4oDH3HSq3PfVnJ7FzV+XI0T1JOagdIV0vV+OcXfI+0Y2iC
vJa2M0NeHJAUTR+eILTZM4vJ1JIJyJwo3rZOuCxzLIoT9zVsmxy4apzAsQzWMvNg127//Aa++1N/
neBQasF5NpHWYgHno9vvLy6nxDi3akQVsDGmqNwyy5oxSTQo/Iil/162aHgF7Hl4X5f1+2dT3PDU
0vIqhCrZF4YfF6dIvaXFQ+t/4luMw9DhtDAjX2FL6LIBJPrGd5ThDwCgMsVqLQdv2Sw10RLwYrA7
8sWHwMwMHUOahF3xag1Y5BPKN1p0WyQyRKQdE0bLJK1WmbHUVp3ulrLLWLDttJGJs+OeiTqhtpGd
s2zx+Mdr3pb80aDvKO1ZNbPMXoqmFG3hUvHZ1lIsh2mRspKYXTRw/f0oxa5ATMColyYL+JTsLwm5
vz1w0rVJrMJ+jybt90e752QRG8Can6u4cahZo1otR6BgVksF8LNl/ec7vnxb3t1wltrg+4zGRwvw
m+GdQRmW3s4fnoNILD3GPsE4dO750s6MC7MzeQcrNw96DlGjhUSQJmxOnsTfBkUfPzkRoK7JyikQ
+vCd+2gwxoRUDtzL+DmraH+egHpRxb2dDXZ7ZnfqLyb/jyuIQ3GG49t3BY5p3/U+POTCMgmIqLvu
s25g/z54qVweizStl8rqz5fX/vCV5m/3pQDiJiSTN/J/PkwLIyLs8hyX6X0JtgqCAu1LFe0i2qic
dBMyK/kuMPAu+JekYcNzOS54ZQ5rHlzqmrYuLRiOPMv8vh7gltBHmN2lUE8Qtj3FkkXgNSaZemlr
jcbSBvAVnOz4qH2xtImzgunI3YL14MMZmcdehAlimRRZmtwTTlUWmVPN0QCMOME6qMzI/YtW/8P1
5hpghXdMvqeuJKD64zXwiAoMCtGP932RLjtzWDGqAPWGWnx++PP1dj48z8s9ZfHC5QGXlL7+R4AD
Cix6qpYb3vkuJBpeq/donWa6WUr9nqWeJejH7D1HpMNVKCFY8nD//FOr+6VDYAwmF9dz5dLP5CxY
s9LZRBXSUTCytDfms46vKspZgDTZsCfWgQPTNiMImEMjyH2OJT8Hf0yLliGSQdgB353ZN2f+n66K
5YbPXsqrGN+n4/JHa0JbKDDVBsnicidTi6plWEnNwl9tVAuQgpPRjxEa30ie3ZSZB/teGNLlcFaT
VQy0QP58Sf33t09KSdwNFjwESx57IYCQ93tCwyfQPg6pVyzh8iltS88Gqmh7B5H5GOrGPFa7yB2D
Uzz6ebip3bA8YPLMHzTBHprE2L5kaBo5q8CYMIOIWDX3IefX7grwMEDG2Nf2IQnS64JR26uu3a5e
iRbG/ZpZjrhERVedxmbSnbMjxfOSYqGzjdGlzuPMHFmfhC38JDIC0OWTHuNlD8ZsKA4H+UgAaBe0
Vy67ElklMPXP5dTqjaqnZstMPH/AkeVCsraZEqQ1Yng2kYERngK6imrCO53G74DzuTFJMa5beWez
P7/UcWV5q7AVMS2MqOv2dlqWd0SoYMRy8DBiETQAfBn07Z6zPiASwqjbW+F2HWVR2B9SnOI7xgRT
jfqR4TKW6yAxVr1b6JMcq5waIJAQCJumj70vyPr2wz7bKKB1d3Pa0xJzLSOm22e4a1OY16AKzS/2
pLrPlpzd+7j3+nU8iuI0k0SJusmU/CWn6f1izQPBWJnFbAFpuDaFwocHoqL9IxsvKt+4X6Qg2GGZ
bUVeKXiWrSnu//L4vdugfryYRCi3bPPUcB8rkhCdL2fyoHwTpizQCI3mnQUpEuF8kZ1r1+k5/+GP
umZEKLO/1GO/PfnfPyZaHUY2LOIfzyO9B/03c9virSmXzFcnr0nnKxw8fH/ZJr7/Tf+1DX//lK6N
H8wjR5IN+eMhcoRUbGu0Mm/WsBhnHJvtYlVx4Ek2BAHJm9IuwpukC40alJMX1BtH41fa68QTZBMq
ZF+I9cRlC7zmpDQaec9+iz2TvqJ6KAqKFwKLCyIvlOVeY9krobyR5lXSnr3GZWQ/Binn1JVVWSbi
8Cy6dApA9StDFoLuTcYszhoCGmttML2lVQQTounbHV5Q8wUXCPB27t9faqEPIjwuyVIGUAZxXRz2
6I8lgWXIbnT9aX7DqMPFjzFh7p0qzbH2ji+lFeTPjhGMm96OGHqgRBcHt5y8cvPnx89bHuZ3dwZz
2XKqQwyIcAz00PvVz8rCgvFBLN8iqIsZ7bQ2w9fkyWDTMSWBt0GS8AHwBsEZiVEXTHuq4gBRLTgn
2kqDk0aAfjlbkXuAIk3jrA2Dz0VCP33dZsZ5gqkcdwe2Eqdw7uiB5peVwU1bCQZj03pWI2OXlKj3
tawDeUPZqIGEusm3SaTJhSNxUWZ0ig9JVNWXBZYeReJD13+Z8ri/BxqTXRulzwYhRmvYObYaegi6
SXQ3wI1J13EDlwyYmBWskKMzApBpkzIIYU+8dT3DP8PI4j5adLXxnGcLge3PF/e9LIlbzLUF6MJx
X3CalR+RTj0tYe67DN+axPUuwASkD+QHT9DjQT0B4eMs8ZdX/OC9+/6S1AYccSyb7ADkah9up2nn
sOvq9Gtap+4JbTOgIGE/Gac0KtMdgwjFSk+O2lvtmPlDEo3qDFyYeY2vw9n95dP//mhRarJ82j5o
B6ypy/LzC7sHp7nX+VFZfo1GBgyc26vwc9XO4GybYkLqbtrY4EGNQnUlZiGe8AYLeM3IYTf0SYIA
84KBEbmthHxKVK6X1i8t9NLo4vNMJN2hcZzxArJDdIzgobsrogLsYdVNFlyvqDaLHniuX63xHAGS
NLgsuzRTxnkgLM0PDNI4E108XU3jwHaWkpQBLpPde13BojgrGPNSUTqFxo/e5CWSkiFlhsvQ88ED
XrilFululT2Wx7jInXbVSuQyPImMi9aCrt+VEySAeCWKunGBTIQ7JfI8gocj6/OhBmO9qhK8/2uu
X2UdEacM7d4kHuFRtVXy1AO8+OYmdkKrhwC+vzW+fl9/wEHBq6d2t0D1/NbXc2wmodk4ZF8J3jXl
4iBJv6DymJgacss4U8m3uevDoyiNL5NOgY9PuCOK/48H1l8kyGx90KvoDbx/SFBKdUU3y/xriN26
33y/IdiF4/wsyYXambMO7pq27HcTWPAtdu7xOYYhUPOcEEnx5yf2Q4Pu+7fHdx16yywdC4/Jfv9m
5qIfdDVm6ddImuIW6nF3A0fc2Egau6fsi/1FnzfqpHbL4piPjnWuSslGJnM1XmHi8xEkl4M+S4ze
+YZyvvFWPilEt395l+/PAMu7FOhdPb7iaKY5VH64ZERCTkXQuP1Xut5NdE9l4QEjtd1p1cOxurCF
zpgpdbPwN37rVd9iEj6y1Rza9bB3ZNU9eEEenZlyyO7t1u2ZkLALkFXS5lzuKMW11jDu/XGj/+Oz
uJvqr//zv7+8FdgNk45Dyqv61TWxhDdwg/41Eu52MUD8t81LVql3doufv/jTbxEITBU4cX/mkP/i
t0Bi6n4yl/KNcyg9NrGcCf8RR+59CpB8wxVj/+HBptL96bdwMWnQ6GS/R+4rEJiIf8dvgcKbb8Z/
lREePDgLbZxJ594KbPTuS5/gl7U+MLtShSGKERfc0bXvuTSy3dY7Fjn9NYkmZ8M32b7Bjg4xvHLn
LVCk4OhbPhqtrBruJvx2p2hdirXVKP+QcbLiCJKm5Rr/XwqDpYy3mYpuUHgdSH5CIIVNEXtl+TD0
2dVguwrQSOSvDTj7K0uk4xq0MuZJqLVM6TITIJOb27eqxCxf17ZcQ6ctLtxBdwRsB5j8pHI3wHfz
N9Po0Qg59ykzP6fmoCXD/noKJnWTVsLb01h3aaDB9L4BfdSfVKiATicZUwqN5DvswRIlmxQa1Nk0
CHksohG2QTqrE5fKaKe63oHKWc0CZaJpXrTCIA1ncKdwo8eR1VWODeXMxHj4gETF3JocN9e113hn
ZusfOMrd1KYlEbkG1jkqrVPsZAXmugCyiw9egZ4d2CNUnztl1sWaBwYySWm1qyZiTUgGZGYZHnFu
VnE6KxeqiWfIEziwzCersOCMJmmE2dFYAilBTglwfAlHzudbCBvNZpjih4Dt9Z6tXRzZ1fVzyZie
eDUQ+CZjlPCibifb3OYVdKtg3RixZZ7qMnTm27J18FnC/K9845VMIw5zq4rh/bzrRZe2K5rQ3bw2
vcrVK8MlQ5qiIJ1u2IT9iyBCFrod/MYZV1gbm2Ff2B2hScwb9yRasDcnZL9cjkWpbgypUEJN8LRi
mj9z5+iVihLvTGYoslPmttnWyOYlc1QHBfm3vZtdGFPCgHNjFCOjxj1T9rltz6nFEzIKcZ4BWETa
6+hOQpLROPvLExmWSrTPaDu9m3aGZputAiYvRop8U1UAZa9D4sn2ZVP5kuMGLBY97AI89P28d+e6
VTf4s+1J3A8mi/atoSfhR1uDrPmCeN+o6Ed7hznIHxPegKg8czwfkhJJzQ41btmvsclYj5Vfj9fD
2MwMU1HnLW0LK60IqIjGTYJgPlwbfdcxdpy08RBnXpJt7FkW0woFxHiO/wWfeRk0b94cNTSYGzu8
KXO0eGtWkqZewYiPH0KvzIoLDE/InojpMC9nPQi9yw05hIRxxRWqDFWWJ8Rqx4eqzI1tMksnWg9+
P922YUxOjWO042OW5AHEpobs1iZ27U0eFdElxLvmUkBs2ipN9IGIrXLA7kP2wmx23raIGhPaQD4f
OEfUVwKuMMFsWMJXsrHceYUMckHOBBaRv2kaHmNfhEe/luR7e51iz4vU6G0sw1Lo+axScsvnrCDy
11ET7cEYRo3ZqZtey/Kq8etoLxt3FVvauwxSHd0h8B1PsXza1KpGND9/X+X/syH+ZUO0Ag+33r/e
D/93myGOfel+3UR//M7PrdAPPgk4nfTSA5dx0q+E1MD9xDkjEIJ0bQ8rWcCR4+dW6IhPiL4YYcOm
4cD9617oOJ/YuPhpcCUkUyJT/3f2QvxO7/dCOvz8QyeReS/tZu/juWfhRru1TU6kl/uQkz0DwWOp
9H4O4/EESL13mA1oBetqGKY3UkvlmZe5DSpfyxpuSM4wqeNq4yWXuXmeYeVAuhM6dyJN4X6IWpSb
qHPlRZzr7mZKdXKHgizfZ+iK2G2E9bkimxWjoUxPkDtv1dQ1X5gZpQd8hW3CeA8lFWP7en416wxY
NI5tZm9jZt8y9spOgjIvT0Pp5Pve6VZIJsrzyrPRkOdhsTHSIj6xdDccywTOFi4W4WxsI2ILafqa
cI58vGRDzPd17gdnE7AlcNditK/RFAUXaL8hbU0JqHKggho5k9PsOJrke/aQ6MkKkuDCgrxnjaI/
D2HtzObEOEAgzyTbMjDgbNfON87P8WooJrH2LYxF65ZZyhWbkrsiNRVBrOuNoFHzpN97uVm/DQMv
4rD3rJqE6Nuyr7J7eJmiWY25m8KcHNND0Cm1GdyhAOM3WbRH7Z61NQkvVR8P16pK5lckZtNT2fbO
NaSx6eBMaXshnHS8xh1EHJ5tJ7sm9PpTcxTNl8Lpxw1+ALmrda730sr4GNE4rggVyA+6JOGnId32
zQicJScTe0JASEoZHd1FItYnSGgzyGObzgvZ5OsFTm0c80xmG2Ib50cXq8q+abT3LQpSWO6pSk6V
cIe9MIPwCHasuGJUPts7CN3ZCbPV0Ng6dFZPaxbMh2hKgmfZCMqShIyisBbDbY2P/C4I3YR1Fxra
0JlI0PvWSR5D5XbQacz81q3cmpQWH+3tgLj14I05+DWSc51riIDJeRS58w4BZZ6vjNqnpUecL91x
BXEqYe88g9prXgWEmp7QYBPhOp3d/LWn6LkIhcgP09g7p4IZ9L6oRUJ8i0yeGiIyUNjV3nWB5Pkw
Egt7gfjJObUHrzq0fRVdKiLk79LZIVC8gHRQGP2xLkMYgkHp+Rd2Q0AIASnivInc7Jgw6TikREEX
q4JMIBpNsXeZ18OpHcMs1xVB1oaptjQU1AsqABNk15iBc69D+dI4w1doJAX5jjVh7+jGCX8O3R0t
en8DQsV+cNzsdRqcOlobkWs/S7+8q6gGH7oFMTabpXldxQI4xkiA8YlnIOVYIUsxL2JNO3o9GKJ5
6cI2BYeVNcicKelfk9CP96Xml6I5ye/9xFxAOzhuTCbEpyB2iu0ANIEI8VxskAcXt9Lp1BdO2rpd
KYC8KDGPkT2Ik2po9qhq0OaJJQIsydPsmhFtfuOF+UFMgzoR4Vwe3ayoNl0Nkr1nsXwmLCo5Sq8g
jyFxmg1n3XEJe09v6g5v9YyHn3gMOmpzPGWLMi57QmY93ksar9e1XZAWq2p6Im2c2RtO0/UVlcBu
yEVz2rToo6Ba7TyVFvsQeto5kqB83+TXOgz1k7EMhjPhWNepGTmHEjNKhzea421p6vaVDZx3gs1j
MEe5r6xh3Orc6o1tLB3/SZGcVK/I6cmT1SAnIGzzFF3OcJz2BrDPZDWRn7du9ShAnTKmW0WEUfXl
TEdmrvoe2mOg76N5AqubkxMKCDZqWOZoiK7yvphP0eE351MZmlvLMp5SO2OUGUUz6Ko8kNgNcJIE
WCPXuZE8ZsQUHHMmzVucYs3Kpvj/kgMbPg2rOLj2Cl8cu84D9jKjP7tOlAFNF3wRGrzuRaRgh1PK
wCuzEwW+3cIxL7RfmWsCeUBIkOQntigdiatl17iY3Th+bH03OQP08pmpujiwI85rqiR90UUu5BVa
WGcd9Oc18U/wg3u3vVJp2JwD12kejDDJL75jUJaMkR3Yqmgz20B5UCI5j0yO7INQfMo29KtdPKb2
11lGPeniQf3iOs2yufSz+0Q3LLlHJQ/nUcB0RTAbRARDxBla/GhYgwmOryyL1ucQuAs1oxlvqYGh
D0Nl2UyTgsIy2v6p7wZeSvMfgjMW5oEHzRrWgYFohTtLFT1FTr8vk1EtHpH6PicHOcHit0XOP19l
mticWuP+AbFpziki0NIFbzXuBNyJC0tH9gnpENnnATjyZsDgiauG7TbhK37a0Sk5IBvDoZA1bQDa
SCSbohzMpzxswwMrE55fZW8mzuJXc58arzW22pNa+cYOH1V3iXU+P3quEe6EG3XXsND8ezRL4c4y
G/OWNAjqbi1DYz1Nhtg5KGMv2qn5UpIX92rOPcs/04oZB9LoRvvRGSzAfb6zsjvjlHRRm6Nm2QJQ
XiHOxaewOBrNhBUtMa9RuC2QgTSN7nqPQoTjTZNPa4646rqJmvxQEWCbQACXGR2hrqWrJ0O/+Ra0
AMF0HhMBNA7GWWIX28kvITrpMjsor3/2oN0SD9RxfPb7of+SKfGM5+/FDPtvGBqe/Wq8Ka25WANX
YeznNKCxSKvc4iu5s5uoPqmJD7zTdWYTSzyUr04gxkfEo8++LoXBo57g3M1OanSXZn9SN12jCRuE
pD2Lc0qtMhKr2caLsE0wx7nbRQEAFt2Tm34Ye/+qUWSvPnUi/NYnk8NBWQ/cOGPC5rAzNPQbeG37
nhDAeV/EdXWe4FusnmsWUGqvxU02huBocI4VJ76RtZtlCL2hyMtOLULITvo2kc/e5DWf6eZH6VXI
0OoUIKjV3hFBH4d7uhz5DMupG0ji5djhpW8+ISbGvYdo3NsS4RYCGjaSrEJFmzib0jCnPQLgcqdF
99hJIsnaMco5Q3MnIec8joY9HERSA0cuVH/BT467IJeUk0QtJ6171ge2TxCMURF8FLHLGFIbB2qR
+3KO821My/eEHcS4jY0kOhtlbq3xF08XOo4ayMWtdzKrYaWA4L24WTCdtIEwaJQY/d4qx2mFWJVy
y5ntHgqd054myZEWIXJgEDJVqHBi4esGjoGFQHgmVkX3upjjbpNyUDrOLo4bAnXDk7awkxNlRgDO
83xtSqsG8i7UZopk87l3BJaF0Zv2SaOTHdbCYAspKty2SV5tAcjWtM1jzHkKQ8IaP7F/6M0afFpu
F3uPBOJvLrn107rGkz8mcLIc60345Jo+Lrw02b3SzGgy7x4c9jLSQymVcN7/zyGuVIma/nKIYzC+
tAD/9SnuMk7eRe/+/IV/HOHMTx4zR2J04a1xuFv4LT9DLnz3k28tJycYpqilkIv98wjnkrDLqJxR
wSLVFPzaP9uZjv8JHoOJ5smxBb9OLu//+h/vQB3dhz//GgfxgYGA7oUxtY8ME1koumA0VO+7meFg
gGEsPe+IQRV0rp3O2U2cw7KCwgHkZfK6R3jJ865uIU5SfIQn2GPr54C6+d4rgWHh7e0eTQeeYDSS
C/DLlbz60VX99e297/9/f3c2G/eiE2VwIj6CXiFA4Khk8zymeDlevNgdrxozLs9Kb4Rh1yQ5sL4a
Yn4HG8X98cC/u1S/vjajmfenW/rMziIYoM3MbA819IfpQwi/txYYRo5hFD5ha3XW7AdJQP4Wg7qN
wB5xhoma6seZhDwd3SC5t2DQfR7ncn6TPQv7pp4naCB51G2xg+R7hfc7Y6eoxDUzlJrA1V56R8Lb
1ZlVk4Hq0gQlOrQPV+lY4DdzdVdcxvbELJ+ABWtt+k0zrbAFsBv0MAzZoWKjoUcqRkKZhP0MZg/+
dYfPce786lR29J9beo83MTYuqKRuSctROT5YsiYI4jV9unQN6Mp8NNrW2PqZvOtH4qegumGc5URb
lxcYE+nXxcagyYRy9AEbU0jnbSY2bFb9tJrloBsKSxGv65io0MIeOUCmfuGtjC6wzryBgDXRTuoR
eT18RujDEITBlXLy4gaIA6buaTfEmO9GkoDJnrOHhfZnNze4uNNrE0+AtUnpkD3nlSk2FWKVdsOm
E2wHMKDJTjsA/emLSnEzhn5Eudw0IgfyF6s7q6+waSg59EeaIjnJzTad0zEhNHNtOQN5aPBAzR1+
AmCyJZ1Mp155orYMsjpnB1h6aw5L1hnT1iym95y2s8ttTQ334GnbNla5K9rV4HlPMp18+NGivMpK
av8uamxavR46J7dVKecac8QGlabtrlWDd4W109jP7GxvDV6tXWYmOxwxesM3NSDCTRY3M9BYPMVV
n54QmJxu4HzKl1iq+jAX5rwN8lodpqSt5p2yVYThBdaTwLPijmAomrLb+yq1MN/540mA1f/BSe2e
1Nh4qJEyePFXlzPGJUKRkdC8UhZfaShl1QrxrLNqPJBIK8pGwpAnjWF6hf0S1Rvfvds4MlLnAog2
ejwCcQsO1VZbAKNdNVhlqT+csMGhOoZQ1vxaZW9lGpN8slCv97ZZDW9ZpsG16SwumE2TGK3Nc5rq
bfJCCDen1qDUrn3ZdSSGzP3scKJwUv0kxiSiz4I/6YVRv+rXYdCPLd+KxlCvJRl+IEcxCAJgVljs
tpj4SmP7PSVGT/jfyI6RiqACbczJLd37ieBZ3dj92ghLNEBV2RbRBtJwBLktGMBCZkYJ5TZAhoLV
dcigWjYQCWPkHmctJI5605hO9cKA2zla7ZTzqI9LWEvWZTcWzgQWw5jPj2u9vGR2Ii/svgLObtgB
r4ZRBzJ0TMoqZSG0ysbrMOHH2u0eVSIg3LWJ5t2PEQS/ZgEHJtUAqBC08fOg7aCjUNG13sQDX+Qt
FQBO4N4c+y9m2vbmeUqfxbwIwsHpiX+rq5e2Iwxkg1AaI/2ylIPH4zrhobO36NRZRzM82hdjYs8P
eecYCW31Aa14tx9DO8znDTuBNb14fd+a9YlPSc+/MmgnLs/RhByGvDhrHvRTGY150q0Mwytf+kkV
PDrt3J2igxAXDTmXmoJKV8YOGkNCiouBn7fx7fxyKmM9YvlOkIJ1Fo2mPonsS7eq+GLRFsgvWy9v
ijWFceVt/AmG3lhJZeMCxpNwBu6e5gzRmRxu7aIG5UcDFHxu05JXPTte2G/KrpWfDZpRBDgnbRas
cwAX1qbyBTBPFPk+VIRGDs+VRQxwLMiV3cCoqOCemC49BbC4GVSpL52l7h1AiUcdYCPeoysfrnuR
O/nGyNyQYV/s01RfmJh6ZVeMJFwv5SDUm9l57Oiw4cpMRP+QcnFnZ/0oVhKB36vHqYDAQseKoXVm
WzJrjHmdk99x5uZpdRrGOj7D39p2K/pLkFDp3nvo5Vvr1MF7fkR2M0tmAKFxR74pqwANoiXjoCHL
wGoKiYnE6zqfA5Rtp5wQF35kOTgTq58WabthHY/WXuS5O84F0aornO7xP4Xj/0vhCObtj9NwKALl
11eVvPbvpug/fu1n9QhGEAcBshWM9MLBUEID/mf1KB2C0DxpQuryXQvuPD6ff8zC7U8mljJ7qVl+
dvn/OQw3P7HNMVt3lpKPkYL171SPaLw+lkjYaZiCUziyqi1F7vvy0WPHIRgg0czDIgt6UMKBDGsn
Ri/1NInsi49EcVVXM3GCAHzWWSq61ThO2YlvZfXaVP4d4ZvZCU9ydj72+ZmGqI18XtDPbB0Ynwan
9lQHZFu6JJzTuNq5TmFuOGY7sKSaYFcHBIMFosdGE9jXNUgYNilOoKnrZ1urkSP5YLzmdy5vitx0
bdKY2AAYe9J5QOcgqVYNtF2+JekXwThukxf8eEZy+7rSsj3Wun1idA+V1GMzTnHAbItQPiArv0kd
64tueXkMok95lXzj7OWsWJsShvj2NZGSHWZLPo+oiWcx2+ZJgL1iH5Ql3Ag+Xhkh52SSa260QWx0
6x8jsqO2Ycel0UFIgkCBtDzNvuHgYIEUXEq8tOgLGv7SXHMJ3Cy65yNwGUyCuhMCUcOWn9Im7wH5
NU3CkEW1xz19SF0wt1XOyVs0gv+budcMLtV2+c3UpfhJAkKwZ3vpwE5cgjp31NZT1nwdVfk1UfV6
S84L9wT33annUiSwjICpbnhDTi1g0s/RfdYFVF9y6StW5beJmTDKtdZe/x/2zmQ5biTLor/S1nuU
YXBMi94EECPnQRTFDYwSRcyjA47h6/uAWVUtUWqxq9a9SFkqUwowAHeH+3v3nmtHM7Wnt7Qo9mDf
YLgb3Af/nnNTv7WqAtQHOyPA47yeRE+uBdJZ+h2ZL+8jL8rh/VJGf3uDNYu+HEaPu2dJLjraLtIK
7f5tkMDupkAtWhmC5dJDY7ZuSuVBCdD9+5EWCiHV/FLq9o1K+aHiLBdHSswEB+PQBo5fTifXR1rA
y5VR1PNndd+9TEmshXGxpq0pNstOxF57MRlYQ1FCN7PtS8bzK+5mylYEFxJGk34Fq8ezX/hdFqG1
VIZWhWPvgUvD2B6UJXeJFyKkLxdWvN5KP2BP8Pj2vEu28ODDGFb9yBsb6Iq/Wpl59KSmbQbHK066
Eb8yyRnVFAFQlzM6PZehUq9zIW6hWBcJv8W7/pXzJc9/ArJLQSq9HLhdiOXu54UnP7bME5fm9ok4
1OUClHwD1U0+gl2mQe3yhL2BweQxG99uRtUwKYheA3+bl19JMiGATHfbE+Q3eysiBm2RSzY2dCFu
S5mRiNSMvJlRMQQW8IQduJmVJFzr4VseScv7ezvGiTzzJJlq9OYApLRRGrRr8FzuMinpMZynI3tn
elmMsor/OY1VfgFsWQ8tnYXAU5SAKGYVW515ohcqvVGJDRF4HSCAag66wTZnEmTFDLVHlWXgvY5c
UoYCz/gpTvRqP1H8WrEUTMMcDeXbs0VCuTq0wcWraF1CGAJVwwbOGrk3b6N8WdHs6Cf8PfXmfDtD
g9hh4ChCkDDICtYBsI5wpvgN0Ppqb80sY75ifosFmvfbY+6HcYUGMYxoSvZblRnRM9RF7WCzYw4w
RFNfHAztEPmwu1FtfqXixyMw8lcaJ7gwLGaPDjI0KFHJrBkE0UnvQFy7qT5d2pO998bsK6CcGf33
SAphbuZbKmvI4BbyiGObeVovtnGOqMffuQ6DrCohQnNq4+rgkVh7SzrYLA7GQidlEnscuRzN8HET
aUjsn5AWgdi9boXQGgi/QapyHB2cNm6lvHBKS/2g17a11SDQBgRpsriNPLo3lEg0mDcJYi489+xJ
mp7FBPKCCmxCewKS7dIAyh2zCFTLoUQ3eihJavhrbTJ99mRvk1aljqIJpd3z2cm13TEkOlvcmHNG
qB9Hn41NY4fXzshgaqdmJyk0Bnld6CGK6ep8csR0Obj5K/V5bg3SC84V3GJKEnmYl3wkSUr+TlRO
vuVYJUMNpyVHPirzmA2ja5K2y9Cp22LvRe1r6/KfyyED1sbRKE5ZT4RWpDuj675hJLHR8xLTXLfu
Q1mjVsq15Fobh0sCxbONNXrxaU4nQN4aBHYjdIZZ3+KbqwkUnDRnBbwuT7ldsLl02BE4W850Eg77
0mVfzayeQjoCZP6lunlPVkYR4gRssos5Jn4PwAaP0NIpYxCSbYhhm+ktzKE67a8JZcZlDMaPxL4d
RApFjEneo0WZ/U4ibEsaI3DaVjs10fCs9XX9In31TaR6jQ7LmvJXlEqklrJKLIvEozONh77q6p1f
5hCcwFOS6NJkHXM+E0oLY15FoWl40QX8lUXbFRachUuUbJ57rADUlgfIOr32CNgMjvsQq+I8SnwL
+kJXGBxuZ9KIL20FOHIbm1VEaNLA9gG61P2/Vnjy3NVuRV0ORTDW7PdelcLXzEXU3UACxEz5ekle
4SESWFF597DMgOH1zDqRfmic/1lHz6ZtvS4ySp0+zGqMfref8mdhwrlphoMxvi12zEEr5QhNOgmt
jPz1z9/yZ/vP36+GxBYRieHrv9B0lzHWYMtXw6GYGSDrTsDP6aBDd9fD/z8E/F8OAas8hj37/149
3hV1l778JIf9+9/5nwIyH4HOFE4tkBjSkP95BPDcv3EocFan0erpexP6/EMDZPwNiaqPEZsfQDcZ
Vf8sIJvib2sxFfWPjiZ2LS7/K0eA9xVa34F5gE0NQyH/qr+v0Ma4YhevqYeDacL7ZgfgI5YRZuKf
i8GiVOHaXUXCxICk2Md8+New+l9rtO8GsL0ePDgVcX9Ww/MvLIO2jRdfLVO/HwdTbd25dLZGahao
FNLy8MNj+U0p+reXAtSg61hduHXvisEdRSjDwJezF2vOR2EaIztQOsaU1dt/41txK9dEKWM9w62L
xA8K48WY8mYmFGf/Fjw0QXQKOzJlg35yhw8soRwSfxQzv91A9PWQ42F1UGx9960m1Q85uMmeAMgI
69Bs3qD8cV4nhWoXoGOAyVbbtFGUB40u6uDPt5Qx+JuLsxVaRzG9kXffs0ceEqE77vcalJoNlR8q
tYZoz/98lV8fHHJtDAQgVkhTxcP9892UYEilaqOBJiSlWsbmasizp9ZV26wpyVb+8+V+tomTVw7V
gqbM6ncjGeyX3HC7VaaVGD0hnbMD/THvvruW+ephbNwYRXkGd7P5oFHx621cMR6+yXqOAh/V0s9f
EPh6BiOtHlb9BNlDEGx4WIRX/fl7rbfpB9n72/eiteXj7iK8AFPGz1ehAWlUeZsPewtKKEJX7ZzX
xBUKaY6wOqX+P1/td3fxx6u9e2iO0OMWwuCw99RoYDMnsEiV/aZBqMsxx2c/kOdf/3xJk4X0l28I
KoNYebIeGJCs2z9OuznJHW8cmXZG4gjqj6J4iCFbHp16oR9bx3k4tLeumr2gLcgNc6AAnBqi/Ia4
q/cKpuUWKTPd7dFtvk0TVLvZQZdvYui+W7p5zUYi0DQnkO7PP7fxm+e/ElSoEq0wh19GnCc5OtU9
0ygdUXhTWB1zpDmTrbaaZukbzq9t0MArDi3u3paQF/GkL+7E1tZrLl1kLgBZY/8KZlD8wVywf/uj
sT6vM9zmn/X//7CSZX7h5Itd9HvwMVszAqaUwnANWs/pt7KN5acpJTdPHx2/CEEIVKepyjoc+SW+
8HLC+6D0apMLgknbuSJ10qBFSXAYW2K8omfxYHZ4gBbtuLBPDtFRoG10VwInJ6+HYUy1h155EVDg
tA06obk7TMlYaWGHbId6OvV5B6FRK4agj2xyxAr7LBH5p2H02JKKGRc+ZfAdsXQph7r+qvbXenyK
mH8WnETI0IjO9WReW2et2mcVEtPInl/z2brtvR6VPPK2Q49J/opPrnZ/fuq/ThCPtWY1PK1pCL+A
oybJ6c0e14cuk0stxzudevrRSKf7YYlIkhlosfwbV6Qli8qBuMZfHGN+NynPX/J+30XR0ZBiWxjx
N78S551VoZDwncc/X+/XdXv13sKpxvnls/V5t6zBU6cJUgz9HqglfmclxmNcjxYgm24O/3ypX4ep
h7bZWVvNEHMwVP88TOPBxvWnat6CnrLRvLXGkZhl94Mb+NurENjCNgUGEffw56uUYMfLfuQGak5H
HFnr+tphaGPv+s9f5p0xdn0D8W1QUNPWh/TE6+jn6+SpthgOpss92X51iMAt2zkT7S1HAlIVoIcR
WjHwOX7Ep8773JnxvhZ5+tGy9K57/vZjsIVZPfeoHn5xXbYt3qdUuXIvkM9SbPKLXTRm/U6MfepR
IFnEEQGOv+30+ntRj+5t3mcj0da6uiiXxTrZef2ROf99R/+vn8lFGIlEhhCW9zuOWMAWjBJL7qt4
qI7Yrbe+PoybBe3uZYQYNEjcgfB6m6lctNp8NTTpHOBwNUPfq2qqGsX3wpjUZe5N4bKMTyjizKBN
++ZuroZ00/SpfcBiPp6qubhEYPvR5uL3X8AH30OKiGD+r++wHxbUyABVOnsjNzWZb+MOCxOsvvhT
wioWNK2bhZE09KB0nZ43VlfSZVyevdS9l53jH4cmikDodwozSO3f1EBTgass3xc7qk6WRw1obOKZ
Om2m8a7oC2Ir2+aDV4KxTtuf9xHYD374Bu9G59gX/MD1LPezlsWnaPGrU29PmJI1SOZpxyI/OPTp
Mv1Il3ZVdiBh/vMEsX47MjntAl6BBQDU5+ebSAtRQOId5D7Tkp5IvcKzv7KtunaFrDbAR4jSU9Nn
1zSSbyAV+0HRzq7NJMythNJsLHemLmG+k+6+GVODlHHXHCDCcsH9ZFPGJu/A+D7Th2SpdNEp51sb
GG3oaP7nxiNRwFC2fq7ZUBuXun6mVH3nzFwoFgYd29GX9gf3/Netm+dwGqRNu0pZOC39/H1twIN5
RC1932bF5yrau4puubagyqb6Z32wT/zNso2fGK8G+3o++L1lVxa5Q/3HkPsmrl791It4a1NFFtPy
UVTMejZ5N5K4EoAtn9BgjNvv9ohtFA+NG9mMpC6+zwnk+QykG4c9gSLOxp5z5Pm6o3kncMwfwQd+
8/Z1dEgidL94MbHx/vmO4rJrzSjT5X5w5y9R711Pbnuri+i1cPuvHHmd8M9D9m3v+ct3hZ1CB5AD
t/N+TSeeXk4pSQt7juHVLaqXS8jfVri2zgNLLd/1qLyv02IK47lhcwOYP1Ay7nB5fIQP/O1gwunD
mwXowi8dv3TolZ0o5u/o1X2oN66zEQmJYegGaCQnH8Us/ealif+J1icytTWy9N1DdsgCWi2CPOS5
o0nQGFGwoN354Iz42/sLrpIG53p7f5HBZdKIa0M0cs8ZuQs8YkxwtWRwGSL8KCO0OdKKxQAIqC3Q
axKKTjWg2E5KO1sW56M18tdDOQQ3ToUcyuFS2e/n6zgPNgpTBBiWohKbxG68k91yQaphHMSQM4NG
ltUeJRAR6/mgfzCB30sC15ck6yKaN5t9O8ivd8tFT268aVV6t8dplHwl102z6eLE/ZXEaVluSIp0
YAAOfMBGm2k5bZTTFnaoZ0ieN2ULspYu0TxeqMSi4GwSTWCsCgP58uc58ZuFhiaX47DGuOxz3ggH
P7wKE80DvAZubk8cWLcjg1FtBTqiLXv59INb8ptL0YRHK4luV/e4Oz9P9zQzZNN2brvvl6h8FWSM
3CxVUnY04PR/42ut1MYVHshc/mVVQw+19I0n2j1WtO4Gh6GDbM+NzmC3U0X8Z6Hx+q/V40eB428W
Ma5EWYQt4hu/5edvZZIbl9UDV0otPQ6jvmrusKGSgKpLTKRTKVDBJ/MHL9/f3krO14KqsyGgZP58
UXjPVU+uSbvHZUsv1p7wamelGXa6KT+41JtK9v0bgp2G7oObQmPLivXzxbxc1EMM0nnvCFjhO6Kd
+i5IEzEiaiqjClBLJ80QLFJPVoylRm3HyXGYtsvkWiVOLJvJlVrUGI+RnIsHE48bkJYq90DgFySh
otduk2esCdpFbnm2pFtb0MCRxCVD9eIrWSgB8FSD37ZHYzdaOnHsNrTqfTp37rKtRZfAe8oT494Z
zMUICzGBZMuMcnK2OOUS85Gg45TAp4xiSbxpOMEkZ1MCTTTs0rxLPsmiNuY1n9m390lqlGKr6Y1x
Kpdp0vZyyJW8tEt6JBcCpWZ040jShXf8Xht35djJnC628PMqrHIl4gvPrVafgQ2caTfYbXGnNBrv
J6R09cHogOJt5rhD1egn6UMpHUtspoE0rCOi/pge9FDX+Q4O+Rxv8U9X3XmmOE6ij/CbsdgTtOvn
4aTseQprNUf6WamRekDdoWzMsCntdXOV4ll9djGHzbg1+ilYgP91d42danifepnN10hI1V2VoqmE
FN5CUtJrIuy3w6ziAbJMMu1ab/JTenYxvDXRxMsSSJn5+wqpRr0torX8pyPEwyYpbe9TlrSQGouy
tgIpMKhh7mpsGo7DDXXe3aDs5nPUmMVjoXn6bV854yYqs+lAEnyxtVr/aoAjU7VyN9E/v41IVlQi
gSOwkBhsCsK9cz8vd/GgTpaaR1ri8jnLHQw6gxkRhjRZUMisF2Fp41ZVMx000bl7B5PY1hepsxf+
QvjFiAOcbJH4TOIU+Or2hOKKYaZb66rnpYUkhAIW2Oo0E5BePOg60RR47K5tv+y2hl6l17k1LgHW
GePMK4vkwhp5HpwW0o1Mo4cJldyeULebFJbmBudhdIx8kQdTlg9sKqRL6rewQynd5QaawbHtQVCk
RJbxS36VU12aRtGd8mkyw0XP2+0EbnyD6FMFGDnLs9FKQhK7vOvIE7ellkwgyLxkR+cSw5bWD2EE
t2wP01m/jeKieaLxrJ9XiYuWo2+Boul99+pobRUgU2xCj4L13q1r+wjTHNErWIijpafmUZL4vqVI
cTKNaZfajbHL7fmx1IeWcLTo4NriLh3mRxthKkBnn0LdgKrb0WJyS/PSO6rBxaOitVGIyOc+9701
49lKQyeuPdQFZF4XY4uYN/OXMOHccJt2mrpu4867lQOuttGS5/0cuXiZVt+dVn2X7dggbu7TA+Sf
8lCVnnoVsge6kY4LFa5cpf0yEzzQVovF0dzUu5gYl9TvCYPwEA6bDJ7PpalbU+i2nCN4mbJIZPEw
fmm495ctXC3KI8g4vNw46mB1t1rdk1thLN4Z/1JvJybEFqq/Pctzbx7jUX6Zk86V7WY2IzHm4SLN
7otmWCiTY1w2msnPvHc1s/4GXD5vDlZemENYep2rNnNtuN65pjn0q3MyhqBFzcrWTpRndUmRtk0P
Xcedwo9ZFRAyS3VPjOl0bYLMvI/KKk+PY+Z0W9tPW5hgprdDOTYu0EQoxiWp1L86esR+kvpus3UX
vThreMl+60FrOTTn4zrIRju1zqdJOndC5dGrT3F/wEHoIDZ9034tszd9os9UvnbNGvQ+l9J4qia3
CzmiATuozOZL6pM3LhM573t2LPce5scvSvI5s1ZM27o329NSc55OodUfTYEgkiocbZBMElveq4GR
gG6hfUxir/3WNqBFyOJpH93WTA9ZF/VEd0+EwqezLj8TsDtzPsT/HjqRXZJ/tkgmx1ved64TiB07
jh1kbLiOA/lLoUsJGa1973e7nHNTeSibmj/fp7F6IGwpXraenRrexo/X/nCtCzQpJa1BrMBJsY5B
bTxhlU6IPILnUbvdYO4kt1N7oLvOV3QJGUvOCIDhR3Vy9aDMaRgv4oh469TDv1wTInZRo8A6F4ng
Uy2wdEJPnTvVm0TBsxMhO6lJkqtsJOSa0p25pXBmX8UdU3Vb1eWyW+Cu7oj3E+UevlN8haZbuYBd
MCAziVomFU+XInx7yomkvQKV2HztSMy8EUtn3MuU+53Cfd7D2JvR1HJTtU7MZxpD86axu+arvZ4w
CWpcUBTn8NMRehBlj7GUj9WG6droyO1ukNqdL0o2X/u56R5B45nbxXXbbzAvuzWPOOG2tmi/TzHV
iP3g9/LFH6V9hfEBqIaq/fhqSgGlsd8ty/llgc+KfqgxR9JoUGsY0XwOfMdsQmhi+KARI+KBqJKs
YoUakHNjHDfuG2O2r1K7jj41ThKTJDHUT06Mbg27/ZJsTG2JUMJj+H2xB/Qvce+1p7nTozDWBnW2
esoOIF2nT56WsS7GUXp4k9o1uhZfDX7rkNvo2ezAK92jY2G1xbGDchhtkCbnWZjmaLuSsucPoKdZ
jbsjVMFsoV27WZjnlLGw7eAQnl89V8kXwHJ2EEVzgaS9X0f5kDQDPRfTvktBtT6Iuh/cYKz5IQtb
z2+9vmueLVB2dxo5JQVa/jG5mp0S4bsUVfdYtMt07TlyeNCbKb9N18dtYqk9txE63bZCcaGcyHUS
k3UTCir+VyG5a16WzNd6rM2v+lKnGJkFUnyK9tGtiYrk+OYAcqyRT6xxK7Flnz5BjJUviNCFdlo6
SuJbmDjzq9tQ5guiISEki3qLJNGZELYqcLQaDabIlhIqhEY6PCR8RneDZWc+lkqBA04GRtKioSIP
KSAx0lizkqsiz2rgMMZSX2tWRhFXkfZEKVV6iTo6Vu1VAYSFV7g/nJmUDoC2Lcf2FQaG8SDiZgzV
KI3vCDnJoGLqtaBziuW1NrOmCxyzmnM0j/bw3fSGBSaUchn7TcNtcXiTy70+5vCNVvD2/QKs7dbv
dVYz11Hfp8Zrb8ixovDfms1lr+bmy4Tb+cbovfgqgjuz7zFTgSfwrCPrmE/MCgazY0UO4+eWyA39
ptM8yRpf56vdf665eUAXLzgTR7uGPG8WMUwp1E17a6AhbHlPGIz6y6iEJaOKQh0EUUPHltfmudWJ
fNiAKUyvQZeukU1CfuoahfEBHU0P33LXyKZpwkg11lfbj+2daIolaAQMDNOasIQry9kb3K8NHU0C
jPqOedhb5XxrlN10zSaEME+RRQ9mEQu85/Vd74sLfMboA3U95SzTdeE4+NllS/1HHxJ1ysqm47K5
c6WPpXGZuCXrBgAr1H+pdkE2X3MFczS6cyKzPvr4g2IW3XLBcUyzsTVs/Win/UnNc0HW1qAu9Hjs
zuFeVGgIq3nDVp8toE/7jxLqs0/k1pHguOk2h4vwQujjqU11gyXN4xdLttsKREAw9eJsmjLxmf22
Dglrqr/649pnqvtdQmX52Ea1S7csYUOqQPR/9ghTudWrZNy5U3Nw6qIN/RHX6yZFaOuNyzP1v/JL
XhKHxTuHm2RqImah54QTuPMsEoBcuTzmmm5tVKTpV3kp0MQNg31WRoA84IaVN/yLS1EeQ8HQag5L
nR/fDpKLDHbkXg+6D/qUc8yGQ6l49oHMPziyLw5p6j5MmV7uKZcm7APZym3KdK4hP47JRYoBCdik
eYSPZXxN9GjcKU8jew0FXeilgxWOiskoSdrZjDmlwnienTM2F+JzJuw9fr96x3RiAa4zTqex0/p7
v/D9V0Ug2+epIRnHL0kGD+NS3Dc49kkH9cWOgNT1q8niAReme4OfSu5sJad257IvhF/VxVtoJc33
hVaTSdpWn162GcMAW3uc4umpQL00DRgWUWaEYKJkwzEEzWLpzWBwHTb0Is6eM+AZp3isDj08i2xj
C+28njGyLDqES/BcO6biLgVMwkbNttmQucNlKezoE/k8bDME9i+WQITyXp/eenq3hHlpeWdyTlm9
AIUnNpn10MzsK1Lk6jpIRt+gaVEsx3mu1YVDGHzFHg2gjCOcCmv5lF0VmZWgbc+WgnlHCgWABy1j
GtFDUxckFWePayLLHs9qxStnqnljLQ0ljSHVIEFHVns+U8xelcUK4tfQwVfx4Zrc2q44ddAaDpHC
ZubJfA0Nqs9kNbqs+nVBc3TEtT9KLI0qIzlQZgdj0vxHn54p55znjjzboISAELRgdYOMwCTUyao3
HqdZdMfadL8ai/OdoN/2iR1r8VTIsmbRwmLuFra2Ixkq3vbuUN7MDjuWYu4Mmt5+v5CeSJoy26Hp
oMxSpSfNqkcRKleX7sEl55N3jHDqK22Ei7ypZre+onyDvtL0srimDVCwCMEDz57KMqtuzNYrbzDr
5wXZmSygAO/7l0KaOvSCLHlpI31B4qzxgS0qgJNNsOEd8j1vfOzY8fDcUg45ZeIUvCWABx2LxuON
4k/NF96W1M6WAvgORX/+Vx2l5j37Y06meZmIU5xP8qUEo/giB0kRQc5D+ZqLFaIrlz56IkrW+JqT
ooNzTczTtWyn6Ak2B4dwEaUa6DZypF80uwGJay7EPG6X3K7uCvKleUhEPNc7N+7hDwt/pKIxTAnD
IyEMFIF0VdR3iTPkNntMKLa2YfN3/GYqutDN/NwORUX26aay5j4Psafm9TYDR+URco0FmkPMxEWz
VFTyLF3snnOjXikjCUbIcfGOzSufvOBJrI9ipPwYJsKftb02r1uAng5phFy99M+zRIdU63QAhgIC
FXlKOPdIRiumIXpSnYJpHePFxW0Q2+WrOQxcdWit2YBuZPlPf91MW2kxmGTak+iZpY4yzTUWWBec
J+q95dsEZbVEHwbUgrj1YCqrOxv9WLUvUtC3q7Ig5YCZT/mhMagCXZmtjYezt3FAzLDv7nC2onqH
BoQ0dYxavh+peNRDukbPszOJikHtyxnhxwXCb/WqHGqjm8EkT+zC0YzkPp+VCaepqj6Xhu/e5K7f
YnNoPP0emTmhwRNl+OhKDHzpg6kAuFFqF/zUaRXx8Jx5qjT6f7VN+K6eMnep/cMWpi7DXVQaUSMs
EqZ8STm9pBt+2BVUpeT3NJNZsfeHrqWB4Zdptic62ZyCQmf+bEDwY7GoqP+dRuIbATTVPTs6zNdN
dtSdjiJKR28FHX2b2qDGK8GBm5cw76+gBASdb9acgDIwF/I5rxJl6UG7biELyEFAtNEG4pLGKY5D
TT/RkyYXuwQ2hSB+Quubpw/Lkoyf4Fyqv9pg/4+h+4BgYIDXpK3yz9Jw+Nw//8f3N/Xq5XMJ0XX/
ve7ilOrxX//x+PJf//n3v/M/GlRPIEhEZGTCLX5zwv8DYmD/DdYWpQlQvW96RWrj/9CgUvuVK/L1
v/7T0v+G4EGgNUWihCLA/Jckp/q7BglHHuxufJhOCZnqtbMWmX8o/ftmXXlR7RUHkqy+jHkybXrJ
OkST8JEsrbsOPki11n280nicRyqvgzvv0Laf+rVGxK7ePFpw1Y4YY5dNZYz20V+rSh0++9BdK00A
M7vXOUIFWa91KPKNaNiutSlayvqt9lavWitXFiG7aKvSdEdaJzyz2L0FU+ddj5BRcw/yKFk4I59G
KKg1tu1WaiYwnbVaRlELq3Z5RRwUiRdrRS2jtNatNTbMnHZYu6MbGPM43JupnwfxWpVL1vqcoFA3
rhU72cefHVGmG3Ot5rlrXa9fK3zZWuvT16qfAUZya6+VQLbyW0FpcKBEOKy1wnmtGpaUD+uBxAFF
7Tvs1tpiulYZ87XeaK2Vx6Zo2SKs1churUuOa4VyFFRJYKG9kLtr7cRax0zXiiabmmdTUeOkTHfi
TVHuypRCZbZWQpeeyHieKkHNVElLyqX9G35bu4rWOuqgtdOhsajJTW5t3PprvbVfK6/ocnYlNtvF
6MvbHNULqGyvw4VPRzvnYFdcdI0Vj1vTU6wyVZs/DpwYb2jU4+ySBOlYFgGEmyZW3V1radEdQnj7
TOQz7zSttMll6p2WVadJL6EkjI9Q7CkD2I7/MJUWeZggCinc1FS9EhCqWzniGGvRC9y4I4k0VWGx
kShMZR9wYjdf3DTjDZW5qnio8gqXXEGlXzcL41JUb298o6BAHutNd06xyAsh5BvcPN8cyAIbqB9I
s6lOnYwijHi1Xp1abWGX2hKJ1sIxy0cASHWZ4saq6zPAvUS1j2725JrsL8IpIuSLnlH0kJm8wj0r
InaxTOs7kHzGpeVM9ZlY3wBsd7OnhtA/ODKGyysrzRdjV2bg+HoKjdezrfCJ9XlcbYZYTFuZEhG2
jGRYWf1Id91G/hl2rSeeW90qHmbKXF+7ARu8ZllDFsRwow8IIvkziZoIRSakk8J0uubgcrSnVoTI
r+cj0UwAQSdTdb42Y4amPeARPNhS8eXbOZ5vYULyM5ZkRN+iH2eHWdtODmqD5wB3kQ80EBC326JL
q+2syjmc+rL5kjD/9inRRasEkhNvNKVydVr3xUNjVOnljHfyJW0XtTcGq/luT5wno4HIhbefLEOd
6+3UYPDxBWkHN/GSUCKwOxvIR5R4N2JaS2NaX74W60YNRsBwLzMxBrUz0xWFxjCHbwdVerj9J3cq
+YNFlJlHW/0VklbPW92XyAVHkT29jbTM7rnagtxt2Bgz55WUEBly3f36amzW7A42Z9Q4KbA8sF0z
P4/V2sfoS+HeQKoSxzqPpluDPR0eLE4lZjy45LwrHuowiOqEX4+nZuK72hVwRl56N0khy9XOFQzu
+ayNDPM20jPvdmyJZEwYkeCyfDt68k3qZFC3EspL0cQHKY8rujMBPEWcaHf1gupxwSd/B27L39dF
72/fnlY5lvUd0XbSC2QOPDgwUGEGdcadm11hnxutFBHuxIJ4BCfm44c1UtQtVr/+wi/0gL54lPwC
s63TQGbLpaySS9XO18Qs36uWvbqy66cKpkQMST/wvQuzHzjXx9eJ0vNN0ScHoq5f7dE/8y1OJD07
4sp0bydpcXpI9r2zPMSddEJbn7xzhwI/xWN7m2OnMpuZFAWzqm973mPDxlx11UZqOLfsfj5BJzAu
HbAfZCp7cei4jRUYLurHtJwvCQoJx4n8+ag+WZUbXRu9Nl0Zk5ntvDqmWzN6TrJ36hxLpa/EdsZF
uXHpKx+UwjHYe3mbhFpnvMBRgN9hfm8r4jnbJG3OIEiQ6muWRCeY9rfO6A+VZ9/wmiyCXA0W+9I4
+qLF5qPUvG9E7oHYq2S5I0eiRw1TIQQuLTInJLEnG7MzVdA4Tn03WEKQcZotL6Wy2a7Rf1t1B7um
n+6qbGhOvpvv0YElBHIvPGBAKbupXdk045zj6TA+wU8wMadS65jm8qh7pnUYWYRD3Rua7VTlJN35
IM7iBTRZXX9p9YGOIblk53Ouu6eOgU/3wtFDW0VfdKNsA2yXm8GYX625uW1Sz/2emtTAxNjqTy5F
u9DI8/seQeMzODki0DMFTcZqvQAKFg0ICt0nAduTUOhlYT2wVHGIIWayeYXkECxUl/zori3lSzL3
0VavvPmSZuqIiSOmFUOEkwkIk/TkYQvBvTqvDeeyYM2/YVgBonQi45rkF7EdTQje7HW17JBXeRMK
CeJVGmbzXZLTssXnepzLOt9YTfM8FDVASE/6hI+pR50M4UCvedv7nCUQgg7fsGZ8aRNrr89t9Gk0
GrT1Vq42NvVNghbpLHcCsBfq58BhGnKyquJHwqdlUEkr7JErnGPjjrdsErwXUMHq1uWM9Smf23UP
QQwTHUVnPo3ED1KRNCNvQsmSfcpcwJdCivK7jNzsO/Wy4uR3pbt60iPasxolCUeMu1zyd+PS2uLK
0y/dKKtvIA4jM0padlbWqgxpOu+yUc34VOlz8TSahnXpwCoNbHZYm85Jl7BgFrGS9ynVY1hTbRDR
b/M35IfE54pWiXGSZmRMsNUXjP9+O+y8uC11pkT8ANlIu3KMzgtyi4IpDxEmZNTF2lYR33aO1kow
YiosjHVrN0D9lpHX4DTUlzXIgpOgz7+NWrvEVd9GDz5azVvqS2m2XYjCrCiUV//N3pk1t62cW/sX
IYXG3LecSZGSKNmS5RuUJMuYp8bcv/57oOx9ynFysk++61SlnH1hixQJNLrXu9Z6jNsuCtwjO4Vs
L8yq2SZTHlLA6VbONlbTz5LY8p0AsPd1VMl4oN2vefaajrEsa+GGYyFnW38kGurU1OP6+pgV7MJQ
kY2TWbGA1cJqDhU+tXVNDxCznjlk7iUC3laODcLJ3/w2D1Z0wox3mWeYFxWWimBkpfaNhb2rH7Nw
zZ7hMjGVx8C6j6yIc3CgX1KlqnqTwppmAtuotRaZWCWQ0HaFY3brSmXOXlf6MgH/2StGWiurD+2d
m7fDvc7Y42VD1fLkGoK7eWTa36TtyLwyM17sTt5SltB+jD7Nio03dztZe9Guz8MaUAwNzkolyaZX
mlscU/0yw3jgCVrdQcRmZCCphWrN0X2y62k/jVO0aenFnz3bX3pmyP4HQbrHIbmnKpeyU6G21VBF
H4CS9nbHI28AmL0dkrTfTuY0nZJBtOs+bcMjmfVzEjUPTui6G/oc0+OsvekmTHGvMtowYkpskXUf
ZMbqKm78nnT0kvNZWKj7rICdfYV8Sb2/1bdjxEhvdIDeSIPS86coakxOu9KMZoSCMZ+n48T+V59d
tirZOo2KzN3ObTrAD68pU3GhLab5iuc2JLfCS3A/UQMNCDymCXVwVp4dVtaBp+EzZ+mrYcphV5Ry
kXz68TH0NWSIWbe3UepWu3RwnQvCwrdG28lW195DIitjTcFW9xAztdxQ4ZPeNX7tvrVTNa9Tq9Rv
ohXdZSx8Y5eI4UNFM8M41xouwTDYG6iwzomKy3E5urf3CD3WGcGleYjYqmyB1+EeNPzvRN3CVUNo
+XXsoplpiHJodqDQsDASbxWl4Nezpi3Xw5AAmkBf4FFJczHSdbI3AxocDIpyKfW+0VTjrJAFfvgW
RWFOU9AaLaBsVc57TEMAmnwiT3OkvXKbimXTHyGhvJmIhT8A4KbncSxb9vEtdC0vYbifykeTUI1J
PcegDWblXXbUOiQQq7Uznx2m79c6L/Rzrsz80sbFOwdQUOOVRT/3auwWjaYMq01Sxu9NUfDUN5ri
hz94y5oFjHwHi2zYKWGqF7Yv3tZi8vDQhZTIsgd6sJPUvaNAIGpXwsrtk0mjzsafNXcatKInrx/7
m6YmK6/zISBwMnf5XVY2votjxY7fMITA4QjTBMiciHkUmHJp/eBoWLEPyGXwI4hMFo4hcsUDs4bg
mVaQ+kXbRfmmY4awyPO2Y7Dk+7Jc9+ZYfimXcb67DPbDZcTfsjBuA6GPyTL+rxcjAOXd2W2ymAPE
YhPwPh0DbhlTgJGmSzsSL37XRGxK0k93QbkYDRDtFtNB94cHgd3zYkmY/m5QoGEZsFTTDj/jxcDg
L1YGtZgaJtwN2WJzaBfDA6r6OVN9wTkLM4RXmMN9tBgkqMNFyV5ME3qxT7iLkUItlop0MVfwxr5y
8As3voyrHX3rwTH/dGN8Shn/VX3+SvUhwEY64H9XfW7+mT3w93/yh+gDYcANGL26ZrBkjCyBCvOH
6CPMz4Yh3GZQd5FglnrKP7uH8Pv/Kfp4fyNOA9iG4ZfHYcL5j7qGhPOb8xgXA4UWTB3FktCzvN9z
jg0+6zyNJg+Ibh2INe5sweFcjDy71n1r1AvABlMjeQ6mJ/BZqnIWsPlck4qXje4IMT/mVWMCJW7x
rqlpa+hJObQch6B817090GDhN7lmLh4T4/F3hRoKZ7ztUEeRmGbLHx0aL7C/RLuupSfoPDhN+55F
45XV0A/XwjIgSsWeD4NWShSnJtrUlp4fjUBrcdZ00LJUSJpGaMeWVG3uLaEWr9MkckwgramMlQ+a
oD3kTdA396kRZo+qCeVLm2s7Xqu2wUqraPipb7BAAAmrZvnNIM9U8RKzp7eThIC6rxkmMTCfy2LL
xiu4g8HnvTQ0vWwMWY3fE8Bu90jz/q7qZxojoICjPjGOhlNpY6ulctDgYamL/JjSwfvda93mm9Xa
Fo1imJPeKxm859N8y6AKBxn17PORP8LL0Hs2ZofEPGDIFHTLLVX1tolCNWCXAevJ4HJtzjM5j5H9
9sqpfVnQyFIpVOGQ0Mco3OFQGrogmti3T1Nc0PGv5nGvtT9fZWvNJ0OmDTo3arUBKtdIDnGeJj+4
HtxrmvHY2w5Qp+/iogyIYnjq0FaTOLPcl19i7aNj4FG8r7Tjo0lEcbV2IAldHHewno0qb3lkN5Z9
VzlRv5F1zhYfA8txSIS+yTt3HjZJT3eGsMoei85gER0Mp51NV94BvsJU0Q3c6O/GXNS7IMmNPaXU
+ujEFviJwvKPMY0/j3AewltWvepcMZoo9o4mZTT12iNcvpsGp7M8ih7++P8uQwSPL4Zr1USTaMT/
3IwNEm/FKa1BmZcnZptjTjAJI2oqd5YyHgJD0MO+GkZOLnpLF5Yw3/+7ov6fuhzYC6Fu/+8r6jHP
kxJD5D8I6X//R38K6f7fOJVbdAK4iGuArfl5f6ypUkBtIZC0ZNMkyb2l5+HPNdX6BLrg4aEIjp/n
4OT+ZY31fLLt6OFkJEzvP1LWiVGjnP+SM2E1pysCYR1Jf7H/y8Uz/ouynngJ0EfRxqepQRzkcEfp
Nmwq76ZufKMFEiEcrKfszeqswfGzeO05nAyBy5GwZRNxUCB1w3VQ5d6Ju9YJt/lQAb7uTJNeRwZT
zh52yWxcM5mq54Z5rEtRmR3ROhPm+HUHqx3O6FRBs8qBjFirnqpTtGXiBmeZej4MkFHpoxYgvVZl
Wsmtzn1bUd9EewDtTBWmTYDebEADo3mT6ey/f+pMXSCZ9Gt6ildxnXfteg4wRYIqGR3rLK0u3rSA
zS+jg25YDP1Di0Nv54MCj1Y0n9Fv5IJvfKzTdL5OsdndqsgCEItoWm79qTIwVgRT5K5K14yClZfW
D7lbIzFGI3hqXc2HiIjzyaJE+UbELE0Jd+rSv1Pt3BJp0WpjpszdSD/ZZnLxCjidbz1DkbKQN1T+
KCz84DJ2vkcYe+5cVv0NjlH7vrdSdRxo9d3EwrqPPd1u8EL6WyBfHnUxRn5v+0Z+S8fOg2uONIvn
Oa63evLjd3wu9d6h3mHNxpTu96LA2EIJ/cOgbJ+PPU6iS9u3zu0Ylzbvrdf92aSq1Kqq27BWxc90
8ORuICa9a13ynJHy2wfLk+9uyKZbhNg9PCNuGP/zB8P+Z8ngYqUgcqzr3D0NY8UZCyfmY6pa+8Ge
5HRj1/54jwsUm18Wv6XUKLy6lTdudDTd5KY7b1xcCCsP3yqyQm1ch2oqHnOVUQ2a5e2tZWfxuuMT
ocIpu6o87W6NKWPd5I79ymY1RO+wptsZL+6mxma/FeDINwaWmo05hNEXHfjMkPNgaYVNy0ryYynr
BUtXU7VJW9RpNnv439N4F/VOfvUHAGIbxjLywcdtfA1Yq6luDtOQbbDWtw4tteu0HgywvlO110Zf
PpgWV7Tv9d3ZyhznhgrgVa1sZye47C8VRR8vg0K+2RpdF5+cNBYb3KV5gyI0OJsmg0/fp2G0M5r+
xqNc5WTG3mUY2gYzgQf9DwJbug7SyThQqTcAU+UaxD6NAbUPmYV4unsyjHyHzPJAdsbchf6NMyxV
dE2JmNOn97Gt7gyUcjGzY5K58yAaM9/S8v3esqc4Fmn1NC8ZSM5z3wsfiCZj425eF4lFI+DIFHr5
puYfRoRKUAmilbo3n51eomfOMjzU42BcxkDKbdjX0SY1nRcWw/bOAk20M1pVUR8TuccZffjJwaiH
A91vN0VIKNRAY/BSAxhdjDEusV4wezXb3i/UPmeWgj3kpLvk3FHZtaI/bjUj9Zch3GxmkivOtAV1
AikImbFOdtkIM9HJ0vYhCO38yt4hOpKIxBKtM/tIFn26FlOu9yXP3w0+NbWHHutdHDVglLHHo5op
u9uMoh2vo9M9oVcaB6OZaZ1zRFxyg1WtM5pIqIaTy00jlJXez9TxFmdG9beFCt6qpnK3nqfllxSl
c0clSYaRMwnvATokdxzXX0uHJlu3QQ7ViXj16sGlS0SZ3fdW8Stj7q03qs6tmygvix1xTC5pM8rX
7FdznNJxfj+z7K7iifWOAiIsQ345f9c9QAyYM+EayQIa8jzN3+VMsTJGLbN5xOv4WJrgomggLO4q
5huEGWTe1/eRGyI912NMqhMeGb2/7mBiRUmrY50NmCuTsqPAoS7lQ5f6P+vKHNeRhVVijIMcK2Ag
UJHYN9Mx5ZVQkGnOItNHFVrvpqhFiWfshMZcHVhdsZtj3Cws7mRGpv4pzudWOJQ1l92Jpsy459li
NO+ZgR9uFVNiTFVZPFreXaYCbK0UoYHU7INUnydHedeJB/ajrUJukWzk0jsq5orfWpGoU0x/Oh19
jFKxCNPrvhaE8anFNULfwfRb+w8NmQ9rwwZKnSoaiE7NHBq7TqZldAib7jgTDbqL8z5/xJ5r+yvG
zv4+pkALeIse4xdSXO12sJziIJIofg0ojZErnPQkhKO5c86RrQT+ErbBED9GikaGOuD+sIeBXvRJ
I2+wtP8sM4cGcmKo46Ub2haEs0WBKXgK2GY059WIWHiHAW5Nun828W29NspMXngmM8HDWXFBeSvu
wsGVP80p7sku5KH9YGBNeTYgedwWJpWQwss/isL2frildIHbxHbT4/cbUGmIoRzdajgWrLbrlv3D
vJlzFdAOHvIpEtSOg6d+mN1z7rX5DyM1U7Sj3iLN5dXJeA0bx3viOSK39aQREOfZMtYI0zXHpUzA
swbvMr1nSSIdFqMIiTYrhyVOi35SzLFxn1AZS/2DXagXkg7ZrZ3XUcRV3LGJp01bM7pvsh9QNLMH
VJBHuvPo+qPULDxmIiuYGMTcrHXVNXe6oV5y3Y5tMK8sgi+AX6CLX+o8Hl9cTpEfIKia74GDHa80
Ukm6L4LGuZqa2TgpkQ73hKMw2ditMt4dc6b8Blsd8WaMswcMBrU6gGOsv0uQosF65iB6rEVnMwFP
Ukr7pV+kz02QOM4qqGwQqw7jaxyGdoNcXudH7jmMOL1lQgWYnalZ8c7l1vaV+RLKLnS2ZWJmtPwN
hrvvcyd5CCEf7HE8+XRE9iVD0wDIG8tzSumhGAooQhZA+rFrTiLuFlwBDKl5oPkyt7jg/LzWSxeA
s21MFHmc7LS9xoQEVmQdrxy/uk3ruvKcGwPCjo/mtJn8tD62vqPKVZGX6iVTaeevEJxasSahW32j
37Uutx2GLsBFaaM/iJvZl9Ac641teW9OFMuvflwWr1XUVsCAmE9tWOKBsc5DhtpJPowV0Z1m85gQ
+rxIDmrfB1fliO41I0IrcqmhnO3ZfvNHFd90obCfJHpxsgoKe3JWoLaAK1V0RWIm4j8z3WfBASPk
/BBkYTOsJysWr4OkW7Yu3fp75ITd1ZUMAeirt8yXnhJxanfNsedaMtt+xeRd/JCN1aRbiu4j44SE
Fn5DNyu/MhDx2p1dxtNN3/bzfkgNA98rZ3SOjXZ2TKPs3tQ9aLfSv404PFb03WOYNLbMa+J1OXfy
6nTSpH7SiTaR5HC3cXE+3GEYNAAkRv6enl56JF01OG9Uz1gEras6eiqd2acgoRiR1IRhi3kt2sTE
DRtFt21nacZTmnNzCo5PO2630bWd73rT7M/CiLder4qPOLV6gpC955Ms5Py/GpiwwiDr1NfI9cM3
BIVwN1T0oq74Nul1rJXTX2JryqhDtzNGbaGLRpmoiLBPlDnpjxp1u1yp5Y8akixLiz1eKtKRz3k4
5V8S14z35tJsqkTYn1U9yZQL3AtuMlXIdYQgEhdjdApw5Le7UjWAChJJ3y09P9m3Fk8RFe3hCC8g
TlxGd3Vtedsm1PomM0R9GtGezvyG+dlykuQ91EmH+aTrSM80wy6Sdnls8gh+Y6af63kagcqivLxG
duPf25RbfggzUcf/npL/L6dkSxAg/3en5As11Mv/6jr59aD8x7/786Ac/A3YN3VmlNLZeEw51/5y
UKbjCs+mhe3rX1rNOFnTGiQtREvPd/8jPo4X/KY6OljWlroSqkBpOnfM39PwCZqLmxEcWHa/+kKl
k94ZVssZQRcUOLtdbB66xhXRyhIdLlpBRekCWFzGx041f+UxgLGHBY/4bpV57A6lmCu1zkJrulcJ
CTBOwyj/daY086MUrtxNmPhzvy3b2traSPkXiqSAUEq4pKsZBE4G2qocPvx0yb4R3tA7RR6tpfLc
9h5orYH3l4YT3b8jfmOf91uzAFL64YSn6pOb45X09/I2SdWEY0mER9KrzuaEjuPesI8z0VKx8mLH
KGuaQcnQqEcR6p7Vj62WINpIG+OPIbIjbzdKsoJPy/kp2RZ9NHFAy2LDfYlNOTPzlSPLM0lEOwPq
NhZNPd43lt/HKz8KxuhWS3JTuyqDIvEwRqa3M/OsaByeKYUZ7JACOrqCY9LyR+EsfzMSsfS/TSqr
y73XmMynjCxxVx6RRtxgovWjDdFSbQfsLTyBq2hVeFRUewS9ordiISMOCyOx+sQltp/oRBAnwTci
a51B9yBsRfwL/r73NKP1ETe0CYHRTZvh1g9SsIzQ1e1DvrAaNXS2zbjwGxXt6AE8x4Ly4YtoQcIG
9LGrBfo4LPxHVYy7xmnq+2ZhQ7rdgonseigblCeE14GN3Nds4UlSJZbxWAagYxMTW3dJ5n5gKkwf
gpYRWwMNelNKQ+5i0uVH9Az7JXXbDEddzJDLV+WR0zT+ByCX1kK7RBjNrkzXGXL7RsQmYWz2hhi9
Uwsoc5LzF79UA3scKds3tyKPVWSxj2cCxmYWQds0R+yLvpm326WCZx0vVM5q4XM2OJf30VTJd+8T
36kWkicOtOY1GoQrCEnM4EfmgHwb/BmDOY+3BDEXKqha+KD4IPWTbeVfUqO2XnDfgBElKf2eUMn3
5C2MUYeM3Y52NeAb2VJ3vLBIOXh9hGEbvOqFUyo5YswrCG/dK4iRbaoTWnViyKYZiNPBWVinC/WU
ZhS7WHlRCEKVku5jJeGjkqkRLxNm91usO+BTrbE70jKSH3mwyjV59vZLu/BWbRwAh8wu7JtxobHm
C5e1iGr3Wi+s1n6oUx7tcfrCN8o8dILp2lc6P+DmZoCwEF9Jk9Baj1fBPyXK1veN2w3nAorHpvgE
xjJN9R/mtAPVRlEfy4o9JZeAI+aVfIDHnJBb4pBPKjQIhiTJqfQi+64P+vaMRpM8TyC4OCjMI1tY
ksSXLs6aL33GbDlZaLdYE8utMUHAJSKQPqnB6246l4r47dQDTKYBEGyuWAi67sLSrfU0Um9BEYTJ
dG5Ho5370x1Ug0bkzc9TCjsyksYRu0tx7ID15gu1l2SduRoliRYB0tcC7Tu75rxUaK/qDOovo1Jr
hY8yP5jYDlHHaqQhgfsNz56/s2KTFi0Yom+4r/obsxkTBiczfQGlM17Tym1umaTPB2qY7Wu4UIn7
hU/MWXTg0A6zeKrq/pnRgFgPDkRj7pNuUy2U4/GTd/yJPi4WCnK98JD52rlbjLEhb5jVP2zOo8wD
igkgRWja28lbNpALYRnSFrBlHIV4OS22HAGunp/QQRdO4EJonhdWM/OyL4Qah0scFvf1gF/CWsjO
AAByouyy2U2f4GdzYUBjDTAvssvkrVEV1nWeBkgLop3luaoERnxQ0vknVFpwo556bJcb7Sw9uuHY
TcckE9GJ2BNek4AyBT6M8tI3OIgWcnWwMKwN4BUnq2G+5QHrtdZmZ3DOwbXxHqcjx8TxE4fdL2Ts
dmFkZ0iEE3352AMytJimsr6nPUztvIWu3bCD+iIU6kjkd3CLFvys0TcwWDFBNF9beIm3k+vrC9la
45UoqckTTYwPeVJhC+Hu8c/lOM4/5k/wdxbBAC9LdzwZUTFAvxXD7dAp+2TlVsmYpGmeYGe197AR
Q9ANg6ZedIqvPNnqF0/21VvQlf7POaGhY+V1LVYNGf0Y8V1gZ9ZyRZSYqHHQ38xTix9E4HoxGGpl
a2m0xhHGSEqEsM2H17oIBPII6V1KP7SRnvLYaZ7Cvuy2FQXzx8AtELJdD4hA6YhmR8l588wJ2vO2
IBWLNzuKgn2JMHHpRRjcDEFJHQCgtGMsgwPmcYvck8XzjUlWl992jinv0qBoL5mYoSwHbXVqKqO7
hB1O3dTJ0IpywpYwifpnuhU8fIdyWMofjAknkD321zpqg7M25Pxh2j0aiuyThUfFZ3yTj53xJY5d
ZnpJxdKTGZWD5kQGbFm0a8QEHTLRN4Pqzs9K+zYxw5JlCdtuFgBsWpAUwd7v6KVeYYJJbI7RBocW
fApr4CXBa0awaWcm9qvTt9XFiEr3MYgWI4Q52eeRpCXL4Gzdz40211FYQsV121OT20Qb4XINSG8b
pnTWpYc/xnmBtnQVl4zdODp89YNu2E6I0jv6ARcDXFrWK4qlt4HHwzHPEnxUlV3j6jHbq4+99b2L
FS5GxES96cdBPpLPqpfCDWtnxkp8ccM0dqCz1849JzyiedYwyWselbjVATeuR9M+B6FCnPQwRV0a
U1w6x4OI1lnBViRG8xH3iJg0GY3yQFUrSTGy1us2b2HJhnN7X+u8vs/mujmksWUdJtstYcEknFZH
OA57Gvn8Z/YC1pfJZtyAaGL7PwPg3C9FFbg7qBjfKFJBkk/l1bZUm/L7mSij7FPaA2ULiG9pl8an
sVbG0SOtAyeBmuKQh3aj3xOUdmzhSTieLPKZbsXjbc6CiEvTaTFtZ+49xNBsJxIe1r3HSWwHG4Ua
QLvR7D8mFuFbO+qbTduoJyqdirsBZxKQA206e553FF44fbbJO1LYBgC9g1XlwZ0v/Imngp+8sEHz
2rXBcANPdnjo6zRcR3EmUbEFsbujm0dizZWd349VPTChdqbUXflmxfZ1aGcQB9n44ClOmEQWxqNn
zuUdGcmFQGd7iotD+j/Y+MZbx8kshHKWFSpu2UxP7FRx51nm+DiYefTVhNnwlehQsAMzrB2AMk1z
V2edvNEwi4stCuXR9GukishMKb3NKp5gq2AIj0k/kKecIjs9pZ2UGOkHkfRsMSVEicaK2g+7QGam
DibrZhpxV/hJz8hlVNV0gTrh4W+untHaF8dR861slNjILInWXdRQWlEyY43Y+H/TnGVTx/sSecm4
6S3U58QV/JbOqch88T3xHWsFJ46eodAjQesX3jcYQxhFjcUXNMb2psHdvK1t/ari+S3xjWtQY9Gj
NN3b5JoGu5YI8Zoo1rg3bYPCVVJfE0eEmyQXBSDk6Ctfi43AFjhk0OVnNiWEJZHcDU5iX1rXeRGL
73qp/ObMDiEiy6g6q4ucD6YY5Sov5npFcynSvY9vHIenvTQF7eKonE9BMtzFpBufbFXmGSxbxjcm
HoQdpUsWpJJJY+rEUsasCxfBUv1AVhntOrVfZsMC7Z0QliyAfcjQ9e8mj44wpODsUnL5vRqtv7V8
N/xSdK13qI1wPrlWa14WvPZmYESHqUrxmGvj5AgnONjNLWnPmpgMShl2D9S96JYAL0/2LJ3vqCbI
N2mQbxPdFZwTsF2ukXP/ql5qKf36dVSKOd9ybXuJQ5FT5Hz4j6PSOHTmHIxkckyLpdLDmHyaknTA
Ko0xkH4Ss2zea/ZSJY9sM/uLQsDfarQ4lXqWZ1oW/V0uHau/12iBFVTerOvkKKZKvetUlec6yeO7
gMaYh19O5/+iJuy3Br7lpWxq6G3iX/DX/6mBL2lQYLFi8FK11RC1EMGck56Nqo9//zq/d/B9vpDj
O5JDP64hit3+8QPNgDI6KvOjpad03sVok0dvqUPJy6S7byj8ludBxmbCl1681j42WFYVoIwEspfD
dRjz7v79W/rnr9i36LEEp4qJKfD93/rDerML4o5TxrGZSjhNhcKemhK4XzHYIWlqRrF6n/qB71lA
dPx87f/61v7KtyaJGv7yNf1TWvHympRcWr9kFf/+L/5QjjxcZ7bnOh5RCNwUruR6/hOZJ/5mQlXh
QhMLONnnpvrTYYEvYylPD6j4o52Z2+p/HBaODUxvccFRsE6LCE+k/yS7yEv8w6LBRYSJjZ+zFBB7
4vfq2Zmrze5mQ2MI385y686XIL375dP4F/frP78ENw85SxQw3rL7WRf/i4UjHPucKAiIKSykKOAB
WxtqBzw+0v9xtvx/vMryLn55FRXKaXJjXsUvv7fG92r66P6qtvavfpHfFlg/qRx4srxEr6++eZ2T
TaPf/v1vAQzld33vsynb4d4mwurQAbAsf7/8Im1u1Gk0kMJxjVK9V76HyyExYZv5Iy/thln+gIcN
sFbehye7NfsdMaJp66WT2HOSG/fs0dSTFRMzYezE/k51/pWB7OBu4mEaz5IIxK5ihr2xu2lg1B/S
LoERAA0M1/UXdnMTmC2fuLhHTVJQ1d+LAFN/ELRbuv2GQ4+hgfMkB20D9QJeJ2nyvCYmkjV9tfJI
nN14qk+PsZn7N2agvRej8Mlrx+4cg5YzvBuYf/Ma4Fe7RZkbbrqI2esqm5jYMh7pzyTA9VfE8nwT
UzhIfLF596zCP4UJsQ9cNMOGUCpONas9s0nrvk7lDDoQz+Te6P18W9kqPTrFkrvqhbNrswAb5lSL
S2BmxZbWpGk1WdPwYPs8jB1CsWdfp/MWpoKFgsNw9wIEhPshlZSbVn18DdNhfJddMV9Rb/qWCtbJ
X/uw0fZGoj/G0gu/xTVOkE0hc/3VG3GLbkYtPpSaKO1yW6f7aTQObiDM+d0TQGlqGCYSKddhMPlB
ywfsOuJSwRImHUVmcO3Nrrcp6rBjhhnadNstPvLQLf16zfvjMIlXct3nqXGbRs5H1xrMh+eu/5Hq
6aujrQ/J0BRFiWC+0xvJt47j6ZE4Dx+JihsBbtX50By35CrGC31IG5MYT17zJbghloze5OcVE+8j
nfzsVEi3fUoWFTeHUXJDEWF8qYsx3NquEnsObPEVKz8Hq9KmlEjRajPCIdmDd9XZykVOg+k9h9uA
KVq61jlUMZd922GphEfO0DC0mhReThFkh9RNh8es0v1jV8N60Uq2XBhB4nJ+orjFzEM4nXZADyiH
6i3UW+cuoNEZh8WSWy0UtY0Wa+dtRwVWekwtr9gRGGbUPzUJ/p8edvsD3JDoOkeJ+ZiW5CVwqifu
HZHYdB/TBboXjgrfQqxozFktI7y1Rok9ACXS71eOKBnoh6Fzh75LbBqgypoZsnNi1NqcG8MX1AFp
epeIptyHhk3hZR3byDdFdB4d9yksGn0l7thiJHEH89DHjUenjkJK6Pspn9bYesO3bmIMS0FlRQGE
0Rv7ao6Dn06aBT+xsXTr1mjHG8W44S2mInbLWcoRq4WttDXaDgECMyyfR2hm3oZqiR950/JJtsME
BzWqzQMRjflA2Mk6M55zvphTprchLUAIdxRS7QNE2L07OuO3wAqH72XoxlezaMzDAMXIw2k3JWsm
EIO9KhwRvAsaQk5N0Re3TPzHV0Vm6VL2sDsmoe0vuexQkIH9IvHRWHQzWmRr7YEBQERG655BX/k6
x+54VTOdIVMad7cTKtFZTP58aRvp3mQkGvaicQkIzp33WGNH2RAHgHqBhASZz7R4gUYsi1cO1+Sq
SDWXK7p+AI4glUD3gEOzG8LR/El5ZVes4ryK8ZUM6Q9Xe+2B4XXLmbBoKUYX7mYi4r+rZ1qXu4qQ
2aatOf7zVHG2PcV26ByeXih1TUzdVUHCCxocP9MNYzQUid/a8kt94t1GXyxR6dNM6O2Gxp95nbsh
xI/UK+nUcYtUHtm9u7sqTb0Nw1Z5dFtZ7QhQVNBPI2OvaJ0o+AVsromA0MeOXQJgxVmpo0G4hF+j
CeZdGING80O6sLaWmcs1FgQ+h6nSE5RXql3KXDVvY9N1LGNDdiX4EuzjFDm0YxX4jsGBvtfB9w9Y
1BjemIxcLHJnN1Aby/1Id3cAQy+tXykyEG9gmluIMUCZfnKUI2XdYjuTwsxOn3/dKj33EX+OOs5T
VFgr7frj3ajT6Q5vAxzJgL30lmuY0c/coaeLCN/C50tyDGM85bWUa/S4H6DL5Z35lmVd++wvfEO6
vfmrjrKNLSryfMFfkmJPjKwHp5zCl9SJq6chKYqlTqzckwsNOWUJc0V7f7EeG1OuzanPTl7VvzKh
6I4BR6eMppYUcneYmYd0zBBhZzXcUl7Gx1fGAHWVkMnFy6bhIowOx8UsqulQoX1ZAOSFfVSWTUjL
DIbilLbAsei28ihfoL9NAxtcSovMydMHSQ3Bo0AW/9a1g4a6iUd/hfCXrN06KPf+6LFz13XPy342
402aMJFQPaRfvzG+YEMaR45xfPUBJVXnCl/psc/t+IcExnfK8tR7LJTn3oSikuBKge2Su0UfbuBM
7tmNKixSRvY0yoSy2bLxHinoM7auo+Q66LpyH2UwLcm/6EMrAVsaKSrL6PkGQz7QoJVsQRoDl723
MZi9kobFeVdzgXuhk51ANCAMmU63RcUqP8ii9UeOyIwqMsLMXEjRvRdTCtilvcR5htOA6jVqhhWT
skDZ3reODWlHuZMVYq8ldL+mQlzurZCyJ9Bi+qoNc/gYICp+LRZvDrmzVGwW9Ovfv6esm8Kfs8mb
nRx73P0/9s5syW0ky7a/cn8AaXBMDtxHEiRBMuZR0gssNCTmecbX90JkVbWCwRth6vvaZm1W1lWZ
ggA6HMfP2Xtt1SjFFaxZcjf9hE1GT6ZDDCh0o5hj9DXvGvvWKXpEfWpnPuvdZDwTlGw8x2Y5XfGl
srZhFSruFEWKS+cu9CSi0cs5UOo7VBL5RquxLiAhGK9en3qLCd0tGtu+1hJ1q+YkcTh00o5mXQhE
j/Qtc5Qb64KFuB3NQj3KKsw3uRO3+2xq9U1ZZYylahWtKoDe6dBpU3rtI7HYM/+gWfy6lmfMVLeO
YjCd4bxxnO1ovJJN7m+yVJLbZLR9tTLNPLkmOjPbM7WzvjiM/3atrxrmyo74GKJU5uefq/kyaZgV
43NH2jA4Oq2SKQnZAoW4C5Xoe50wT2JTmPZa6efXsp5nNypMkHMTA7In5KImUuJ5wKTaTc2WuQU6
HAcHeZfI+BqZK9QfXaN932XmMR6ALAo5KBsfWQUWwYZPNyqbdidpzBFTNGcycZE7+KhkmJ9u+Db1
e6cOUGX74PkuSeTIxTqXefFAKFK+7dhwqIFy2RyFobU4xvAs1x2oLujWUOjxKB9oYg1bXRPKtKqS
XHloVJWZNsBXKmZDX8Kp2TbUoOHVbM0SX38TmTFhvYTWVmWf71qRwynuWE4ZqKqD7kTiuxoY06UB
G4T536B+nxxb61ZjRPtYMYgVDhteTAD02oFJ1XxLo0AerMGYNnY71Xt70npad1NfVqvMsXqIMH3B
TpejfrtVrZF3XtFTjJM+/88DGNKAAYof9hddq8Rrn3/0JtYJOCMRo/I9fP7GLlL1eR/bvsXEksA/
7ghW6UizC7rflWD+iyU1yu4RxeBetWm+z2Wo7BixtWjEzEn7Br/Ujvk2VPd6r9MzIZjnGPj9TVdO
kh5ZhW84Vn7ZFUYcyFNfaPPTMETjdsFt0JNVC3ZOM2jqrW3Xw4bobm3n+1GPRdtvjxhga8hYlSo3
VIjhoZzNbN3CzdRKut5JY2U/ZK78aGbzesS7s9VGckqo26q9HaLvlnP0MBThvK5tJWBAU+14EP0a
TQZjJj+r6aTZX5Sc3ANsPAUCT9zTLiP7YMHQEftgt8wCzZIQKFlyv3lpQkXtNDAwdplfjqV/CZA2
gE7AENKKCEdfFXDbMPLE4bcAqLaX4HlCptuNjAPsubgvDUuDuRGoVbPKtPAYxlZ5kzNu/KIEgFj4
qmdf8Xh1P4DJWvd0n43RTe0y2aM9nA8LI2dnpGHn4QDGi1AElXFj2PV8EwcW/PAgIuE56yTOxrEm
sXdmrgMUeJnOhuEOClC87auEI7maRocgFhMojhb/QD1nR+EoujeTkujAlCwCHZCGDeI2AXn3nfKe
WbKV25fC6Vp1XWtmcdtXMQouDXTMjT9Pxb6dwMBgTQZ6A7za1bIM7VSC9GFxUfMrgm4xvwP2qgZo
DPN0bYg2vs0JLt52YOK/WrAY8QSJULuabKf9mqShPCRGlD/7k1zMu3mnP6nLF9ISWblSQzv0xjzv
jmFkG/RQm/Y5b3XTG9tqgNsa9EfSGZIfLfxM5FSCHxeGk3/TyzL7mTVSXfdQl15Aphcar0gpDwIb
0kXdIrwGWgY5Ei2uwVm3wQsFvtt41HOZbRLfZLwa9X14VSjTr6SX9hcNyiq0kxl3QECUudmk2N+Z
q66o8WY+hWEWojJFUe9aU81OFqexh2IehwIkJ35evraHiVMF0jl9xh1m4zFhDNRE2QN97S8jqU0r
YMdMh7AhIo6YOBSL8pmoTh0xGznsK6w0VeeaVMa7wrGISEmy4qKdU21f1z6l1CbIJj/QUYOXdods
viHe3OO4ZCm/cPQuPuIa7Uln2U+4hxfrSGfvOMUsYM0IeqOutBd8FFFb13X8Mgq9eIyrpPpSdngs
dqViMm2L4MIlO7zxvrlKUEhymGrzW0MXcGibIhq/JbWl9QAWh/jQa92vYLAHpki2uBjpHR91Ktsf
ealaGGQQw1tKcjUXfYoPRlfSXZvIaj3wU10kEBjgUlZlewWDMLiKKYZQBKVxs7Fts7qsA7QITR1r
d7z/P1uU1JD/wVytOqlBqvDb+eAUTXeTqDQZjCANn8a60flw4eQTYJJvm1IvvutK+c3ANP/NmMb7
udMaYystMC5KPohdXBFzDmpaZ3a+iKIdObTrMKxqzCcwHNc+ekkr7NTt3IO6MVnxnmIXxi7EMYkh
wprYXOoOo1zmcDaNteC7OWHJzNkJVxDsAqgQo3zgqMP3BL3kNz+Tqkty4bMxGsNRhbOw40+BtjFW
7b0RGT8lrCi4Pu30PZj9HrPKYONY1qf40kGgvcNrwRMjnmFXBTFjcsXhoei+fJZ9aDxEfVFv4y7i
ha0d5lc5NdUU4nkxEeC2eqjdcAZ5YkNOrsdytg4VJEEsPK21KdPcfymcZF6n9WBjDdDjKzJKkK6a
CqcYraa6ZVxdAeIY8rt8bhBBa8ptlmUtup4JAitM4huJAtq1Yku7EjD0/hZBnsPQgVVSdxG5WXnY
XUNFDS8IKzPvgdM4ebCIjhk8xsymAek1O2LU4g3uqhL366je+n5neemAlbBok2IHDDW9b9lxVx2Y
043j9OquTruHgADB1ShV66AvZOx2qL9BIJBeHIR8sSgEkXdLxct0p7+glJOHwchQngZVQv1b5H93
LSZyRorld72Ky69QghForwLUT98LlVyvo4AnfLQHP3bplpBkgDbuodOUcVorGOOcqyjFXbUu8qoa
oT4Xpbmt8nHmaBbWzlU+1elDnjFCy8zJIfOiwWNLC+vB0ppf48hsS8VMua4rHcbaPPyAiJIxxNOy
NUUVh6Sqn5DNJ/E+ixyx4TjhgWSLD7z/5heGck9ZQG1s+EXgURWmUJ/tH40WdS56I4xu5E9oAOW8
brReJEeQEZ+BWau31FAL+Is2kdLZ4ofhpMPRWILvrQqwv5rk9XXgC693FP/vkAQipquKdtuMzt/V
aChPzCKbR3BTdeiaDRj9lVOPvovYHkpZbhY71Rm7jRZVADFJ50GVTAfg40bo+y4oUndmO46xBC0h
AH/bBbVG5Bg9MhFvMOjfEfsBZLIsWJPk0ISM8z6+2rvOrr1czRE6mda0pIyTnqscSRw2gdN7U4Fp
TiXLchVlEqpcUKbun18KEakkuVmDFa2dDJXUxippPwpuLLSDB2DLfDLiXlyqLQapjy91kqdj2NwV
9kkNbJLjcMWTZwjYFACOzqXyOu8ukrRNPKuOKTlZvKsqGLNd0bO4Pr7ouUcJUodAQHQipPOeXBT7
Ja5zHG7ehHVqBY2Yr3RNy44zqfHJ/Z1SF5f744VmhCFJJ8IB/3aNJGz+c1kqtYcvQ/fxZ8I/UioQ
LIlGRxNrYXVTTmB8cJWElzBLx0+uv6yK3weur9fXdeY3y7hVW5iWv3fqp8AoQzUJGg95BQ34nBu0
quHx4+d5OvJbLqJrLEw8sMyKTkd+JGa2KPO12mtbWrdyCKkiAqn7V6kGFXWetHHVY2jbEK5Ybz++
9Ln1gw/C1FSH4Y1YpmC/359jGqNAI1MvTZIJJYDZog1ZGsFSURcTYEAFNoWo3z++7LJCTh+rTpAb
qWfcriUYff1+Wb1xABxiM/Uk8YAHkfWPlkPLL7BYtY5k/X58uXMLluxNXMxMzm2ha28vR/iCKoAV
cLmmNR8qrdpx+B8R80v1k13mNGry9YXEzKwZnMDZaNTTBzrP//otrbkbfjSva3Pyu59jy9pUmlRc
0lJWd5Y9qy8hZgKvHWjFf3y75xat7tiWtAxdM95FhyUwU2Z0nNATSVe4RdhLN5/ckE+ucu6h8hMu
4yuVweepFsHAMNcZGVvP6y7QYxJd48IZV8JAy/TnN2RA9kH2QFfeWYaovy+XBP4NoQcDGyrIKFcb
CLSwi2//f9c42dSweGgWH2o0vVp7OVv1zrCz248vcXZxsP4EPw7LQ75bHE5sD7UGrJLUChZCp2oH
sLIMyvoh+hIq7DDw91SCTRizYFBX95hFP9vR3r96uoqmQrd5/xxaFyc7mmGWna4UTuUFAgVJW7Rg
pEVSYbqKYeqVTu5+fNPvFyPXkxhsqaM0IU/fvYpjlT2VeuVlUFGPhjXdylDIT0qJ92tRZ4aOZ4PW
7kI6OHnBHeRQM4DoyovaoIPoDwINbdiFjJllfHw7Z67ETZASTZicSVTiyTJxGrwP02QXHlsbIiql
OeKGeyjr+Onj65z5mQT6LFXwW7FzLfiF35e8VWaJDr+p8OYIEG76otgpQQr5Oqr+Jfr4Mf7f4BcK
xyWjKP89kk97/43V31zq5BtLj8rCaMalOgJbQK0buCAH2bar0em7TdXn8+NkUo+ZzD9qtzLo7qsQ
Yr6iFlI27YyJL2b6u9Ma2mhZrdMAz4w5OZh2XB5afVT2wRDOlz6BTHdGlesgXpkWca5qN6nWxu0B
du14NRQdHeyps9I1bTaE6ED8/lG3/D9vFPbP6VeHLzhzPZUXYAnePNmbQe0r2E46nmkTts8O1t4r
0dt3QFSjl2zukEGnwCrr1P9aj0mwlSgwmVlb+0XsF5lMZkVVJmute4TdDq/ZwlFXZLj27EtwpzPY
WHLImmSg3xhhzcWigIE8GIoel64mD0qsdOvRKAyP2fbgtq2trblO7NLCkxeJgZYhThzCktmvXbKW
1rMMiMfguwqZNdCUJQGiUb9Lf8g/+WidWWvk2QoUHHyzKPlP1hrJ9xXVx8RziZXmohdEO/Grj3As
yRdAqa4P3seL+33Bo+uaxFCFW0rVgZO8XdxVYfT9UGaF59itsaffmm3INGsvLL1sd74dtBchrdcH
IwIM/fGVz7y+VHOqZWlocd6fOeDV9UrYWWiTo2n60luD+FYx73kwyVX69fGlztwkAg92I3odi8/6
ZKNlLsp5c+pyL+trpiK9YIjHJAixcZzXeyIAIFg0DNhhEGk07T+++Jn7pK7SLWbhnAzQmbx9wjIJ
OtpOee5Bho12FSy3YMSQA8Sz/uMywFg2KSFRGEmMaycbIj2gJihEjAPItsl1IuZMs8Ex1qmu//Ey
pdxAMIUwitOHesriKhvAzgFYc3QFELJni8arHl8Pg2nBk7Z+/ukDNFSdG4M9jyzQPP1s4eMiQiit
uC0z0z2FaMmCGSIznQYA92eyzvcvIBejtKE0MBlon36+KrQhxF9k3JliPIS68oyS+iek84dgsD6p
QZZ3+W3lzaU4llrcGp+XU2thpofRlCsIMfSSLEl6pQ5RDljAeoB5eX+gTflZNXr+iiS9IWNbXrrT
z4uBerZYrliJ/pA45UsxiQe9TqDuElQChFz7JFj5/dpHNKry6y1VB1c8WZFmw7mj9WXiKV13gKTj
IfS+jiz1k8u8L2yWy3A01G1J9XHaUOhtdYxw1ider2jKgwKSeV+S6bT5eB2+30W4iiB0gJ1Ztagb
377II0JmkDAi8WqdjhadnnUad3/L3LqNq5aBuj2DJy8+2SUXaN+7VbJsHNLEicpueXJVP5tbh2Nf
4jnmRBc8BQm+zssErKvDlH4mLXOFlQiUDDYQCDhydkhnaVS5a8cq2KfMkbcDZRF5ndUdThV8XGVJ
cbCUBTh/zCOyOOvR0QbLC9rG/ORvf/aHIaaZFSdsxzj9YZAkhIvTBgc/HKFNPDnxQRnpc378w5xd
ZQsc0BGOBjnr5BuWGRWfkaBIvbyV4FeK3lMT8WDL9rOq5dxP4VjUtuxDFmfYtwvAlKmelxV2Nm0s
dYQsfrgfLXXcfnw353YgDOu04aAc0uw4+VjNsaqNQackiIcashkkn6nR7NpN06Tf+9j48yqaMyMy
UT4ZsMVAOr69KSKnrB7BVcLZ0f+5PLs6sm6z2n/++K7OvTyQIC2JJJeDwekyHpskh4TFy5NGpo2h
RjBi882fDFuKbR2Y9o8hJV+GbmHzyafq3J73Sp+kcXTm0EPrVA110kK9INCu21x5meNgW8ZPZTzf
8yJ+crVzC55jDyw2g5PluyZZyj1KC0uOVwZlssssU94OWqy4Hz/M13Dz008HD1FqfI6Aa54e+J2O
3E6Tlrtnd4P6FIUqBFUUxyBngZ4zm5PDYyzsgmzZtr+uYPZfmXDSdiGcjM084REzg7h0ReV3m3Sw
0WN0ZBF/Uo2Is09ecsLmzdQxLJy8LrXfqEDAM742o8GYoK1eROuASdTtBsCH/dyNdCckaaIXaa5H
T8nQNyQPF99wNK9nq2wP5UCmIF0kWOGY5PHCcB8fP8gz7xozbUpQCfZuqQ/fLv5U8neIRsrtIZ9/
lrNotypUlcLH011MLx9f68zjEK8aY3Np1FJ1v72WJiZyeuyW0t4XP1UaDm5mqi8Ei+celN+YTFSr
/aTCOPPSCcHEjoqGL9a7tn5fA7Gug4Lbi80vIN2UtYZqhzlGTcCLNlWPVT1UWN3z3vvzexWCLiYd
KQrE053SgNMZ1dgePc5qV5U1EFuJT55ufLAKk+AJ+l7wyWo790tSstEGgCThsJWdPF2LaWNjkIOo
qEG1ngTe9jzX29uhckjRtThIf3yHZ7453CA1FOYY+rWvb+hvunGoZAb+Qh7t2AdMLox6cNWqqFwd
Rez/5FIO/FsbYCN9/pMPQikN7H1wszzhFPmNSazqqpatdYw6IT7Zvs6tUSxNLE9gEUs/+O1T7JHE
5TOdAa/JuocuLH6ZZvUASbTGMFfd2vhl//hwxAaG6UIzhcb45PQFFCOzNq2Zc2/WZjR+criru9ot
6QN8cqEzGzMtdRXHFp1nbBzL7/nb71XOOKFVDL9eGpjPuNF39lw9fLIkdP6Mk135zTWWNfrbNRwl
TmLD4BoI+sUKI3V5aMzGvNM6y1/56UBaBXAhktjq0m0sLHvFUEvEQsxqOxuExSA61JA5qY+FMaKA
04WAFjQRrqm39WE2jPBWAy8FPIjADL9U813WIM7idDuRmRqQEGXaDClA5t+YokarC/9S3M1Ohtgq
F/hEC6xqO7UHKcwBagyu41SlOiwiIl6SqL4OIUPuQBJP+9REotnrYXbZK3XvYSt7iIqkWfOEk21G
rwgeD0JBD3EiCN9hLkH6hSZi4WSAe6JH6wF4//bjx3tubb56sVgneN5O90+raqqWyMfcQyb8Uo3t
ix2WhB6TCJkVG6hrxf/gtaPmptijfc9A6ORdMMMpr/RgItWzCpee0xV8zv3Q5p8Ur+9bfmROMTWk
8UePwHJOLoMHPwRG7eQeIvJboDk1mkH7R5U8MoS+RJCy7kztW4DB7+OnqZ+/Ll1a3G0crk8LMqfM
qqwcTHoixTR/CUeQ0VjulFuMLkAf0cxwxqmW+Iw26Ss3zREJwrBkI6+0njBc1JBY4fa62gHvaw2C
ShGGsuDKHfNOJthO/B0MGQf1ESlgIufAdVph0XuRsxsIkrgSo1nbs1nhu8URD4ivDDYxfx+3Tctf
eD7EDR7OeVcSbbHF0cV/n83mOmzaeCMVqT1VOLE/+SnO7enW4vdzGMPxgyyP7Lf3N1Ibk+DIPvfU
9mViUrgCrrFLRNt/srLO7UW/Xee0MOrLPksLh7xY20zVNYCUJRA13Hz8A5/7IFpYU5krMG+D1P72
ZlSCoIsKWJvH0AkeHb5UDuPPRRKiqW+mT0xnZy9Gv5IzC8z3d2WvReJlnqe8K0poZZxE5x028y0K
ULTUbfTJ4zu3EVi0/flaYNl7V/ym00SGByoqr47rW62R1po09ucirX+1EZqF0PrkSYpz62KZeXOA
RUIgT+c0c1OmPF/qtHhMQ1xemoBUVg97jV68W+hK6Bll1a7H0tHvoC2E3hRgagiKKL+0AzvZOoUx
PUosQdgzfOJCP3keZ/96bIi0kejfMr5++0sPo98owAIzb6jKX7oTPIVaf5/q6Eg+XlFnryNJHqOi
tBbL3NvrNL0yhYDXMo+TaEk3p33JJ2Vwi67+5EN6rmylOYVoA9etw/+9vZA+ODg40F56LZ6REHe4
PeS3dWEeYltcw/B/yFLnk0bFuQX82yVPC9YYYA8aPTXzlGHcBV3xyzFSxO3WoS76T84c+rn1y4mU
IRnlI2fhk3NRO9gGuB2Zsc1o07c2LP8eiNGGFiWISRNxsFZKJVpn7Mgbgr3xGihiUWbWiP6ghDzD
mg+ffTKlvE7DsYCrDZ9R2Nb3ZBEVLkSYlEDbxt6OcrCfbJNdc2XlDYIppYG3kyytzUL7Wx007CyF
7Y6l+i0uuiukOOWmpeSL7H6AvUkOTZdN2n2J6JqPPTGVH6+mc0/BWZy6tDhYt6cD2DQtG8JfSyq/
EqA3iSVAwo1nszSP9EyJzZ6GTy547idenFkIZSTN1tPHXsYigFnCaxJVUJD6sqvL7czp19UDYFME
eKFJ//gWX7UTJwUhihmNG+R14Zh58ksHCuG/BN1lnpXNzjocOrgAoejXpCebx7BICSXUMhsiDMrJ
V7sAfvP0KevmdtMi6dspw4By/eO/1JnnTrGxWKAdjIHvjryONdlZq+mplzjBknA1WZckcM/eFBfN
c1yL2UMX+f3ja4ozTUxUCXR9ll1bvjv7BqM5l37PG93MPlJWPTC2CFL1bePXzc4hWnbFSkE5aaYb
J6jD9cRMBueFIdyP/yL6mT1s8YUjxxAcc0ANvN1aoNMGFklkhNnksc5oZPE1RHo636KtJrKTJyP3
bYwaGYtVswpIpNkIJWOOCiazvxn0Qd1Ok69+CQ0Kbw1g1hfK4nxHIvurYyohZtYxd0jyf5EDQaS0
2m8MKw43aIUNt1by1gutCvxS2EnXDo5akej3CSGl17y2mNCgis7Pod05h1SVX1VQRp8czM/dPxMw
POhymdCfNo5ot8VpQ0KlJ9NkvA+RpZEyPUbPEXDQ7cfP+tylEF6jNcCNzmfjpABh6FRV2fJZcogV
ccvKXtx8Y0mOfJgGzx9f6/V3O33Tlu7vAuTgM3h6/Cf2N+2GLOJw0Js+ESYMjDF7zYbY+WXRu7lM
xVEUqn/TjtpwpWlKcKu1irM24AnvStA4/5SS/4tv+AzfsKiufvvt3uEb9vnP6CWndfYbwOGff+ff
6E/jL2aXJBIzYaQLsQiM/p01bcNvQLwCiZNxEv0s/qd/AxzEX5KuD+oWSSsbvQeL7d8RGfIv8m7U
5V+Dw7gka/wJwMF4VXu8WWkUWvwt8KYi1ltK3rc7CKL3MJpDpBQ4+UZAS2n6YuJSDjDXqVq5CqH6
9Bi5pnnddEo/rJNAExdWWGcomXxjXAtsRhtfjfqfshPZ9Uy26jcHZXGBlyEJEKgTZe+OhQ/CNp9z
zOq+vmcmpV2TPmgtQT21fjkL8v/WSZxhVG+clGOVZd9LVDd3NTySa7V/yYqaIzq5Ek8t4ZVfiyTq
FbRNaT6DWSrHlwYr7YitR2GmpOgBIc4cQRE46S2I001pVcn3EAdegAI7A2s6aTVpQ9oEHHKsQOb5
qdOhnkOPAFrYnw3XrDUbN1DB5r+uIWGBGbNjfVc5IRzIMfTDC51gZHuDQidaVM1ANNfQoYofZVOW
X4tWna+6ZlLXnZ42x8Bphh+4yfKvRhvBOYJlPh2jIaluJ2ANLxogrlUUk0eUkRUJnxoLf6eppJbZ
w9VsjsWNyRyOFoc9LmFBCGh26RglV7aejbdGCmoRW6w7NcVeygHXXUVKBCQ2jrYGeEotkjfLt1hb
xXr2Y0QmuNLHzL5hhlLufUQy9zAXGxfEbbMxhkn3/LkUEHGUJD8g2ZRuPM3dEfxR5O/nRlSHfk5D
EuAC0wlWkVnJC5s8IKhAFAdPelZ2952RAFLvxDDj8OvFl0gm/pdWKcc95/Nqk4P9vBhmEgfbnFyP
ggjSNTX/fDEHontOFzYZhIisJueoro6hbfd/OzWWphWUeSVxm9QIYUDlKT5I2sxuPjhYWSgP+kvS
LGrc7BYMpuo1kq8ZSSUNoowEWS0emm9YcqgmB2BbqG9ohtzkfCWFx+sS3YVloj9rQRaBqzS5GkOA
+l4QjLjtqtA4CmzOKhPlIkQa0IKPm8iq1HBRegPN2bsAuBNItnj8quRBfQCx4fwa6kHWW0vNAijk
OmaNDaxQ547cF9ydTRsUypc40K2bEPNTsuptMtdXTjMnPxDmMPvoQsJXA3XOXIANYMkykT/wOyaP
RDWEN3KMm8tGTOFB1lrvbEQxVBehnxuugvMkg7gRFw+2Xi2Sv7ZAGVLxv4siMC6r3uiKTVhk5VWc
S7TWkGx5y/EfYROM8awBRljESVRbZOb2kcp/FLkI/lFtTbF11xTOqKYXuariWYI9r7SgRAfIVZRE
qn83DfgDD6EZxhjtrRthxxDrDck0WQcPN2Egvh9T3p5NA6vgq+8700qkPvB02RkOUNpSwwGbNeZ9
15l4lqZItOvWmCrCViP1yiiz8aI1yR42KuBsTdGQGpxM5LH7fcLxvGMp8r7c+c1I+A0OrvRxfE2r
sLpWjW9kRGywg/Zp7tR7Y26GDKmitHLzShOV4g1d/YTxbrhVEhuA8LgEZOgkZWD8sy6LJTwjW2I0
0iVQAzzbdEtIibbvlrgN+HgBxs0mvR1qvb5Lh39iOaKtrzvpRpb8kDrpHZxlIrDK4VUW834sAR8q
SR99zHQo4k/SFbyLSxiIE0GTXeJBTHJCsA+tuqpQV8IWDX/MEiZSNcZTaOjG3l+iRgSPBaM/8SOR
anx1lkASGHXOphgIKYln4XvBsltPnfqcQx9c+UuoSTL9rBsQKjPP0G/VYxxp5J8IZ7ElN+Hj+BqO
QkqKLSfiUshNIYk23RD3cwdNwCEDM30i9eHaGuL4piV1BRcn9IDpKJc4lkwt7vsIYG02ynY9LLkt
6pD0rvYa5tKNpe0h10yojcl66fqmIvYltC5hbTSHWm+O7ZINg2223+GXN1zRwOtc0c4gLcJJwgMc
WiPi9sr5azg2zaUzDsYW0dVKYxkdLX7tCzWotZX6mlQzVsVOMXNlZ1CSrtupmK+m13CbBigNdmez
vK2mybnT0XqGbhC16W2yZONYTv1TFqF6gJEnjnPmVIAyBjtbl+Yolm2WlPGVzfJ7kARPunRfCwxb
pPHMSy5PYAXTFVxNQNe9qB9npFNrxTQI93GiW7MGU4nVHMwgoTcEqZD8U1Oa3/ep79+aSy6QARdm
hQN8cnV+JofoATfRyBFKR/8FFVt1q5VkDGlL2lCEve3OWhKIuiWLqNUhIy/pRGPH0gFn8GwuyUXm
kmEUxqO/RhZAfnQifwwkC9zZiiPXczdOW32anW03yPRvq/Hzq3nYNEtW0tBSWXK8IEGJPUa5iNsI
220VZtUdSMHUrZbUJV2Sv2QuSUzO2IQ/jNd4JrxAzVom3R2LML1yCjW9iRfzoLUkO0VLxhMjvxtp
NIa7pB3tsyUJKmX46yrdkg6FjM7sa/D4QknusdJpK/A1HKhxHG+b14gptsMlbqrHVCgMmW+J08Ow
CmduJ5aEKoVkp4PZDJOXY4Lfg1qAx5jM1l5JhfWvA9n/1smf1MnLaZga9T/IrXd18lWBpfb/uC9J
0b4plv/1L/6rWHasv0zmwsiScI2hUX4T0mn8tXRiHeJ/OH5RL/93tez8he7WWhq1KrozxFn/qZYN
E3waLt7/gND+KLTTeG3V/Xe1zBEbTRbHTJqmqKYY9Z2ct+GglY01Su1iRh0ZzDv8emSvu+Tp0GJq
LvEPkwyTSYgDvQ1ofYXtYP6qAL8h4DMSXtOXyoVPpb+Z2Di2NHCIMipm0rKC3AtrvTvY1SBdeHzW
sehy5b4Cm493MFCObWSLFehy6763y/Exxjudr7oiVljlFaVjExN70oBZ4c8TW62qIqoJmGn4WFH+
8vcmkNwMPCBBlxbpMwcOnVT3lX8L4eF6bAhd5DmujKwUXoU5FsSanawluXfC8CFjJ44bBtXPziSk
tCOtcY30NKY0zqdLkODBZoBtP/bqj5CE6lWVNvAb0JZtJ3Wed+aCUs7x++P+y5+dqY+BsCeRO6eU
2GN9DUDC2OCLh36utfo2lZnN/lpiMsksrp9BF+FJsT9QrnlT00V3krRLNxM0d8pEc9ZDMfmroSx7
NF/xdT056rpqQBNlfExWHf2slaGicAoZp7K3L4nJCzOsJyOTfV1ehsLxqdCyO0fNhg36vp2TdV5p
DAkHAw3YuwMNwsA04Wq+CrYrFmumaU/wz6d13y43AbrVbTvdd9OpC6g/FGuT2t33rHFcfRyzQwnk
/shmNK11DbPVLMHTpuXWnPFAQtdUKKSlZDxleY7vHPg8qWs74fQV4YAloywqKEc7c9MUpb3Su3Hc
4owjCAzz+V4rwviBKJt53wi7dzkCsC+OwtxSl00uRZCBlRwks2kHu7GDaFDplrFxRPytHEvjWCn2
nmDpDCWFXrldUxPOlAa7UO/kYr9mUpYqmySuHorGerLH+SLWBgm6yDK2CuXYRqhzuMNr/zKb8Td0
g8Yuhg4HCmJYvPKULpXm/CIWNHZxZ5sua4L5+7iyBpaEXQfoUmLAAEEyEYfjU8kFLccjMRNMm1Lt
tOa+0mLxbTJmsU7q5jgqyXcODCMdJ7vcEEU0eWYeZOsZ4SB0WNZClJOHLoPS8MIZS78B7H6tpvx3
iai/ALnK3ETiRqWF3GNYn6qdsPkFKbipHmJMcL4eP9aaFVziKc+2uv2d05t6QOHMqaS0lAeaeBmo
DPIkXJlG0V3WJ/Y6byygQQm5FGXk1A9qPtouDcvkbqaR5DbNfNm05MtRCQ9klYfWdk66zMU6Jzek
5QaQgRX1JrJqEk7paG9EY4fMSSk0w1aPAdjG1l5wZF1Hgd17mhbArO+1YwOPxlW0sHwE08xTxNLj
akYs11bgDC5apWqlmvhVGjNWHyffIKhBIRoYTf68pU0v105Hm7qek/w+UfQJ9nKnHkTbDCaHKIug
7YE5zMYq7QF4cEamcMpRX58YvPNX7S4kQA3+QeWCEFF49Il1pRjJ96jHvBDndrrvK0kXwe4VV848
z3JuTCq+NCYEUv179EN69QNDEPLQqVCs9l4FPosby2IYJWGS1uad5cfVZlB1jivkRazmYYGIGQT7
apXzo2vTuwjyly+6mxQlx0qNIxiGkfILMei0Tev5WLfyIhr45xtMJIMFUCE38nwrIfOss7op3cnv
m1WIKQdrWfRSFcFAWtx83xTa6Mk+CVZpIhUO3l27FniNMC0XmlsDTocGY9WXkya3Xaa9OJUOaxg6
MKgAzi2+Biskk86mm2Ds86rtRqP61TfpAKiEwFwT+8ZOTYU4+HaabCEN9RuOvZwp26R0ByezvVBX
r4tU+4Z+8AJKX7xvzPHJHpr/Yu9M1tw2sm77RPCHvpkS7JnMvpE0wZcpO9EFukCPp78raFf9Usol
Xde4JvJAFkGAQCDO2fvs5a281O1CgWR46PW0fGTOHSYRbp26hn6UjIRuRCnb7Vg8mkZ/8uxOXte+
eUyZ8GQrWYkzLfwVDcJbQbW4jqzED6mH36Xs9TXUsmjlLH21w/aRriNnzjYNw+BXakJuZ08SFpcV
BXuRob5aCbQ9P3icbZgGZO6cFhePxIANi2AQAanR54jlsjxScKa3BDtdZQYvoQnKMPC6gOfZiMVW
9oQD6YUDgZVUJLdr0hPAxANzldBTB0tbxR2QSZHwemGz6X6mzfuJtMZ+T0nye9XTm0pId9j2Zjfu
pnLStjGpc6FXDMFNJ4ZbPSYUoWF2ky8+nmvi7MLOMcluju6rbKk2zAJtifdDdnJtcTAS7aUPCPhp
tOl3iwwk1sK+P/jDIllrUrmZo8hlWn5KjwmMBpQsVrnR1xzCAUHI+cK0duliOdvYG8moEbXFVE5t
7GIvexmH1Dksmv84d+2pzenk1Fr8bmkkkohSRFvNY87Hrl1jyyg5We5kUB79WjeJ1uFNDpsw2kpX
Amnx58Uq38DTld0TTqoIaApTT/RC9hNZvqShk4ziV+NzFw2Fx6NIkEMGTJO7r/BviNkJiCv36C2o
h6zKCqe19o1ZMUSCdxEa6ZPVj6UFtnmeZevHGyb4Wb3xTiwUqDkEq8i5t+zCc+nCDeQIlxRrQ+sF
YUb0hEfQUyZSkFlk6MhFyvNlz/i/7fUvttcGLWDEtv+8vT7Rfu6/5vN3feg//9G/+tDGbwGGchIn
PHbYqtf8rzZ08BsqFrKlCWdKDTr+38baCn4jEysw2F1baq5JR7n+VxvaBf1M5h1WFaZYCOZ1/0kb
2lDiyf/tqx0b1fiiIOMjJUf4BzHTcq1E+ksUH5ll6kAG4S66G4142Voj0V9p4wXHQX/LULMPNY8z
zpzKD+6HauiQ9yBxWI3R7Gik6PovfHZ4WX/4apycw/Q8yqeNJ+FDg3xqiW3JTd89eAPAl5uA7sgN
ubS0uwDaO/nK6KuH1LA1e5PCOehiWndaDf2imII++t3HaHTXUkw0clPPXuG9LDz313PCuhraSWt8
xirTuRKwdL0QJeNq/lo4manf8CbxW21tu53m78c8WtY2yRugnQ0x2qATK9vL5VMyD/G+mrQiA9OJ
lxIIbCvmte21dF7o4QZHX/aG6nVnm0kGjw1anuw3wehbt4So9k9BVYvVKBvIRExdCN7YY9a8FXOh
39uRVeHYt2WdhWlCG4JOB20PEjHNRDB/WfHySpmeFnR7LfuuZEgzH+MR4F30PEUqiTJd5JE0GoJe
e6v9moK4uAkKAq3cjDS2uIID47aPXpkS+RZMQL3avjtF5JgdJ41tQ+otLJOChul1Y1vzVRkn7Juz
nLqlN6p7zQ4+61ZG9GDK/BZWAJF8MiMinlbslUdIH5V2RyQwuF4vmdvNmA7TVewtD3ofC4qEPiVM
jiQYENzAtbZ+rtlvsi0y0lMTIDqkbyy07/XUvdf9vL4f0tLiteEDGBoWLxlCcKf5GTJxaz1laLxE
WmnpzbI0G3uOzG1DZsojDmkwQQm8vsmtnZ0QRbmtPchGoSExSbVMojHx4hlgOKJ6w6iLtrIWvYFm
A8PFXroxNJrYveOqNyeIIgT4eEI/xjhQj8oidUwMYBLrqNTFp7oz2sfKq7L3ZjQ8J8x7rX5o2nQB
l21OVxa2it95F7pbGJENhRFnT99Y7SQGAkBTZrUJ2Rns7dKM7LTqvE5ec257bNVyCpEfobO28Xiv
e8N4HcCGPjlji9meOUr6sInYdBqBQCb4FU6os+6Tjq10r7Ozi2XKTk/Iwou245DDIVlgqH5y+JBQ
mwTZPn7Qb5xgNF7NOEvCIpvnP0iijM6orfbaJ+FsDz0Y5akj8PRza84LSGw6hwdzcDO5rkZrTgh4
9EqglYQxZivPITSWLWLhmSpqmnApBkXnNbnR8UJWaKQ9OlNLb9jWBKgsJINTUDsQjCeu4wE/nySy
zRDJVZy75QlEHFeP2F9KEurWrB2SrZhNJ1uVfmR/BVs5uquU7dHjMtblVSAUk6NemvzsIKNtrYri
2/RT9XQlPiy4WNikLA6usEgb6ILxzisBSe68vHIPeSefgmRc3rxhmTbR2NqHwGVMluTSACKyoVXX
rITj5yGZfbYPvjvTdYiX0ljjds1VOGM5zqBzpEf0rgczw2nkRPmA73u4RpphHtYACUqioM8YtDF0
SXE1V15HMNo8DIcqditnDTSpKcKMnSlk9sqVqyFl0ATVZbxz5UApvpQEgUOkbsWNzYOBwuTjwWMW
udK2sjVgdPPmd69dloMTerkAyxOJ4jnqyuY+7a2u2pDOA0dVCRJao7QJT8kUqRIsvMrUxNroU3ut
K0HDvWgbUskcw+LI82gmyW1qjjCwlBziK2EknimlsH7mG5ZnFl8ocvnXLO5QU9KLsqJZ0r1t01lo
n0g+QHuZlAxjXhQZ76LOxDVbq62tRBu5WM2RYczxc+wnSHVK3MEx2ewn9J5FczVJ/CsikH7Rg7DS
2qckGLKtNw7ygSoM5Sgy3OQOGyPuxKGgVzFPBZ0f2ca3tm3XbGvZ5gvSfpP2SwVHrljZcI+dnVSS
VaTEq6QJGgPqLQmyHbIhSqoxOgmkWJ8+Zz53MCIA/OVrZ4BZjWDTDe+s7yhLWgKbz3PbL64WcIg4
0JcrmNLWNput7CBzeg+NkuBYG6ZDpmQ5uMkGf3DTsc7zkOc0pCGCVaolvyRaSEcEbS9TMp9xUfy8
2VTqX4sQSMcdTXDomv7U+S6B0fxsRKAlp0KXjJQjfYbmYHibNnG/Zha9a2UUC/Nmsp6RdOpDVnve
bWAlBkctvppoW9yITm7dTFp9lUUs/YsjruLZj5Atq0PggcNxHW0KY6PQ1r5Oyldd29n1zIZ5Z1da
zT9YJvOm5EEn0lypp47SUU2zZzYlmZFQJH+kvq59IZOmuZOmNZ1sp7FFSNQ26qwTDF+JEWtPOd3J
tYQRvVP7kjehlF3uUodovYvgS5GN+DsrHbitCAmkRLTkyfKVluxYFJSh0S4ewc+zNttrNKbA2s5S
S6s1WGv92c0I0N00SpW2LwL1fBGrY1sJ19lFxO4ugjbhduNrCYQRtekiefdK/U6VDo6TgJ8redXs
bLjRdDu/n3X3ISd8cZddhHTLlmhuZZtY5/YitdPtNm+inGFStljVl1lp8p1S55Gr+b2ii2jP3HP5
xQLVzmei6ZtK3QcTh3TkKc3fb1rjisRCluNJeQIIU6UEY99Fs0r4HbYBfJb5qxF4xFsSvefMhoW8
mwU1ZsdIYzqAcsleWUjtdDgEgQMbrWqK+zHRu2sSrec7wjFS9MFBt9YuvGVCJYVJQGwLwC2g88Sm
yDknDjkGxMqa5pXCLDpr9AZUhhEyEKl0hY0YKIjxi5gX+IoM17z5tLLISgBAdkRpGNUG0zHlBgZq
sJmNpbNXcpTLwc/IqiBDr3evuoL4W1jugupz0hYPCkCWDVeNsTjEKLKO0PwsbdcJ2Z7IFzMDe3o3
UBfZu56X/h1PLYG0UAntiDFouqhDJnkTMENRNvu84XrS/CCCm1erzf6rEpb/ME0G9tvG09qVnc3u
iREKFtoksOqdX7kiO0NSypmWiLwC5dafnqUZNPcoy96XJvKzXeUi9RLLmsPzNiIFd/aacte0EtI5
uDqdPGZj4ZXReEm/S2n03pqA3AuqzDS4iXuvfg9KnXlMoRMPU/sMUxBCMWhU+r1LcxcZ3OpOLtG0
1V/DLP8r635V1mFZZOjmP5d1V1Wftj/4i/78V/+q6/zflPkWUZ5Rqktp9+/KLlCKiedjUvTVfMll
kPgvg5EFBgZ3u87sKnN0AYbVf1d2Jh+I4QxHHRNMFH7BP5JMrA+VHUNllo3xCXcelaL3QygQka8j
nEtDHhxuXLyhmWbc6wmh0v6Q1tuqyfxu5dSe/tZqXvToJQEp8EUZHTWZRseW9z8ihEd8OXiuXX5x
KQ4G/kWf/fqjXxfsHpLaQQjWuyA0kDZvjFLr/8gkLqWJ1tCzbTYdkgyx6dzr0bnS7WRal6Y3rFWo
YmjEuoQUWiiGTYO40pf99AuDNPXzt7UtV8Am7VdZ7VUeCZOj/P03YxgZmzUK1bo+sNWcbt2IIHP2
LAF2y06dF9/7m1vk9s+q+dvUnQ9GxcvxmFG1bCz+oMT1DwWrSartBBGtPoyaJDA7FuSFjthCI67B
z4/0wXurjkTqksGIuu/QWvjovlx61yDvxhUHLDXEx7N8s5N0tJ1vRenDYAp7NydZdP/zg/7N6TH6
DAuIaDluU139/beXUzcxbbD7PNCDZyZMUxo5oyCes+4nFXnyz4/GUDLzECQluT9ETMSBP6ZlkdEb
1EcHwJsslu3kSmO86UXw+PNjfQzxUteTXATl28fQqhy9358ayUAiKXI9PTTJJKzQSqjl17hOscFj
ZF4lczLd9JTzV2ObD/tFeF29SVuCWn/+PX68wo6u+GA2CQT8+THlQhitNxc9O8aGpBdetFBW11CH
o8fABVT8i4P9eA85OoOuGA+JsmGS8YOnXFIoW510s0NtLMtd5ct23Wk8wTWGrOQwX5LWvZL87l8c
9+9OkmkiZnpdl5aYrtatb26jPM6AVbrM6EOSJmt94NccaX2OqzIFZ/uPLqhCwemEaNJH4+dlQPvD
sexUG40hCcD9Uc/jD5m9fFXrcj7F82g9/fxYH9bby7EYPuVS+gAUENK/P6+s6KhR2LsdAJ2Mxrpi
t3AUqTX8ynr+sS2mzgkPBWEYLDLcrub3xyFNq5VuNaWHSHeGjN0M9cQKBKeJC8xyHpI0LYj5wnuG
b5kGUrSh0kr+bAf/x9itD/eOOlcD0IPN80kkEdr/99+B4iwHZ9/xHQaVm2sMDf2GRYvPkTUXxyr2
KWdda/7Fen65hN82KzksEVOcOEl3vEM/jqINscvuLvLSQ4Li9iIztzgyHjdf11mZ7KRVlyQna7AH
LkOpHtjjfh4OI5j63w1XNJLM96A45lGJJ0vXCshUEX8QkPWLafm/+54OPwyphuwOMEx8uDw5Ws24
eJq2xx/hvs1zb8twaARlViRcAlJKAC3eas40D6BrNeZnHfVGrKwyig59XtmnoAOljQ3VulbgVG/r
DkmVEV8eeMPun961anaDnFJ6rdSKH7+qDusdI9+YHooAuAQysD/l1C5tt/n5cT489dwxpGXxk1GF
qGGsj+/GVEPmjrQ2PVRjtdwF6QJDpcwr5yRa23n4+bE+LueXg3lEgfF2dOiVfxzCmn2mpW0CGQ5N
Jcmp8aNhrQPKImbHy7fYpOKQadD5ZPSTB+WsRJ+vnO4XF5a8LPUkfn+7gjllagqHNz80I43fPyVC
1prJkxHtvX6U88ETJotpF0xwieO+Xu40y9XfnAQiS5r2IC7mOmFoK01z5D630J1TGw/RMej7+RYN
H4pFSxC2DBvR9Wlo5sVyFokiWqSNeb8IK3ofcAk+M+e9nBchSZeHMus+eM0E7qcAETRInQW3LUbz
/oIWdRPIUh3OxqsEhm+/1utUhR5BxZjjiKEWQcPpppAMsYpo1t8WjW1cS2wWNNmpjN4L9Lf6WDL+
u6zKoY6I4DOgCWdUOeSfe2puXAOIoa/KxrRfkyAyvhI4bT2NlgVdY0Il08KWxNF3MXT2uC46bI+b
1s+SM+bc4mg7LC2GHNI3gFvxuiLd+Z3OMgl7JbQ1jXJM92Pmw4O4B+Hs2rvR1tkMld7U/u57vbnB
j+B9xtYj/Xum4bjfePrjfJtXAYfHUQoZ12xZO/W29z4vWCjXE6NMZ0/925ZCF186MREbRMoW/VhB
ahhAmc+8Z8Rz08yAlNTljdyx25hlot8RiJnkRzwmIjlERuwCJ9eL5JzHmFo2zZJkdJovq1VvzCjk
i8puMybtS1nl3JGVPhl6KAh+Iceu5trNjp+2odT15NGeUvulByFF7kasl7dWDrKKaS8+Bzg1vqIO
1yk+TpAwOuPAxBTKOd4FC2C7le3wUsDubD355YAtU2Pw8lhYZvomQD5tDVnZr7SZNEGF3wq5Ate3
3Dkjja6wy+V0qw/NdJPO9pCs4R6mXwQ5XIcJS+EzOSQ2eWPqPizGKjr6fTaSHZ+QBLReJoMNjFFU
y7YcBPeSV3TLOR5nBuQiSq95dWErFY6GcLTg4Fr3CcyaMOME6AIDo4EywA22wQ5bvyYk36K1+Ny9
Tm5PtzJKJqItEyoG3JTaIxhgLtgF/BJrcIjhk2+ChUbdBN7jBqw0ynhGtz8eUZ6RouH9apW8i7sk
PegKCYx4YoepwgS7JsBgw4KX1De6S9ouOOG48zaVAgw3CjU8K+hwFIEfLhZvlysgcVNG005XkGIf
v74yi+10BTDWFMpYV1BjfG1maCjQcaCQx4xTQz/mqprPAUTkNAaNnBnBFsqBtWVUrzqi16G2aNiw
8wKocqPwyiIHtJwo5PI8EFAPNQHZy7E/SzSnMwb6GwlqWon303qYwTfzwrG2TpM+uRFplzCBzBOD
caHe505YKwB0HhR6mCsodLLo7jpQoOg0SO7bZH4LavO17uGsZVphrWfXRmWg53TQdP8TynZEUKpV
i3CeGG+P+tr8UsCoXojDWw1QqxOFr85t93EYolNVevGnrjaXTQLv4ZiIggXYVnukwpyv3dSyzjih
mzsjxRemKWT2srhXIClmMNr2X1RtFhEY28AQ6z1cr6xfldEQNatZAbmNyobgFGmxd9U7gi9UCRt4
9zCby5Oz2NZ2GgUJRd1gBqfOMJobNkp2sh6JgsCUpIsnWc/xEy3L8WGuFDC8ams/XmGQmc9EDlgb
laW6tfOOBL8ilYdJuNOBZnHBQdlFA8XQ731nHO+9cZ431tL3G/X+caC6KZp5Cjjqtu1oCno8aeKA
ZMlWwMwhFEpo6LFCd5Z5CSHd1RUs3S5xw9jQc1ZeHHj7OqP06bn/CFuDtB4sMNf7caClCzmxuGn1
7hkLQ7M2ENqu7QuwPWaABuOXq0DuaJrFSVN091Jx3vV+Ap/h9fFLl8XjCVPbulNc+Gzsdfw9/hh8
sbKpxY5ygcgPrJOHMpDJ0bpA5k3Fm1+GghsTVESX4cXS7sQsvU0xy0+lYtXrRTd87u3Sf+8IpZgx
HBvmo1k43gvAJVD3uqLez/04QT3s2Y+VU7OvlyW4nrTGvZMCpQpUUB1qXePtqaCDfTAZMDZro5d/
1Azyb+oxm49NZ529wtbPAS4cQU61cUUfuWQLU3o4+UVwJ6IGNE1kRRbFf5bYtCmk8ailmJCMTgRH
flQmIpx+WfMSxjlaaoP9dVr09s5jauYw4QFd+1VjrqFaIxBkJTMRUezsRk8TW9fvBiwoqf2UMwF0
S+YdcMXIyA5Yp8wzVzBdW6A+miEydoPjcGMH5dmlfRBGRWDexo1w9nT3rasgZqhFwl16iJzGWBf+
WO2EvtRbsbT+a99xSiw0TTi0iHwQ4CqZrqDkAAUcShO7x6hcmsQBPJf6ZF33ul/d6EvEtj+wKndV
t0STbuacUD9GnQaxE3npfXawPj5yajG+Psev1sAxBQj5YP6joxy/6qyxv+tsbcL0WDMqHqJn8063
g1GqzqRzTcVe7/LC8ygAjOooDGiB3dABAcsKcVu7Tnfjt9O0t5o2wRkY+PtiWuRh9EtthdHAP1XN
FJ2zvvR3djwUb3mJerIhqbp5gTzQbF03y98Dp0ijsPaQZBkloJeUCfnstXBX+eiNbCrkg8BZTESE
aBledSQJJmG0lnDiumcv6xt6F0JwcxThrz+R7ZCGeoUa7/TpJi/Mr6MW1OsUSjh8rMBqNyXMjjPy
XfXmkWR1XCby1nwQGrc0YJfd7MzRGuGtu2UYt33LMM8es4ZhW8EiIC/+SdtrcucJICHQs68uEAl7
BQhrSt4TjSmaLm1FwoPdlZRJnfbeuAmIK6c2r9PR6Z/AhA5vtkz9z3EfyJLUqQBJbtJBwfPam8HH
FXgsC6IxXHs+orcG8aZwh5e5M9JrGLnNGrYmQ2ZZo5TLMTdCdlEYHszZIwqloathNtHBqcRk8a26
aW+XmX62x1SsBQHH+BrMeS5CfFdkJrE4JQTrZc20N6KxOxqSAbN1R8gey9m8xA/wLQFkMnDRH5xg
4jVi0B3ivqQrH8btoj2mItChf1X8brwUdpauctiWFPAWtZFSR8S61AqugvTTLzCUuJXpKOnnxKtx
/nqo33tXt6Jn8LrWq2bW2ruJ9eMq8hn5cMolC42Kj53sKXgySmhmZu/IL1Ftp2wnwUeiwD+xMSZ1
JsIhmuTNvWs9x2i2jEazvDKoz01VPOtOqUOE1O69AR5kBgg0xOW+xTfrrmTJTI6d68VqYnOCwTdJ
VkYpsc9SY69Ky67CYErfcmEmZUiSjMvkWFfxqozJddTMbe+Of3SMAgEGCOywQTTY5gy1h3nhHs22
cEID7xf4mR4gEZwUwkIxbEbczjpM6NPsFDtcoq9LzQcnVe/vMPjlq6KYxY5pxumhcc0kNHs/Pmfl
8K7VyAzNUpQrdxhwHdLY3bR0s46pJPcp0GkPmBPMGquW/a7G1feWd0awosbnrcNG6Mhsms0MaNps
CwLQrvRuyq5yY9rlbsxung1XSNKTu+7G6WbElrRK7MndOxL6nF4MPqVJvRY9DFuS/KPbyWjxvIoM
xFnX/tFJDUKqCnMxXBzVRRN8kTMufEmA4Kmr6R0sCB/MCd4xhfWa4nCuomRmnwKmp2iPhdZ8Hovl
ps+jY1e5T7WMziy5NIxEii4il/esiZ/BmN97Zrmr2U2HeOFeAz0dd0tOk9LrgjfD0dtwkXG/DjTD
eaoEpkK9Mt8mXKJHBTpf+4l5EC5QOvKtATbVOBA8CFqx+xVPY70yC7raK0ejIojHvn9ZrOXrNKQH
vJeYTnAkj+EczPGLTnYyuWrSh6so0b5mzK9plVo7Y9kMDbSxYSJwo0uunOYJFGmPMagJNkmbPniQ
OfbQwvNQNkP/STOlv5lGjFYDNcxV30ttj6tAPeazfnSs1PsEf7VEUGpcf90mozykjUt7dMxUOeEF
ybSrRoMtNB4FG1iRu1x1g6PJbVJM9w4JUr/rLurZUasFDR1Icq2v78zBHK0T6rfKDG0wHNwKU6rP
M5s8e51pOo80LvCKHWIyDgLk9xz5l66mnSkjsDC2RsuMAPhnZ9x7mNm1667vvHTdahVjGVpA09Rt
R0rOC8W0N6PPfpyDp4VYyt1NIowi8/oUIsRGi4Tg6YqyKOa2h53E8kKfSWkac9VHny+h85GGqbpU
AbRZukzXDe+4Z7+J5rNmO1TJKWzIbm5c/TrTnHTYkIG73AGeYlmCd2aFpaGqEyOdhj+yxRxvMnc2
rnQD5K0Ry/yY5GP0OS40mtyx7QGKbp1u4xJqVtPvwhhXVaPrnLtkUCVv0AGGTJy6fQH5wNZBaFBB
agP8K3t7PlpzS435Twp05Fksdp4BuVVnGPuLKwpznUq2fys7qW8dyVC2MZSHUmFzFfP7YObkiaet
BeQycWgKtBT5fu/RI1BKzeV4Q21rmxnnyCFy4S9TJww7ciSLT5f/JfALpgfd3H3A1R7sPJi7e9PK
AQUXHTXYJAGBIpqN8H/Z9vzJK/aX0n0Ici4mqRW4hZOu2V4axbWYkFEmUl96hgMg7KW1vkpT+IRa
wFcskhF27wKr1sXm+lKlHSeQZvy0rCMLrryeYLlUGJ+KXudXL3NiEyJy9Q7SKafbfGK/u2iJDi2x
J564nmcykXTOyy7ohdcOZV8zJHUVYpNudmzVqO37XnhyPeQRsyPpQleE5iWLQW9QneiMTBJP78DC
iPSi4P7XF+0qqOKaDFct3elgvBh3Xk6BlK3JTGzQ0ZJpEOsZnlkgPOfjaF+JptOvmcJxThiYUcgW
h+ZVRPrx5b7TUkDMpOpC4V2YzhSSKJCka13KpElT3y+po3cN8ZimCGXWnejVNRFAg7GILnf8VtN1
hfP96NKkDG2jXs4XRDNDfCT29uVy9uZovLnkzFRVumyxTS/nztb57GBQH6i4wrFJfEiQDP66Fvh7
Oq/G6196+qdC55/gQJAHr1R/W3VcLQNyNVOnFtjugQ/aYPBiUgRGN7EkhmNn67zLSblvue8Tje21
4dFnZXaRgt/QzOh9MWyaShl3k7XwodmkVa+0EkuGIUpzeOrgZV1dmMdDElWvUaJPtzNet3qlJTzC
ttWjTY5ddIxqo3rNvRZTWDOBmp3bQei4BkRk3FMccIYlFtGe0dk4ZwesYAlBmZpX1C3ypQvU5S10
kR/7iss0MENwD16OsXX1wJotxNxiKerXxk859NS3w1F0c3QgM4kbsve19nWZ4zDW6ch1Df8ukGl+
YvF96x1GVRIjpfTo6q8lmRIhJG1/1w4yOuqkne46XOAvzcQTGPVzQMcCFnInh24TV+58tmiBn+uC
jEU54mUNF3cxTuBXjRt83tHRIcslXXVUPs66ZDnc6ZZD8wNZ1F876i4Ya1pzTu3QUiD9aAhzH3Pf
aiR8++h6i/4W63C+kSI1ZtmSmme6kg4jcVSnOABZHwObK8UorPa4UBC8e1HNCQedugelPnPnOXV0
xGRWROwDQDVpXu+vPd9r09CHxviH71InhxQY06cLYXIafFSolg25pJVKzF7CtoI3Y50x4d4O5XUy
dv1jqo/+7/VgR+9pNeEedhIxg8zgzWSnjEjNjgegkel/eRgCiCOZCw151TK5Ha29igb3WkCenf9s
P//P6PALo4PJNORPjQ7n17Z9/Zr07MK69lsT+1//8i+zgxv8hvkB1Y73goW0HaB+/WVj96zfHGBR
hBH7Dgg+xyKz6V9pKuZvSlIFj+Q5RBJfOuB/2dht4zdiksn488jdU5Cyf2Rj/6gu+BwBiY80Khzt
fLsPmlhgzQBNa63e+6l4T6qY95BfRcpx9qvwr787kkm+Mn19plF/mEMVzDHZNDc5konPCALvl7qs
phWWov4XGv/fHYlj0BEgihhRUf39NzopPsoI/Y52VzeSKxL1+k07YJJ2m+X553LJ3xxIyWkwCTic
/kMq4UCkEXOWC321Nn/PRf4eael7xn//m8Oo4V3ySUkh/vAbdW6CZcGZ6j0Rq8Em8JtmpSwMYT6l
/8Wl417FS0MAEB6Jiz737aWr9cIGSl3vB5poVxMNT1pNpn8ly+wXJ6VE3W8lHm48fDzwDPmd1KzI
B4HZG+hRYyau9wyA5Su3n+/neHo2tPm5Hngl/vwKKr3oh4MxD4Ibgt05Yuj3dwR1S8WzWdX7oGlZ
qNsCxB9b3VWlpa9oIbQHbHwnxhz983BlzvLCabukz3386Zh+6k2RlPW+btLqoce/Q8NEy5/Bi1mr
n5/jRxX9ckEdREKLrFydp/r7c1z6rJ9hB9WAPhoIkX09b5jJiH6hEP7dLU9k/r+PwpL17bPlU5AP
Wi84SjA5vOun56EYyyPzE//VpfvmSB/u+hEfRzWUHCkR/bx2p+x1QY8I/z8er4v/5vvbA1CA73Nn
eIEN8unD7VFFheMXVV0QXWZW61ofNESkuptuF7uYSWnRq7URSIMJCcfZ63Kq1pkgqMRq7PI4NA5d
n7ECnuoDjQhlVcK8TdKCljW5UcoVtO29/B1ZwTrEizGca48eMW3L1l2ZQdWsqpr/BWNusdHz0Qx7
3hh7b2qKOwJLzJfcM6uDE2XRl6EYZoy5k7OPvCVfVTNbpjHjfmY62I3DdsYYu6In7K+HJrYPXQfv
o89FuSFRr3zotMw+ggIfvzYRq7zRuXx31+AomV2d6E0PWZh4flJtZlswt5RjpU5bvo/G2P1rEXHS
OX3KbRXE9U1sLtUaAcUhM9OKIpz5WItArFodPZuIVMdGhyiZNeyKNLTcsNA5u6Vg4UKT6EKvK00G
IlhckjgFTw+TOkR9NNSIb8U0dWBYR7sY0h0p+dWJZiRuIgbjd36Aesk8ifkSJ4NzmmJGwmO/Es/u
mMN1aq36c+MW5kvEuTMxOBr157qw+4XvNETAdbw66PDRzspj5tpsITVbiud2ROFlM1vcsR/uvkRc
mlOSNfWN22fvusFv2gOBfsGP9z61Y/TQuUt1GNXSmLRtdZoFEYJbKQCj8mzj4r3NUne6B7ZnH1jR
uxC5Nt0NsSCgwHHTZCXMvmTziLeAtJQ4vY7pFFM9x+U7HnjjGomGi9gLcphNbfT91eW2F22MSKRH
/hUCUbnJsS+/EPhNjcu4eFg0dfzoLzDRQaWm+ZdgYedbNCP9aTKNirXosH+E1SJdsUtLU6/PRj/U
wdpNouFTEtVasDGNoWUqnJgyJk70Ul7BtF1efPIPHqcyL94x/1dHznHeAH2PVN+i2dtU588VduZH
i+Z2FjoShSKUtgPZF0jOwID3VARXElYLcdQmP0EXTTniDkaCakV8gkbHzg2e24Yp0dqmtgyZUQ3g
YwQ+hO9aQcrBZSfPQEPigYT2MnsNRrzVbIKHM8Zn5tDTgNZ8O0TT/SiD4dPCbPgOqmNHqromzXSb
1ZazbJbMz5sVAw1jv6JdYrzB6Gl/NxeeLVuLZmMtRqd9GnCnfY4zajNvFqyhU8WXlb1mHTFLpYyo
jegvRs4v4SRx/qWJzfLI1Fi5kVNrMuyfvTNYElwxTWEd+SJ0dKDbr7W5bUZGgd3kOma0a8MsV7DL
iOph3oBXH507ESa+pHRB6X8gXQ69Kqmn5I+yDpx9mbu0wtyEHpRt9J/qdmZ0kHgwuQp6boQFZQD+
d0obiEDwRuv0sDXELpDxH10vvXXSTg8IgPuuGnADzOmxKF1z00f0D3kV/j/2zmy3baxd07fSN8AC
5wFo9AEpUZJlybMd54SwE4fk4rgWZ159P0qqdldSvau6gH3SwD75fxSqEtmSuNY3vO/zenfZwENp
1PxYulGOp7FXwRasRRuTk5HQoHjFi09LfSQAO2aZgkNjnds+qqYCE2+RixxeXcmXmlNxvs3KdtnU
gwhuLIrKWGo89cWAt29E5BBanVi2q+J0Y046AjHg3m1tfm+zEm9w8PwbfxIOpKDOv7PG3oCHOxmP
AkvfFUg9Xo0D9fMQgFzQy6XZjFD6sfquPEYVg0CCZS4Rs5piAJZ2nDmZXfh3hqsgMOkAAh0OSqU4
P1wCBu/WnFbOZNm/SVCcs7KzBv8uaQp1bUwDJ9n3SotlgmShVA0A5QSHmDk0G3fipVXTqH1OrnpE
IOz0JQOD3tZlDT6w0/kG6+ZW5eWN1fZNnE2Wz4dQtTedvNTVjdkcS6PlyzTJDEdbZdiw2Xl38gQA
QuVifPx+6qJOeO0L3/jQJ06r8fIdcfTVOBdJn5+FM6fxiFCVM45KItS03jmL1Ik79jXR2ChcZNbK
idg3czSubvOUz7xDq4d9HsQYZBCIUNHAJ4wXR1cKBolbP45tmtC+1jXKrqG66wbOHi3l9JgCHvpi
RNM5YjSILVaxYVqP+dlKTP09MIb+OGqsx4tmuPGLrtx3rj7uRAY4uQpS7dSr/MZCz/dJE6K7Weas
PyVifcl1a3oBROVv/IVYPngZzn5F37StM7wcxFwnt2Xx6klVbXIr+9akl0zdPn/ieX5Wo86ugCS1
bZZWLIh0q72xl45VSIN+g8P9XXMaFv0el96FsnvQ8gztSc3Jq2pOHL3yDfptg1HYykfa/jhkXbsD
SMxnENN7sZMBmxNxb9d4qsp52FdkAaldnQWhaWTthBAjgCqAmZTDTNDkSb4iIqguAu3iotHU2RK0
WNbrgqhqlAdyxRraWkBmrZSRGNPaSVZhW5lPXWVWV5O0UAB6vQ4+xx/kFa6eYTMYEKDLTSJnUo2O
y2Qy4uPyKRXnX+VNyb3EwUjwSSEySGH5WGVXWFcsXBgMJ0b/yh6Z7YR4tCwcPtTi4HbDNVDet24R
mR/6Y1F9tA6hMEaeeofZ91qDdUWgOqobR0fyMXOuL/4F5hr1qu9vYWBhcBH2EOAG9VOx7dtM2ZvV
Goyx4uzpPvuFXvQRw5SHSVhzyfbZhV9JcW3nYest41Vdgtdj7vlu+wM7eiFCbcH6a4P6ik2X54uD
Y7zDjKhd9CQXDosHKVOzzWXHc2paMACQwQyYd/amJJZrlslbkTnF1gOutTV1hqv4SJiRMkeDaQkv
LZxTpW9q2xzwh4GfPPO4pl9SVPpDWBidFpYeY1lRatohnx3dh7dRcb7ZLse3nVKd0C3h4J5ssOhg
KzK1L2DdVpG/OP8kK/wrRxcHA70/wlvwphZW9Z8r7G5dU3vo9HLPDoHzxpyw1KUD821fUSf0lJbn
xdLYqJkrdUURqObIA+8ce6uCXWoE/9So/apYhVvFfA6UkseEgmb310YtNfGzcYTuVWU8DzoCrIIz
dfLwgJTDfbJwzf19I/OXzhC6vU5riEb2IgP9VfDYMW+u0qkt2d5QhNXJAOmo5jqu66w5avbSHP7+
9f4aLnB5QeC1kMkRB1m/ih5rRYFju8UltJMRbsgp0QAXRZi3Eap6QxcbbAvEVDeu40+3368dlJgk
aWTmZMSZgbYsKUrnrVnluJs77vW///n+Sszm50MfjQ3D83QmSb+0Jy2RsJqPimWfVZV9NYxd9a2x
8KiHUz91LFlRvJB/xBgburMw+vPFqhsaBT9xa1Bo5/wSlDL1lW9Kf7OYdJ5d3tYsrJfBOdpmHlzX
Sqjrwu0CtAgyb8N+SBzoi5zKFqiRZmt7VfJg2br9BolpxRjM/+x8DeLBkhhcwMkyE3CT5+Lz91ux
rvXAj6a1MP8Jnf4XgSrfRpT35HXqrusgjf1FGZoOU8KqgHS3nvQelopdE7JvRc1o2Z8kK6u9RtkY
IoU0Y7ghToS/7N9GEEKQgDpMEuTFPoIJ4OfnkwCcyYXIn+8D+u2dg2f/iCTrn46Bv0wseBUGFaTW
egAivV8/8yEfxsSFUrR3bYpnlzTCqG7B6MCmos9wi4Zhv6B5YPo9fvr775t5mRT81A4HlCjYRf1L
ethfU72RqNvklk1kanRTmuxLuwmuNaCnn6uB0pj9sbPcBJoTPKN9fS6CRbJDd6CQLaOTRn1TZ2AK
UoWxT7LXtrZp31JOYtXdU38H16Kpu68yuSxCtYQ4sh/Dv/+eV//TvJqbghHJf27MO+V1/dH9yjL8
8af+MOYFv9kIr5lU29+Hchdg4e+z6sD7PnVmJ4J2hGGxy2v9MasOfsPHd4EfIij5gff+A7liWyBX
ApYvJBTjt+Jv/lfIFcO8DH3+9NWEPIU5kIBRj5AVwCbfj4c/zSctvu4VUUf6sda1JpMD+ExX28wG
xoS8N+Z2W9jY9fGdo76L2YgZFjCw3vqY59JDHbvCJULh1J1mqpGgYWBBHToD9bNRQRBlvJk64z31
zfSpmgcPdpnrvIy23Z+knva3COq0JM4bQXReQxeBKpd/GY3uHLQ7TWTE0vaiPnpiBi48O3el6q13
bbKT5ah3EkmY7Zo93NzArp+sIhm8626VK8RtrA0Yxe3KGr6KlUxq9INzlLisjAKEIOvSEfAMhmJj
Kd1iSGMNrzRKUzaHA0rwU2HlzhpSJnttXPDZPkClA31mmTTz27ZM8icjW6jYMxIWI4WUzT3gAu6+
EmciH1x7MA+d12c7cxZfS0mpn3s5ADZd5oBURtPcCTN/XAqruHWFlwBIDhbrtNCLVRt05/m+J+NP
hTT91rY3tLcZmXHo66KaDqrzIJ7XgbUlUR2myejjcF4zTzrblTP8Hjm4cwKxN2+NfvCMwwCIogHt
GyTPa+V7D+1FQqz6xfQPjBctDZ9565QX30MnIw8W7qdxUhkhbSbSIO5O3gPOfjnM9ZWLgxmBjMd7
OVRTHprobvWwWJbpiKgi9XEXt9kWMNl6L+vUzvVdkjIULgwoUr0i+AQ4F3kcbPRZ6y0oUe1EitgH
prW30d5+alfsOvBFtPUxKL3SBqJDRbS30fiWz+QuDvVTiqMDKdFA1TlrwCbLoOt25iAWvTtkqQNE
AY+ekxtviL5UyieHAs0h9GtbdXZkytYGpJ5MgFUSJmQMPA75uN77WeKypka/VxTNBOPGQVVlYwON
MjfomVX0cETKVbOg2DvmtC3XZIzUjBq41rzHYnY2lWPioVAnZ/FFuAJR8PLmon2VF3ofwLQqufKK
Oq7donvStOxupjAMFS8T0/n3ITPIV3yFSDC8PImTcXmAVNgdpCI9a3WluJaVhhXbsYu4T6R5FRC4
ERa0BdtOo1+tEOQjmCqbePKb/KiVy3rQJY+m6ZbmU7CYn+se/bU0Ui8UWa/R8IkxRgbd9wh38PfB
BXhXjSqvVG6nR4kcF8lzpW/RIe8a0iQ6ux0QoQFtKDS5ySutjlKpQalpDUgtaZZ9OKv8xKyRbXXS
tCyFdEwZtoKIyB5u2nCpp9f1Rcnc5SSpSSJq+xx7u4EhOBxNB0O8EsYtP704CmfRkP3PgCEMy8L/
dxl/+CgeaR+yaY9/n9EstzdSiB6rrqQndB6kVd4Xfn69GglTmkGPhLk+AsjbNXqH1T+d7pGSHeoV
WYuvL9tU8O6n8An90X7qpNz5y3wSpjbDnRjmWLVlvx2TFSFrYj+7NP3hhPIL/0D5Udo6WqB6cplW
Z8NDrpGFJQ0jCnqURLJ3OARz/wScHPR9Nc+I+QJQ1HQAd/rA6LiaVR15wTjx3WqJ5uHzcHeo79C0
ZsGw91X5ZfWI+JBYtq9cjsurQVkJ7hRLnLOgF3vufpTiXm7cpZm8G0W3xYKy8demPs+Int7Ky2lW
DIkHiBCCxLFtTfs+N6V71bQAtfjAVAzwM2AEkH3StW5kcjp/y3rQJKnX0X3msgxd45K8qIEgpRqz
th3H+l1vwYtLVzc4FMK7T1x1hxZMjzkmkM8C5PIi0H79C+fKsDFHLxnD1urFWZhoSmRf9DudDyrW
GzmcndTJ7q15Dk5q1u9XpfVIYqvXLsWUIIKBYUYV11KCUrr40tD/3CNc4XShPWPvKGJhobtwkBC/
gcw/F1bG7SCTiAkk8hDRP4KndGOzWpOHqQD2p0kVzUYvnjxNPDlpkIelNr51a/DJTc0DQk1kycbQ
kv9Yglkwp7hDu9a4YheYAimCkDZM+FTuJl99qRFObNFDdXtCrh5bIuD5Ahf0xlVWwkKSk37ODOse
eOB12WXPbmGuoVmC82zsJeSk3TKN/oxwuYssGzjT5SxtNf/W76xdl4v5fuajY3oxkvXKMep/LpLU
+FQ6vrtRFhC/VMNjgWcd9c2IfK+4YjXXxw6uriPWWT/EwZrLiLDhLCqW0icfYlgPWdPviV26GvOk
2PWljgM+0GDKjhpCNfAwaxLQB9OGE3lpD/YXGxoPBzbt0XlB3H+XVbYWrp6Sp3K4SOWnEfmkcLJ3
suhhepjD9ZwDaamn8smwx32dNKcAq8LGEgETcNU/jEt3po2ovsAJ3Af+8gnfW7kd+X2YGjdFRLBV
fhwX64Cs14jtLMFUlSIIO88O8WVMdBBzQqExjk7ugIIHURp2Q2q9otdv7y3UcXWoqR4MDCwAxkqV
Vd+m2siooVGZG/Xca21OKiFeCgFk3GjjemiHaxNCZJSbJvtLCJro8rWnTJsu1/OEvQtCv+Y754kF
9TOxHvWNnrbjvLGX0mYgsKxiuK8FzNwAvvDVPFpPNrCud0JFtXSfVPVQxI43WR3gSGNSoW03y7jn
njW3Yx98qbTx1sg8hj/21N93Tn071ZoWyUK7q5ZsuGEH/XKRoDDpd5srubovfmeXj4R9XOHq77cG
v96Fny8/c7za+4kx0BtYdbWdyJc7WKh9t6IZs51bAmH2/baIqsLml+3G14u8f4t2SDul41Q8s7vB
l8eS4ptL8PZmQP4dOplVvpF4sjwwCHXDYvBfrcKBlelX3rPnrflGQ8SMhygTj3WKYHme9I60K9Q8
lsVGa7YvDxEfGOEZs1XEKJ04kAN+vFR1FbCVr60q3hdd8+6DoB5frG7EHTBkZ7Y9DhM9rmw4xgaD
oJww4mhtFQAWXZVHpjjNXgwD6tGuTk+GWe77IilA6XvtdhiC5h5RITxh9gXDnSYtf796rnzR1mDf
9Mv8iDnYjo0gD/IoWIv8uu77r7Lwv3A6l6wh3WAzqGR4yoVxdGuE0m3AKBvvWb5lss8FkQcIjgkh
QFRp6misG2Gea4tUWOSeEqppt4Zl3y3XFeuW/dQYM0wK+QVfmxENc5kbt207Gg8ckN28tcAiYavs
pwz9dJ12MciYgsur0+pXKIfWMXUXJ0Ycnz9fhtUL08sSXw6TGuuhyizjvS4d9x2uFVjTtQcCnWSM
rMGVbdeB99xkUwQ2iWEzK78rb1hBSwN2rS3IPzQqFxZPrQbMmkG5qag82JXkYwp1LTGqKTsqyP9x
UY3pQ0DKiTJOFFpRVY/PBLAcmJ59bRLX3cmW0NOqb9m+ED92SJC9huvsBCGX5I5P7coRdh/iKEOL
3UAQnO3hM95KBvxri2GqBVPslMzvFdQIPB3NPrO/e1paFG6+Ue6t3rTDTAmGm/q0TZR1FpmwnnLb
Vbuydf1jnlXNUYAvY9ofPCwrSLZRqnsizeydbrwPBNTgtEuaraiSJwS0VVhin0k0G6ZQ1hJW7CiG
tSK5Uu5Sbz1JhGDN965i8xSSuWREjVa3yBhGxLPQ8LC6OKGNDA15OeOQtcg+T0F/jZc7iHWft7gK
2idmQs0WdRAmibw6wpVdNsLwK9z+lIZlr9kl28SWO7FsDk1j3weEwe/c1PpS1sNT0y7Ojeai/Kvo
U8zeWfCK1TbOqn7T2gui3tZRJ03NYwzEyHyGN4fHvKyqp7nvYHcTnBDNC2AlYRB9AJgxEpnD3t0U
TXONUPKJneYcNx01Xd4k+ddCGRtj9lZWN3zLUerB/CL52J395Mkzymu2KfZZ2Sx4B1l/o/jtQE11
WwNkbkSOEkgke7yZsy4jcXConpQt8k3J/jVmiR9sbXyFFN2+Ey6aKHGecrgsSBDiQHfk2fWTd70j
LCMoZsZ+UzHfycVjDdkByV9Kj6rHYDart+Jcz8twZgQdVY2corVTbIltfTmzGLjSDB/LpkvihDeO
YwjJYromhetrQ79RGtqr6a9vaevuPKMbrmlzF96MIp7K9ZD4xbhdNW1XZt80XyK7djsd5aBo97JQ
tzK3jphlOB4z6UcDAThx29LejqaydlZPHEnjkKEkxNFHs0qdoLPJ9Z8cLyP1L1/fZm/4kgwpmmzC
TvzGuhv6k9ckT8249iHtVPpZw48dDVid+nwFoWV512vgf/JbdmFB0OwKLsfQTP32nCTgDLVax1Jm
t3cC9G+kdUKP+mElRKbwU50VFg4EmAe3gyvxPxQYnLgSRMKvy00giT9ps5jw3+6g+AZ/XlT2YRXM
ZUEDLGFmmR1KTpuNNuEA1WsJD7jZ5rlRnbmycGHOjVVS4DXsPs1M1XdTb+ID0GZ5WTUXO5FrqYpa
U+lZ1LDnfGWGm0eYBVj0Oq18mgYfouKYjQeq6gL5Rlbv7KC2Y8zb6ZGtvxurenhcFFnpsgluAry7
t3WuGd+cvBuOa5a7V9h21N4sl4uuNlliZ7LVo12z1/CV+UYPL07oiWnwUx34ZjriT2vSa2tmQYPo
2jkxHMc7vc6Q3HDubpDlN/Ho2VrcA8PdKAKJEquudyM+mk06azRVl1lwTjzThtmGhr9Gv2GF4Eeg
Qqwt3NPkxkXTQN7g8u5XA3k+pvfmpSXvGEXtqYaRTo7vckCbj/1iGs+Yjy+u8czjLg5IRtPzjUSs
uBFVNqLBdmrKILVupoK/vgtYJPLspO5MuUfXH5NvSFL0bLIBmkWckZ5yoG48kOwiMGlXY3yJiIOO
jra1qJx6WyLdEMyqaab8+0Fo9o5WmImLNYvXsQgCKmkosieuam6hiW7hvHTBkThVH+ansAk4AOE8
kESjIUUJG8OUbO8x0bhpme+7wjYiBcwjLPpOP/aF7K+6xvom1+G0BKyKL72FueZng9N9O69pdSsU
HyNoeFyahbk1ynKKtEkzQhcx/qaQvnacbAHRsTLDoqlOqes9A/bt4GEakgBivv6Y7OLa0HfpxLyj
7B16GcIX4qHA6aL50NnyvP9Ym/bObfrT0i4ixMy6WVNry5SBPsu0MC5CV2C+j2g8wfbqWl2kZzOn
sqMne2JL1XYtWoeiZbmaeFIjeJVoMoaeM9Ix1IYC8H30xHvuOQfflrczi+AD3nFzQwt55Ih+Jgu0
ju1h3tJq8U02Fi/qR3xoPA36eTUGc4cfmzHKyqVr99ZBtcY9S3B4c8N2Hd0ikhLVAI3OWr9IW2Ns
Mk2TD0DceOTsvDeXdOE3Qs9duBOdlz8xiacd7DUd4mEbDkwENkaST1eZj9HAset3cBrBnUg1Pkjf
2YHahK0+W+uTb9i3cGZ7YnINk1QhPe47B7eHgmISUShrG7f0lpAGRzxWSfbhG/Lcreax8N03yzDj
tnzrDRxhvf9NjWx6YfazzjbwwXVVsJGijgzRig3Lm29tr4oIcuLnTGrZVrIuhLKoRYXZNAxVfGYl
K97BTV0zCwBMR9mCIkE04lZlHNBRNyh3jlpUqTfVgJVMo6ZHN59ivZlGmvJRLor/iJu8Ze0aBnpL
tFw314rMBC+cpHtsK+OIhiZyBQC8YS7KIWaKk15xZTkhdnNPckMvckCcs6qdzb47CD0Xb0JeyuTW
51TrcWAbysEKlEn2uzMVef+oscjs4go28xIrrcCLahkZozbskDyFlTQHdDLYgPGT1bxHDjlb+L20
Rb8eCIN474rZK3pkLUHHxOLHduu/el6/+2jOb9VH9z8vf/EXigvOuaz/Xz//Y/fjn9OP5hLm89M/
oErK++Vu+FDL/Uc3lPzRH8yey3/5//ovf0/M/KdJPHJv0EP/+ST+/PGu3rri7SfR+I8/9PsgPnB+
Y/N7yTpHq6o79uXv+30QD4vpN/TG7L985uqXifp/zOEB5OmsjH3Xo3QAi870/g/NuP5v5u7MeH4Z
uxPYrMPCAwanf8+L/mUHjNFL0y8GlGurWoMxO2EONE2eeYtAu6W+Hr3cXtqKCSXPXzZQoVyYjtOj
4yv30K198lBWfgLrhB//pAzh3piqc69nAVGZmlBrIxODL05US9HoY3X9ZHdVdVa+J8UG9MAQ473I
z+bsMzBiFEnRTQLHtiWZHCeTY537FFNo4uky1ke/ui0KUB/9NA33AWon7sYlLZ6Z6k5XtsZsFsaT
W3/S5ZSwz840QsH8JrgvM7+6V2b/TIoQyTQ+Dk5sZumtK531HnGUup9TCzwybG8iQ/t5q01Wf4Xz
eqV8sArWAMa8tTObYWZeyPJxYEjy5nmVRCnUQBm1Vxc/tGy7W9dzsxdZFQNOzUa0GysdzTjIPOPB
c2R278yu2I66PaahRizLtUon8xqK6ROUjR6hhmEyirFHy4xQvayPUPaLSDfm9wLuNF08wOq9ro35
NXFKhCDA6e0+Y7Ga6L74DJ9KMkvP/gQTWuuz9UpVrJXCjDzoTTlisRV1QScmELLfmkEn9lqZ3nDR
i5itBnSJzOHYREe716dmglZYD9e1hos6MyoXQk81LQ9LTyRoMWPGhKJg3vh0KPvFlPXJk/p0bXf1
socOab0J22qu6LX7B7at5UytoRVbXDEMdFTGyB/480DMqtRjaXjapk7K+g55m/XQL3b/yiKq/LaA
HHk0R3I/3GKuL/h57Yy7M04dvf/EewUWRc51cIvSrfpkqXyMDb+tN3Vv6tupLtbdpDsa+wM1f5VT
190Yfdtci7mfIxQ0yOkEXxwcN1oQfGH2PAAQUgazPo00izKaadlIlq6zO3J5dCTsgexJ2wDpQ4wg
VU6XrXRm9hu0Wf9YU5Tv2KG1Z1sZaTTUOtecuQ5R1qVzDIcdAd6oBeK6XW17X6YkDeqs8T9EnYpb
vQ0AQxfpelM4AhozYXTaF8p08juStMOLLCeXeaDvOcORfFKP8yvLroAhAcaqErERWul8okLWX3DB
ztcucQDwRLrhlHtYpNAfy/FOaen6KsuWkHmtbOdj6+TpY2AXzs0FAa78Nt2No1ff5nrX35tjZm4L
x+pR4Yyk//CdBEpPZtYA8a9nyeDC7CjCjlHRhJXETQ70HsmB2AZ8a4voypBBNLV6QpItekyVVM8c
I+3tUpfrvk6lviVS1tnmWLNPYNPhraBWbSNP5v5Wscu6IXU3vVGZbW5c6VqfSyzzqHVoNl+6JEOf
NPvD8uC6pOdGKH005J9GtndcoGXDOtZ1iC11SqJRk84Y1+2i3yDVZjJO3GJRncnRTJ89o5ZIiN0m
aSNbyoSTJG/XzVo1X0vECX44uNV8slavwqRcOHmBRnDUntOxQ0QhDAdyLt5o0olzQ6AxE2gw45nb
mImp3853ZqkbLwoWzBBRLqlWxiUkc30+GQxC5pwPLq2G2Yyxy6bVBZO+uASb4Mfo9IeEOm5xn1Kv
avv73sqGkeUC8uj6Csc7G6mo95nntxt7NIvpQYk59b/YOIXx2meIpyfnqRrFRAS639Jwx9ow9OLr
4rWtUaCwNpTi4uJy+6++4U/5F9V0zbf+5zv9+z39fy78/5/qABCDiKn+rg6Y/sf+rWqJq1YfPxUD
P/7k78WAp//mwrvHJIMqiuv+D/eY+ZvjeOhPdMLkf0kXpHxAKOTgZ7iUEd+NZX9UAuZv5Gbzn7Pm
57tk6ta/qQz+4jmh0rAsSKNATVFPub9oYaj755TWcN0XNV2ORbw2i7z0+U9vyu2P7f7fwGHxIvEi
ATXVxUDH/12Kkz/t/FEua20Q+NC9ChP6mdetm8wbvagt7H9i7f1KiLy8lM3b4jmARGFF/vJSDTYH
CfFr3cMn6MlIuNhZTbpKrEMM5MhY3VdMq3bz6tgh24Fm+/e/6V/eTnodbHiBx2ifD+1XmxLbF9+Z
XFPuRT09mgSvwDHb/P1LXLRifxJQ4HLhJUiqIF2Szw0C5c9vpiLzmrhwQ+4dY3qcHeu5C4wmGiDm
gv6WfEv/4+v8f/nkLP8v4kG6MxPpB4HwdApIpn5+OXSuNuqIrtvbEyEFaVEZiFsDCJKFw2FcstO0
v4tg7R+CWMJbKlRDAULZ6rtolsopDz0z5ZLLkPAfGPYisIVNHNBrfxfect4iwjWlgSCX7AakqQGb
MlFZ7+Rn7ziP+2+17WOMUL1uPjM6AI+0BOQvsICxzkhIgg2qEmuDsnF+XkSirnM3nUhdp8rKNjao
qkfXKdOXfLlw1itl3SVp49w4fV3cuw7Tl9FmWDukfXoextoIOa5xEqPfDSmpZTwO63rgQjkx2Rhj
q6q+2V553+T2F3Zmd70CaTbZPnGL+vw5xfzASwh3qzn8nRXilE3RrnJXyIutgtAMpxPTh8oCefBE
dtPi3SQArVFb2wSUR0XmnmfWGBHoy+TKTK1nTzOSK5Hl6MYwH7NHGz9IYg5wdABZWgwhzmsg08ce
S3w0EJ6pB2OKlzhloDkl4HrzMtkKfc5OdUdgWMaIIfGRUDgpOITtxDZ0uVxNaXDgymEbncPOeJTk
DGwy2pOIEBHvutWFQK7TGokR17NS7pNde9pLVozqpm7QW2Cbms3HxijGY6nyYa9bDhU08jES0KWT
HZNKqlNT6g6sQFnAWGH5x3UnbmWDB5/QRmM7LpBExrzUn+2mQOI4knanZbk5vA65jpYg0kFTaKuX
PuZgvLd1fmGeuZW9yaTL7m3KjeCwoje/JshH3bVrrW7J2rsm5tt6hQrWP9osKvbMBIyTMVvuviKE
nF0GQWxDX8+7urJes0I5DLRyBsrCs0AEdXlwpyN83iFIVKc11ZrbixPC7IbllEI3k1HQlnqsiC56
bVyHOjN3W6r72cl3KrCHI2gxzJfkS9/mXhcnBBtR7vUeafFG+lkMkIb5Yy/zmGKVSiTTkekO+OET
ux36hpGQVZstyBGQAliHjMzAcUinOy2ZjJ1p5fre0FHYLkyZD07bySP5ndhz9NRpbqqFe4NvtElF
rzGkvLMSubxBIQGyyENzPaaCbNfUNRGHBgxpSsomZoM1gMhEehupS14N3gBDEwgDFiunGaVImy1E
JPlAS4q+jhLAPTv4zNNxRv9NoOwwRS5hIDh59IRnv9JCbLc0TclAZ+AUQWi55XS1mhmM9MDy40Sg
4m9Y1dA35PXG9bI3aGUvAXEBCA57/T6fF31vjtZnhELXml+mDwUg9ZCOjmc7X696uyEMOylI4LDZ
6icE/TDlNFj0ruKkdZLhtUwgLcn1KxGWqGoyHSKbn6TjAVzesDU0/Y5Zf9zPTboXGgBm6JgXbA5/
bZq48kkZmleFXTdpmxZ/UzyYjfUGn4Fdb9a6226OMW1Zj47TBrBUCgWzxBu7W4JOrDfObf+QV5PF
bohIl/lSb2cZQz4mZe16TsqiJ+coaZenxvAJHGmc9WDMAQBF03lVzYSeJvAvKZBJE5VtwthPJxzI
r3cZFwAaHn3swzSFXlCSSXPuKv9QjuYTjks2OYnBNNdXMHh8DW2NRpRuofmnNCk+khlG1Sq7LaBP
+23Q7fZdDNZ409Kuk2IDZXHDkeACvaTNIDStPODGIxPXpzxupnX61NAph1RDvLIekJoUwcSsWRXW
s/gW0Ka8GLgmHrE32nfWKtyNVRK6CDtfdGED9GEH1waIDIgYnhN3/grbRrspJMkvXQe+Tnni2cGM
s1+CnH2SVOVFHzjbkcDBvS19We4G4i2uSwucAvupFUZr52t71jIu80zvi0d4BzHIWIw2MnEEw07f
u2S/GruaDdlWmfbC6mbJ92ZhMxp2gwziaIP+fh5A0vWOc+PmBjJtLU0/+84WPf6yK5eMt3/M5ieD
k4uw08Cn817KR8tPCeXFggK+qy/MB1u6WxdTwUu/FPbnmUzSs6vc9aWDCoIrDxEbCFt1Hoy2Z99J
bmWPCG9vFwyx0Q9qG5J8vtUFFBZiaIoY+Hl3wJgyHUZhcWb88I8wCL24ScyLs+T7Vf/fRf4/Dfvo
C/+xyL/6UN3H8nOF//2P/VHhW7+REe5Se9qkuPwY6v1R5TtU+RxonklByria+v8P2a3xm+UaF1jz
pZyDFUE1+XuRb/kwJy4ucP6NbhvkDvybIp/O4JeikSUn/gjk4IAoPDCGvxSNplRcccyt98GoQVKs
lcWkI4UQfcQ/ig9XV3J8SB3YQY2eZ8OB4Ln+LmsJe94VzKvBcqkRyQXi3TzykgG/wCUBwWxn4DHo
1vI7ZB06CxTCedNAcsTM2oRX0sisDXqR5HE2a+cTj/0buMQo5a96HHk+H/oCIHangsfmAnsqaxqC
kNSZhEAjgymcon46DZMNJIUH2bjv2LyGfdvrn4KCGSSuudy8r2uAS90FPNNcAjdczNnh5IK+Qukz
/2/2zqTJbWPb1n/lxpvDgUSPwZuwJ4vFalWl8gRRcllI9ECiSQC//n6g7HctyWHHiTe9A+s4fFRF
Ekwkdu691rcu2CYYUxhCPEaYa1FmGuHX1lIMvMntwugxFLM6xgMhzCuAnfU7zPoOSybAqdmBAna9
UNmM60L58gvff7I2cCyYTFkGOiGZmoM99XpYrdOiP85Ms9aIe/nBlqg6C9nMMhvyirAIX4d0buJ1
mQfm5ysQ+Ao7cq0QpbGJ3BgjCFQYAzPULIIlESCl1d8mBHXopLJ7ujKhQhCQJBblTssBR6UBNTA+
XOOt7+EcB11aME3vbXFWQRuae+0CKp6ynJHjEPfis4LXwAB3NPlteUGqQ1DnxtdZ6nA92k10yuQo
Pww2y0tNC2N/fX/t8q5Y2URcgCJQR4thGHjGYoag4/ml3pmqL/c9rHk0I2RJ4o40tm0AErOcFy6Y
38EqigNBbMaq77JMn0l7lfIQ5WDGDjSZlL2Trs8A0Z6XciONUDaUoLNPs1MdB+XwlEQ/ylYJq+dz
jTjX24l6AtbGUuE8SWLSZ2LmAVH1bbvh1VHbtC3RLKTCuE9VMecvyrDzJ1mr6XNDxuI5QGzznMJs
2jGIVt6GQtQ+lW4f30SNI1/TCblnTqAI2Fi+7AAYJ6qkjup9QFW1TmfajXA323LvAopZEZKIpgnh
rrfoB+c3+IrTPnDakNxFy/6qPYSM60gVRUXW+zzKTWylSbYLU7OTlyyv+F0hLIadVyF0sdaOPfAN
rwYFp2zbxVn7CDAVAtmsM7iwS3p9Z0a3hVckaLFjHQABCAXOdWm/YNTI9kUAhwrX46K0GbukCPaZ
MNunrnI+u12OJME1X+FwTRgCAetJIjRnAzRflt8WcTR361Z43i4hE3UNl6Ve92R/nuIocBh49oFi
1p1X9603Yy2F374D+EswZeKIUx+X4Yq5LVROhlmLEgouOBajk3SaJT4Ort5a5679aRQQKd1iQl0U
KUSsesTO7bQZN4ZVJiwqHcHq7YZxa1Ud6hUTm+m6162B/sdub3t693fMELIb+pLufefGaNzk0PEX
/dbsObrlGGIDI6RECJuk3+jR9D8Ps5HcRkLEv00qTX9nTHlUE1/9XIfZpvRssH6pINEeP47tlWuT
n3mficOjFkpxlh3iqmieGoZ96VYPQm57OaDOhgs7fxrdyaQ32cgLRGh1ms26ejE8d9pbjY+J2Ia1
jaY7riGMlfjslsiPjoG3LHFn9iWSDs1GIVZ9rs3N4HkwzaO6egAU176GfH776ESgWI91UfnEocyx
OvXQfDn/ejRqM00lviqobPj8Td+vUeZXJCqTgrxWkDmfPT82mW3kzEQtVaQ3Q5eSeT8Qjgmu0EKu
Z3s1mPVwGPfSjMu1ngo8cGSBqmSyjhVngUsFk+IZnN6CC7PkvAv1CDnQL/OuXjNPVffAHlGGLmC1
a7qB5dH4JQADBNd1Z2myLvoKJDU7AWUjrkfMIA2vd1ENJePpClNXugg2nmGyrULvINjOn3jCqIrw
pTFme6YBbDncDrD7hbu8UCfVEqe0MAzzIZtvtanBm0mYtuWFp/10QbRTTZuqmv/gxykiIG7+t1y6
Tlj/vVzy6AH9vybSMn39Y6q6jHf/7/+5/K7/643K4YdiafmhP4sl8QvNAyugnyR8nHjLBPTPYin8
xfdMCxuN7wVoA5ex6Z/VkvuLSWOPlCCPKp4RKa29P1ui5v+PSYlX/77B5npY5vAi0N6hafljg00M
iJpMM+bxExhZss7K2L2zla4vVwDhXy7N3/TXfmrm8Vp05EkFYZBEi/iH9itFk0FxIcqjb2txmYdJ
XDiPhS8TV+DcNHO4/efX+8mU6NKDXgA5JqZEitIf6kCehZZfk2KJmAcKxkqbNQc53E7i0o3QbUqI
wfbWHgPxjJjQev7nF/+xCAWOQhXqcT7i26Ot+MOHbQyzpRrjmDxjQ/8o8gJ+Ti6G4EwaImr0aA5f
wBH820f+m0vscrVsJDbLWluWzXfN57ZLlQ784ojeG8Am58+PoSxgpIQJeOvYnP7jF6Rvb5q8HKuX
VtePPeCU0AOmOCrkFBlVN34Ah3KietsWgW38akeD9/bPl3U5rXy/YCHMLa1gpgVcXMja33/CqRXm
HEfjcOirEUxyT9qbtYRCm+hGtYNNeOoTcQngtx39KROPzeCWL2Vd+xrPUQYWOvZb/xGXltWv1OD2
uCmWSol2xPgZi8W/rALX/5v3y4ibe5/GMqemH/3oJVHAQCm6/uCC/XWeDagMEXkvOcP/uOKpixpO
6BNP5Ilk8LZzxTP34PRooPY6WMSdeCc8yvaxmGr3PbZbBSOaYChv1UagOYo5EJcRsS7pvaaVF1v0
MOJSoKEu0Ly7s9j0Vovajqg/RD2kJAQ7RqjiYijfUNveNzEDG9NI/i7D/iihk0CU1FC5XwKe8FCs
1DwOaP8bK70BhEK0HruEt0nAMISHFO7UK1adEKiD4omL6Q1KGETvdsJkjN1fCvE7q3REASjwWo+3
nQPA9GEsJ30uTZlzfHEBuQ8cMy2KMzYCNRXcp+PQjveG7sb7MGtUsB5xKbz1qVW/zVhwjt6QdXTT
YbS8BYU93JsQE4p12KA7X49muowzlfseKHN8xHiFWgAuZ/1mM+h9NBpDPLsdmKdkTtx3DNsWbawp
HN+QtqGe8hxRtVxZd3zsHcUnpe6mTZ+3vCAD1egFgWumNn2g4b70XMdghpscKUc89yFf2hw04Ytu
ZvfdY9T0mMQMVxtbu0TTosYLoIgbgJ6u9J9va5UYIJuhOg0eptsZeTZ5CuNthXMVpec01O2+1UM+
rw0yduQp9MlsOWaN0RD85dEyI+nCseSrHHT4EtTsp5su6yF7FZPDOhlKz3mv2qB+k3HNzd/ANgqB
dL1AB8WM7pQJK4NjIK41OrwIuSa+fruuxnuOOLWmRLO4pNzd9RvSSPARccXhkBEBDHyku8I+AnTC
fa+R8D8muFyYk3PKPlyvvzN27truA2crM9/f0N5D/NKUoXm5/p0uihANTmbKvjHLg8FnfZB+N2x0
HIa7vmlZwHK5PTyYvPUBRnUU3Qi6rTXyU90jbByDEIeKL8DNdIFNOdxx2EwvHS1ylIZBkVnjU+2V
JobDqCKDaJen5rR4UfgBeOLCPGrRAYOnjDZKeYK+mxj7ySTaZtPExhQ91nXpAuGq6HiSMN930dma
w+mNgZ/+GCajGdbQzObkXk+GpV9bLj/t4LIc9i0Vr17NJhpjQP0GgT8ZBbQ7uFzn9rkGsb4dExTn
URlOu5AM50Y245GBE6rdILUv5DTQ6h30gYb+SOe6Gp+9okcWXjNc8ixjujjEOqxbpAafW9NqNvSq
vRU2DIHAXXYk/Tb01DtaHb92TgaRXtotRxLsWePN4BvDwQmqmArXtCpK6Wq+BKqPP5qWbZOzln8q
E+ldarMMIxKqnemMoKHgCx8XeMGMiX9f1nP3ETKb0MC+QYJtWNzhidj7sdzA22s5Hfl+9GKXbVfS
jnA+odmEzqaa91L4GNcYjjiHRtts2cK3WXTKHFhSU4bLF2Aw/5l9eXzkMcdatiIM+gfPiHhKzyrZ
Ty0qaJej4Mti6AEpFAeFu3KHYXzkyBm9oCsXl9qBpQblEpzLkOl3+NXxS+p6bJiVlT2nhpm+wmrj
xuLsa5Ov1yb7xLftY1CHplyFIeAhHqMVozQ4cAkC4ZaPEe+ETboWON/ZDF/ntha/Fsow5uMsnT44
2oWabb0WNa1yWwmY4p5l219QlbreVpWcCcI6Omujju9Vm8pjHITPJA00L3mn3qdiXHb/RLzQmgbg
1HOd6F6zz7u1SE5hRe5Ob0SMHXKpzduaoOYnBh6Zv0kGfXQRvA0bWze4JaXwb5yoUgHUMau8G3tr
7HezY70UMqhhBrcIWcDu6I2DyslHPQP+jNldVF6YczlfcmHz90mi6dQnAF9W9GXJ51QrlGBRtZtx
weYo57MeDFSbGWc0XiQdg9sAScQB9fPkB9UhIRLmDrG+iQO6S5Cl4UpaT1bUviEQpxapOzc42wuc
DPY5X2sThmpLJJDDZuHksUJJ105HAtWDizFOPBYK5qwbI/faD9y74dmNXLa3zJtZNJwEx8c2NoNF
W74sJU7nNB5kJS42jGz8np7Fnp6G/J7B4t14HcizVvPVIO8O2QeLHq73Cts02h+SRWL6fiVLcLSB
P3ggigvaGBn7vRrUYZID+yDcCLzRSCGDM0MxY52CoM0XpBKbFpKA8b62eXnP1XTwr2S2SvHCdjQ7
7zOn7n593QJ9BiRq64OVY+mDSJL3nS6DctXXMMgJHqDDmLvAS1RntB+lDR+FropiRVhz476jOR/v
28Rlny44EsNraioo+nSsfCqGyRbe/tvbEqWr8n0jUyqJyDB4fPmK3b7J4WgxiBxJnKP2JYwm3Io5
J56K1oxHvmI/YX6+hYVk2WtThdWbxuQt7yx34F0nRc1n1cPMS5acn/1Hp6lzcNIwPzCcr3IZL60Q
HZiD76/j0fFOfdamWC8bd3qKjMp98yCPE7OjjPSsazXSq8v7FPNmL+Jn7c/MSpHie2dntoOWfdEX
T3llmKe6l8bXjkzTvew15DPeM1VOYvjhizVqlkWQK57kTdiJZ1stcJh44eXslO9kOEHGZLmiDaxA
tOlI/9Z9HWDoZ3zalcTy8I2mqc3X1BcLhhAU08UQDaeGzppNkEwu+uqE0YwbmS+wXxHEcp0oLZ88
OzH6J9AKuYetSctYBo/Ml0KPRxWSSyK+griZkt2UYegQn9KAahnwl+7cFbqX8TE3KwRkpoPnDhpC
sunIsaKxO1n7gv4OqXSWNE+Zo+TFJnRpnRhy2vIPc1SikE55OtfMnGXzSBqUPGaDND6PRpicjI7Z
+NBKHj1TUByYkYrVNGIFynt9HTF5m9IkOsn0wxt4ZNG6KeyHOGBLt1FU74QZiw1gwGKlxrE5VgN6
zrjLgbU7bDGMtSEpAAAE45RRkXRekX01EsfdBUMVHcK5KqCeN1ChuAM1Zq/ya6mAr+TgWEZHH1nX
FAZ9Y96FXW3e0SgbNgNCQ6+digMjqmZLbRw9jcB2dykP0Q2dJwADjnPnmJ1zO8KlfODb5rlcjvmJ
J1/BDDkzVj7GunVQeNs4zG/7zEFkyqW6M6c6/lQbXs/E0bIvFYzlam3HJgXkCDcvzBnLDvd2IR6p
/MotMEvzKxo892R/61MWFo1M2sE+hIzgYKTz727j8YU4PbfwDjGQlpuiN/OKQtsYllQrMlNXE0pK
dhC5jKt5XrEbdml10zeWcfTsqalv2yxnkRaS3SbxFCtyhv1Jdh56zfZ+ynRKM5aye/PPx6jllPS9
roZGBBhtGgs0IX/S1ZDvloY88QD9Iv2j6B9G08ItyEr859f56fQToOAROIVdjv0OB7fvT2thJLs+
rbr6kJcem3Hv++K5aRUhhM4oFkX/cnS5bof//Lo/Hf153WWgBEOZSRMnxe9flyN5bqcVDOoxzT2Y
WMAyCJPKx532JftXVZTTIxxX9uIG2eG/pXb/pMvi1ZdR1pLdy5tYlO1/PYVPbUr3RHjVAdcwB5AZ
I9UzwmIclT7dX+AbNX+ateJYslTelhOwuV8vwP8OOP+1Y4f48C9r5eeOHQ9b+V/rd0XyT/n+fd/u
+qN/9u3cXzhmeT6evUW26C2djT/6doHzC0R4eksmuB5s4Dar74++ne39wriIDgwpuLbFj/FTf045
7V/4q4KFYYfMyUP3P5IyIu/74RaGpU+RQty1ZwXCtH37+0XmZzCXydBLD2O3LB8RZtLfzG1MVW4N
CoF2N9RmBdvGlziIcTg5RwpCQGfeTMzI2tK4dnaMaYpsW7lV3KCdrxZHfU3DiKgsDg0fRUKhhpHC
OdbVAjh1czjNDq6/1WShA8IpbDM8FWwgGhgho4+cISOWC+oigkDeyuXsWZNRp7bgNJaTYknmnJCI
Mb71KeAjl+uqjD0StcC213sr96XaUlguP2JH1FoZovZ7q6HcZ9bHC2umCzxV2mB8jDFEvxSJGB8V
HrRjlBU8qO169BXAZyKHT5WrqgBTmN9+kHgkoFcs7QUhS6i4JXY7cK4TSSVYwXvAHss+WINWocCy
YnUwhS2emVZTalmwYqvK6A/2IO1Ps6bCK20Ouq1tUlriVRKX2FqCVWs/jl5SL+dXN5QeLZ7ZlEqR
AqD9SFXCFSidynomHo47P1paVqOt+GvXvbDgpPk+xUvJ0se8AVdo3q3Gm35v2rH1nEaSPkdvg9dn
BjfyqZ2M1wwyu37jbMtnh/ZIddNr0754DhbpUvrUCxkVVkA4IV7JBKt9lAxHuwohfi5lOw/L5Xri
hlwq4bGg58G65r98+0JzM6ZgjIG9vlj98g1fK0a+0rb9DPlyGqndFhzxmCFh3Jgt5sgHOlx8hAr3
HfxMKhE4CW3OUcvNe66LTg3eoxyNpb6ZHMNd+4bPmbLpCheOw6LpeWVWRpRnXsyM9wY9f5VRv+yX
Q0mrONePRIi6u6mUIDKgRQFfYjby4A8OE0q85Ma6FoX1XFKgvF3PgpVbsNAzLPLRjhKA3zRHFn/y
IOC9yWURYdOABowqBfFmN7AaLNXyzYZ259vb6xGR5n7v3Oa+zwO6jlsWnwEofxMNFreer+vuw4c9
Em/NrhakozTchH448gVXNKAtjBUxhXuW1tTXJUZNGu0hU6YtrTbWm+C2PFc1T7HDFcJupANFN8H1
vO9k7qlViwxgtM3UKgIGUrBiItG3HyNVVMzs2eC7G5Z1QieLTtlS1Ac2JkgS5+iRiZZf1jVmwonF
Crc+fZ/9NAzh9npIXoLjX65L+FpDTxmI8Gq52bE91G+Rx7Fa2z2XRMPVvB9jboUCDPWNI7He7Cxa
tC/fzlldVXOkqvNgaZAtjcVvT/zrLcHQl4NXstTb1xqoMdk4YBI2b7PPMaRxazKEvR4wt0OoHGkD
tBZXNYdkZuQN2OVc+dycXkX3ekalia3c1QM6yIKPY8ItT9qRL7S5NrCQfrPADECsYHMAjkA3oD13
PfpNEImtFX1a+wgdPDzrKg/PM+mMECSTid9QAfHhYGAEdB17v5X2fdoMsQ8Uvp3YT+M53BAv7h88
yOG7b0dRcow4eEvAStC3WT/2iP9pN0O3l1soN9xhtEZ5QxxjxsfCqrR8nNqxvo3TPtwmE5R4e+Je
vkJ/gzKDbF5A6KQFiN7zmGUUfmnHlmEign7uAIVzBTmXPdYsdDBhxB2+ZWbUHEJklHtyrKzn62wF
OqiOdoGkyfHUwm10qKfZIu2ZDzxmCzPdCC2+qBzoyXNkYnE9xZXPQcgui1yecOFgcjZBMveOxbFp
0HxLeRI5721isTWTsMmaYlTOAp+8ma9VtRBFTR1yh4+loMbrJ1jY7qSnDcJousKYjFgvomU0UJWs
Uo2GxlsVXiMuSRWK54IRjUKWCdR5O4RLrQgloZpOTrrUxBbysI84A/CZSJfVDQjy2V7WHtwIkd4A
0VKHXiyGuuuadyyHHzI7PjOUhGX9974nLn0yhC8uYhs+p7lse4MWTfcwNG427kyQ3rQP2i7YoDBY
1mM4QZivmyB8MeyZL/Lblpa2goKeMx9Lifw61R/ToG3AsKKGVtsa9c2943F35XmG+rDXXF6buvN6
x5Gf6LzoshvFemxcJXfXnbWqJKd1LYPmRSRY5V808aTZq4tLL1nnzrJLiUHjx5Kd+x7mHNTTnrgF
IXuLTkL5UcoxxPBcLw+DxlwezlHMDkwmuLjo2WUjwwLEHRwgWgEtLGUpOMdPcjqw/diF3pAZQAmx
iuFriLVXzeFNQesOYq8f0ZVSSIPzhznF3WUm6GvWoDbIoEXwfig7Dm0n+IbcNdnSD6+4J7EHs8XQ
+9QW7jub6PSPqixeqlioUxiNPUk9U6BH6hBbPVP6HsmC4uoCosqfMbDV8Ir64B6Hlhlx7w72TjUI
ECCBdRcmQ9UNbtkYNl8sPyV+Q4d2KqNfm87aGlbVnFswxWvV+WvTT7kHVn0hCkMfum46tpKoRxLx
UHPem3LJ9Ay71xLzX42geGcgd7qvnWGVFjC4LAymrxPdH4PnRFXgCBOiKthVF4C846GmoONsEb1R
I0ryrBnyGKMbQKeNk67ryioOQjTEaSZODV3LyWwi2awB8zPhbGaPU90Fvwhex9cTNtKSBu5u8iBz
kN9pJIpc1R6jGxigEEyyM98FY+ef2jTkMQcZ/ZCMBiCXQotPjhiqW8P0yrtkzoKTb0WsXsGJ15NB
tY2DtOZsX4+MVzK/vwFugkGNIy9EXcMd3yGlpp8mv/jkpBBayL1rnYcmg6VmdK0O1g4pcRzl7QH4
tgq/yADlSasJtJ5ZZNsGtBSEiEmBjUoxWA7NsJnGDgpRUI8ACB3MnD0M/dtAyXS65Xp5H2kXlLsZ
Ji7P8cTcxon+FC7IyCzx1d6P9K/kIqzdJPW/xM04PUp3on8MWGZnZz4CvM5VD63JZYUv6G3dsRh/
I5Pz2YDzuBIYIm+DRJL5OE8uqZh9savgteyjcEDVHyakeTbtcxP2eCCUR2W0bYumIo88YosC4LKG
UFlvY+qGU18ocWKoaRzcsGqPWdg758qGfMlFKxEQNUg5PPRbY9MEWwPgEe1Fz8B1U2T3OIxxJAQn
Y87EHQ+BiZIPdEHM3OyYQxt6iOGp2KVdHiyjVftgeULYE+i9MYZS52Z8YZD8jLcWa88GBW14O6fu
Q5/A1+vgFD9mKOHO1ZR3n6zRMs5TUefQieCgSygjyvvSDTki98iykIyPZQNApKs+p5TvS6OzGFDl
FnTALUULA4qWcTEhCq558vqbLHBIfoGLk1ZZAbPd99+NrKCPtHTyBAwqtDSq3RngIyGW+tqE1dX1
ezPKJJG2GROyPIk3M+YT4JSyOw6l+1HL2NlanVja4ma+7FbiOKXKfo8UNIFNVLXjZyriLdW1ohJM
zHIzgWPfdvhwnqOGHYWdXxVbHBCMUBLLP9Cssfcg4aZNS4oxXxoUsDMebowGtU2UQ89GwlG7Ie7F
fITDlYtt7OZqohaHUZI+JpHAwynSwskP/twO8Qebf7yTKXMUhqk1DKMBMlEsyeRaVTio9x0JDGxM
KvEOARj1FwPRcsBjL7I8hGJCblTdcQKRzdYnP+mWFMWEAIBOv8BRyo+zx6QH2lW2m+duRk21zBdS
P9l5eCo/6XgMWOIEZDjGKcGeM0Dp6Isk/A1MbXxmZHdB8NW+LgjDm0IFt15W0iOlGngqegs1oG49
tQLQFWHtbmgwvrZe3ZvHIkOldzIaMVugD+00xAdu941mNmpQOUHtsaO7iDwrqlncSStcHFXwFjU5
m3qUprqe2L4nkwmQK5hq7P00rWZ3beUQQ1dxa5gaKaxr9vZbIAueugsn1IMqFtjxDlWbW9w0tEub
HR4GurOmWzD8HJRFm9/tqUGlklRbpW4pRLzB4dmU0D6eTuYijZgsYjTo5+ZrEmEoy7FZ/NEc+UZI
+Bshyo/dIY7OLgd7iwO05XOM/kGbgTOInluXpIeoCmmdFxXq2NfZmfv2szOhJQAZFlKNVAwAEUSC
Okz2f2k5/M0b+ImazzsI8DryP0Qz8C5+6E9p6Ylqtrr44I7oAxgFtvRc+1BE1kUYrYwpNqN6n9iJ
jOHCRnO5rUHCXuKyE8+B2YsLziGqyn9+V39zWVDJoASibMcA96N4pLT7CGGgEx9KY0njGHn6M6kE
U0pFRowJ6lYqn56MTbkxhrj+N2XH0hX7a0+Si8HLe8s/lOAkBX7f0CgnP+vLYeaaTDlHoVQ0E2aD
tgmKlC9ETi6sRFsH9nPmR8ZRLJOg0skdlH4MH6w7x5uQx60IcyBduVtO0HUTlylJM3Q1dYm1/F8u
1998icg9BG1Uen1Mmn+8XkMYJ4aNVwcw44Ckmmlt3y4iE3xRCm1BAwK9AIY7ts07CLrpsenoVTSS
szyBmeqxKJt/SRIUS8/n+0uI6Mh27EXTBXD6+o7/4j013MaYe+oG9NLIxVdXFUJHS+qlpcUDee06
bNKW1X4gWLGP9cD5otTIJPaC9HAwym29nMG4sv+8suy/e2MeowjPC+g3/9QR9RncEyrSyEPtxVSo
GD2qvF+FWit/pCqy2/KpBpjkkPe8zHNGu2qz0+BYA0KMgazUq8TBNBGyrrBmUheLjmOskXCIip2Z
8j1ZtBZ5ROQa7n96PSgNuLMNCDuUpky84CfRGPz4dijFqoTCY166AOVUj48yWqQQaNbH+6WOe0/K
jLU1t6g9VxAQOQH98+WwfmyLh4LGu+94gr6B45Ff+P1Sl8JokolZ/N6WLnugVc1IEIJ+OeqUI+/+
qtVAjTQYT6W1zKnHQvK2pqSfn8bQ42rFtuB04s7XiDmHf+Vi8ecINSuGv8yR0raWLrMGlTWee82Y
/lDFdMDWUBSGeBuD8zvM0yINcy0YGyApJsYVAQeCj+uH/d9O9L91ohfN4V/WxU+d6Lssf6dl930P
+tsP/dGDDp1f6BiTqUqwCsZ19y9hrJzYwOd4HlMcC7A8Xej/6UH7y//DDkDP2qJr/D/9Z7R6LkRb
nnvLzwX/icuGY/H3ew3hq7YPBz1kA7Tohf6o5lRDFpSjJ5qT0xmAIwB9ko7e4RnuggdXEn5ydElT
KlcdZBF3mymvBwPbuVDb/etIfiRqj4NTURC1vDdILVPP/dTkN1gtk/SehCf1K6NF/82dif6TIgaQ
rlNrQxyl2tDNSooTRk2cYyRKbLohLc9p3Rg0ncnku+UIWc/7YhJAzXBvxLO0oBDTxgjfBobjwSEw
wYhxu03e50GPnDcny/Up3BN5Thcx/tb2AG+sCQ8MkvehM+Tnnl57cahUlcW7uu0z70yFKbt4Z+SF
6SzugUSOHMqogfQll8yG/B0Wvrm+IAVn75Vjq3y05OQXRgdsrlBctkAXTczlJcmEQb5qrAjU3AYF
VxFdAmtG7bGKcq5nAxGo6KnVIlI+9KYfBh+boYyE+ZvWeavnbSYTl4Kc4tClbC3Tijly0QOynFZe
z2FjVQYWpLKxCx0aaTKYGwd3dko+OST6IabgRbZvSSAoGKOrOf3gVDS1LkycIp5cHDU4wJlBw/jZ
W9kYqQumHuNoQjq9N9MgIqLJsIGGOYyDW1kepWEM+xji7VPGvJUjcwu1fEBH9CAIrtt5YT29+3WK
J5ue8HrKJombhUM4MKTsrPBs7avWKYB4cr7IyqEhmqOskM8OeX8MhnHt9+BHi6KsNnTD4zvamsCJ
ZT5uPMAhG6dz7RUBhdUBEnX0oApdvEal0dWrLILJNzOcvSND/RM4vPgBy397D/jOf8jrbHiTmEo2
MXXYSdVyfGA9VLRuquQFpxD5XlY1vSLEMKw1Ag2ywDlwb0DQ+ZcwzKIXWY/2YZSecWdQO3UrTpDh
bvCVfY68KN8bdMTnjfBVRmjswu6kqel9ajxRPtFeBHfNwyrm/Js29rimj+KP64pq9FgqxkzEeUP4
7fuyO+oRmJrOs/gFsZ59E87+Mv4h0uSZepOkqaBGibnp4el8Fdrx0PT5M+0E2jsEMfKoWU349u5V
MvtHpd3nFBN0m/YO8Y5AHc+CHnkMSggtCK6VfrhjGGHdiHGsDgxakdmlYKLxcLTqQeZe+aIgwu0H
OIdfNFJE0ahhjRIvOPFNF1v8Rc56auvgdmbM8hB5rTzBklTPMQahzz1tNZClerR+Sytl3hhzyTG/
aWz/pPMx3Dlp/fsSHX5Agtxs5Uh1l4HNewqzoP9semn+OmVz8mrrLnHXbhNkr41RhoAeucM8o1N7
ijZrG/q62yUECOoKAh+uuZycTnu6K8PSPekRIiRFAK15bL2hcSdwLIH3nVO5AnWW3JdROmIEr0e1
rjCJs4qpFKQboCxLEDBsQHpP20r39VpHeIy4Lt3Kx/cLUNyEo9jqU2WG5caeXOvFQZlw1xnqUzKr
p7Q2/I/RrUC9gjEAyES/z+eIVc/ps09g2U1BO/uM0AHof9oSmZ7Ex9Bp/dtJK6QYVd8+zXmQb2hF
V795PYifWs/VvR2F8xeSNMm8EgaUpbDQ9U2cxs6nWMJF9xrcJStdNOAO5zC+dSzRv3VACcuKrhoj
NIivmRDzOh3VqU/q+L21ZfJ7Dot83Q7N2erJeHA9PW7k0NufLSqng22QvwuBQU9na0T/7cBQhJ3b
WQZ3nCPNi6BJvlOVMDj6mkH1kDEU4+DZCSq2pWs4tAmDDWY5tJNlodPxYC1q3UovdU0Wa/tp6KLg
S6YLqjuihujnBksbFPzB9EgeJg0Rmg3vPeO+m5A8V1i73TKU7JexTkzYChO1QGIy1w79r6V3PHHI
uvh0XAis7206oDY9AhovQAqKgCZJPTGoNIRVXdqkxcGm3YrQvvE3mNblo0CXc4wJA1rzSzkHp1iX
adyEe7oW49noFlteUAMxqpT7tTKcj6RurLPALd+tpwYAE7KzbUOFzk1uZLd6lMFtaGfZWZqw8Vfp
/JtE1ck4AymJM46fKlM9gWIy14FQcl1GHGQSLIa7BCrL3kzm8KERqtoaniXttYOJ8RAbIL+zIYaY
mUQbVSrxivDK2ZO5aO64339L5zJ4bCxUORJa8nOMRI+5qKoJ48swjiMEyW9d4krXLrlit1VJeqGh
yV9g2Ol1e7wd1QMrt0A8FOr7hMr6oxnpCuCRFTlljxO8xF7knHiHICR0zZDXrVF75Zlb3BeRAX7b
IhdNQDZbm605bgCgJmdDkaJBnmO17/qx30D77N7IvETUFpAJOPjZr10rvqQN0PWZx+OZqIcYHFer
5b0TkExYtlW2oVC21pM9tl8FaLltL6b+KTU9d3ttz1dxkO2Qvwbom4zoKRlEe/FMv9vr0G54F4m6
Axdhi206E0nKqKigfaukcdR0TxOQ6W5Jnofp5L82ePl2mBKzD6JfxBacP99rEPwqg/x3lSXtEaHx
0oXOwDS4/Fvk+uFqwj9xANVjHs00dzaMzq0dmkRxnmsj/S1MA5e9k2BEbKcGRsEof0i73KYVmSa7
uksbImdieOwQZw62U7U7f6Ty+m/2zmy7bWPbor9yfwAeaArdK0GQFClSjWVZ0guGIlvo+x5ff2dR
cWLLOfY99znnJWckliGCQFXtvdeaSxlLc0t02XCI85KpajbRWes0RVmrNOi8qSoH37Db4qUzx5jU
ELrsPVb+fo6s3TgYaPLM4yIQWReop+gWu/qm1MyXWq1ueiJsV+SWJh5BnVuWaIWoIuVBA5+4igj2
3cTpwgkjUy0/VcuTXTU3tooysq23y5j3KzVPyXqMiluy03Gtlku4KZqKMAWMEitygRnGQX5rlyzc
BCI7Grmi3LrtNG4zq3d3gsQwGu35DebDa/pv0QYDbCyjLwvPymZc2L22BtxIni4gvHW3wMoTYenA
Eu1BIAwGej/FNq6UjgY4a7t9h1o+3gFBpfdval/rwMLeOoPwiWmNrpham2xkKVxqOiE3o665L3E+
09ZTePwge++saShuLAUItNtBU0WkrIGgqfqLKccAA/tOWYXx4uxzyJ5ZbD6JwP70by31f/LhUcn8
spa6/loU7ZwNz0X8Yz319oPfND0CmhhqGex2toQDONQ03zQ96gdT5scBItBBd4Eu+KueEvoH/pXF
4PhbGfZ3TYWDT+b72ZqjYWWRVdg3UOufXUAYr/+xLfkmu/u+f+PYEqlga6ougGpZ781NWW60S16p
M2ahIp1JUyXGB5L/aJx0Es1dOVHWDEqmuMk3Y2fV7kpvm+aCFU1TN0sNnceLMhUGfd12RH9GaJSV
FZKzHu75S8UuejVa+G4pjNS1iNl7VyRXYczNlbalNzwTjGplOkchA8G7by8zcyb2eE5RNLiXrdwR
OfDNzX6WLmC6Gypvx7J8CnQZ4SRQ7/jN2TpM3Vt/RDuCoVg9m4u1s8/4bDlOz/bj8mxFZrlJUU1O
wZoMn11MBMZX8AXhyyhdzBM/82DOZdJT9eFyjs6GZ+1sfqYpB5exl57oUrqj6aJmh0E6puOSwN5h
xEWtST91oLK0rMoOl7Uj/daJHSYD+xou7En6sRXUJhACcrTE6PMx5UrnttNwmwHiMPnACKzuCxIN
/UK6vXXp+9Zd7ryQXvBxcfPrTvrDiVnPb1TpGU+ke5yoFVxNnOuKPfVzhUYcn3k6RvZGp5vYeY2T
Hwub6F1/ti0Ojg3krMQrGDvinegu+1I8tGbYfdRAxUBdaAJM7jpCD6Si0vteNL1xP2WpvsE45WwZ
myeY5JcgONIYhpVlqBSAZbEcTXNob+FCOolvncWsUtbaSoGrQOlqD9e5FL62o6i3Ai2s6CHEgKNH
IMsRqX+U1cAnBvjT1dAmpueiqlVkkLR5FtpGSG4NKb6lix6ghU+KG5MT6xHczGcMQdaa/n+6xr49
kzqElHeWol5LMfPdiM5XLbWO3KskuQ2kCLiXcuBACoNDC0R/Yjg+cR+cUHqVXPizmNiVuuLEDcwN
OMv0lfbhixa4yqY8y5EjqUzmIcdIIdXK7YJuGcGD4Wtg6tYpTfi1VZg3JU+bh1X3AEIqWuVOba3x
Jj2QTmuuFqmNjqRKmrwxfssW5XTYo6HWelwYmdRV0zcPLyqptTazqjqiAXfJCmoZ1iEy9httGpjZ
S532UPPcnMXbk9RxVzM8sh4vyzo5y7wrYmF8R2q/Z6kCH8JYoAi3RD6jD3eCbIo3sO5GlOOmtgh0
5Mmbqnx805jPCvavjzrOhPGjSYA1SnST2a12rwmeBV81k/hgNap9w2Q/iD5PYkGh3WtJZmwKV3rM
CLCZuT6x2JAB9c8utaS6yvBuEcAWGKjw8MIp5gP0qiK5GEupc8roDIygH9RFFNuGkd3wcYhjMUI2
iXuOd2GoYF9K8fUkj2naNaTRLUNa2FBWTQLn5wo++3po9YmVrY/D8DEnxVkGaWhEQqdKmaO1HksY
AxP0AMa8WjxJ4fw429B+k8JxfOTpXRru5s4RjwRFj92LnbpaamEIAi1B4lbflfu4K/Aqroog7Qz+
YQXpRYK8nlZUpGLjuivS3gJlXBu65eldQwmPCmZ68x7/2/X8TdfToMNPK/I/O+Y/x+0Lkalx8b30
9s+f+nObdqwPIKx0k50VtiURun9Lb139A/JavI0uqttzh/PvbZq2J7M0wU7M0ioJQ39t0+zgjJaI
hsEQDt7R/e+26R/nVPAuXRPDPFs0CiNkwO817bqmRmlvRtbBDRGBno3WplbIbjrtCK9rWpMjyl83
6B+mhf90QZvDgmR9wnzR+GDfy8lTPnWlV7l5MEhtX5+1QDztuHFhhO1CHNGnX1/vR2Xx2wdkOMH9
YsrMMendIA5i+NLCcBIHu4ys58TlAgCRtbvWhAr960v9OHI8X4qvmu+aygdi1Ht3dBOxqPWpJg5p
jqc2tpMGMNmCeskConnq6FHc2zCZTv8Ha8I/fEqeJJOngXkQDFN517+blY11Osyq0ohDqydIo52K
uRRoQBzZNETz30x8tB+75ecPyhPI8dJk6GM57092U0n32J5iQRfK4kKUSjQ7xkRl6DZ0NgLOwkCs
syfYkJ4HGTIDo2hNOrqmDJ+cKhWiv77zP398rAkS+CCPw5jT342gIEwHCKkCcXhzIrsQmbcqCIjt
//NacozBFEOAe38/2aWixt42z+KAERUZnsDQZnc5Izhp6v71x5Lvwt8naHmfLVT5joA1rKLBNznG
f/+txl2Fe6fsxQG2P+wrhoK9niu/+Tb/6d6xCGnni7FKvXsh2d+E3SGGOBBzi6nDGdgcHQsjtbZI
DeivP9G7DPG3jyR1CoRrC27h+0GLA+sbqI9mHEi2pedikL9z0AIF+WTWtAh8Mfo/M/zmJY1dThNR
Z8D4CoyL3/waPz/BlipY9lT5qkLVePfABLqmB4GVisPkdPreSAsN0WOA1r9SWp5QyLO5n6a67L4t
qD+px3l5zQprLStIs/v1b/NP3wClkouom28ap8+PX3OawRXI04qXF8nYraoiKhyLHlkyiin/v78U
LiLKIJutRX//RNHRbEhnqo1DbHJ7XVcaB+isstQ7Ft/Ery/241LP8i0ElAhJ1tO53E+PbxV1ZVbX
lbIP8Maj0mVG9lgYKLHProOhkJLUX19R+3EJlpdEgmJjzaLG5Qt+T/Bgus24kPPwXg2wVwunoMna
0tW/RQ+Pr7/FheEbJqPxyElQLsg5e05Az8EmwW1cO7FV75aa7e+8gmA4R50+Lzpz5QBrP9ZMDeLk
r39l87zF/v2Wm2z8MLaBmknmiEHB/u7rh+qVEP1riH2bqflGXWA1lbGlbEKtTftVqeYzrL4sSxqy
hoismC2fyah1A00U0f2cZFJBnyMCoi0Xdl/oMXVfJvTQTFmiRTpsMXNEa5XkXDIyzzYMLSQagYQa
nJoWg3M14ccahrAX9ix11K00oIzSE9MNdskIUxj7JuEGYmpP5uswzsBtWAjl72kcKRTpblBrO40J
G8UKlhdMvC7CEYTucQBUsI8Na5sVNddwuNNMTeZrtIaquhKM+ZkyxLgM2qjkCTmL+OfS7qjOYcpY
+xHz8YFwLXS4c6MhKzhDYNIkqx/tiryKPYfu+ZZ+BowNvVNQpiMTiJ80IKQyMMiw0DyMVMr3NIZ5
9rrUek7B8C20AHX8KYTqfGm1Su7Qw2A+53Oqv1QYKnZDbde3jUVFaI42eddxiJiW9ZekstElPtrT
ZhrvikGOj5gc5xKrq+IZE1r2s4ljpjW3DQxMR2cJtlLq6N3PCg2XEK3btg2Xe30AEPBm0cktkBfa
1LRf0jzUaSYaCMuXNqBsdxCr3veVlIooAdGnmPm5y3mCIH2R7gzRq0wfzrtcwU7NMNfKjNWcE4e4
C8FWoCi2bZ5sgcGEtCFIZvY+kgcTdKaMEyRFA54Ykv1ytiafbgueGbPINIJYa54ayh8sQ5bU2M9J
UnWg9JyZ8aQaYMyu5HqpDHYN2EMM2MMRcfLLEFYv2+7Mk75YZcT7V6ohMo4z3SVScunuPkvogtKR
xpJZsN+Qz8mIQysMnmXwyUh88AG0W6eDbkKSPCZ0TRIQO5ItUJ9n7MurrkBo4FVGuBwXO1tCDyW7
+TyU2MmtqEfY2xYNbQZz1hr0JYu+W5YR94MeWuKpGIbizlni+ZjVA7xZ4EbaCgSu5myI4Gr2cVYO
F2HGaHHVZtNECOZS9jiCAusO8088rqDxF+nKNpP5RESAeshFVNLMIDGNBnRreJOpMCoslvkuhe/p
91CHq32qMnMoeCbJrlLb4qarWjrSSdDnX3HOdK+OWJAZ6HZ/ci0TU9s8JSiI+5SVyVto6vgwn7An
d8pcPViIG9tNa87Wy7TY2hrHd3FZtgBCNipAU1DmfRWvib9gnFn25clNBnSrqICip9BQmNZiYz3O
FqnSdTEDI5k7m3jrdrQeYQR0GJKq5QkUe7k3BENz5mFieSJINvVNU1+8Vhv4Gp3AHGh5jMUTGV52
ty6GqF2namNv5WEUjeqEW2HdNLnCgIiEoYHDC0FYOlmf0YL3h5bFLUZ65aJI6+oiaaJ2M5v9/BXG
++hjtVJuZrfMH+J0wBs1E2VeFYwzE9geKzttnu1O8H7Ei4JAOI+8fmi0TV6V/EWOchJTpLL8GwHK
5pTwM20tTbQlLZraxUm8asBchaX85qvxkpOus6NdijgAkuEI+DrgQiIDJk9IZXThlFWLUaCN1jj5
FV/Py/5TlVo1+Jai3RDdPntFpL5kdls+oBsGuehq06ZVCC4lW1TdImjNb9iV0FYvLO+XlqihRYcq
36gNVfIScntxjcGjumbgykOtoGfsnucA45KiJ7wSrZT9+WXVgS56c7fpxoS8itW2+xI2EpCE0YFJ
4NkTpHY4Qxq7R/Do9JOp+lLMgXQFfQZwDOb0i6cTi/0YwGe+PpvMzlyHrnXZj53eBMzCXBXn1Bk4
RLpR1W7TuGMJYjXmYCahOspEHQXIhiOcNSza3VAJXv0+MuudmARDT1NLq8cKOA+/mj0gGUmzInvE
1RBynoN2sNKMUiJbiJGq8iccBE71OleDAChkd4Gf2R35w4kYvwJzAL5qpor5mXEo3pDIbXeYaWip
FFMYA0QlXP6Pduiek8o0fFPQi/GCmeXjIVtQ4nyMF4QFO0ePnNPQYEC3SJbwo3Ek6YEIVcIui+oT
0+PcXrm2GD8N4P9vrbB6JRHiYdKFdgXvu9uxrtqZp7tN74u+0r+EYGC+LHE8fgx7m2+ON545KOQX
eqmhPaIQiWKY5XXW2nuLeEryjsesyglwYh3HoNmGGDkw1R1EXc5HOtzGrbVMsbJqyKYi8JBvgUEV
/QRipcnD9kkmz44g/MXVgprhqtZEf5vHDmalUmtfxKBkftktxh+lawGet6pFGnr0GLSWQ/Jwikh5
NfbLSABlnbFc0HbEn+SIPTHdfwSVMn4cuzC90SB1HEl/M5/S0aKpDJ/UZa8sEKzXsxGeXDHHx2Yy
jb3iji70riFsn/WYqXxODxu4PylISCaVYCVQeDRbjSVvo3CYxRKg6TqzXsZI0ybKCuMOaWm1I0hz
+VjFEeKAuSfPlqkxOdPh+EiKXN37atuKeD/F02Ti+FGJmXYCxpQna1LHautGfbujylUuExgbn9QY
UTYBwT3pjbpiq+mu5+E5jezwr9pQwyCtqmFLGPl8KJI2z9YVxl7g5hrlRcTitkVqQR5pxclCgXRs
DzehPsBML5KAfiD0+OYxnTrwlnNmkmWus4wa6kzobY3LGJ9yTlIyJORSP3b2vJBm69aa4zuZTaom
q+/XUoetuXGVetmEFQZmIWo4o5m17Nrejm/bXKs/MeJt751sFv4wLYyGE8kSoVW/EmoU4XdaEntt
VCOZ4BrxBF/UvGMf6lT4tkj944w5CJ7GYaFOIc7JbjyTDI8rXbWnT2ozKkcz7gzCDoza2Dho1OxV
ARdqU7e2OXqlHpOk2fPsvgZZNH2usF2+4Pm3v4xWx3hUpcnbem2mmXQ5y4wctMABe44RoI7XTbTM
/c7uqlczmsLrlgwQdjlyUWmCTjgfy7Ko1xEB8PNK4JKEt1M0V0o2Jr6uWkG3dkPO7OEyTxNm7dJG
r9KLzjmkPZNoRdjDQ4RDt/fscEmuVDuw1VUAWxTZS5Z1q0KflJsI9bLHnt1qYpdXSG76+ylC9i3e
Kth/e6G/6YWC9ZTgib9afT8pQG+j8svX/7los+fiy/ft0D9/8NvUUvugSY0nnUYXr//37VAbuCi1
oupSn72hRb/xQ/UP/ASNEKm3/jOI6Rs/lL8O+5oEEEg++7v55K/mlca5zP6+DoNzAVtN1uG0KWAQ
vOu21E3YNzmJyjsFgcEqmaMScRaKBqxnLq4d3XwY82E4EpmI8aivHrLQlLJB+6SXfcaEaonSdYXU
j1l+XlxnvXoPWSdEf5PVCVOd0VkvCEMvGuxHEGwUe4OYecRPbp8qWLgrfdKuk2lsnl0jP1ojCgJl
xAVbBesOAT7mS8hg2dA7q6GJX3u1j08599GrWa4YxZQ12c2kpE5klq5idTmUrnptaa2xcpvxuZzG
aQXz3J/FTMRfF7+2WcKs0ghnH4PXyTam7YiWGjt48eqmxRFI+m0wmRGDwX6DbfbYz8u1SOaDGvKn
kPtgvYyfmaiW67JeXkwUEdmgvZS29VDP7QbpRuY1BNB/Bs29ixsH44lKrV22MolScU5aZzykQ/Zs
c2LZqOF4qzbpUd6BjokgoqvsNZGrcBt2ycbIiG82chJZ+pCVYRiHu9AYb6Vg13N0K7xoMveFaai7
1SKxw27KsqGXF4skFyhjy41RVVKT470uTaZTCoEOqdVYiYfISPfhlD03dQI92TyB+eKUY4nWF3yg
UcSvZTdfi4zvaja6Te1W2NOEJJz3pPR0ETIdHQWdXnKj9KgBdMM5fsVINPLjVKahK0OJ44XZVKjI
exnlzyzwlA8zR8GO6RCQxtavBH+AXeF6bNXrTidwL1oOmoNVXBnUQ2WXijek0auR8cdMLT6m6XRg
gm7uHDZ7xI18wlLM9+RiopfprIxYIkNZpy0XGmInYXAulsvGTPYIMO8bUQdMsKa7XDXX01xQFEQN
ESxl/FwMyNAyfXpxyuUw6GHMMKuJT2ltP8ST+odTG1cucT2eNWqbmSPRYmJUrqfhbqnNHTyIjgfV
2HGQIqVRdTIv7Ug66fvlgNc98kcCCT3X0AzIjzwJ09IhhNVzA2u8el+E2ouL9BFqQ8NJNcz2KMzu
6qa/E1P2mqsJIy6r7PDrTHdGoEUrzqMVuitUBIulRJ4Gk9M733etsNCvioeyLpINJo5TRQMGrQ0/
x+dEuGzzKBrWAybNGQ0MjyPjslOFvO+J4E3XI9tpXiOnGm4Mdpx1NoUBOjfEhmz0w66252Ffl+Zw
0eaWczENChkowE6JDK/yq0Kp5g0s0GGfQy30dCUzXjqtfZqHxrrUHKw0PDVlXIt1g+42WdNkMtZ2
uozPgV2SDYNqOYN0JuriPi2C+3xCb7xeROvGqxwdHkDAkyjSp8Zgu4cG6KPOnb3FiNdVNzc+ej3K
nAaIEKGrGPf3TtmRYGDXp0yJrotSlP6oiPtSQQmHJRcRWW8+wy9tXooCfGyhJJFPP4goS4IPKrov
mxwp0RptW3CtdSahNQWP/5LoLyWRbFiZcsDdg+pZk65tDBtZEb+FpCzyGNbIudccnh3oVna/nXQe
ujm1H2zFOvV6PV4EQ/OqjM1BWOn+u03nt/MlEtxg0qCHQb5y9gW8n4TEiSXAXqYIfAeFkNy+7vD2
T6fYrI9LoFm/6Wf/2Lp9u5rLhmYQWieYhbzr3UEz6wtrtiHN86qviRLa6xknHwu53m+u9K6zKT8X
pgnkdzrSHbKA311ptO3JSEDM7/QufXZlPpVcjhNtnD2DChEBIh7Hza/v5c/oJ65J7AgNY0pg/vlj
Yzo0CjdyCMpkRm1GvtkOdzAPM08xxG5UOAbKz0tD5MCUMPrNx/3JZHX+vDQ6sObC27Lfu4ro441L
QnG2o44w1glS1us5IIuC5eJA7He6U93pZWynYZOOw7BPhpb31iXFpInml4gwxLBYDn2IJ2wxzJ0L
nccjRdYnDf0wcg5nxIGQhRP/qi6TY2E1wBaG2ykP71UzoqidxKl3MsWbytLdmibdw5Cmqycclodf
3+R/eIQMgUgKH5lGj1x/98XqWezmpS6KXaS3G1Gq16q7gCVB8/yb66Ax+26adH5WuRC4aeJkaI2/
H724o+ZM/EeeVRf0EbKS6xnxo68i1EJY4CZrLGLHLtTym2yYr+1OzW8iOR8QS/haD6zL8qhCDEEK
42U6hEoLpGfs7xTXOhnNsI0clnuT9hG5MrKvNOnTQ2jq85aeZiUhsfGhV5v2tkin+wkO36bXY7Hv
Yoc2iEVjGM7CaxCb1qpIaWE2k1NuJyV5Dcrl3gHft3SoLqbK2OGd3IF9iL0wp4sEIumQ2hjH9H65
tufaAHjE3w2i96mRjRlb44z16xv5bqxxfhNl5Y2yjWgg5nI/vhULEspawGTZLSPoC44TEysb/hBa
tKPxm9GQHL79eCZ1sbCyT0GAs92fhnONPsdY1OcCM/1wS67dPidg5dcf5/wmvbsGwBBdMIjQ0Gu9
n+aCvk27TFWLXekOFcE1E2kmwfIiV/p4MeZt15Awo4udq+inMXAjnwyJPaaQz22S/OFgLVrp+dDA
qkyMHeG2bLIuq1M150fEb6+LNRo+rOd0lxnWAljUAGQBc+kyiy1/cKpPDmIzhM9OeEFzgVQyOCsr
KHyU1W5dbfSGEYHh1vq2n9DvqXr8auJwWNVxehymlCzLcGZ2lXBA1ZDzmGRcFuiSaFF3t2WhR74w
lt9MbMQ/vLF8FxgdyZhlyv9+iMbcgeC5OS92WkahMER57MUEgdN0SPnMEXcg5ri1zmbnlJsgNIO2
UVcIuK66hGc5SGFSWEW/GYNlhDOplcgF1YcxqYw1fDNsIYN1CmC8eH1gnqDWJtgiWIkqbKZrO5nv
VX18WVp1FdvxR7ylnKpqPnCjTNs0Uu9nDmKrKoiqrZGNW2LxbkPT6lcJvpuVqFj4WosWp6uIZM3Q
yN3q5nLvVs1w/PVT9Q8vCXuG/B9aUqo3/ceXZAxroK7jUOxGmAAccTDGjvw6ArZ1UIW/+UaIaP35
PUHagVnYhJvm/PRO1sKYUdP0xa4h4MfXmGXSnk72ATuVq/H9LCWP5DJTIBEJ3q2ShBNgmEEg4ADY
l4G1KgvCSeN8qH0X7SPxs1hfitn5o001ZhzOVebm2KFdTvtTURr0YNqXPFlupwwBqi03Yx6z0Eif
g1GeUgkEShb1WPeEM06l7nFc9YlwcTYdX+m5vFzEZKzxuemeK+HKGC28pBqHTRX03SpbuuhigoF1
LoKCYirXI4Fb+6If7+KOQtJBBestNaWeuYx3TRfCrxAujK/hTk+1a3BKgD45rWl2v8b/O6/l/1Fy
/g0hBjyQVU8cu2haX75G7WSeSnu8s0JZQNBp5X1i/J/VnJZI8TmSTOCs7Yo/3aChqxOTV6wL6kvX
nF6arluPMB68JIuPMcHZYOE5iuNkf0iiAdqWsIg/Munz5XuCMfdLXtek6vACd122pyje5gE7S8yM
fwVo8t4auyMdpqeI/PJ9qpnYaWBB683sycIIr1i8HQl0PKCZOJHH86DD6/3Nfmz9w+vNWYfkN4ib
PFGqPIl9p6XJYDXXMHPyXWvPL+TL37Yq+95AmRWYvNby/HUutcuOBKfO5aR3fueLiLnJ2I6rOuHH
EPetCdtMfDd1187QGDY44xD4k+4Uvjv18y7TWoUCLc3rVShinyTF8IVRrXtk6s+kARK4z3wV6zZr
ubfYxklXWGOSbr4fDI5bamNUHqau3pvCLsWuwck6pDBkP4yMki8k5JhtJ/1dB9Zt1ejdbeNQkpJZ
dRz6/laY4FvLjKFf3JDAW4/LAY42XD4CfXJNwUhdzi9Wu1SbBiKITXWwS2PrNLCJUGT2dwYZC/I0
39nf9td/O2y/6bBBiZBymf/cYftY9v+B9vnnj37rsTkfTP4qGnbIh95s09+MAcYHNBEcKP42VH9j
fZofEMOQ0gOGEyWgNFT/5bWm/cZeh04QuRdDVXRt/0WfzTxnhn9/3oDyqZqq4EjP7wFO9935qWcA
XzCIKXcT1t/Rd0mApgtRxFCwC3Z8q2Ah94owcW7c2IALosdFfBotFsEhixzy/MBq86DGxuezloD8
teLj0FrBE3otJsWLgf2HLra5qxrJySAY2zzEsjwj5LBkmDulVr7G5k2waYQr3LjknE+kGwphXiNE
S/t+qbPar904XGj2z5zyENlGE/rfpHhtcwQLsDBnsUmVVlxFWkI2TRQITynpB/hqrSCXCOYiX+Fp
L5K1YkR6dDFMLRFiTNmPOmHHFcsZU4c+NwxU9ySisGqqDHkYRz+qOb8U4XZB95WrINpoREESa9AX
NPOcqiYCzMYx9IZynAJKF2zPXZn6MdaBXYxi1PbhO+WvMV/4Drw82srChB2oLXHwZbFMVuAUwtTn
agE05AX8Zp8F5s7Pxaimt26qEgJCCsvV2AfFHSPq8qprm2E+TPUUmgxE6W6hhkEljtEg0wJP1WrE
1ktUOTdTyu9Vs3mwTmlBkK9UIw4mCtXJvmFsVT1poeNcBxknGUYZjaqtA2Zu5CxkY7mxnZzwSHy8
U5VXV6lWu9dmG0kPu3DNXcv92zDddy/ReuPIiiJJSsLeNZ0p9rFZlB/BlDk3CnUEVUrETjQ7Jpnx
7EnsMZAByxS4In7fvZKBWZx6u7xKmxoqxYJO3bfsRNtjOBw9wEG9YG/WzXa3KHnHZ9aMjVHE9R8j
+9djA971M74Wxs8urS/LM4nf/KIpueND6yVPEJG3ezNVTCiRCbof2aPCmwk4bcjCj4vaM0lGpoHX
QqggvxkWVqSMzw7MM8YimntZVYYdbvpZDfdiSop4F9h1t1z0/UwxFQe9cqkz7BmBWNqImVSgS2C2
MIt0F5GJgn4VjlV/y0zbxIRpTIDgHPR2K43O0KcCV8wxekMeGWf+kfMGQ7LOZKSQ3GYwScqf0KQz
QWk+05QAn8OhPDOWCFCGt5Se2UsIlSWICd2zswmbM6CJtAal2zOBhNyE+guKk1618JsQzZq4+SXo
yQ5C5SPOX1pkaXC08xy3nwRDRRCiAomKys7UqOQNIaW/AaXCXLWLtS1BU+iZcestsKhUiaEKGoBU
qkRTdUgzL+olHO/jTo/XihuVR8Cbtd+yhyUSbxVnsk6zE11zVinP0D0+ktDa8Xord4UEZJVNA3Sg
hxxSeahNq3UsYVqWxGpxRmshbBX8DrtZjSFvoWjo13M3TQeFuJaLsqenOrvFbbk4lx0+5wtUFy3+
2XLaj3HS+2hmM1rLUUTTgYa7IpQv5sJKkwWNVwfLdnK0ZDvHOlz7qrNPGOk/woclFT4c0cIk5r3W
yDjPvu85y/blFZEEt5phYM1pKIWVlnNDKGrJT8Ul7ECn2cBi8vC6FAe1qNqvyWyf1EUPHkkpHncT
kQ4fC4vDbcKAHnIBYRoia4drrQ+MTS3pM2MczVthLae4duZtJvD6RFGbbWYNhz+Bla2n0Q8gDaUp
K5hry2MZYPuG/Xe1VM2xG9OAyJ2IbiWE4W0dFM0mIS3wiCd3vLJa+AUMxv9wWW23RcysNGZuv4Fs
g3coMFuv1HTkeCWHmWwYlH0CHvkwZ0AGezt8KmO9XYcalU9qQ9bT3b7kYFI2nwl1H3dqHnaf6Pd0
PBijsg2b6bVvrGw7g+/zuwYo14AC9MlITSVfTRIKbSUiJ1uKKuOit6gWdkYuzEMBwXhDogfiowpu
xLYCwb93AvoNk6LYN30Vudt4YWtKcmaunSkwig7WYp/mti6oDbH0J75Txx1W0Dq4d2syWAwzD3zm
W9EJuHT9R1GmJbXJFKcPFWC6jYaSZRXEurPJAYxuy2VASDEG6mdMvIrfDSiDSgRJJygY5WGuR2Dw
JLncGPyHY2tNyhWl9L2NtEv1NBciZNgu1gljiDatMCGn2t6ckvDSTXPHpUdm1ihb4t72Up1T46q2
oDqIEV+3SfaFN+iacTKwpmOti6ZmpSDB2dpl4Gztyk73mJwziHEYl2uUFvddpbbAKVpGvXGPJkA1
mlsrSMobmv0qqvu0WDtk3lt9xmMgSKBFL+ZNcmijw/BbDa1QyN2yk68GU7SvgAvpw0EvBdnaBSOa
HXTB+4I2ieElc22ukVVon8qoH24jIApfJqcP/cqtSd8L9CfF7V/juAgfEFwScj4XqtcK81MhTAVM
YkusppEiSdKAwy1zHXwKG7GlwfoUWP2Lo9fmdilFB1wZ4IoRzw/zMLvrLiv1tW03z3VOkvxgqBcE
76bYpPTqaxjYA0xkhXwIEHW7gTyH0tMXBvmLFWgIe6zGT9sxvSk061SEXXFJi6/3805nwq2H+Ki9
MWrGym+1fDmFMxqYKm+/9El0xxiCoxTnC7oxxI4aA7A/0L5rpos46125uKZmLQ8zteN1VHWriV3O
j4ogftbT9E7RLeZnhLs/RboNOCl27K+N1tz2g/YaUH04TQzvULEf0f2pGLyJd5lS1d67c7BcVmoP
LMWoH8uQWgCnxn4s0oC1s6r8oajTtRMOxi6Z5vzCGKoLQlXhc1rap3ic08uMZx7LtaVttKal1ZB0
kVepybYZsmpfdtNHsSD60paoYLJpIh9Kli8d50+vM/ryI217wkEwVKfoW42Zfkox+OQedVBS23wz
9WSzNIrzEoT6A4DS4FGtTeMKyDywPceEI9DxXJkvuZ5rF5CnGbRFcXWoCmZyfa1/tfORfF/tC13P
OoJDk1WA1Ntx51QE0baiEn5M0MxqcKxoy4nFviUjJVxHaBY2KqfHK72wg+smKPcNX3qZNdB81VM0
t8KDssUjygSP9MAJBZyG58Ookk/Ek1lMVaN+W40oZWDQFOVtH5GGlVAK2gMYUEAvSD0mdJV1a60J
7L3voBfLw2atFVcoY0NPjC5VXvlqxuGOARoEHEW9Csb2askQbkUdsbCtvUpQVTEXLVZLO92NbY+C
sgPXURw5rYFGsxY6bR3ywnnuSWkZ+tCbYbKvTCeLhrVpxCajKluYl0WCvNXK6wIWXLPSZ9tsyc/N
l2u9KdK3Ns6/hd/vCj+D7v+vCr87DOFf2/br1+91FcbbT32zmWkfiHaA/0hr3+Yv+7Pgc9UPhmYa
QKhwxjDKkSbxbxWf9QE9BUpVXGRUixSKf1d84oPrINBwGaSZjvFfWsyg9b3vzv0ve+e1Jamxbt1X
+V+APQIXwC3pK7O87xtGqQ3eBRCYp/8npa1zpJaONPb9vmupTRZkZvCZtebC4iaxywi2D/iwft48
eLMitGZ0q5OhqXCbg6YCzPQuMsYRIW9JnRWujLnx0q8Y1LID6GKuaFQSCLxjWzopk5cIYhBtK6rD
FafKAZXvJD3TNo5l525GZe/KWE5veI5a4Be2a38EK6DVWlGtQ4C+CVahwyDa+zZUDUBXG8a4ywNi
K1fcq7mCX4GaDtDkUabzjIELuwRTt3epSlF1+bins7l+c4AdEfjQlSf0lfCPU7kfOjIBRc8qVGdp
fGuuONpqTosnECbgV3is4eLFn1m/JebQHixtLFeoydZizZLyl+iTdzt9sm9LFcfXtZr75xy88GVi
iPgwjMraVoV3DyEiuBYZbA+/jOMvROqAoOEpRmg3+ro85ayNMqEO8OUZu6aEmrEpvq+bGjQSYRl7
aSBIXDj1b6tVbFXlW7ee8juDcgZ6E+H0SBP8XRGTjDesWGAl7Go3to7Y4JF1LkE2daehW4xjhBXi
yskT44r5dwOGqV02GAEWnAOivgZBj3O+9Q3YxCP7IZMgsp1lut4ljkr34JBosLda2+Vf7Zb7Rlvd
tZeiGMyhH+ODmb7OdNu7bgRaFHl5d7/knMcj/Oq9HGoIIQ0wZWfFKg8cX2QQfBFl2h3MhqfuoGPr
gDEhetF+Wu+zLJLf8HTkM9sBK7uOMXozKFuJztME3NkvC71NGSmg7lRq30p6hlnAByDfGKzjiogG
CR384qtq/BHT1O0XUcH6biNImHxvnHuHgV9xmbPmGUpH9uyzFvgwWPOxUFtccW3UuT77Bo/EuhRA
jdMAKnMT0zpLC7h1smKuoxV4ba/oa1J2nsmSYHzPgrU9+kOd3091a1wRfK9vkRcSa9WmVDMNnFC1
Sek4veNgDOm8V90KUAXtDId7WZHclHH77JPSvUzK3icrutv6pHi3NUBvoOTU2EsA5Zthi6g2hUX2
tw1eziKYCpk8VUgaTtZS3hkG21Pc2GEyVO21ktYHph4vurSA4JMziJxXmSrvgcCPQ2T4pnHq0sGJ
rEPRU/B5oQ7GKvhK8mKLjiqal9uFecNdN1h++ZVtLRWGUyE+QOn/7EIcu1P+kFAXFbn35EQd41M1
AD0uquBqrD2rDIOoA5fcJLIhNsAoM6K4Zh0fGwdJ+LNVjE4+bV1ABT1ZbtKrCYDsXL8zyJXLLHHL
Qcl9L3Wz7COZMTrZ1XEkyDtvx34jAKTftLNXeq+48ayW7BbcA/fVFAzRtwxBMTTvJQg54cLEdAw2
pxQpfHJdQHMBSDuUVo6ZE+a6ZmCJPsh+8dD6Gke/0gJhf13goKn9Yci3+jN1dK0EnOsxLtf0RwJx
c5PlP26J2YxPZtILHVYtzOCq95xvDBv6/MDQQDPbmls6YW2kAVN0xizobt2cl4Q8o0ghmIT5hCuC
eJW8K9hXoJRND5x9+EZ+tVlYQQf0tozTDAJYGlT1LXmBVi0JG24Tuz+DmncFEezEVsTe5JEDklTy
dtJy2rtrRocQhQY77nKPN5L0hKdi9K2zkiDAwxxWF9StMhjRsdjyugqc9pSnAd/7yY22LjilnlWt
7R0I3kkOlaf9Q52o/K6yissSIw0MlenWlylxk3PUNN6+HnsnYS7ne3ypNPSp7VAhkO4zaV35kNax
wmfrdzXj/IplulMwyY29AL/96BUNoAgLdsKG3FoDgmxVofEa6gdfe4yuJdM2NyNNKLTs4AxJ0Q6L
VoHhmZyYrSdtQrgsQyHCslvmr+3c/sIzSt0wXJX7EWzvJtWM20JLtOIxXsxoP8EPfHYJRr13IHnx
cKiKU0FE823d+8TUGbO40kTUfV0s6aJmQIftIV/j6IyO0MzFW+6Z6ZbMTP9dgxmriT21mmPmttPZ
W7zlmk2kHwKTR2Y4zhnVvE0z19b6hsjbPbWdgyZNAN7o8Ts0ZNnZzi6jhr9jt5+RXBscumLVuuP9
OM1SDwdTVcvB1aXbMq5j8LV0BjmwRZ3ckv/CpkNNln8mxKHZBZbtbhmnViGLvQlqq+OGlskkMrai
5K6Z4xFeR5LvnCwA+8AF7BvySlD3j07C0bg4bzbZCTwL3aD50FhArnFDmN+Zn9R7LNL2Ljcj8yi7
1n41Jl7PCup42xADsieTt9mpqi9ucjG2LwPfw2vaenXnQsC5IJepNrQP2YVODMqzneibvHbh36Ok
OhaL/tL6TnrBY5S8RoxnbqLIxE+VdZJKoFwAoqAq39SlLW66KSn7Tco3/87FG3WAraM+UEtAn5H5
1qaFvUfmMpWhU/ryVNJ23eekF53NLK9/GUmqCpupxGsx1+KUiPiVtZakoaALL+hZMT/ONhrSXPmh
MAk0rCKxG5O6vZ4Izj3bRkcUKU9/MhANu9k6NMVsGs3+2bAGQjywCzAtdMj6CCBkoUWfJFgctDMb
Rgirqyi22JfjrWE7I3Jp4tHje+8vNvbrQel+iwzc/bAmavmJsBu8cSLDcKVUHqBh1MzOvEcbGD95
iEQIp3Hy1Mm5Se8/i9b/1vf/VN8DIWf//X8vdl6+k/pa9X+o7n/9O79tdMx/UVUDZSJ88Fei0/9U
+J4NVtfx2PY4OCvWdc//VPiO+y/+BxvFlQv/777gN9209S/PChB14TimCUAD+Z/sdH5SqVjB+mUL
oFSwLvVQcK+//7uNqW/qYYG5jyLVZ21eJokfsn60/0F38ycFnDTRLxGEQ0fC5ujnvWw06JYZVRwd
h6yqTHBEgR/6U1R/qXpNkJOEAV4s7Yq6xxr5D0789f36oxCHF8cqjuSD2+Zxs/94icTUk6xGBuox
doI633uqI1N8Yt9UUm08ZLCkPuKgbAJsh6m95XmRfp8MTHk7qaS9LZiNk55JK99rBHR2a7RkyHLQ
dn6GLDYrImB5s2L6E+NnpKGIHkpZjNvffaj+Qhr5lxcBHQHKMbttPkg/bbaFchrcwUtwJD3CIny0
XvalQTRTSnTLc2sLXCRmTkqYQXrpxhTTmmyEHJtAPVJIegz5bJIs4uM6n1NMg9UPcPLtNb3RaWIP
vvfJIHoq02E1EC6IT42SceHfX8OflvO8D74nA8gBKzLlZ7VcR77CMHtjcEyxwWwVjKpw0mpmKJn9
+PtX+pOCZX0lf1V20gO7f2paXUb3ZWPySpqQGRSQICV66bdXqrfbe+GyVvr71/vpS4S7YVXKeLTj
fMShba+fwN99iSyzqyqYoLxenKp7ThSqj4Eg1b9/lb+4f7Th6GTwybPr/ZleESiOCwpRH6EMQRA+
d62xg/SYd/7T37/QJ0Lh92terse1TLIE+OIxs/v5UMhixGYjn8EjejyiQ7zO2iUBn5l55o2bS1ut
5j9wZYCR84dZE87YFDxpHTaHD/Qa6BFct71X8xqfJTFLh2SHUxNrYLvHuGiiq5qA50PKZ/OZWLMK
GewiHErWbGSB48S8yNQ4FrwsMImdJbvXUS7p8e8v0v4U+/3hKjGqo0YDe+aR9gBM54/vWmRFBXJ9
NR1HSJthiXX1xNSiOxmsWPZ13q1u7vrHVChjLX7ZLM1edizKbNgze+73eaPUTZOnI77eChmGrMSr
SYbrjcvM74s3luWr25K4bo7Wo4lenGc2ITEbBYL5yRJ5sE+WtNr2Opmek7hiThCn8wGot5np+AvH
WX6UvevexoOFBicFXsDTJcEfFeE8o1o+ggkmm9pNy12C1fHQ2bX/BJ4mO2UGGP3KbBNU+nH0NeHB
w2AmR6TXLPq2IaimDfXiOReYYwWkSaCktPIOhoZm2JB+VxOxYUKtzmGMv/QdHSYCl7AqZ+OWGnD+
NoPkZv2Z9LsYstXBjRzW8ZmEd7owJd0a3uLcu4ktnpqhK1+9OMl/NGZST2EuAmZEgWK8HY41nXZN
ZNibhx9765UWxJ0gKE7ZnE2E4QXyFqO0v+39tApCu0zH26GvWLlka8Bb2+2MiVizJMq/G7nhXxtV
YQDdTOOd4amrspT81NJsGXAEq9S/uqmjhgi8CVQXQdwI9g2vOogmu6z3kxFw1myYpcEorEEGm6X9
DlcJNzFW5FNMnieUgGZ+Ngr8pPyuWG7MYQ15n3Vi7QTPl01WjvYBT4N/omK2PxSE6buM+1SdejFQ
73md/ZQ7e6DwfCI0Y/Ghte2PGj3UPk8sovuayS/D2qrUM2yNYVPn0EdBijDOnur4OM7DPknseysq
B/KiGn1ioTGHs0HmKqpp6xsVYImBwGzuZ1Vcp5Gb4J/RtKtxMWyHKFchJfKwUYLkcgvKj4gdh7So
KX6ssviaPeqXhAXyMel78RCZy7zLlHydkUtZZVVt2fdmGyOTwUtP1NzeVsq8eNMwQozPg7DWy7Qp
yQYNh4wAOqZpxHmSlsMRNRC4VH5iW+t10RoHhxxM92ZmcPVukDbGDzNFgO5yZ4OUBMM3YT2aD5ce
vS2PoZw4DV8ixBtTUmliaR1U1xlnl8XipTco/9Xkzh8Z5huSqTrPR/ZH94/SNGtuFzzqHFOd2Z7n
2XSwiU7F0bRTcfRqvi7SoNrPQ9SpSz7syJpPQmZfmCT6JNrQDFZflXbit4yAy2/S6+Y3W6vxqvR9
Tax50MPJa5wLINqGxFBWpSx09Gkw+X4Zcw7muZjn2A5F5nUmAaeBt7Rbs5WEkomYpaWxTM+OFtWe
OXFyEjkwXaeoHXZjiDzZy6cHU7bVJZ0wX1cYRVF08Z9ZNeQsteXUXgUNPENZD/PBkIyk2k7k+yjT
8w/NgrS+ETPLvaihKFiw84eqtug7LeRhacyTw1yitfMdmp3Qo7XjitWVJ0muG9nGb61EzGeWft3r
EozOrcUX9WZORUuAfEQEVSjg+H43M1AhQSGWI2wJ9TXx2LHLOvVeEqB3l4pZ75MhqC9AdyS3cAao
TjQlX12PIpRxkPHT4V5vAQEKihkh84eC7fcbmfc5GIJl3CL6wanuNmyucxOkidPm+wZO9kvdd+gE
IDV8W4xEHIuMkLlMcZFtQ/klizq6WjBNHefZbm5sYAVXXofykBBTBDPSdklvr9euWGmuHHf9bSBI
HnQHmyQ5OB87hxnA7eI1uItZqvN3rKDoXmMp2XEpm58kHwJx0Lpfbbt0awgXPAgWfZ65OztI3FuT
g2GzAJ47NL21HEUmi03gDdEVtYq7aSIZsJcq1JUGY4CTPpl/UAPrl5RYqh2++vYqAy8LK991LDzY
ZXsgMsA992AOH2ZeINkaBU/eBWEJP/acuF+IuQIRjb+ifxAekT8RAtMHxX5xq7zEfBO+e0YJmx08
3dYHADEol6kX7bM7CUjhHAqmGuwbAMzOvknaicwueIS6yJJ9bUcJKZnMgaM1aaDvU4yIo7tjQMP2
rArYmiaxPqhGz8mB2+/lXxUE7OTCjL3VfJpxHhH+Bty8L5VA/MWq+BIwSW44WecO1phvOcnNNFpT
ufyKifpvw/qPDSsawN9VQn/y+r6kKkZ19/HHjvXzL/3WsaIndCSwI2s1nrB3opz9XxGi9Dz0fwgB
18r694njATnlq3ZRrAgnqkccSf/uWNcwcqKgUMDzmbYsNiP/Scfq/SldyuflbVpWybrMBR63luO/
K7d9TeghFAmTnnWuCNeEbMOTjcDNpZrbS4ppgRnNl7nySeUc1oBOzjqWrwIgETlmw41dy5SJL5Ge
rheZ0U7hurlL1shPtYZ/1hVRniFt+amN+qeIp/A6imk/hN3kCr88N/i5U0b1YvUoaZty5DmjkQZ+
c6MK9EZC4U+et/tRCWJXNggl3A+7oeoL1+7hpZe18T2fsPXzwCun7yzyAi+7SjtnvME+v1OI1f14
ys4iyxv/IDVSPrTYuGnD2BiwNvX4rTmla+PJcFw2DszQ9K7xeah7FK5hV64uRQ/KyI2pJjQeeeJ/
KfKCOW9HB8ttqS3riLUmJqjGHIDUyJZTnfZ8F/kjqShmK5ww6vJfnHKpzjwwIL/6i7N1yfl+Uxka
fdeMHMo8jsQisscXy8rmdYnA7NvpVmkyIsA74h+Ed/iU5wgKsHeObR7hOJeeEwGNJU8Bz4ftolvv
BTSb7jce+hcsoQo1ImjXiNC+KFgtTFSTvXXbIiclHBWV65NiLvgxNM4aP16MzbsTO6y5QWo/TaO9
3mUOuzhM1jDfIGdUQ0Y8rW1M/iSyx8ZdkUV2QTei1nTpDgkWbIK+A9VigyVgs0T3SFB2EkBmMVRL
WPAn0M1UBXiXz19CLeF9jRrGAyE2Af7cnJT8HdfGJ3lp1lRhK1igp7h9SQy74xMT5g4SXZl2aIiK
hIHzNp7I+/brnMxBFPkwpAaDVaPyV7Heuox4Yu3GZZQDqMvRqwcUZn1AcjLJRR8NYtPu4PSoPzBb
dcs5qFbe0VyaNAmxCSMrcxYuyFtvCssQoun6fCFP2fBnfoCRAXW8Az/N3S11RGo7vQqmu0iDhHFZ
+GZbn/wuZ+t7CHRvIr1mOHc9hvhT32h4UnGd9d8QHzJFRySF8gzRCgnmVLPFocgy6Dag8VH/M7Vf
041BufHPA+/g1z6zhSWEp8UdVOPE/1lahj+OZJQxUW2DAeuYAIG5NjaO0XAREbLDOz/V8vL5itIb
4EhpA+QZ3RSfzVbTc22ykcT7UeXkO9qOyxbMGS29HChUnQ9BHU6KbDxBMBOqeW8t6rSwdSd1ZJHi
OvefGdi53RIVRdIhZgmURLa9aS2c0WFsF1zWTOV3Ia5Rvjo9wTMvnz+lX9DlHyF+pNWGVT4/rNtI
PmUG0/2bQBXwPYq8Y/LeyZH3OceisjyirGMIVRfrW4pfdL0nGcilmx5iEqkhkPxmVfPfwbxmwf0a
2G7UNN95vearf9LtvLHghPIyCHBOKcx5nxJb+WNZXD6RmTTWz5RpkdoRu4ZfHupBj2DyzHIaNkmT
T4Sz5f247QPKEwRmGPhH/Co6m5t3vMCDDRB7QGNZJFVphpAPm0vv05E0ro+0zDJaHXYWNnBYLTHp
8ChW1uiK6JwFc/DCmymT7YqWf8CN3RNivqIhe2fooj3SzelR8yk+ZKNf7lFEkbqhY5fave++ZgaC
c1a8fC2KoJgefWmUG89CoRVaalRcDDfgIpkTcHVlXtsEMLhIJPtRFfbWDSogRtwyvRwnWv3jCGr1
awvcCux2Vfv2zolGVJFWh5I4jgGtIgrm/s44swEueZwgA+sYXrAcb0fTdXZkTFl0kz2eNyzQJvQd
RnAne1pDoQo/STaYVWMkYU31UOharoLBIqvBWyXWc1AvHuwcNX93vNK+iqA2HDPtm98K1/u0RE7e
npyu7NIqmX63yfB4wtU9n4hp/MQCAgtMjWdQDeqF3r7bItbqkUgGRM6TGAO1YDKKi0kzy/+bqr3w
EUFXsVi+k1uNFNkmjOsMa9xDApVBaQtxW9rvEAA7ossoHLHbeyaNKtyG0iXpyyX+kLpx6in80mjx
Lm7c3iipyu84bRJkcD4tK8q0Fg1fP/k3DKEeiLO2JvDepo2G3dedeSnYY7f3dL8o5kXAtJSl40Jq
87Zr8+YaszU4L2OI7iqtOE1mADap0QwPZlW92fGIs70PuiU+aKCDlyavhPUcAa16GZNCPbIcvktc
3RLKumYJxp1Jl2p6j5VHPDjZPb1/2yK0A9xf0NXEiXiLrXE6O5H/tKDUeB06yOc1KUcsHceqDvh+
NAUIIzUFOywMx6kJyg1sqLuuQ8UlyyZxIeol4jLWC8FgUduLeziH9W6yPLGD52hiebLVFCa6RxdQ
jKISW/jm45eIVVKxAfHkojUrh4GFfVsUw8YwnWJHkV1v/En0T1aV+++pFQiwa6kNdD5zBrLpjeak
pc2nekTPOPF4P5NMNtygNPwyKr+9bphO96zmpkYS4Rb1F9Rg2VYzlHyc8QWe4c6Z97kp+x+adKsv
M2To9oPNYqHvU6kiMlzVkp/iIq82TaverHmJ7oETRdscO11IKThddA+7sCDTgD2ruho627hVqkfV
YUEcAUlYfsccOF3aVR0bubN1T7KzfkeqEW3jMpF3QRO4t8wGYo8YuASNIu6U5oZ1en4NGNCqtnD0
jXuHVd/Wc4Zxx+1CauDI6arpyuoLE2hUeHXzHA2NgLunXnoeiTtykd1Vo/JuWvEpG7PuYsyu8zaO
sY1ZI58VMqDORJaUJOcupoWzGT5cD55Ci8HIJ/dA1yUCdTT4vGZyLmPSO1yhT3+XOHaxjRuWdTz8
jBsYUxZpRsmlHH0c+4X5GmWOF8aFRLJo0aQzQqL3nopiazaaz4GFRiZhqceTIoiWVcWND1ryCN8H
ONSIT7ca+96PHXnnB6p/rBVgulAhZeR6Eqh2y0SWdU+6kcrdsBniZyla81yhWyYOaiICmqHGPujL
8jHNyJdi35sVewuuF5SGIkMaKSYjHHrMIeHcJckdHA5i3sFbPQml9HnubPEKIp8DCoXiNSeQJrid
OKltXwb3di/0oakG8H+95TRnJLvtQ+KiroGB2I3gDytWxclYm1eDkw33aSpp5CJ5YmtP3FXOBFd0
BSZMtxxekiFhYFIyDXFNwvjiScfPGllv6HVTzxO3s69kU07HScQk7gSJjyxI8j70KhtRP5S45ze+
N2Don/PE5ZtQ9vmmmVxykNOBpyNEszhsvbJAhEm0UxNw4bqZ1CNCZW/fTW2UMWAx0YFmXbolnQh1
RxSFYlIm0aqy6kLSQ4gWmePuDHbFYUCTzMN5Uk69J4x2QjnPeYqrgSSsjcd58y1rB/mDUecIFEa6
yzEJ+uJr43ntMVABqLu1tELrq9DAzsyOHLOsN0yIJYaettlliB6g8vnD9diY1jYiLX0za/LpczKP
z4Sd6pul8xv7mecb9v0K/ITeEABS3mV9am+63EVjWk6xfCjINWQzbgQqxItKWVCNzi+5aYl4H5BU
xRdIUAuyPc5vYx6ysS6mS5WTpYJENJjQqPrRfUcZcG2RFcHJO9vxm1dqggsXm+Ft5ATvMSEvD0uE
l5lReLJv82G+uJ3r3rRV0hIq3LbGdqjd4cqui/48me188Kt0ujPdvntKxvKqHdtz4y/Ttg2s9rYk
a/Kr5LQ86L5VV6Z2o4OK/RcKtXHPSGarPeXcM7IqitDVeU4gCgSH4oqQThg1abAQ6DQ6qsk27Arq
DIqKXB4GWzS/THlZEIkVWIUGK4mI1kaFhM4KPVI+KKP8Oq8yJSNAsGQw3ke71KDY/cXvGwbSc4Ww
Sf0qcyJsxjZO0QTwADPZQ40eqvlURgGUQyVlV+KjH4PmenIp5KDxtMOJBO5oBanM+c7Ps8R7CHCb
ite05FdqJDyliu4gTrZ7ly0+kN+N24yvS4Ic37GVH3t38BTaO55+p77kCTr+w07j570X6KtV82na
rFpNx/l5SRjDdJitmLrWU8o5jTadqJsm1tMye923QJn/uNH7eSUVCHJhfddidyyQsPxsp0dwPGNZ
7OpjhcTtgoOqee84mD9yo0enBFzrKzFAjnMDy2MAn8U+NZpBkBpJeZ25WcHJxxd7x6zTUbel0uZN
CdexuVIgz190AkpX5zhJQmepIsq2UnbfRCzsgIbe6ZdHCyAj8JyJsPh0GCgzm8z9gPAz9o+YsdwO
8ISJW25TSXQ/Xxb6CfTS/kTDFkeuTa0f04sQNcji07NZmEKg+8ZHpvrhL7p6tMk4Iz6w7fjzLDMb
3H2k4F1ieiNjPTsFDRbDvvuFfJpuH2Q0DgfApAqDUcnlOHVjyoNKTHy6nenX75+9cCnbf0pJ+Hn5
yOLRlQ6TGh+QDcOZnzbDORUy2wZRH12mvnSaaUZvMJgF7drv5kR/sYNe/6Hf78s+X4hwKcoA8KvW
z58uX9HBtQUvVCTsYBhOwLVlJcP7w3fP+ehSn946JlFchgiV/mmN/+dXZ6G7YvV9h8Tf4E94cGM2
PTGT/qmyBrXpiJU+Jbya+rFQx5oQX+hfvUcTYIwlbdvfX7r5M6QgQD6A2BpAkQkN80/XPmJoi+pI
EeX6yZzWY4z+z8tb6wkeJW0z4gcuXjsz0LAYAE4oVDXQ+FWxV6A7mMxfV7T/HW/+03iTbxqfjP9b
j/P6vev/31/OOH/9m7/NOD1ENJisoZax6kb7wj/624zTQo5vIa9B9m7+G1n4G81Q/AvxCvZsHzyf
7aNr/98Zp/cvJDly3ZlzKFqBDP6TGaf0fz5Z0fB75JatvgATK+bPLKx4dujxMwjGxHUM59qvyBKG
XtKd7bl0tkgxmTPkg20+cJoy+YkRjaVTui3W8gdkLETbCBDJXvWBegzQ9rJWKoKXFGH0IQkMRO2f
FRUtUbsnw4o6a1pLLhh/ntoP2RCt1YZDVYbLoHBDJ3flVgesh9y1gGvJ1ERWPzBEm2OF7MyPnzHg
4D8FwRttApm9kYn1Yn5WhmiB5+el15DbOWH3qTbEtl9rSRjV5lX/WWBOa63Z481jY2VERFqhOWZc
tmDiVMKjQq2N+zRqsg4QaTYeFX3U9TLOVTit1e2y1rlke8xPbGntPSOJ5A6lLEC0YFmvnEFMB/pZ
poQAUDtLz6UaTsa5fIwT190zKiUXreO3vbXyDsz0GV+fuypT9bXvzGhjKNyMlvivmF4EUn7q9I85
s4W7qDbt++izzK8/S/56HmC1FL6xbJEeBxDZNAr6tU+Q9IFbfmYEiR0tjlMj3wN169F3269DnjdH
RJkXb+0+zCG5jXkG9VtrJidz67Fm3jju6ISAJhaH1adamRuV7EFhLT0Wq/6IVrt/djrWcWGTLubO
0JYC/zvTHqmucnk/3OGy+Naxp4nCGOtim6KvYqf3ElWIW4NRPROA7WC9FtUXAvzmKzOhVCxnP0H+
AAbR7F3Sr+L4oXNI8qZ+q4trPyth1H22eUFRJl7YlLVEstDJu9w2IgLNPP0eqci6n2F17dxYTpd5
ab73n80kSHu5i9o0vlvo6K6mgJopk/YGpNmEV5yOtDBpK4eKp6xp92/YGyqGql5+wtBEMzt+NrbT
Z5OL+6L7gswU62CmzXtaePe8CtkecwkuB9LwQDXbtXLT65JbNjalumay+GWcnOHGaCzY4KP47lQl
yo0Rc2zpVu1Jr115sfbn+GLNbluq2X9noTA8gafG+qWjguIFGQmy6bXVF59tfyTrqkA6Oo5fGPXW
Ykv2a4o+DF8YGoh1doCm3tq5RM/sUiAl4l6vU4Z8nTc0K+McY+Uc3WvGEaNrvi9d8C7UwGocTLPy
RNkcA5k2wJ3ZV6sD8DT61XXIwWr+KY6a74JwZKzG6yiEdZw4ulhw/dukIMG5YoQEGlJax5gz54F/
ga2B3SU4c9IzIpnxNKF7RdgjnQR+fdyN1nX3OZbxI7iErECb9/JzbKPWCY4S3T5bZzoYWNndr3Oe
+XPis85+BoZA9FjJKf8cDFkLvoHjEJllQE80Z2daVJLX046peziRi3bduXa08+w6OSVlZO7aph9h
IJIfazbSf3VUObthv5wr4RnHGKT7IfdpBCJpGXs3wlociHncV06W0nkW+Ruo63lb4ig++6m3d6q+
hK00m/QKnZNDls/ce9Ih810jcZMSfVhufI0OIWtLdrC5vWxrasqDhty10WYZX48aEsNmyJbliSrI
PbnM36+Z5RgvI97CoQCRlsfbsugaIrmJf90hBy73WXOW8/SG/F9ua9VZpwlj6s7lT50LF8uNWdgt
a1XHwKLb1q0l2EVjCjvlUtMee6q9twNlP6FzQ7EvSbVOXJA1ZNgtM6aNqPY2QZHn70tGJLozeeOZ
FR3qPaXZ+fgkhOshAR/rBWq/JkKBbtA3JC7MP1A+EXKtPW+fuDHBlF7aAHuM4JFHEtO8hy83TGRl
bmuUAqeonItNTQF0SYvhy0q42o99oY/V0o58S6Ma6kzfjCNCozLtv5ISZRc7z/G6i1NGZM/H5mPs
oSezjVKcU9bUG1X52aHwsHDTox27xhchoaj+rvLqGe21oY+4FMVJzCvnIsiTkxydCdIDiQ2yR0XA
E9vfd42wLgO8hPNUeSnDueIhWu2RXhd7h7EBik90fPpjSHHcM7rymYQ2nL0jGQhbVHztqYUwBdgs
ztutWB0sZr2iQKx54/IVvU6aOL1JsXRu8gKqEuTXYOtaqXmFojDaj0N7nsqy3Yll6r4xWpzA2jXj
LisKJuY2cphlcJKTWnAhMb45xS7p1AH5nUM+/lKWzrATRJHsSCB8rgnUPvmqi4/DyDC7jPwbjZQO
7RUW7tIC3zdo9x6obblXBIbHc/YwiM64H5PsbuK+XoGUtfg2FjexVy77Sea4RydY8KgtdCf37kLD
7eS46ui1B0I/2dg8O/lMiz1wXx9aUhDl1ZL183A9dyKuUfEvpgLfsgYf9sJekf0O0Fuxk5W/iF0S
Bc3yWKYiMN7GziJIMWWGvkDegPQnfs1anHKzKLDt0YPNx9aMH/O89jJILAulTIeb5EbnbNWQsDH3
tzK2O8jrmTnPtTm5oYDkcmvVlpFsm0wtr3YzTK9lLaYrr89MXMBVd2hnA++PJs8Muf6c6yuEJCNH
f1FxD2gfjzNSrZ1ZcmL6uSE/5gykLjvr7IoB9WCzzPDKB38ZQPOJsmNrgbTBC8b9bPnxt9YaDAKd
iXTtZr/dj34LKhW+QUUUC8dr3trcIAgKIPFFHL84c9SAeEOro5ocS3BQ2is9eXH0VkDbRe82ALnj
6Yb8okbLe1bNUCa73lJ4JTDnDshjeHKJvYuhDcTlTMoRIREDCzKCc65go+N3XPxOD6fPoVWR5AZK
xVZS+EUCuhSEteDWdA3Zb0gTaNN97rZQm/1gUdvEHshAjVvx3hHXYG6Jzszu/US1D1mAeioM5JyC
bMDq0wF92SvoP8fFTCZmdvmkBdBj5dHtYm58LcDGbaMuMC9l5q9Ya978/8/duTYnikRh+K+k5rsW
AoJu1UzVxklmTGLmlqlk9otFlFUEBQFF8+v3aZCMTcxlp6md1PLRy6E5dJ/ufvuc972ByNY8pZbz
g5EioXrsUYy5FRiVwf+9ITKuxpqjNhLSjhteMjkxNo35pbm1OM5iBbSk5psa2D46tto1fAWz3iRC
ERW9UwOR9GhrLjhw8lMNqoo0vSF430HDkFiwZLduKR3zGdhtDb4a1ltLztvYI3KA6sNanK5m2+N4
1dZ7KTyFUc+0phD9LhNAX4RcVicQow6idgZJRDZPL7KV3e5b006EIggiXF+SIF75lJEtgg+mqDbr
8tLOOqsE+C5YmNvxZtiZ/tVlzf1d31r2+dCk0koUtNkXCQox1vvhBK2mAVTNRk/f2jcpksrXW3Jz
yH9qmxQUkTSko/DRjwHhY4g+ZtYPIzLhhgERBM8wbOJAoHcHAWmErt4Ycj6y9FoO8dQ787IGUu9L
07pZU5WLJkWMNshpA34hEiY19CMmJNyQyI0yBageyhpWhnL41vZPfBOuJhDG1Ul7s16f39nrDL6L
SfY1oQjveLbIAAvbPqVsfjR1YKjYLKHIDs3TlhfCjhO1IvAWWPjQ9EXdwBimS/gQp9apvtbssU6C
+QWH+XeXHTiVv0UZSnw94vnsb07ak6vuQgtuJi0tmICzz7pQWk+GZxzYaGdaNFye2vTXc205sb4Y
dykMOeSZ9fU7jRvcUf8Fy2x0skWomLU/Ku/t9pATSQ5/fELzfHGaWWimz4LGor/RgNwjWImu0EAx
ThtafJJGS9SYJ8hozATkOhPgK0FiDdkf+HtoUziZrIl8BtkdFMMC3PoCwt3maK4vgN1QQLx+DvZ6
rFGCuYbepYCCpzkqbOcAsYCK12mYja0cP44ElLzOUeVMAMz5pvZ/s//fPYjIPjrJhdW/rNx4+9VN
EP+4p/YX334OvUV6Ff7aj0ous8OGjtwXSbqT68bmW0IU8kblLX7KRuCkcIOO3bdvjK7gZoNO1BBS
pVygCUFIwnbxdQMJdTCFNtUPVCWIC3iJG+456TE3PP2EhT+f/o30BKNwtUjFe5h4oSR8C4Xsy3xQ
sSD5oI0nbQEF5xdMAvs+6HapaALVEFqJ+VXc8L/3gTOek1fvJWnsjVIpC86EUOZlXqjYkLxg6OSm
kTtXeAGEaN8L0J8275Pgfk8fqLS9GCT98ds3QJsdkvaURoKJ+DHrJJIrzIO9gLTApmWKAibj1b1/
uNKVX3+nyeAnKRGsOL8Y6NLr19rwO1K/YzE6fksEePTtw/GhHAbNps62SZwPFEOcihrp6UXn5+1D
DQ9QyvW7wuCjTiAxSxRvKQ0Bw2yacGtRt1k8pFYJhPC2NFuaKIQUjC6vqxNAHKPz0pSeH5Fz3j6h
lFLF/KpOhprdJAGA2VLbzZavzQuc2VrFqxlt/pi44f3y4l8sCUyjSXa01RFiScVVGQu6hhc61J+9
uk5AUpfqNGDYTZLHOV5pdfOBLka6HAmYBloU3sGbW3rnlY0EhBaU+4DdNPMCQ46L8qsaD/M+YIHB
5mnzrzAetsw8+14tHphNzm01myLEwgvVeNAyWRx3DaC7YgJ60ZLwBT+632f0pl4wzncYnpsc2og8
9oNyZf3w+92qOl827ZEq5z8UR5jFvX9uQN5JU06+8t/7stwJ7P9994APb32wUeWHHz03dii4It+T
zcl218xLZ84u5c/AuXXmzv6Sl2oNZqefLXn7Rmrn3kzwjOHEr9g1oYZWtht7d+FCNpyvUtQN+84i
cZKyieI1gm4x3lUt95wAZbG4Ul9TRFRl2ySFx844LFspWl2sWdUtQ1I3Sr3RStoQAXYyVlWNv3cD
J3Nit7Qkmo1aXw3OLjdxR+HfR6SBrea3clkTiVA19EKKFGNvLPdCaMBYJqp65oMbUoslW2bfwMZI
1fJHPO55pZ28exssussPDiZZ3Af5p4Z6f+xMpQ64myFUG9xH0W8RevKIZGKsof/1F2ME8GQvi7q2
GpwRZhWz3Q5TvKovzh/GJqult2owTMtWI39bWsr7hVh+lB/8er+4CCmwfuDmLoS56rYHjreQoofg
vqmhzQMHud+q4ilyCTW8woGTJM5oukrcNJX6NLz9Zh0u8UZTb+LIEB7nozWM8IEnCEvDVOrZOuv0
GgbMwEtILE/g/ZJiE6VsWk3Ww1VcNV1Lw6F4qsSQHVqmOtgv3dvYqayeQFBIH1OOI5fu2pHnLb3A
utXbnB19dOZRMvXkaR373RpGz6WbHZ25ceJKkQpsplWT8YG78UbSNLYDfurwzA8KNcqXJyIspgWa
oGwa8vzpUc+JQ2ZKeXAalshXrecG7x2/OvYpBK9hSfJp6skeN+kt6q3+5AesSORdjU7+ZQ1B9lPs
TqqnJDkwpOrpz3BCJ7A4OJVtAhk4eg3tfk7N+/FTsRctAb89K2VUyw0edkShlFTDevBJRm7Fpl+5
G3lXadBoUA3VHvM9daalFRFToCkVR1WqZp8gL1R0xMEMbEggaggk1w7zDjIL8tCk8EXgdaoeeTZ9
XNEv114yCiF/kVZu8GUIDgvltm9DTjYnpaG8nxR4/tOWDyFN94fTD/Gn8tD50N9kcE38YhS4Tvzu
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A0EC83EA-480D-4055-9F07-4FE3532104E3}">
          <cx:tx>
            <cx:txData>
              <cx:f>_xlchart.v1.12</cx:f>
              <cx:v>Profit</cx:v>
            </cx:txData>
          </cx:tx>
          <cx:dataPt idx="0">
            <cx:spPr>
              <a:solidFill>
                <a:srgbClr val="ED7D31">
                  <a:lumMod val="50000"/>
                </a:srgbClr>
              </a:solidFill>
            </cx:spPr>
          </cx:dataPt>
          <cx:dataPt idx="1">
            <cx:spPr>
              <a:solidFill>
                <a:srgbClr val="70AD47">
                  <a:lumMod val="75000"/>
                </a:srgbClr>
              </a:solidFill>
            </cx:spPr>
          </cx:dataPt>
          <cx:dataPt idx="2">
            <cx:spPr>
              <a:solidFill>
                <a:srgbClr val="ED7D31">
                  <a:lumMod val="75000"/>
                </a:srgbClr>
              </a:solidFill>
            </cx:spPr>
          </cx:dataPt>
          <cx:dataPt idx="3">
            <cx:spPr>
              <a:solidFill>
                <a:srgbClr val="ED7D31"/>
              </a:solidFill>
            </cx:spPr>
          </cx:dataPt>
          <cx:dataId val="0"/>
          <cx:layoutPr>
            <cx:visibility connectorLines="0"/>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2"/>
              </a:solidFill>
            </a:defRPr>
          </a:pPr>
          <a:endParaRPr lang="en-US" sz="900" b="0" i="0" u="none" strike="noStrike" baseline="0">
            <a:solidFill>
              <a:schemeClr val="bg2"/>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F379D88E-9F7E-42C5-AE3C-D7F6CB81C542}">
          <cx:tx>
            <cx:txData>
              <cx:f>_xlchart.v5.9</cx:f>
              <cx:v>Sales</cx:v>
            </cx:txData>
          </cx:tx>
          <cx:spPr>
            <a:solidFill>
              <a:schemeClr val="accent2">
                <a:lumMod val="40000"/>
                <a:lumOff val="60000"/>
              </a:schemeClr>
            </a:solidFill>
          </cx:spPr>
          <cx:dataId val="0"/>
          <cx:layoutPr>
            <cx:geography cultureLanguage="en-US" cultureRegion="IN" attribution="Powered by Bing">
              <cx:geoCache provider="{E9337A44-BEBE-4D9F-B70C-5C5E7DAFC167}">
                <cx:binary>1HvZctxIluWvyPQ8UPru8LLKNisgIrhTEimqUnqBUSQTOxxw7Pj6PmBQ2WKIJWVZ18xY8oFhDCx+
/a7nnuv8+930t7vi4da9msqiav92N/36Oum6+m+//NLeJQ/lbfumTO+cbe3v3Zs7W/5if/89vXv4
5d7djmkV/8IIFb/cJbeue5he/9ff8bb4wZ7bu9sutdX7/sHNVw9tX3TtD669eOnV7X2ZVpu07Vx6
19FfXx+52+r+1Qfb3RavXz1UXdrNH+b64dfXz258/eqX//r7L/9SjBeX2kv44qXvpAhvi/R366r0
9mdCPJfhu/2/KqCirr/HBrh+w6RQylBDHn/o61eFreKnyx6l5o2immkqqHn8+br25W2J5/+cTI/7
u72/dw9ti209fj5/9pkicekfr1/d2b7qVhvGMOevr2+qtHu4f3Xd3XYP7etXaWvD/Q2hXTdyc/2S
+r+zB3Txf9FC5Kty/j94x+XDcHv/n/QM84ZLJYTkZG94/9Az1BslJfe173/1nH1o7D3j5/K87BVf
nzvwiMuPf0mPuOluk585xb8RrbAJ41orJvfRyg5tQt8o7TPGlPq66t4aP5PjZVvsnzqwxM2Hv6Ql
3rqH2FZftfKvAvTP20LwN4b7yldc7ePDHNiCkTdS+pRypNRvA+PngrxsjK/PHZjj7dVf0hz/cOli
q/9kvhJvmOGM+VTs7aEP7EERG0pIo6R6KV/9CYFetssfDx4Y5h+f/5KGCW1h3e29/eq0//tI4f4b
Y3wpiWD7rIWAeIYxiHwjhfa54l8XfQIXf0KUl23yP5s4MEr49i9plJP72+Q/aBEh3nDfEM2+grrv
artAbTdc+0Q+N8lPBXnZHk+PHRjjZPOXNMaFrbrb/2TqEvoN4VxSo8U+QBAHzwMEIFxIyhQXz83x
J0R52SB/PHhgkou/ZnH/52zRscVflfO/z1mCIWcZxRSVL6NfolHdKeAxeYLHX9fep64/IdDLhvnj
wQPD/PPTXzJWLh/GVxcPU3r3H8xeXLwRjHK0pPtCTr4LF/WGEp8b4h9Arz8nzcuG+fbZA9tcXvwl
bfPP2zZB0HT/UVSs3whAXql9/TIKe0TFSvhE0JdQ2J+T6WULffvsgYX++Y+/hIV+THl8Szw9u/OR
+fjznQs3bySBiQTXL5YbY94QuqIx84SkD4rOARPzr8V62UwHjz/byf8jmudfU0B/cGWb2+52+8j0
vcQkvnj1cbugIA8uPiMMn+32a8k4uf/1NRPQMvjDvRnXVzxrGg+Uttf5H8893Lbdr689pd4YzblC
9KEppYKABBgf1ktg8N4APyAjGi7B9/kAfJV1XfLra03B8wgNc6N1YoB7re3X7ylQO2cAJYaC/TOg
AP/gWN/ZYkYv/Yeunv5+VfXlO5tWXQteETm53t+2SrmuSBkxinKmFfpmBgHqu9sr5B/cTf9PQTNX
0TGXDz6Nut5sWS1qrwhJPaTLRyn7Or8VnpPtrmrmdhabjk0ymULPRuRLXDlReaFlU65PTSLnfpMb
r2qOR1MW7UUhy9qbA5tPsv4i8y6b7Aa6KjIexloL+qAnO/dXRTLp4tb3ZR3d8ZI36jJWaVPzoKRp
C1FELV35NqGkG6tNXEiX14EdZVmeUz03EDkuSzqfsZJX2e9eO1g8841JX1ASOtRnOjLEMGFAupmV
kGUEHvGtjjQt0z5Rif8QjbbKmuOuFIU4LsTQOn28tHGXjuGS1mCJCxKlLNr9eHkK9uj5+lpzzZng
qJ2KQpjn6y8Z91tFVHqf0ZznadhZLnkSGMO8Jtu5aYxdt3FJF4sk8IS31NW7UfC5ZSEVixr5aaeS
qs0Daxvu6KWRfoNrPxYSLvytjBpAmQsfLqTQ569u+VzGKUk9ljju3SvPDYRt4kXHutkVvug4CSrX
KfU5lyTqTn687oFt1nWFEZqBeWPG54fr1v1stfW4fx/P8DkVDKQu2t8SEbEqDsYs7dO3VYTpRhck
iQU/F/x4eZBJB9vWAsyGz4yQ4Pf0qpZvwieWQ+qRKeH3ni50w0M5EiVvEUhed2KXVBeXqUctveB5
M/fXeUvIkgQo/wWU8u9KAsZXCSV9YghKBDjvbyVJdBIV2UzcvVAjQm43U7XQfCfd2Ldim/qRUJ9d
DxU0QatAZX62ZB6c2Q6pJfX4E6sgPT1Xi2TAEqDZQOrANPzAGzqVkmzOq+guMksl3ZFt6jKat15U
tmY+mn03wUV+vH96kMk0kYYIRAkCFU009w8UEJslk6buvC9J6nTpHU9dsgZEOdkEM4t+zMQiwrRs
Z1YHk2EcipApSfrrslbZHFYeddW1KZPSVZtGWseuyiGt2i8/FnPNp9/kWw0QRoQg6Bo1cjhXB7mk
HyPfkWaZvkyuc3AC0ucE9iHTyKUXTI4P3nXN8mYNmm6060dax/1P7POdsihVWihOlPEFF0htz73F
b1jbza2yX6pCesjhGbLXMgbDTLpZnvFIIu+3ce/y2zKTFTKqq0tH5bHvZd6QB02CbLtm/jnBU1W6
FMOZmPLalj9JK/QwwDDo4kqzlT2HhZU6qE8TH6vaVAv/0kZMeeU269q66N81S5fWVTg2cwPhPF0O
uGbnprTzxs+X2bse6zo6aY0rsjgsl4XMZ2XSVF0UVIaoqAt7SbziSpUmXsqQcTMhJTIvm2l1ShZT
4K15Go1N85MwpWh1njkAWlffKKMI0Di4HHmQMeCZVTNUQ/1ZSyszGdbEl3DFKOqNcSFdtIfUHs37
7Fn0Atf6x3RS08jHpWnsuGp2/ch/HkPiMIuDyQAYkYZSBg79O7fIp7wto8TWn2uHKGq2vM19ccFo
wucz3vYz1GGioVg+lsk0zzroEzc2SYiEP6qruFki79iVIls+Oq9v1aWfqhUgTGIoC3OU93I1j225
gQvNg5bDVe2yfPm4FCof84AUxVq0UmgfBrKVSfAln8FYf/TLaYLtuMxmfLQLiTt/U8uWtzul+9V2
+RSnABjN4/LGj715DHw7ZXiFBXiA5KlXrdigq2WZ306tqpp6ZwZHh2vB7dKdO5dHLiiK0rEy9OKo
nI5jgeL6qfKrSHwcyEDhZNqPgTOGprKAKD/ODYdZE9rXRGtgfKGV5PTANXg0VzE1dfF5oWXr4mBi
RNdtMNrMFie8b0Ykih+veJiNmEYuYhR1G027+W7F1pE2GUs+fuJLvzrj2Is1/bFW5yjeamik+hxl
fIETjqzv2vhCI7HAT38sxgpnnwUF10oxjVohGWECKPl5Olr40DeeUeXHUlRlx4PO9tJ7sE3SIBsl
eVvRrYu0Td8NrR8j49SJtPE29js22MDXeiyGoGNxc1ZEvrqeuCv8OWhHqoarzvdIGjZymewZnIgk
QUZElNaBiBRdgz0h8EM7JEAXJ1GWd2vkDxi/vsU4T9dzwHPHp+Hoxzs+zGs+R4Fax4HskV9HT/B8
x7mKkmpsWn0z9BUBiJXOMYDYYVn9VgBkieOEjhPcdsoNx0fcPSJbT9WrS/M+G1l0HU1qdWnWpEvp
jtOa8TVFNktL6K4phrpNjxY554i6aCxXTE1nv0R0atogjH68JXaQ2XwgIB9lE1kNFqRgep5vqeFV
udisYjd+l3DEVlfHqwCdx/s1dB/jGJOIGbJFybSGOHLlmlJc3aDQeAkFjKeTXL+yTd7mt4XJtDhO
x2LVQzOPVl1GzYS70oSvW5zjUrW73NOO72rfDbwNZ9QLbPcnWztAmdiaoRzkFkKFSAG893xr3ZRT
XfR2vuHxsGaqzjVwraVYUnvXET9nVTB3tlk+alat9bH0LIVBJlUW8bxdSkW7eGe41483QKkO6hh1
xuF9fFiQTarUM3AxMRb1mt16pM3jlNUj0loHRIIF0y4i+As9FoUqylhAFV2nE68LZdFnCInEsAx/
7fWzpsL89sdKOIhRH3AB6Eoz6aPtJN9BXTouQs2q8T4MpbbIDnt4yxJ/GvIQnWUSVz9LCwflaF1S
cAB7grJEFFDTc7WTzAK11pP+0PYUHtLNXQeHQu2HfkRWCyu30ejZqQ1UwWcovBiiCpAFSQ9aGt1U
dO+0av0o20Wd8JEMEJDDlQPJjwpQegj8bqpQqJ7MFjdjBVVOhV8hVhBFqznifFoN4WUpxYeZMzNc
EVtaSCLzHLUpV93ap/5Y28JwbO4bpIjNr0UASYLijM/3HRXgYOvFZJo/JMmsiijo+pzXYTSSKLtU
bBFu3jaJU7UfGMZMlgTONWlzSoqeTzKogXa8MxeXnriIykTzsBntFN+RtCDHY9QLtcl1ZYt7kRWL
uyqtKnG8a6HF+FYMlEzLxs8qI+uwAX5s+904Sn+4dE0STTZQJSnpOSeOmk1VOUPDbOp6FwV28psl
C5JqcGIK4ykfEAzD4sa5CCZPZiLbGUZ7ca2KbhZxSCbaj/1RbcaERsBvUdyddIkGMgv1UozLgrYW
rlifTPkc9UHT1pnaDUbHfCNLb1o+jMqy9GMvijjacNExGs7oT+0cqLhrzcakbMzDWBbxsWa82zSW
jMtZZCpCjuhIE7aLvdZPyLbObSluZjnEuXdjLJmmD1M38e7Ca7vKu0LF0P29dEq5m0UPcWWD2lqa
tO/NtBT5UZSC3dgtVvilDUxuOUtC7Za28b/QMvOr+4TVdpg2cJW5eTB9N44kzIuxpdlxF1WN9Dfo
A2ShjqLSy9WlodrL86NB1awtkofEr3gHLU+U+05cLNwOcOmFurZO3nNFOkW2VSXqWp/0JkqT4ryS
U97E22yIu3E4H2UUp+kuEuXYy6uoYrw5UZlIYn8HX1E8D+phISjrReunowliT6im2ySRW7L5ZIxb
L0mPxrREtQlzMwok2KFOe/mb9Xol2xM4x+hF4cgBW+hlXwN1maCbuT+ptwXTGh/d/ksvTQtcIwZd
vQsX24rmy9I3hg2nmXJ1zI7p5Hlah3Mm814fTVVGyyKQYljrIpFeiu3EXKKo3E7RrIgJM5kYGb+d
x3qs9bss8rKx2Omce6w+yfvZ+MNblXGZmqAxZuUktOtkkn/UcRR5y5kQRQtNeXODlH2BrN0k8szj
kdPFOU2blBbvsmzM/Gg7ZkgE8damlEN2pKxVpHnwCsK2JE7mtNmQOs+cv6k64snqNxazCuuVWWHM
TR/7TRM6tN7QLPP7FBUkpCpZXwL5AVmCpjErphdJi92HdUIrrnZZMq4a40WX48O2SeddV6VeU74Y
utjXoRk7CwdYKuCNo864EvfV+60mnVygvibT+EEtaSOsViQUTWZF09U8tBYJk/+kxbTquRImA5fk
9Z6DKbwq9xPx0DRoaJqdS1MgrXD06aybMPUT2XuwoOib/mOXVX1aQV9estijpF8EnS78TK8ip7B0
vVwreBZW4LjUfIm8aXUw5bzV8nL28F1hylU1w0BxK0qs34yQYahaLBs+7cc5zpsvINwSfCen2qrr
XIrI8FCMBgRQUOuEQhdP3hMtrcErdeatm4u6+VEZPbzGhU8Y18hFrn/xVuYXnKTOu35Stbe//auS
9/eBKWD5hWZ1CQFo5SXDlzxVdeqO0orP2HTDFpyqDWLG45RcowGPrQnk3lB2GTq4Gjrv3sUnFTVz
JAOaJ8Os3pqyt9DSwMoCt7AaHJsLQXNEgwlyMq+gNy4lw5eFjknzxew1aGtEEPLafk8JS9GjhbWt
1EiP595fu3OyN+3ePVSUF9CPEime2EpdrJuf1JzAT2Pq1mUSkSh8OduG6ORm8VLRd6fYKV/Vu3ek
pZ97SIlNrm+hqWvxHCYbHN7Vdskq+l6h3jIu+MMW3Aq99Yis8uxkYVJP9VFMQCKR7Zj2FjFtsnhl
PtoR9k0HzZovVMUV3KeVQKzYvBsAdt+24LLXF7Jh/RBD7OOjqMgaDuUiV/mrXsXJeNMXcRGnuyr2
8d6k4TTmx3k7a9qd8b2vpFlrOn30pHKTDQ7iTCnP8RJUAIvFszrNUecH2iyK3AC5Zf6wqRuvq9KQ
tHGExWWW4GzwpitqcJsFCANQNjBT0p9oG6/h3KO+4rt87lXm73KAxWk+5aYtJnvcCUvKMiyMKMoh
iNoYtCE1tMf9Sde0+ABolMVl2fT4PZcjeDtJRgqqqAGXX1wOeReBFBhdhtVpEtvho6qiCV1ANC+r
748GqTzbTbxhyDC+S4re3xYlSmy5nbwqMu2JNChV0yeipgz5Ji6szfPjJzo564rEZbs+KdDv3s2i
FZwf11kCdRzxx5hprF9AYW005tHykSe+Hbubho/JqI67/dYnE7dQEa+nJceO8nhs5VYthCLLdU6s
6qNTvXoN+KrVxff8qd/mIzRAe7but0tThg8HB8f9TQr20QvSYgGvbATLKxOAsphVecFr6nCHmuna
ww6yb+FXe5JlobJw0a6vGhexkzhqFrxj2VNvEdpysIaNFDkoyojmaH3LEr1TFXYFiAl5VuZqjadO
jClI+Dj3O6RKrqIZNa+dkWmyHTrbVXl9yleqgPV+Di4+K6oYj7u5wC4/jYBnkXc6Rq1z6aXh2UpS
2h7l7kLnEVfdewEaa462U5R5c7JTYy2LdgPqgioRaJBA6rOIOUVLjmJoYPzFEwt2papyLRuljFZ3
c8xRON9ek1lnwUTzlKR8OB0XWUb6fb70o3ftAKbBKix1Y9Rn5Fv4lzfWCzSQCbLuIaorD8kf7eXK
UhUp8CqQtSntWH9WZk4a+kVMhSoulWrqOdoJZtvO+31MaTZFW1Q0XsigLcB/e6FfUO0+gpEc8+4D
iZssjsNIzjyZrkYNbNPcmyEdGvapjXxQE0cu74fShB5b2vzjInombNCjOkxo9im1wJRaS9PTHl5e
ZoaFA7709BDoEZOpafO0k70tmzoDQRzi5PS8busx3RTFsOY/M8drNgH6X4M3bcv1juqRvY8ytn4n
KfFwxxzP640RBztRbtG5r7ONtIhqhHIMtBhdLt1M622GQF2j0pTrlSeXBaZEJjISwx6MAB4p+DWd
enHoptlxHVDmiP+uT3Q82mAkFQh7MS+RYSdjU61RHnvLSge2mBPhQwCWdSfNQuDfgmD+cAnecpU8
TzFp/Py0kHQGJa2Bq3jX+46tSrNF50FW1b14n+8TVr4nGhufrmS0VzQrCdk65YTYlHHZ2ChIGtV7
130qa+y5GzHFG05TFq8wLhET1tBDsYrVPwacZ3PUkSCS/RrkNVvHjJtqnFaf1NHC8jSQSVuV5TbJ
CkTjbq8Q8MBr0stxuhfvFS31srOE8UL7PyG+Dhp6cDnID/BghuSm6He0ctJhhgC+ml0n1ipIreN4
QjSMFmm28cQaQcUA4iUJhrRZZf9Jd/e8t1uXx5lXJYnBYSWsf9DYun6y3thqUFX71JiBA4YU6AMQ
ST9e6oBARzQRHCfAWqCs8Futbf03E6rRzxs/ApT86iMkn6wNmzoS4q02mFkhI6tkNWqfZrCwFU7A
ZE/J8ceyPKcQcCQL/uNT/G+Cwjgcfs6eyxINnIG+zeJrnLhDGkslXfF42/qabxcL6PwzPX+/IMNp
MQzcfcNALpoDXjFPHKFFSaKrZqpQKOIcFf9EzznS3FNk/3iDdKXt/qdpX3cI7pZITZnPKMZRBwtO
RSbiqivU1VPGGJNlJe1nxWcpd5No/WGX1dHi3vcjn7NN2VdrPucOqcFrF4F69BOJnns6JEIr5RsU
L20kjsUdjsVmQ7xRz7y5KvZBNQLXIcanPo+Q11N/SGGCRPQzItNwFAdACy9ZBclq3vRLODTo7Hey
5FaSYEJqmUOk+ga3Iz4iepnOHP1kOO7nWfU+zf54E4dmhOEE4URiYkIp9Q+nrKi7Tccmb7hM2nzN
TMsjEKpbWfXvZ8/vxfm/v54kMOT6o5Q6IGf1BDTCfNJfPpW9KU6aLCAWmdUGrk3jf4takwSUP8V/
6yAwOEL1u3TAxwhM9JBml/uyBJC8WkPnBeKiapu1YPx4g2t++cZN4RAYPwlEIM6jCDCaB3zmOC9T
6haZH+vKc7kMdVlq/lk5BMzPQvD7pWA6HxM8X6DT14eproxYOfexio/3UGSQYEfgR6wp8fHjXT0d
xfhmY+AKsZTBARnCkULwbyDPMwwhmMvoNGmP3MJI0m6ZnNbTCD3OwPf293apMEMPbRuDWzVBGS3o
FoNOxh0tz1CtcQQnDm1eg/k5ZwLcA3lXRjKO7fEMbCDtZTSlOZ3mMGIYOX1qm6ZEG+QyJqpmWxb9
wrqQWKLacuM7CartnE/UcvXO7Od5uUIzwt9GVUmb6SKPk8HgyEw/qJSCE8lwVOMYjYZOy03hZTVM
8QRQtIfHkiDfwwogdB/FQj2msX2rkY8EqXtMSobUjdZwhQHjwDwAWst89AkV63EDIJbq9SVvixXM
eXtsU2M4imgntU+XNMjbrqRLULXOVOlG1brI+uAr5dGgbCbBE5B5RFCYrI3Q79L4axHXzQBmCb1F
rti29i2WLHN0FcMpwbQijcNiKlv0U+Dzi6y44YC9hl+quTOiPskU8VYyoB0ceNZ534eZcW55s0ny
vgTtCgZGY8oQZEnn2yj0ehuPpAwajtND7J1pTK3HbdzgzHbzQc5mWOwHzBvWiRYwIGHq0nYthggf
0hpsc7zBISQcJ9glrqE0C0sK0Pn7jNaz9U+lmkb2mcpp7vxL0GZR/b4yJsvZNqtaj6ATRuKYuhBH
uTBL31Z2hm0348QWNwfEAzMxhIBmVPrhLOZoPM9N27VLgHH0mKKbNr7DXDRNSHskSNGNXxQp8znZ
RAKAuwpKXZXutwrMi9cH/n7k9pSLGszDY3Xul8jb2a5KCsV6oOhHnAXie8WJc9WtRWfvGsUjGqx0
kaNlcwYnYupgcESVFJksthpisDxnwZh7g/mAJG7967oyXrErUxnLIInj8VrOqcw2czpGR6kY+HFK
+HJSumk4BpNhr7RTLJyMTC512hUEnPHgPkRw6mMRS9sGiL7kS+bq4reYpHYzGRqhFy14d4RmF5QS
q+SZX5PPNkc4VmOtztWY1hstkgTWJZ7bZXoS28ym/dslKzqyBSrvtv5MeAGPVeVdUvfXjIr6zAkv
PiuHttvKFhQ0zr7Ex4PtzSYxo/9e10mDuX6d3qdtE22KpI6DWVTVRkamOfUXVu7mqMIUuKqlwKv9
uQpFVundiFee+OjHvrjJ9kc49xDdNyYvjvKJFkswm0zukozY61qAmw8KUDRt4HEb34zT4t8WXiXR
yvflh9Fn6ZawjpwKYpI0sJ7HzwVoup3r2uqhzXT0HuRhivNKHTf3FKMe9DO0plcDy5J0V8+Vt6Vt
2V21gwDhgFSwaeepP+Wtm/NAlqMfRtpEif9bOjAzn+AEQn/XMpHRre3rDm1OWiZzMHDpP/id1OXG
izx3WhocR9gI2mXvp4Hn6JNKeybbjjZh5Cf2lmRtfT7hHyXOWkVXD43kOkONh/F0Apy9IDofTsB+
e6dpzhO28ZH97uk48ipYFp8maJtr79NYN+ND43lTyFK63LZtZhlOFNQ4PrgsLTw3KeoiwIkp12/q
ZcynU9XHTRwQWqeXM9VIxGipwmHkBT/FYeaiPnVT43as7tmZLMopANP7UY7zHemj6FJQhM/Q9t0G
1CJJg3gqB72Rs+Vbobvqsk6E+zTXEzAZwXg7boM+xxmIPNRpLOvA67m4xWTaBpwV1ZEFURAwUnbv
J1rl79tk7vIw77r4pknm5jc31SULmqmfwoi6OgsyyIeJqw/ODYE3JUsoJn98Z1ibFGG1DNltVtZL
gCFP+bGyaRPU9UDfGwwRTmrm/LB3JDoVaSVuW19N5xn4/gFjB9Fj0agLot5r0JH28bnyPZsGBc3N
rfMAajY+8FkWyKxt3qlR5TskeqVCky76uKM2eYdzOjjbMSbuhtmqPhr6iR5l9aBuHY9uRvTJN0tT
Lv5RU4s5yJoyfpihkKOk032/BQycrztnZBQ40WBim8ddQJJhOFEmr48a4FAaxLo1N6bqzBc+1fxD
5iL7ZViG5aGHg28GbdmFwMGCI4JKsWmmprsGvvQCOVbDuefa/PNCbHXECxrhZBbo5MtkJgK1bEJG
Ilnqgw+SuTrWGMyEdVtlR7ns3Q3OdnHIP7BTSiq+yxRvP4GXa96ZKnHHdC7MdVm65Sxus2Y7aaRc
tMFlelkJ0p26XozvqjZyH5zvizueD0gOrJmHSzGXCB5wWm8p7/qzyenxJB0nbsHb+NVRpEqxQXuM
E5agPczJ4rnoPIoS935hfnLjgzr51Cx+9wEFPz5GsOmLhXodzjCpdFeYSJ5jwk152JWm2PjLXHH4
u6t2S+zZdzko+HfxZOsmxMkQsnNj1nyqu17EaK6X5dwZ0Z/hoFIOdqC0H2K+mBI5u5y2XOf+McXM
LxzqRbz1h5iDmXfevRcxnEE7n6VYUhPO5QSsu9E9KG3/PJd80N2WWJcXXVCYOjofvTp+B5aluPTE
XH0sOneLZ2IQvSn92JZAMFmvs8vJZDh+KWuanhpbs8+9F/VjWCQjucBRn/4mZcPQHCWs4CI0CdVn
IrLO3xlSVua0TPx6gzmuWIIB8+6Nb5ZSB9nSmSEoeVRdWg/z/rPZazR0rcjYufPGDBj00MnR8aQS
TfmWT8J7ryuT1qGaXGK3iandVRanQ7nFyHdOzso0t+nGc5XEIcQoot6RHtp2uZr9yvXJ0Qo9yMY0
E/7/MYfW7Bjnpzl6cleEVAO5hLLso+ECbEnWhryn8YdRL3YOLSnUOY7rRf/N3pn11q1j2/oX6UB9
A1zcBzWrcxs7cey8CHEaiaQoUmIjUr/+jpXsqtopXNTBeT8b+yWxl70aaXLOOb4xErVbhBbxRmMQ
1y8ZwfS3oo6sUmc5GqdhBlZ0sjovLlnswpl+3BPfx7b2bgkrc4lR7MJzmUIROC6Tn9d2tCozz1Uw
MAoCZ5iqtV6DfphYE6SVeyYJqJk6HtPpg/BRsB83DJq0CYslDm+3irq5iVfs8e+KCeW0BSC3twKb
rQuNNWkQMMEuOvBO0YfJB3m1J3j759DxFnsazq6Ulowz/qB1Skvd+pzmU4wFuxK4H0rIm42JfMy7
NDLTeMtGqLM1n7HmbXbtlrlOuIfwUxjKTjNJM9ENEArvGMGatKWOuFMypFHZ5mU4FliJ0TU6s2GV
kCNNVvg63qB+5zrW90FWuaLhtE9VXaQswSoOO7uXSAbrd1uhNUlW6eOjEH2UdIMdYxM3aOHGQDTQ
5oGibXUx5k8+SEWBxsyUnkwNKqnGN4gwIDBKoQgtZd6NcpJ1NiyRqzrGi6gYOxk7kWV3UWBz8wli
Lu9PdCnTr4O1X/Z9HD4No/wyVDKjNcYE/ryB7ej6sl+PIQ6PEEUiXyF/FfvN5OPpfk2IOdhxrRq5
yF3WBTBNWXOe8ed1nvJ2XXNfm5KkqK9W82966PdDISbIeIPr76AwlmETObUt7Y7DJn2s1Jg8FwCI
1pZY7HpwPeCCqcHDbd8jIdkHucyq7FRRDLdKzOLZLEoPnXGD7c/YGg9FHXBXnbmgSxvPy3RgS589
zyyMukqP4ob1WXAXM5fexBKipRgUxOsKY1Ebx739OpvCHHcXx1MdFjiE27Cyi+pklIt78IObPst1
6+tKbaFrFjbQJs2VlXUV8R4MKYBIc1Y5XlznseR+3vuVfO+hey9HCn2tXXFTbvXu2XqPUx6HP8nZ
1BKK/gJPoX/CqUMOpqjyxsxyfKFkiL5g8+YOgHaqowgrfihkQR8DGq6N5fn4Gs7800RBgg0Y3A5F
3NM3scVa1FkixFsS9uvFxEnv6n51tGwIlqOXXsZ40UOIDTdxtsGwmzxQjCUXu0XkGxuT4gvrh+iV
Rcl2a6HctplcxDnByvgFy/eYXWuak3VCw+Uu7/sEfSuK4/UiTL+l7DoM+5lfT20Xq3dhy4B0U04g
hGKZLPLznM1ENGolTkNr2gWWhcVGoyaZUEfqPCA0u5ukit/HcdSsjic8h5pOxVg2DD+3wfoL18To
ZXbmuYmLVo8AOVf0Wmy4cCn0Z4mpbWyYTJLwCw7eba2roNzsKdAsb7WkwYksWfzpyg0cot0yUxMf
yIcsc/Td2FLieMDkeRCmBw0l+iy5hXS33kgPqKReB7Q0t04Z+c5i7UijsGa0NbGT+6a1x72CmxJz
mpHYYn63UK1sDUXOdjO1yQVL6gHIFHE7mnlgoz9SIKT9gRejvkk95rc6QDui26lfgqwLFg7mN9xt
9qLVNL0V0rqGqUS1Uxgs4b3ZiugZ6lpZgQpCD1fnehun44am6oLqN2+dW8aRopWr0HqC4gjEfTJu
UdCY/krieR5mslulhcMARAouoiYd+UhTZg+DzSGlcNZQhiZt7a5jrG16v5AYPXUy9/vrrMzMHmIR
barFVNEzlLQqF7ts1sgMkz8GYUzn9CE3SV/WLFpI8nUCNhrMjQ1KR/sDBDPmwjs2ilxUDaZtl8ra
7CNXpilw4Ga+HaFflVNtQHOnvp2t7zm78WUfJ2GjDAYw+ThZbIeS2gHzrsxhNXIhr8PAUjG0G24V
yChw4yTzWlu3iFwfBvRq89mMJuA/1aKczboR/BOfu2yB1vbchzG0l6MEKKXndvVpENJHaiTD55AG
wKUMBckMDcACc8fL/8GDqgjxPio6+7aSo8teM6hM4/PvZW0gr4KDnqrrajSOeidvYG28SvfgBa46
CO7Dvfg+pH3o8iO46h332xKpirwZuY3BWM8lFl0BJtuebjmOCJRj/WJGLBTKW42G0t2HtAp92phB
mYUdd6hb+LRw5FFB35PSzJa32aSNn28Sg5e314hEimPVAHpJeP+c6EySvMsBqpLkEhqzeAEOiWj0
OJgdhuUgZUlRjwMtWgYK6S4GzIXWXVaomL4iaKLK9Eh0wb2X2MJabFJJA6TKTFvaDbNLydTJDcRN
hd3BLMrbHa1f2fXBlPdQwWxfSVNH6VKlXeH3JD1C9+MvsjTTpwB0ja5jAfNZnRrcOx1oE/49nBm6
LNDv48o6katqbO0KTsXVe7xAfNxz439R9peKDPYxAx17wh6Y3IqwTxoW5+aORt7zTiYcsJatIATL
YHqmlduK84IWrqiTWfq0dvPG5uOqQ1CMrpTbDHOOZd/lHvYMpTXlfZ3jHDWtTnb/pEiwOTQIwdSh
A8WE2FOZZcc1TzVve16692DvnZd1NGxL9FQywrIWeWTztzWEgF0rajEazHtgMY2sNBo7tBOrOpkx
Y/b7ELjrxgUddTw3OxuHA3xatg8O3EQl4Jx4qeamD1MhutSH6hQpUbxNdkoj1RR9PIgGC0WSYUIt
vLrnZR6aNg4zo1+BPgCbqFcJyq4B07FYNEhRDK4Iy637AZM3r9MFffidg+Dm6i1hRVewfLoEgxJA
2U0GcwXYOsmBbsTeqLacswqSVKDHI3wL+GAKNwR1ArbutMhpoY3Bwux9B7CAa6OvPpggFHiduzzk
kXSPHh92m1Z9WXUUbMWPAPASlodUDrcByrD6guFyGz8UlK/XriuJyQkdTH5Z0yIj7yiRiT8mNqVP
Ykv6O2CSw/dhjfDOl9vugKv1BpuRfSeuliTcPpUuM4/bOo14CbCxQR0uuEA1LTjMCiyrniKsD4u2
omI7R1hakHYDG/N5S1L4CDOm0tOcUgo8cc2el34QBx3P4Wu+qqiuCnCI4zrtIPTV7mtYjvw9PJUx
aWOjLExd0wxAviK2suchX0GnqXkHDjr0m8PTraYrGoFpuJFz4eMDFCLorGECY2E72MSi9AbwO5Ba
ywJ4YTKoBU3B7NVdYqS5HeLIlm2YDbI4AISQHzdXaFDHesarBA1QfEnXsRxqjgb8YQmuHa8q03Ku
0VN7Uuesr4CjsIWMLQ50CvIK65LHnWMDUO+5lHnHLAC7Ngk56fbF4TFDBpwO2AiXrU3kz02Ncxf3
yjWbzvxbgWphb5yeV9lOiy2fVLZqg1+XZQsGAoItEI/FXTL18U05TqwAJtR7Xq9RX90EwRi/+4mw
iwukegSrRxswYPFXuGLMDJ2hqHxDMkXXpthS4luzearqaS1135mRlBPq75pMNzSKfXbQ+Za9BP0o
3T02VyzBMkBwX0+SR2+kAvFQc4AY9wKESdgVW+YxFFQxXA1LH2a84xEdP7LMrVuDcxNdHfrzdkzW
pby+b/nDlmxYQyex6O/LiSevCyiLobZmeksUF6+rFqKGix67RxCVAKUGi0t+Wt+GYAsH9FYuaAJ0
Hnergb1HYe/yZR5McF4pbup2Jax40EaLi84WeD3Wgt1iL1Ccgj4sX7AxJgUugyF/l/GedC4N1ZNd
fXxmSui4obbcrt1ayIHOzFjxFEqVJ5WMc97uVYDGiZPKHecsttMT3LKkXbHcaldc6mmzJJnp0L5E
N7MXI9jALXode+9eq15HtVQmhHUyYx0vp/4nsOKwTbNUfyrR7h+jtI/eBQj01xAPyerA4Y0D8v8K
z0155yDyH6XVuOtK8xWAsn6UJvR9XWoRRrgP9sdqCBg6mijlR5wH64wxQyVtWQBOwaNvtyVeP1Ms
O9rSYVBZ4CneazdG4iUop/SZjknKmxRb/bOUcwQpDKQlS5Jv3mD7v3ZMYh+0vuOAYty20MDhYnrF
RCu4fFpTJdLsQdNxQZVXZXllk9YF/mdAAs5TvkBrgOAoHlIPlMYftxhejbhNROj0eA7NyOl+Bsjt
9aeeuC37ls2pYCcqSq7Tpk/XUAdtabN0W1G8GGgWaFrgI2gVkTxsAd5FO9rGMvSkWVm+hu5svMMW
s85jlx3SdN7KL/k8axSVRbLJTahj2RhmLfo8cApt4PNhANCSgrECjow2HlSVhxcaNw0w9jQDCjpK
8SNcAl+oFoImQL1Oyc2zEYolGRhoITn0V4gc1+ACGWSgwx4uH2xSaowwJHH5ur6IcustbSHElpj7
YBkijt5TKpQRrdqQexZ1oUyMWt4N223ka/wUSXyziRQtWb3LEZXh1MMmSasGG+vrK0nzIaym4zg4
WyyfTTDscVaTvmT4Glj4Inc3gVYYmG+oV/2UNy6sysIe/ht57k+DCMQ/GKgreGUhcgLTA/jwpzg3
h5g5qJPVt5DCRfKX6h3nLIP8tCZ8AO25lXbmTcjTNS7qYp1gRKon6Ciq0cnsik/0l9D1n5/Xn+oy
nhYSF3LYVatraCJ8b/+mGZLMw5o0kOI7E/LqbeK/wQ/OqgkXYiAgl/03QuWfmvz1N8LGjXfj6h2G
5HuNGPg7k4GlYalD+CV+8N+/0f6mapJsXiHNq2JMDSA4G7oAlg9CIVb+/ij+yk94/K2I/s4B+CYk
nDXD+Ffc6j//+H8/Co7/f8Vu/usv/w9yDv71p7t/xLz+x+86/hDXcB317990fTb//Fn/Cvi8Zij8
M+3z3zIZ/oxd/Z988Y80hz9SRv5Ic0gQsPG3q+P6G/7Ic/hHyuXfghx+P+SvKIcoSpEJlaJAh79M
c/+KcgiiGJjAX+ENiCkKwwKISx7D6RsVV/sXxONrfkOS4UsZVlohdgRxeb0L/pEu8cfnhsCKv/78
9/yGKP7TJpKFWNJdf01cJQgHuHro/ryWRo3bHv1Aclf0qnjxW5qdPejDtc52HB5+5MvSQo685GhN
o1pEi+3CfVAdSsl0NLFabrM+NPFrNu7sHpuKdbxZoAClTSwXl7VmTf0LukH7qhlfWz34vR6xa3NN
ZbFSrqWmunXIF7BH9AvRk0mUeJttbx/2teodKtC8GbSLa7Hj5F+3A+EpsIOVcugbzJq6kF4f8wpP
Ea4+6uDWGERKUW4T94izoMgPI07v4VSl0W7aa+F9p2ZS6DQ8Y9+XIlgeoE1YXm8bdw99D3Efi7Ie
r52jo8b6BPvY4iz8mu5wTBiAx1AJ8NVEZTK+mHLwjyD+F38eoNEByOHeBZcST1BgQ70HHFY0zpMP
cSnFhyqlw9NOmX1YJpgQaTEBsB15CYxRCXukG/IgsMSfl4amArsKLGvc41oaNrdgypyWyAGIP2kp
dbHLdutDoZdTH2XEHMFJDElxLEFID3AokHAPW4cOfcbWaS7dfVLsfI4aDb/BGVycMFiSDsuYNxSV
bZ4ZHP7wLLvPcEenKnmybGaoqZgH6jIjvXX3bLGYCUApkBX2ADGs/CBLie4Vg2qSD00WjLR/6CMf
HGwvIrU1UP+SGG+mwTx2q8LAji3W0zlEuFBtUX8TAybu2yVV9nrhFPtpdxQ6ZvDLc8t4DlPmRWtj
ZHgfeU51gt21Unbbec22GN6X16Ef43h/c+S66/6ut0VzXmeYLab+w6+7+H8L3v83Uu1f1QvIX4yK
8B8CbP4WhHtNhPnrAf8odyEyh7KwBJyExLUYhe8fyTVIoEYlzBG6kYFzq5AbhUPub9XvWvTQOP6r
7CFLD/8B4kLwQVFeE23+B2Wv/DeqCLUT9Q6FGM7ANK6Q9fpn1RPoTUfhS3+HbIBgZ025Se8PuOaq
F87T5MycY0DXhkHeqCxV37GxIEdHckzHy7yeVpjhsMwWDgsqmG85idzT6H32iJlFhUktJndtj+oE
7YbdT5znab89BYV3uLcNKl+VfoITDnzvyYC5gdtssxgdw6kP4OSA3f0iVrqqqoG5T5Q/E1l4Yk7b
dS2NQbUwEenPfeECeqmKcrHPEH7D9Bn+9ALcDAw52P2gmOw3eC/T5KFkKKQhfi2GUxnmMILA6lwP
6e71E1p/VNJtIvc95yPUV0wszTbn/ccZY+nHHVkxJ7wo0U67Cd5RrMjHkqYrTCLYWH6AsHGv3bqc
94wMh1H05msVQShfEQNAa8JWiEQh8noqYf0Ep5Hb4ZS8gPwhWTHUOwPw0sHKZpeb+Hd9otdaNQ4M
VcptYvMtY8HgnwMfGRS0EDLWABuazOLiGBM3mqP9XQSjEJ0xmTBV24W5p3yCE+dOOsgV+BTge4m5
/R2B8b8V4b+rCEmU/scW6OMP91X9vWlKfj/ir5JQJUgpQzxKFVVg1Is/SkKI6HFE/RaAfBHG8ytM
6q+SkOT/heYfX0IuDHy8cYVq8VdDFGf/VV7DrwAqh4iwqdBS/Q8qQ4TIF9z7f2MAkV2RpXGJCCJE
2f0qD3/WBgyCgV2ECIHNY561QYot1+S//ZppIbwv3RhEqnZcsKdiK++UkvY1t3R5lgKkfLiqi/FQ
axcodne/pl0PW0Z/tIKOj7COBF9NUcDlmYtwOaVlX4x1lsWDepwLeBk+pClhMa+DGWaHM5CNMr6v
0j0UnyBoxViBB2wXyVEydAF3pVzDAnItzkTnalZB7kuRBMJoetj3IcQKXm5w9X6CH1lnrgYUNkWX
sXI5OJO4r3RXjGGqDuOUxvKi04FAnaUw7YVXwNL7qiOYmqNLIXz8knpst1i9i0jAdZP2rjwicsVn
Z0NAdPTwJ5GCfux9EBhbQxi2oO5EJr7SuUe4Uk6Hot1j5dTSQVoPbd6UqiDhM9YIVEJMQtcBFkpg
7wQ0TDUmr8abnkInwuaqQHyYDSm1gLypL9tS0BMfhHxz+LcFOHZ4iT5RLGi7DTadN48hvi6TYTwR
RZ6HCapW7QyFs24WJxpvL8DAkiPVG60jpLec2DaM6C35MH6GjrsNnbfkXJTuDiT7zbgZ81kNfG7Q
M2Ln5cahnm0FBG7Iv2nXbzAUbW8whqgGK2CEiCTYvrEXZzUc/VVEL0BB3vEPIaxd0jPzvJdG1Thx
+NHgLQ0S+ICzQm5HjGzFoYznI9jUJ7uTF+jkP8VE9M2uBPydbLjfxwUKttFvgqsLt2I+MUTYtAVJ
WrcDHFJe5jdSItUAnpxHEByiZjF7kVCn0YQHAmq0/ZGTOb/j+d4/bpXIa4UJsa6MQWZA0rdwmLFj
atOodrt9iGHmgpkSG6IBtF2Tbna8xeZ2vSv1Fnc4V0IY1GAKnt2e1VgJjA30/PKdmNgeucUiuBwX
B7bL+04uWfA0XFf6Mx1+9EkvHrJAP2eaOFhR/XQMJSfXnCJymlmew0iAQyoRHmP9nJmDLrP0jLow
HtY1rg6wMaZNNgYV7M3bD5ExDss39JEetaNmA3ykDTDbd5GkorHZzLthwNYQnIhqhUh4rWbtm2wP
AJuEduqiQJG6jN3HKJthe5rYSzD1532fYQhUEhlPOvic+T5Ejoejl3HJYCiSKfkJD8/6xexFQyNd
U7alrFZ2gcUKJDy2gdA3b/Jc4443WCC3SboHP4XOweZYROpltUBG89Cu1O7+itAEp5iF5slHdiue
p5TJR7ROfL6OPORelnF+SASBblP0hWoi8CMfQS3qRofRPhwJKLjLbNCSNz6B77XFhcX2ut/0NzMh
VCzsrX1E6kfUWIvLYqjsFNWlc/47AK0w7IYi9RejyXyK9ea36qhxaSGjz+dXwR3PFhE4atM/ER2x
YcUMmPWQO2PGn9jvVrjXtmrZa0QmyO0eA6t6Q8cEePhqBN0PkeXhzThXHP7vUjbjEsTHENRYvbAN
TgoK5Q0Wmq8UuCxIiiHoABBhky53QHtySToEgE1HzGOkjsv91cGc/1IQ7IwnGnzFLfU5huhWzxMT
HV80YJQlvQeLx9p1iunNHIAEUCW4hliSF47lLbIHZEbu4tXbqOZmT1pk5USPC+8/LRDZkYVQJdWt
TCdxiSp9gB5hb60h8gkTffDMUlV8jXlG2oFVS4NN/ApNchhxG6OTibtezAhOm3wIhd6LDoIwdAJs
BO8nBZwIP2c+iCD0x/V61zIEyHzgu00O/ZI5qM7TeCwm+ziNKemIV6ctCscYrmMkvi3lXta+z+cP
cH28zUZkJzSJ1bc1Vh9Ato5bjQ06dLZSv+ZYhtYkDIMuTuw5ncDHMBMlyMSJpP7ZixQcbKCDG2+y
8VBaE7UzfF8dellS+6G8tlcR6kHp7wm8Pw97ENo7Typaz94ULZldDMmX4tYqYtPpNB6OYwVZCoB2
2VQUsDe29kcfDCtqsL6rDKoWICWPkAm4rEPEZZw1w7Izh1xTD9H2ZEDN1qwUEBNT8HR4bdVpce4I
Q311huTaNyJyISiXin/zwKK7MEiQvhUFQSsVW1rKBcItqjJWHytCqzYpmcdQOVWt0su5CiosrAP5
0y3FJ6zlRbdXmzmESpJm89UO1SMF6DW78WAMd5eALd8t2+8m3RtkyQCa2TdoIwghmB8Q9Rnewnwr
ujn09LARHaLvzfJTkBUIB5CYmLHqJU05MDCoJV6zYXSqY85Q75YcrE/ooSkXEXRv/SWG0fMGmZU9
MnVmmMuTzdfS0+gW14A6KpKOzcbYT5NP1cHJ/cuApTL2IBVqGfVZf4cZu49rS1H6wdK8o0ffGpDg
62PP4r4ZbaTuN0SW4HBHXl0eDm8iyn7KavmRajIdpgwNg3XpZw5wreFMLS9TiR+1r+kKesrpn8AZ
IVUoyiAgAJkv1DY+wt1GP1SxkOewjPdbmIfxNhTsi+E9mnOLuwtVyn4uvcCBoZNnQnJAB4Mz2KKU
qOs5md7jGRIIj704IysK8QS2AKGJ1M+Doju/RYTO1sE4nzY28e8KMkVtYeqrtwrPYQMv0IXVUr6o
MN4fGVZFeEN3EMr1WBiwahuTePpWM/qG257pO0R+lh+XIsNjE1CnqwGwNLmtCaZq+GDUtD1m8JO9
FTR/zvIcNM003F8dqKcEi52kcSOV4MB7vNEjGdNPVca2BoEXK9J6yi7de2DryGCCVmUsZhVAr74m
uUXSxiDi79ns5qz1+JzrGBPUg412fQp3V5wKl5VfNqbCNxO6b/Bz6Yc9TALaWTvaE5U6ech4brto
B4GHyiq1hd3RN1Vsq6spEk4wGfKnBSvppw1ycwg0xAZoMWIJbi1V00+1JiUUdEUHfKZAegWE5zU/
ShlluGXmXMNWqqrdNACV8tYPyTM0ANAfOrzFLE9fVV6F7/OwXKZt7PeWinFoliH5PuUKZFdO4m/R
QAPeINOnYjASG3eWmwBIQ9hIsWbLvPsWTuXUSmHU875hRAR7V9zZMZiO1Zw/7vl804tCFy38NcKd
AB9SXM65Lb73Q8GbMVbFQ6Uz8jmDLHQXwTjaIpli6jKCFBuJrAPIcKA5O6ET8bQmKUZNj7fi3jFA
s3XYi6wutDRDu0OA5K11yj/MJZmOiClAnE+x6QNWEBiX8byOes2DI81ozzEBT+Qzqhn7jCPOvE6b
C58Z1f0ppAU5h9mGjrdf8ssy2wAjbgAAB/a8bXoZYkL9DXJGeF3t43qpghg3xBhurJNkqi7xstpm
BC3LapfOss3tgNCNUK0f9O7057DckRAjAUyVSlQ3glL9kA5ArBHWujLcfwKLUvhvWsazEVu5EWlR
1aoB3WF8UNvHIUKFBXafwquwVzLJ63SS3naE4n64gc0TXtkS2swnJEju+evAArK3tnQ4WWGAq3Aj
YsFY+zV3Q5eyNL9HrMv4ZostD9CsmOdpn33UQk8O7qbZkbeeZ/Nh7UvwtHx30xloTtjSkg6gRVIW
lLXiG/8c9q7/YPGtJ8dRXldePW8cvbGaF/M+8xmJvmNBD7nehxvwKTmaebvoWnPLP0bjNtYJ/rWL
41ZydgsJazl4riGGD8vUyGCfVJ2tMjts0bx9mFIQjG2297D3WMI6SyNzy+fd1ClwqJMBA/EYS2iK
T2VBV/EATx7W0xW08iXH/gcrcjQLXI6VVyU4oziW6jvaTVIayMHFsqXPQg85A6NsvMB+V51oNfKq
3qi3IDPBDje5gkliQnzuiu3wiDrqysmhdcqTkx7z7HNcEm7afQMPcEIKsYzeq7zs2zCg/XBLLJzC
NS7hlXZxOWwtfDlWNggn21B9YKu5tTrAukhV0RN4d8wC0RIcd3DBrdU+uIB/kGfYQGlrdEJuJc0I
bGam+MlXkX77Te2sZNX06Lj8qBhyft6wozMNT6vtTuN+rEu171mbQ139IUo5nHLD0YJHegyaBZmo
LzvUs47kqM4d4ifYQcVq/xqisb7ZwAXWEzRfUcjwKPBjL/uVBpKSyNfRpfxpQ+jEZZdIOo55Ktts
jBKgOIgB7WCq1cjLABwUIrTtiMynqFmxPr9PAWW3CIpLPyl0kZ12rmr2OaLdgLMOzfniOxevujNT
cQ7kbFt4YeyTHkh1WOHW+pqlLj1xBoC6Z6hMk0DUVUHEeCRDAixUZOVtQnh+VfvHDfExgT1OcQoM
fKxAOa0PFs+k/oUfyTj2pyWaFrRS8EsgmLZ0dVSlW4frBpBW5bJu8QzzDS5KJE5QMnYbeJ6umnCM
I06DfVHo6WtRFfwUkD5BtABOknnL5xI+Jq2aIAw8nEJJckBkGUfGaBE8/MKaQKKdjGPTnWNmbrJh
xhb8F+Q0+XH8AQYE8Vw9QpGQKgJvgAhw7yoUfiNp4yf4RPZ1Ar3OtMWhs/kPow6re+sGBh8ayU8s
J1kHNQMFUwlxIWH0WJZIElFKOWTeyuGrKmaK8Igr5iijpbxnwYLAFx6yLpr6FIRolbwNMGFh1Qk7
fsPJyN+Ah7wtsA/Uoy2PaQbTfi2k/Y5IFHUqoUycYamb8P4ZQ2qbAUBx8zA1niXYPhRD3ub79BWk
zXjNFgaNPLtXWWKIGMrW78v3mU6vv2CtKTah6IyemahdknTQzGIkTFT9hRKVfQXD0SPpLswb9MxR
2ASzo1O3wu1mhtQttyKnM64WVRyjkBVNvKbkdgLA+Ij9AzwwYK2QdGJlaO+VRr9NQwunyXX940ol
z9WyTN2+Ybk7gKf+sc0Y0aim9sRTjTyJYIk/UF1gIyDXb3p0+lJwAgtwiaRz7LVaYHzyXMoc2+A4
YJe44PbDL6xsIMs75jW0Yn4GQ5PulJ9nIxGRN1jlP1vdww5nt7sE/OALWqmPJEAsVLH+P/bOZDtu
I+22TwQvRKCfJrJnJpOd2GiCRZEiAn3fPv3doOyS7PpddT2vmZZsUkwQCHzNOfu0zpWyjcGvxpnC
sVCHYJirZoXaska+2X31RHUexGSsVCwfQXKgMO1Nc1vaGIUGFttPahTZyljYKKwue192gfWAp95i
D5hIxCbqBP/0BaFTs58adV/b4oN1OPUfBoRVHpY5KAT5YigBarTPzfcGVAoD29pYl1r2OIKx/ChL
RJbbEMd6y9puoPhG0oa2wc7u3KlFdlOEsUAq7AZfe7jG6Dz7vmZAMQ13OCznYpW6QcDYCfrZFnfe
FFH8Z4IeZ7SAwxreHSB7q12VhlWw1+oDB+9jDe+KJyHb2HpSH9Eprga0FCOtTrDmV1U65yS2yktv
mxTWItGKlZyTSKDqmNN804McaTadrsprCTjkwB/4TyzUPmBz3ZlxweHhRurolXpynCxersi334Kk
7KpdglZmM9od0BWkcuhAxyNIEIwXuniseSX5qWiR3cplFljmoT95HZIFkKPLM0GVFwlrJy0q4R8a
QCwp/YBepds7ffU1dOfjyA3vp3hRMT1oZ3RS1DqpVcHvdI6l6NvtT6kgSshxVXl64+eU+j6VqUTz
Up3qsL/Fd/OOgIw7Hk3Qxhvz28osgW1kk4MvBmfnTyEhM3rtMkjzKRJmc9UGGkvI2oZlkxr5Tull
uImKTOzHmOastrrmkLehzuQCabyeWO8/xYZxMEQ+C5ivSYg0Q4J6g7hWRyuWfN8Cqxf3g2sla3uc
htr/1CBajdPfc/bJlW1bCMz0qjvWFcMoIEC+CIAUojPTmLNA+dnUOgwdz87PZps2foCsFbElrJtu
44Ri8QXpKjlWvB+FNxfbJJrKVzaixYsF6zpbJ9o8vyWS9YwvpkR7XciGF0dPtX3MC69esbUf9y6w
iZOT0CI5nhur9RiFx1ozww2WlekbdRaPVlhmr1Es3MunDnJuVfemRfbHDy2kp7TmWDGGvp1HPGhW
BHPG/6mHlEgC5+t6dIvyVz2k1xrlep49e/tDFGknSDVLGeW1H80ogKNSKvqFQLsGqmX1P+SRrG8f
ptD68lMhGVZTu+c5mDafMsnBcx8H1+aEV7m8D3FF+lhCLq5ogtdsXOjeWeDiYFp0kylNunY1SIqa
06d4smp7jFGm147bTwVlHUd2dzRzzh+E8XoZ7/5NTMluV6xymhvKu6EowQfYRf1Yl2Z1hYfG7Veq
cDx4IjBzdlMZB7gUY/FiFyNm7yGydAiiMFHWLnSJpy5p07+RXzrcPZWvl0O7A4ATneayLOs1LyzY
gnUXUjFNQws1p81aXvNLJcQp8/KLLjPp4nZf4l5d/SrODLW09yHYjvdWV7YMn/SktFe0YQClpeY9
prIJ3y2FrGqdh0E4rpmpTXcTIkUwpzxovys1nYbGe5S8ov8i12RFcDtplPUzoQ3HEuQjVpBu2IVR
UN3iuZFPMUSocW2ZHNhzbYmbBvQg/s2fgk7OsuImRcr89EPUCX2iA2/mued60tqnpNT0az0bpp3E
tO/RvDbGLWYL5+7/lHu2jdvfS2kwDB1lx1PKUq0GjG+5uaRmVGr976pPo/bC+JoJP1L+f1N91mWG
wamtwxg9RnODmsRkBYpVbGMwhnrQZyc8xiZHZZ6q6eNTEYrsjUJttqF2M+mor5WHuhzpWoQczbaK
7aDx1kX4wcuMW2pNs4NLGpvmrtQGV4f+ll3Vwegc+kFvN2VjJ6cSF3JDZS/0UzEXwxcQhO24skfg
CUobTB920acUX7stk6q8tqbB3WdKIMnr53I3NLrpG2WC/kGrh/b8qTFleotHBrLVg059d6qLath2
IA/2jDMdpjSauptUjPlnUZuO7DL8sGyyM2rsN60XYsPhFOxtZQFQXKSnXs+jYcRSbaLKOAAhd2/y
0R4Pw2T1R1tzYInZQbo2W7qOjorRZ95cHxvldedPRSoCpG+sU8WmDyZ9G7vTKxkXypcm9LHAjRkr
iiBjVlZPj1pkQF+oEb1/KlY1VMg7Bf7Z/0W2WiT5hNnaRVENlWK9KNQw0RbUsvpcv0SpOfm0CvN+
qkd75kXWdDeuUzAHFl6arn9Rs06Kl00MxyNhntUnJ82p1oPF+uanrFUk7rzyivkaMQd/rwe3jTFO
lwFu3kr2yaPXyGcj5LAmfGATmca8ZlLy6uW1vUKjikJ8UOH6U/2aO1qxlSIx9wOqVTOM72a3pFUw
LUAXnT6vwnC+GNgvVmlcPZVNFd/YYYfLFnxlVbW7fjb7r/8Syhq60Lf6TIX8Z7Vs5sXV7dBVtwRk
pAAcCpdXu1gaQZVqF9dAGY29RR2qXJcnWKTvpuZ0Z7wESFo4/1c/1LQElTy3g9WxoB9PfVmOhzqt
nv4nZPn74PafQhZckP9Rx/IzWfSvX/MvKQuaPAS+HjLPJe5oyaD7EcKkiU+Vy8LjguztSctBAfqH
lEWQuSUNAESQKFCbLOT6P4R8pDqRBuQBswIaxznj/ZO99Sfw/Zet9bL6dpdsNgd9rMWd8hcVqp6p
kvf+rF0ht69ib0sAlDt1z3XvmXl9jPXMYbyQsHVX8c5pSFixToaXZvBOMrJpnHZlFZNZhsfF+JEY
51yTho6RFBNJqMfMm9I6anYMtFl67qh5rSg6WT9UKzN/G/DIVDP/1hf8PkPF9ibssm5UJzp3pPs4
211HWylXY/ba23hgj/B3DEgEBtKTiTVX0OsvPA5LbgOnWDndQ6EnC2XjmuHg3Lpq7JR3iaJ2M+Bd
gf6RudBpfKvLAUSkXQ32fuVMWrDAmovKLX8Ibv8n9vgvYg/ImEua1N/Lv85Rw+1cR7/qPX7/ot+f
GxcFmGctEUt41pfb//eHxrN+cxxGkhiX+cs/Hhf9N1uQLQOTGwYhRhr+8Z+Pi47wQ0f6/BkCiaTr
H8g86GD/rPLA0+UAdNHJGAJtBiT+L89LLey4AkKrjjOiKqZDaWjj/DLjQLKHsc3+RQ8zB+O4VdxF
QFOu58FboKmZLlhXdPFGLOqFuCUrhpnCmFyU28ZYQbU8xnZU70YPR1+Lk2tFClBZrS13dNGFBd5C
NUwGZzspS1316VCc9M/5CS+OU4mn7sYpDHeXAXfZLdvenZmkZuvDYQ/WTZfYmAxVfUiQXJ67Zgpo
BhrGc0Y3tdhGBldeTam0n9jCF0zzkZb5oxOEvqE65KWabPd9juW5qExzYHY9YGLQvyUoSl6Bhbnn
OTEwFtN1tBv+hxAElD1uEY9hp0HvEW6E7UHnUQHaGDEF5j6ppfa2jP0/nDLyLgbqrUMRZCS2jzKo
GHaX4iZSZbdrDaO+MxtzOMaJgz5uglCWLbXN9xjeFQjueF5hnMcWpeHLvw71PLxqyll7y+2wpkYv
C3mNPzM/AMl+7r2xuosHYNWJcvsvqmzbe4/+AyWINtffQK2HzzX4c4+MHvgjth1S/c45DkiE84eU
YQ9FBPqwg7K8ZfAjRf1aTePQURoNT+ghIeJ0efoN+UW79+aIRYEZRW+z3qWnSK8v2hxaR9wYsGOC
eb4qA/qB3HKarcNkSK5piCfmaVMn61Uhw+TZizy0fVylju+Wac1WNrigoNEEfl1kNh8U9sWqEUEH
ANuizcRbuRurIH0oclM9sYtXCZK8kvHYBHtxk9kWYxItsLD9K2lgQou4AQ9VbXZnJvmLeqbQYbJT
jgZbBYAZ3xibEZ8BnULGB8l4BQ5h+Ihiqnm/HA2Kqjxt5h1c3vwmshkVwGVxTmFdzAzUp26F4S87
l60Wn6RmiMkHJGayFTAnIAtWUYaPgTMjvvAYrH2rxgE3cVJabPZTpjcFm6r9zD6fTY8DNKtwcwEX
z/Juw2BiVOVqm1JlbEamfm3X1jWrkv4td4zkgJIKLCCzBCbcZAftzFyNVzPhDc029toczH4cPGsM
cLVjUMkq3ni5I96rQW+6Ze3SIaQZimDTT4l4ab00yP2QrcOtoMH6WgPIA4gyiNekBp7o91OLhXRw
UndvGsnQrGrXK8jQmHAHZoBBWMMrfH4dfAjU7Doad12Z3zq7wjwvTG5aRnBzui8Zbn2NCek5Y02b
9MPoJd4DNW7BDApwDU5OtfjHSpybW1fl2asVKu9LHZnfNH1gJVTWBqsue/rO0muC1Ir6M19QEPlz
HHaN8NOaoSK/rLx+aR0TA9bkxMwRgwJCkdZ3GQW55Z2UxORftvWtaBCarqqI57nWWWMTnGZuXFAe
LGAdezX3mEXxfkcg4xmOzENbHZNCABfRm2Vrr2KX62DGu4LlTowcfHJ8jVHXDl9rdCd7zdoVETzQ
tea1gbkxnZp3eKK8zcx8lb2tXrKyhI9DwdGW6SGEInmN6gH7p1cYSE9hVHBhnSx+SqK4ogoQrTFw
ogXdgb45dxH/QwlmQVzWe1Nzmz2QE3z8lj41F7OptbfCcjKcuyLukeWyAyELSsG412IwJ55p9luN
NdlXmz7/O+qK4QVUF1F6TRSwTRiQOKwMa6oD38OWf1GTFwBZkGW2ttUQHJTUkKQIvbxnQVESCuYN
VwBtIz9LUR3YuXM0cR6s2fint55q0nVPg35ACAThH0P1Dg/mQ4h8adcs8IrIMAVjdRYwwDISqGBe
29ubipyM99noR2DAwq7WBYQv2DmKpinV3fgyQh/tuyszrey89c16KKOnWQvTfD85JnyNZxdsHBM6
ghNF2z533QSJhY2btpJebF9EPAR4FtL6jhwZ/c4WTggPCGuhQ8TZoQ+HRwt22V1FUXjXMeyRKz2K
g0dGevmzoeE7WOVOPhzVFCaPbm6jU24GHiuX5LQbvRuzG/z34FcRZPltlJjXXpg1ftHPQO6sOuTY
5pXHrmCKrjsJIgBBZAVppcmya2zz/Lh2om0FFAsuTKqVPOqeNFeibuxTJfjx2YrKs2XBPKBJaoN7
063tQxwl7Do7za3YLgTqu0HldwGL02UEBVXFacKxeA1AqLxHFOccQj74WxlVM11zbe3Gtuq2I5Xq
18SM2XDMlcYAX6TTNjZpbkfRdhuSjbpNgl22X3dAxq5kOzsH1v+Fnw3xTUWxubIq6B1BkbJpgVwQ
3A1zcGCdIM/A3bB657NJAIXbFTekWBJ8wfV8qItRAKmfwUjR++3iqtYuCfEmxkbKwbpNWRm/kzET
4fnQBuxs1Vjy75Cmd5xmZ7qVST3svMnzDr3omkdwWNlNL7DWLyoiRBBdwWAS9xnytgF1NbiTSV8z
0oAQwmCc3nSZPOFxN/D0eYsChehCKDSpeemSLDjPjjceGl6M0aqUw3XuuW96EXlvosFBu7Iaq3qO
QPR81YcgOTSFVu5yQ7HjBRHH0ljVipe0mRqMK7A1baM+Tm4Crxi+lkRrrZNW2C8S+dpFgijZtGo5
NPFWS8KlhsGaN8j6ZHGfT95zROomJ7ZyVXlVNVUnfD0nGQjsyuC9RJT394QiNtUNY8sIkYbjVfDX
bRyAsH1EhTrHbiPeY57IdXaprQLlxIufK1/IGflHFcIONNxpayjbYW1nO77K0br7cTjczkIW8VWL
ZzDbA/ZRzxaLhOhV2jziPqkNurWph7kOERnaI+ytsxAQudtdESaR3h25ZWWdHJ0+t7XmtQrmF2rf
8Qn9ev4W96N89NrOeRBVWB6rKnqoMJRvSKvNDg4MEN/p+sx3ikW5Pr9wAH6YkXqNW/vFId/mm8Hq
m7lubYWrxupeHE+L9yQepjfsJDfMNbQTvxxmcaCPDnnSVh/GbPXYyMsK7clQGW60Isg03dfs8W4N
a0gmv+tMBTGOMV344NpdvclmOd+qmXpn1S7xuL+DhP/XQv2XFgpFootY/e9bqEMxgPv9OXX4/Qv+
kMvrvwnLcRgsEOv9S/eEUt6UTLmls0Q70Vr97KEWgT0hkfTP5KrwdXhffu+hTP03w4afhxsH3bGz
fNU/6KEYv/21hzIYNRg2vh6Pjs0wFm/hL2xwxBhtnzuRe9SrDAswiMf1gOj4bjSs5D3Le05dzjTH
JyYkZFM2Bck1e8v6JY7thq2802g3ELxZ/OEI7G9MAPiPySwD86qKxvFNtVEcHuDmVYEf5J2BCgGA
z7YDRrAJxhSzotUOt11dGpRrhLcERwqW9L3vJ+vUgwN6VGMR16uZzRCFEZYDQDbFmOEEHg5oFqND
b6H/xZVedSubrCqq4Myw38Glpt9znXdHms68qcb+qY0q8y4JtG5eo8kIPtjMZ5dQ+yS5KYowkPg8
tEb1agZh/zSGMAGoHNWHZhgwAL3QgvpTj84N9CsvW4+T0dzEVjhy7NYoGTwskh/wZ7Rb0qEHaJ19
Fl73mkSrZpaUaWHjMt4fEDSfpIoT9P6I8j2CPDv1OlNx7mG5NBuLt+ELC95w9A03c5GUM3SieLXT
+0kodems7mAVEG/30ALDXcg2AIic2e/0YiyRweJRus9UOHMoA4V1UKJQRuL3lB2GzSQXbDOgyLxP
Qh/LpZB0aASX4oRAA4L4gqQ6dhgPNnFDbjDUGDawaTV6VzXVLyTJCXmJ7pUuLMTCI0kKot9d72TV
PpxUsU80vfmmtMBtgUxmaeGb4C3u8Ui2R+G4nwnhXBzGyO0KoUd6oXVy9JUbzvEFOQqdbmg5/XPa
oa9k39q6V4INklqpeULliJzMOzLLgu8U8gbfpA3ajlzR+iD3p+o0IC6tzWFkzaNHDRriOAMqYCv0
QkxxPxq+S7fX27mC/OcaxQdQv9RkcUW+GNlEc/uW45PU9mym08egG+NDb0BzJkohNg5lbvevpfBc
OJo1U+cyt7aeZlAExkZlsMTzDEBrkRguM+GY8WOl022jBNDcqECaPmttu3NEH6Hyc9RNBo9VpO/8
diULCpXVEdcWLRmrxBMz+KmIrrFXZgHUmMpbZ6Jg9m62/ctgDfbBnYT8Err8G0GDBHBhojRIvYbc
EJRvQvT5PshFuSWZHf0JT6jfe9I5Tq2J0CdLMh7vBZtX0DGGCTi8XNQrxpDFpkG971etCIiaShgY
Oq3cRKPXwexiQJ8mggrKE+dCRyQyFiZZaN4+BTLFPo7F56TXhObo+bTnpcp172CnZ6se5vGaLRN3
IGhsnTFMMdnrpukM36gDb0sERXuUWZ0hb2NNbYzecOqMmcF/lSW7yuo6JEXZXF3ZFBFHGXfZHcG8
Zg5/ybZ2CD/aO81rbvFUMBMt4g8g+18W1qudusm7i2BqHdtYeIoobh60Dl0TMkDHR7SmGNVb4r42
E04tN0O46zUm7G07BjjE0hikRej6vTRbWCNIScz80TPBP4ZIRVagAPZxG97Zdq42WcHmOqioLeJI
B7wwNvSeNVoIf0zs5WoXw4NuGApd7eRhtTBnhDp2j+kmlnd2SefG8ZRsJqqCA24MBA6WR+cemk13
Zq6hb6oxHk9TZs1PRmqaz06GO1klCG/GUqmj07XOg+NY3VU5IInlkGo4U5bZE+pxK9DeEKqye1YJ
65EF3LWK8jC+mXvOxiQs3X0xm+a+07z4BNjMA7zUhOM2kChK21zPmDVYIaTgpLrOuj7aOXXmXjEt
etXJfEExH/VU4dnMHKJqN1nT61gluSi3Q6qSDQv7PPXtMOVqSyPmQXU1z3uLoomXiGssMrkIYzRz
KC0/wVRqLnHjDu89FPJNj/Fhl7VS3+guIga2iN22btzsuSpc94aIe1rSkF//c+xaW2l1GhumMb8I
tPnrCeryg/Qk6tnJbF8cEZr3Diyx26pSuIKoL7dpyYyln1v3EGOcAi2ByGNjuTLl0FVRd88qqji6
EMJejYZb2jCq4TTKKj+7omz2JBiKS9NYif/ZhyCQnO7Z+dkueZ8iuoaF1Z508pEB36XoTZUV+33c
JCyrXI7MNLxQ+8b7KNCiGy3pHOBuPSlitNXh2ohbuXgF1EyAYwkXJomz60imwRdFIiXL2tJqvk6R
hAfIWjg6sURr9g1DOkhCYvyWEQ5Jw1/OD0ZvSL8MYohYKQOwcEV5+qUKB3maFRhyJiqY9okAi7nf
KnUHHFrcy7CXhBfi45qwYBPvQOX9VFYLJGjGMUt8ehCuOJiqPW/08VUlVfpgKNMBl2yLEQMovGhd
mrMfc1ceQRLdgkyjkw1/tLUIND2aXES2QNifsRbQ/xYjHvcn05IBjTHxdR1vomRpmefP7jlfGulu
aamnz+66XBptd2m5g6X5JjmJIxgcDT15vbTnpO91u4GOfRjHakeLCd5yaef5VabrbmnxjaXZt+j6
uxDVS7UMAv63mPv/WcxJ3uDUlX9fH5+LvH3N/1Qi//41/9rM4SSXhs3qDSW7YD/3ryUDqwSWdp6u
E2LJPhpgxs8ymb0EGBldJ1kCVTQF8c8y2aRMNkn2YQWBf8M2xT8rk9kM/moo1S2benxZGhocBazO
/4JrKZHRyYBh58UpaU39lFgFaLzEJvrYQpJp7xSJkW878M4xjZpRnkOZaii7QvVOkhW6NwfHdulD
ua3Gg8JlAB+T8J+3uZZ4z/MIpb+ZldOJ0OM6fYpmhF0FEefvMcWgtxJdggFj8dVPy5CwN3aRZhdf
nLZ15IFCoe+PoxHVw7ku7XwD/BPLwbRssZPJTs4UL6YvOnjhUBNPejeVuLvBPvgizmcEkVP9tWfS
zRRDpQezH3XsbLErvmNV70AaAejdeuDj8EYNuaUgt6ronPag3Lq0g5dVd/WhLzIWjDXWotseSTNv
a7kupPc05CPEaS1tkZWGxfJTTXP8NFq0y0aHDgr+0kmBZ6r31MO1gJ2cCIq8rkhjEG6OUaMFFDkE
ClmkdePPjA9mwXvG5Crrc8dqAiLfkbT55gbMUmxfDcKx3rgi01XSeDEgb6rQ+dDCntLMK6fG2Lkw
AVelOdhgQGoXVNJGjnI4F7GZRma6d9KJ5VW+tWc3Q8U8kD/Q8srHqF5Uo98kZd85VzNOlRrnkWC6
Kzn9gMDGjMC8sB5lfxAZ1Nn+ishOdFQtEynbc5ND6JJpWqIvsswXDmhx18Dsv0krgKnvTL3L+MOL
RfOBTVEOxrXMGysT91SCAmU9pqdmBZ/OeS4HSLQ4XT0SXcMkOdoIS7lQxNYrJJJdfCBqMzdgXSe3
DJ7rjR4xXQ1UMlyaiYB0PYpibssxKdZTmYTkqglxdGOsd2GoA0cBNrtLCnUR+PPuWgrxaA1nUq4j
r1aoHas2xA3L2No3Da62L8EK7vVc79sN4ctgZUe93jJ/aF4LWaZvsq2EsfUQ3FtMwxCrtC4V9ips
49ogXsQTx8ZoyTA1wvQYM2MWezPvvkJR7dslVdS6oTaJ8Fmy0/4a1uQOhLGZbbPR0nbQafK1wz93
Tm2j3AnegLd50YodSdm8QvC/Oauscge4M1JPrqQIq2GF5K1nCgzCFA0Rawp8QwwM29QEnx/PR6aU
+mqOdYgFtGX8jIT5EXK8JUby2lZs7hAU2yfdcZpnNSbBV2Zm3pYStWfrYpibpEryYyec8kvcoHrB
Cn673NnwVBp9zcYs39iVOM8xCxeGWq3vGvgeGMSyYzKNUv8oxKRf8MKGz8C85ivIaMOp6JN036R2
uZoiO9zhn16ChptgFfBqfpf4j3bIf7370NTw45HAfUKd/EjuzSU3YjTFWmCfEOhYJ+anbKXiZniy
qoJiIibR+kTQpXxht0+H1U0zQtgh1Y07eEbdRuSN8aE5rqLX5mpskzluD12bvtlgOfw6wptFRCz+
PgoY27wvDZovXzp98Wa6U/hAzHOIYjyprW/YW6Jd7jWEtM+ldsBQJH16ahaxXZ8eBt0ujslIt+3G
MYqyngxlg8DO/WjZ4H6xBODkIJVyS0IPjn2Ki+hKeKp7aNmz+inX56EZq1tu6+LOldOJFGkNyWTg
7TVHYRZwDZS0bq0R/euZqfs+UqLeeKkb7SHc5O8sgD2QwIwGV2Wm6zb4aROuny4OgR3ftVntQlJa
Qpu5u++FVtDXiGGSew8wL672+QtGK7GeRguAtuNU0TVsQU72Tje+4kPD4YB4ez0OAprRqNsW8tQB
e6Mo5zuUkJFvOvXwlBCCt7KMuDjLtGQT2Dvjmzbm/aaXRvtBo6b5iVXNmyIl02gEOv0sc2YXs2Bd
24/ufDPlqOdEGrY3sq7LqwD84b0japAoTVUnpLTDQ9o0ZH69umVXrxHFF3cxON7WnwZl+Ji9tBWp
H+EHoxl9nzMOejGYmGvrmVuLXMgh9RXQIZtuHS5/XnDyuwNrQcft7bNEKIKfTjO2Zrh0p5VXXrmD
pY6FV5cMN6F3t5VO1TZ5avoeTTWm8T4EYAq9QK0bfUrZAogmw2JR2St6WHmgDcbHBt73OxJAYyNG
4nMNSxbnMcYSoSFwP815gV3I0TbdlHjnqpdMfuCrqOBAH5+clS6qtWCf+DVtevkQN2l5dkp3utcH
0YwrzVbeHex8VuluOx4KDFQme31z8Ht0bZe6L5OnzCuqp9DN65u8S4PHMgmiq26sxpUa3PmLYN6z
UXoR76a6nwhabSsayLxRSPkqvaA5kHp7yNMZxjmsly/YThlsRGYDBSqyct+26LrZP+o3i/fQ2Djs
/475oCETyJJhumLaAkA6qjG3uYVpcB3b4dkcHaT8vbJ3UAt75cdMqI8iEvab5PszYgny6CZs2RfY
se49TbPV7HVz5kXv5iy+V03YRFs7SuwT9uvyIXB69PKaVaMaDgMWeWt3GE9EndTbhh4p/19x/GPg
+9+Gx8bnZPfvi+P96/Aa/Ul9Q6G5DIP/qI0t8zeXAMdF4mJYwrIpgP9Qrdn6b9KkuCUiAYGXblC2
/i7DkfI3aaDn9ixqZghQS4H++whZuL956Hmw0uC8E/yXf1QbW39W4TAaJ0cTlCSiCp2JNPzdP0+Q
GQekwDNCed80JSTqcs4aHL+Cn9Of08zDiR/WtypK67fSSeSDUol2J71q2uUs3UtqZNcidJ6DGcdn
Oqw1G8SZp2HaHfvyBRsP3wduPTWg1hfRTUzGDm7V0lrktGOy7WgYyBmIPXQNOo2qlw8EAyTTrpBT
AqjNmPdeSJuqmA19X0BR9UqZg3nRSN66jHkKcEg17fDqMVZ4BUWKIyVUXDZfhT2yizqpSV5I9epI
7Vx+65jevrbhMNG9Y6WUbjy9TPVMfiwTNcc3prn9zlMlcAun5iGUurgNlX0rWkLvIUo18gvRv3Oy
/qWZ+j8IgH/B3Xz+CsgvRVBPL+TBk1y6l1+G+BmDnFgLGvt+rg3vYMG1QAQ8LkraAuMaCF3MhihM
Mu8Gc5885YPko5W2CwYmSvR+N6t42jBJKg7e3PXnOSDGS3Zm8S6iRHvKK6sBjaWNGHfj+NxZrVCY
V9v0MU3x8mBwLbddA7fVdesvLSvEPR7YExG28kEqCRzCe48ru/r2nz+0xwbml5aMD02q6XIDY2YG
nwk86M8funRtNwx0TEtmkQUvYvnth0UhngWxfTdkINWHjnHnAbwuUiiEGpIRTTtvGyOez4Rm6N/K
RHAZPGsYLyEumSPjees+mPhTBeHoO2wwcRVqcrgoZhwnI6zGG4CsjzjP5M7Dr/eY5EPvk0Sh76N8
wD2j1dou6RczdoGncdYz7mmj1fsrfTbec7s7DbUU+xZb1p7pO5ZJotrW0Tglm9ECyKKXntpaEXFF
XnyEaTC8sbFG1Myy462sA+PgTGm9r1smHoFSQOp7wCrRMN7xUCbXTs/+PW2SaJ8YixmItYkd1Haz
TuLZukKDmfnwzMZuHUVNtSqc2NsxcJakcHVE/+T5eAfYzK5W6LPjc8ZG5TRRqj1Bui6/u2lFG5EP
7PVXqFOqPRAwQfBc0+yhNkZXadvq50DRz6AM6s9WUi3YeaPDs1WpOUZPriDRzmYo77SoHS8Nw+oT
0HEQ7LM77wdreTahIt1m/dA8mQqyrRcm4ck0a8INwnH8L4G4fzmzLF132dwKZq/CICgSbMWf7x2m
XQFrHke7U60+37Zel+8AQqWPSMjcde10ng98jnsH+dQbVIzZb9qGsaM5TOo9xuBwXdoyOFatXj05
FV5YbJr6Ds3q8+iZybrq7OwLee1YB/vaSjEz461K+d2fCjKhVnobzhuGq4SdZIW8o4nBdupMfNSp
06azqQKMVUKbtj3DseVALZJjbZWt2FitxmBe7yq+J+Dn6zop5tvP27aMQRfBapjOdWWJE2q7APiQ
i7xEy5qnpbN8wthaXcNTgneCRzpTa5Idom9YX3a88hHiEgmBk8/oOntH5jSEemKn3IurV8W0+c+P
7kJF/eXRXS4/slAXRphtS9SbzvJo/3JeDZVoABDXwZ1kYKGtW1z82NYr7T5m53KuWcPrvl012kM8
RRDvLIDB5XmsEY/tCJXj9WLwDKJpS6vg6BLS9UoTQuiiVw1l6OMtCV6oz/gwukzFoYo6bfvPPwCF
Nj+WjcLVkcu46tcPkM9Jg9MidO5Se243YyzG66oMw22FmwM1U845E0C5vrEksSyrXDHWRjFdvuqB
bl2JwQ4+ePYMDubp/7F3HttxI1sW/ZW3eg6tgAcGPej0mUx6ihI5wSJl4G0ACABf3xuUVE2jR73q
cc20ikUiDRAR995z9ikfzMHVCTsc0kNkVF2wqbFI3mQuPJtFhKnWW7z/2p/24+cqcz58y7VcOhMG
4l3r9WtXzJyayVL2VdmhzFkoKYPv3M0BowvZZLckgE6ndF+G8wwhxLbNiaHBwFswfqri/lDmHtgV
KO77zFbNvnRr7aZ1cn/rK6gkSxSSxfnkyfjoGrx/BQrVWLRSye/EHVV8RejkZKC6vSASsF+m9TRc
ELpGSITbu8yloIcucISzDIG0+mREerLTPM07yJiIzQCr9iaTZripsmi4Q5MzbRtFghFqzWY9oXTy
lvTQh296KFmvcKlr/VJWhr6mL+5jYkwf9bzZYYwralhQVbXPrD64Q6nY7DkTDBdPj15ActLXJiB3
aO2k/EeiWoLDNDTGFbawsVvlidmD8aijr6KSE7GBUXDHnUciTZbPK8j80SAUPIAKAh4nZvGmBdj6
qoobSktQMjcCh06IQNOJP6Oc+2ICat8jYx72MFElnW2jh2mTGcdoIB/GdrPhDIoae8n7NwKHxNeP
oW/SWPV1mqdPx8FXxwbW6ryTUN6uInysyJ0ED9jiaW1mVlYTj1ZHhMkwq2AMS1wGR7HqwaEyRGfD
moTrQO4j4tgwyCTZoY4zqeZgnJjcNAJgcmw5xaaFB8DjqrvicVQi+8jy3z4y+uy/dbFraSsY4bkL
ksKbmwQcx057MHfr3BUwhhmLku2ZEWUA7EZHsQyUI+92HkEeuMgrdw+U4COISXLz3Ij2Ft2seOvX
jnZp8mApFMCi+1pjP7rk/oqgBdTlbtAn4lZ5amn0QbZZiPl7reAAfZJDurO1tB9XgxFPa98cP+kw
7sHPI/rm9UToshIeCD+0uFkTQ+Ivw87xBRNETkBVnx6YBord5BOjRitmqrdTbUQU9QMg9mXVpeRS
9WZ8K7VkRhJVyvQYTiKcJC8CXTOKRAKSI84twzKnmwKKLKqir+Tj6Fdar+YDDsq0g/AGtiqZkxHG
VD5coApv1+0Q5YK3S6MGRILkg5IKJhCzpI7HABHAFCw9R1oW0mG9uAnDVu4JOmHXmfTEfIzMAHh8
qDtVCgO+nY8//ngZtjEogimsxSPjfNbVts5x77Oyzz78ST+GiJBQtpUQt0JVlidEAyKws2mhf9bL
KSb1VnTTZVL4xGrobjJcNZwtd61WgHMicW/6Dvbd23vdpK2zDsvmgpRMdM2imdTa6ntUbtKJI0x8
tPJoN3AXxjWnTELNYFCD8SEqsoJZFJtT9h2N2lVb1lmMncQqaRylLu1KleZnLhkkF0buQlYyMhyp
BAtMl08P0j+yqD9VtpiKni05b0Dq/9PEU/ly6sOkgV/5VdjOnivsGyxCLnzRp53oV2ELWdjTLUfY
TwUqpqu/ClvTZejDb3l4PmZS6HM7lv4BU5eHL8SEaMe69ndmPpwCXy2PvmfzumaIqYBQgkjq5Saf
1y4IjdRRSPor4qq5QVWbZzBWbLifJ+AwPCOnCeO2U7eF95nl4hOhy4QzpEWVyxu2n5ZqU4f+b6xR
fTcMKJZsqXXlXbP0VNKBgQbCQ++WlWKt29BTB79RFP64SzSlNLKE7CfqLVFQDNgZ87Zd0VanRTYm
xQrWjIeynRE59PZkOJRa3gu0tRwBRysIblCnVKRMO5+1mUvOzNclEG3wV4RCVMckJ3siTwa8LbY9
F+VOPBXLOOrQrfq5YmHxcJ2tFVlnapU1Uwh0L3OGq4kkrwe2L4BJRSv705jNj8FR1NJobxjA4/g0
MZ+zlPfZduibzFvZfhnvnTys3TMcHn2ylKOItwQAk97izOD39okBr4EuRw8DGL6aEfGobKHFE3jG
HyYbCCN/PgPlDTso7toZMq+eePPljJ6nDGGgTf0OkV7OcHo5Y+oTuwZYzznwNphK11k2YY0bcyg9
ltagsXmjpIYBvQ8wjR6VrWdbaTjN2tJT9v2wqnVE6c2RhU2fU6gJFRcEn1fAsaBHIdZyb/2E4ZXR
Kl9Cb7TqdhPJhlTwnlsdeiMIyUsmg2uDBS/fmm0WLJ3SHgg3neX/sUyYw9g9WcQse1ZTrkQHUQ9x
Wb6rSxqjmMQ7b2MopdaqBdXHAaIPN6PRilmUU+EqplxR390gFg+TrYeb1OZpxOgTM/MprPEhxzxo
bPwmt7cd6rBrvWiiE4zo2eeSlPlFIHpgc5UWtrusxx64Mhr3HPB9s6LFEcx8Vxc+NOcCbhp90Hvm
QxnoJkBw68ht/PPBrsn5DRpILMShHCI4/+4CNGd67dAAID4z6rKvItHK/Txk2bc5IdOO7Qb3PA0N
8ViJ7j8GDNgAFsqWoUbY1sZNkMXdXjW5uyG7EPGXXwTymrijL4IKcdWP+JYDD5kg7okx5uhZmdAy
CTTxl6Hj6Ud0ctYhjWzvzgNRvO1lxAjBlngQV3ZP/0gauWauZFDfEOzdnNWemB6ZTAYrPGTjLYTI
fBdMAY+gpgncPNCpTOAxmjwfmVye1XaSKHS1CaNHo4/hPcjUW+k4qT46IbwrpfnFnuTZ8FNbzynU
eDizq9SC5iYnMpHh+m7b0uM+dAOrW9iojy7tqO6WYzuYjJEKy1CsLAFQ/WoOjKPLUp03OUIpEAKI
GfV03Ne+pLUMCQDs3+gviqD9kgj6tuaoQPXTwd3B8vHJkzQeAAV9gt5iAwsJ/WHl9wYzwlVtIuKc
YwtqHF3OhZLkyHLZFAnI2Pw4Xv6zK/5hVzR0qNjvbYskqkRx+FA8Fwz//KWfG6NnfLBwFbtYi1Ew
0Atm9/tluRQfLAHQ4anjKtA8sGn97Pha3gdy6gSNDR+pBJ1iXsUv0bD+waERzIZp6QRJznbNvyEa
1l923myDM55JIoSLMpnOG8KMlxtjPWiInzJJflXFqLYGD5kT5AusJN4GkSgcAjMiWhvHhAab+hgP
hbUfqjHCDSH9yn5w474wmJpBle8HhKXOxM1XWJmVnIRGraHHC7hrFyTWNnL77JP+Tad0fmXPal+U
G7xgej+0Hmg8IDh5+co9CSY/oF97wi41XOmQ8JY2npUj8dTiTGkjruT3L8iI9c0lLY4PLjACC1oD
n9nLS2pxxrATzS4oYf9Ytq6WkP2E6GWbWKRDikVaa/VOb0R156vaR2PQWZjsYN90WP/wluklMQEx
p9+pd/lUsDp009ZoEWV5Reya67LoaHujg7rJDL2dtlZQlCdIeNmXQypQQN4pbcBF3RDnvrQHqtlN
qNhSTzSnH66yqfZWhj7ZD/T5EBkk9Vzu+wTDhmtWKqBHijXJWIAQlB50vNnPl7ey6zaBpFc1gpG8
aXSTm0CZmf1AhFO8JfbTpxxvK/2sAQobL90Q3d9axT6aLH1+5RjvIEshyTNudHqwZGq6kvcmm6S+
0+Y2YugoXgaFmEeIuW1Ud0avCHNwSsruc6odXpE/MgKAsRENH2l5RXge4BLrN0bCNPHEKDEzn02Y
dLWN445O9ZluZBEd2gaqmBvKDHCV4dr9FQloxo1mZsbwqfL0Qbtn8sknF3PwC3GflEO5RyqT51A0
Un4pcMgAWmSwvIi96VJenUFNiN5zYsa5IO0UPnwAt9XBK1rQYrPQxcUEwRb2A6rS4BaqvH/bdw2/
7iu9yVd17FxGTsefFsDwgC+NFt+CY7UtIgNV9NUOcPyMfURf1IEYMucySMs4lQ12W0/X1F98rcw/
DXrV1J54oeevxJ0/HL+OU74/EtVOMNkwroizVsMU2MMei0I1XWrIkQY6iTy8P1K4cbXo7VpCmKHu
9okFXjSOq1yiC41sPZtyV8CpdNJMf5vKPdld+RAmrX064gC+1XpXP1N9lV2YZho+UPTHu1LL4Ltg
EXIfChIiPlWmYOCvM84F004Dv1d96zGRVnziuAHS8WAMmFnXNjShW42WYHtJca45bOgut01Pah/d
KAiAzTlcYtvc0FbVUJ7mXW2SHThaXgQfOuGONL6QDcR3hzbLUlCvx66645958r0aaKHHudBviDan
giTb2n6QRmF04K18/QZxAF8PMlEqAC1QfLcpwvF8Pbng6/lkeLjcpOChTKsSsx4pOZX8LAN7uMKm
xYOgYSAb8KFWs9s5E+WJbUwcJINBNruwT8p0g2Gd3pNp13OCJ4dKs0BIhpB37p87xB1NUF6k5q8H
0oCwGPlw4zgfNOVJEaVGc0NYjqbdap071cfWaLTmYkRMHWyy0WT5nZCo+h9jS+TpFfKKBoqnBlMp
6E1zP/UWC8RE2CH+PCr/mNQ3FRPL7Yd8ELh+m12AYGPYWKwq0aGqyU5bPt3IKcElBD1rPs+x088P
BUdt/spAXmjGYl5Ctes0OjNMqyLn85B5nXGekFdAUGOop+UX11T6WYTuhlIjy7kmqLVk2OF0b5L7
Rm8gbC7sLmy/koDcpp8aVggd2FIw2c15mdOO9GgEaNhI3CzUKEFSnb8kuJ0Osnb5ztus0c+SdjKH
Tx6w1/Sb7RLbWy+sERL5Ohe9YZzn7D9TvSCSIXT2QWHM9GRcD0LsI8OkdENvB/ZCi0NxD90Fj3Yc
emeFKfzPdt8BtZ4QaHEiVks9L7uPYzlqmA7RAHBjSPRtYbQ3Mx8CEXRHEkziXi10rNf2KkLIvdNI
8kPgYyW1Fn8KI6uTG6uyHUy6pLkFEDGqcs9JUNzOIVVLMxf3WoErsAWUjqyvaBdxpAZvp6dG+JjJ
wP02hGawQNJfnLeZc+wAZ43rNGuGS6d0w3vowsU6Z5NalUh7rrw6KO51Mqs3RkHuyhIsHNG5rdtc
+OGYLl2ASeaM0ctO4yrMPhqJxIgiZLvBz4CAoh+GZUHm7RpXH+S9DOyzbfXdusN+fcmyXt0nDBOu
eyu7UHS0km1TS2tTj+gnRFIWW6iQ5DpIJ/uockuGm6YtiiOtYh2zQT0dMs1PN7SxYUvWCsRT5uL3
j3uzvGHTqT4XNgOMFaK/Av2UKD9FcJ/5aHNEPp4DT2TpuN08ohnMBTL1fBViU/qOXBhyWIfk3ZhI
oFGZYZzZoXStFQmPxbgYsNgUK0nzFdsi6bXMvGgpJplZ7t1oMDahrV8mQVltBZk1q4b3+DlJqenZ
pXqy2ceAImnM3e6sJlnj2q+QaWic/De2Riy9lmiTtxlHxznTorY+YcEeEc4V415pur+f2lStR9mQ
+If4all3Y7KLCunc9HE/fRUiS6D/+mjCUB1mfxgevznMWa6LtGD2oM1g/NfRh0Rzml6SVcGBbLJm
Bxc1WwqFW3FhYR9eJaIvTwKe8t3756L51PPyIMY4mdEPmQ+6QQzifGp6NgEiVi0iptz2DzW9xbvY
ilkYqtbgjPH+dWbxwevrOJjrECgYSIHFq9NXH6ErlzjODzBV5zVVNKzZxVDd2UPAgvH3LzbLl/k4
dYx7ryfSIHMZa3EIPHhoP9dlGVl7alD60jEBU+9f6u1BljYXjWHO4gKf4CwXef751aHvVhqSsoPp
jPpZMRs0bPy4S0nS64l0S+8Pd8lvrjcrT5h40XKz0I68vJ5OXktZZDn83yEKbn9sQUUk2DHsQnIa
kfHIx/v+e3wpLKHMgMAnPKhImBP58l4f1sc8tFofqt+BQQ+nKxfALhwMH53DAvgle6BFmW8u6Xvx
bwjMbB/vv4C3NymtPJKOUN+4hsHY8uWbpibH3Z+lzgHKbbOjI2fuB53UsP/HVVz6lY5DvhqVycur
ENSsCjSdzgHpVrMb4wKvjTeqP3yYv3svFJSMehzwV3RPX17FIcevZrzhHPwa6aYTu9nSGKr/x20C
J8gUsyRo7s+++sTSOq+JgCntg0HoyTZu8B4t+lG5jLrJNj5rq6Gf/lDSvV2/WNNZw3hbtGi57Ms3
VsSg8VTmWAdcb85nvfPCwyR6jiJdVvrrwoMSsnDkxC3y/tf2dmXBrOCbus679Y03T4RvKDDIlW0c
4EljZi1ZJ1uHrPApcbzj+5f6zVvk5gB/hszLpeQ3Xr5FN1MNl8qNw9CgxyWcuSRTqK3uIFOzYs8V
3DDfNe9f9HfvDzEvXXjMD479pDl6tkL3IoYPgIjikDl1syvmRD2AFsTLibn4ef9ac2vi1TLt052w
LctyoZ+9fdIir/GYPorD1EjfWyR6bitilUR2VfUTCeJJhkc3oMF7MSjOdYqzljzr634INpYmLYqL
0n7IQoOUP5xbnDonuJMXSL2r7A8fy+9eKa0PPGSm4dCgebWhFLGtYiBl3OG5yYXiIK7ukkFjv+wT
i1st8TnW/+HTefvs+oj4OFeaAN8gMr9a7EM0xUbAHndgFM5Zd/DmRjQs9RafI3yYZVQF8/2exPpZ
TVrQXd/bkw5H1x+uamnUc/hON9UbTknxtsV+Gq3ef4G/+0xYKblXdChc4knu8exWETUG2x4x2SGf
PA7dwk7u9VAzDxKmMK7nWvypjfPm3nQIuuVpoJXDLWq9vmAdy/nQP06H3gqsBymSMFk8hTqys1ON
v//ufncx+kbYi/FpsB28WtPItvEFsubxMCBEuiBbzT8KCR4YtEdFlfT+xd581bwzojatWZvEjme/
etQB8+qVDMR4cAKEuRxfW+4sHkSqxPcvZLwa/huMFUxnPjyARGZLf30yyjA7Dk7lKk4QTSQvBDVc
t4TQ06YfA62c5EkFfpt5SGh5R1Ic6GhnlWs2izqbt0HMMFcR4kBScnBBmUupT9Xd5DbNTmgOrSy6
XuZGZHP3Q9UpxbEySNlti9Iv8z8sHm+/H5iNPpC7Geso3hyF4mL0KjeX8gAfxFspOConuYqIVhek
373/ob250cFDcg8gn6Fhy5Dx1a0ACdto+4FgkIZh0B4bL++/Lmt/rRlDeWIVwx/7h/Pu9ez8arGt
zTRIRppMNBl7vl5uptzU68a2Dk49WN+QU/UHoLb+7VNDxHElXZ0aYvjHckCU+P6bBZL2+uI8XsSi
m1wZICV7wMt9x8qCNrZUnBx0dKD5tBKJR3rGdnSmDoepGgLv0dHT1Fr1pSSryA9LNgqzCeOd0Y5F
sDCMZLwSXU4XET0ZS1TdzEYmCxjhRKQN91GTE7ix7fj7Fy4JGEw1S+jQOxQ4KdF+KV79Sxs3zW0z
314Ahjg9QMnTqwNQ20ouDEeisVIDrTEyXOj7pTSOIDXVPagyDwFqemoLLQVir6f5paLbcNY4rYaL
InYuypHAmm3pkvlEF7uYFsKtDQF9KBHFEvRC56MUbqpjmyKmgn9RTWpVjvVEAT3FB+XF+tLqMxth
fadHtV8sujq2yTIkGVGh6poSSBWLTMemTwqDnulfVeOlNMW1hOcF2eTcDAXLFF30qA7DtavVU7l3
SlqUW5/c7GjnEM5UL4t64qdT7f48fPYp094NKhM2m7riWYuKzB6/0y2P1TLVw4bCfWygls2Os+Gq
IlkwujBJ2CqPaVj37aU0JV+IgZ2sAXOVV+lVOQn2i6Zr9XpDnuZwlQrDO4aOM8djVrr8OkjBu1Am
6qxvmLw7C5WhPreiVMbXPIiYX+St2w+24uVez4ZDf50aiXUk85Gje1l19ObiFGPihpkvl6cPQueK
XDQa4V4+OkzaTNJrCY2MAv1xUmaxx/zeaddDGXPpOp3YtXwmm7RwosyUxjnaW7u90mMtQuLK7RJd
UK+iFddHV1WM8GJrT/SAdHFttb22nKqimgNZWMLtKeQOKoqeQsJwVeyC8w10gCIDsYHsq8Aazsom
o6eFXwam3pBRwy6M2KfLGHYohm70wm6yLQRVbrAi8hzIhnHD3vB0DqBnPwdlhg6thsgp6ZvpjmuO
J/AuBpBXE9PE735LfqM39cPFjxacnXW8GDMa9BsrMeyHGIFvsJadVBXy9fmxQqGXcYfyzCjXTLyH
wo5pvSl71G+Yz0bxjm4vvXmjtVjGGwD7Ej2qQ2UWZTafqyHnnrmZyO5xjEuFdz+mD/9jNIO34CGw
zfkgEVqc7bzStZgfJ3MntqE9T8o55c9AxAb27nn7c52OJmNE78o9MtOFLpKKGI9W6aVCnhDIyWOa
VxqThmy0+GCtoLdMgH9GGF/KouaF6ILeCSo+Q14hJaqH+25wTa2n0WOn6ZVX+gMEhCHTb5wkKaxl
16BQ+uZpTDLWiVcb1uWoV3SBo5Gzscnzp9yc/ZgxAASQiHYF9wrmAlQKkdWa7icO5ik+eGzpZYWg
OmaqmxCyOuX05rXMTg6YS+nWjxlNyQ0dtMmjJZFYwQFP2ECrjQ5569EgQ8CUqB87/j9z0j/MSX0K
p2cb0hv10ApQSxN/af9Vfv8XZOcuf4wfno9Mf/z+z4mpC4hZMPikXqHmhwPEIeHnxNR1P7BX02rn
RMWBnbPOXxNTEyMMKxGtMxMXAXstP/o5MeVHNFhMzhQc+Sj++dHfmZjOx7bn2zi+DHZvNtJZb+uY
8zt/3q4BXJLqzLXEjnxctBzfOb6eD2OwTzxvhXVgR3bHQYpgjVbuMwkmoGXkH87o/uuTxPwS2MyZ
3PKejVkc9eIllBR5ledh8CsBZ54F1ufRr46yT9dFvglTAgYFYL0VPhbS6rLgtKpCmI+GVayVcWf1
xnKKVgV6kVMErSBYvE1LaFzFhKeeVRaWzZyxSlZaH6K6rr5YAwgSgn+YudHYvyd1Yz3/cwQWacXj
RzmV2ziXC6mtR9vfWWULJyTEmEZxSSt2Em3ZLbSGSm4lUiQSZnE7EgLecE/shpm1AXKHltFJSL95
AUjm0kKezxwBmp2nndp24uG7MOVapkdL6y4pHrs1AUULsh3aS8e/001tLUP3YZK8ArBzC6oNfO0E
cmFoFVG0xoC+6od82XSQsDTEVARvrFMJ47Gt7jvfENs46y7oHp8kevE4hSBTknRZkyG3JfnIW6iW
SAuzKL7kgyW2KeB+TKXqSwE8NaQheSykImxLkILnkE1TTuyN5nmYJ+E/i8t/ZLrjSTfoovx7092n
sczB3TxfUH7+zl/iRIgUdD1cwA+z/s/lkf5LnAgRnjxQj0fpJ9LtlwTDBhXPWfmpRHBYP3jIfkkw
BGsNYt3Z+yAEp3nj7ywor8pEuqK2IPZ8rnromfjmXBM9q7iDToEZxmFw1uVfmWazyT8++zQufixN
/yq6/KKMEer993/xYT1fsN5cYK6Enl2gGcwsrwYu4CEWi7x80fkPcX8W+2j0vr5/qaea9tniiJzF
82wMIWhK0LW8KbBHXeqZzRnrNLE51cKRyH+C60mETWv7XiZD6H2JSgaBYov4UGoTG4ZNp/RA1V6H
+VeU3Z4bcjizIiqpbdCEYjt6Rfctpr0c58fuB/9BzCyI7AcXwsPnf+Lggg5uRrR7ycyRkMRwXCR1
icJrTOA6AUWb2RPeE4aCKY8GVFj1pg9FJsvrKL2uOdL02BOtonfLFS+CGBoEmAYle2ccqFPij+OQ
dSdZUHfz4H3M1AaWeGbmJ24Ly8kmZuPM01Nb3WslgdmphpIG5ZjRLCl0LfMczmg1nSQtUUPXivY3
y7HZhzgUKmz5yczxB9AM1P/pG/nnSPKHIwmOnrnN+e9XjbNv6l+n34b4S/l84fj5a38tHOYsUKZa
9ueW0dN549fC8RQygTiLeuGHsOv/jiKzqtmEduoxY2EgZ/HE/zqKzKpmn2gytMiuMGh6/Z2Vw369
dPg+l7fpz9soxHjeXh1FajgnFJRFcmyMLh4fLDgb3K6W21prERHii9deNSRi7mKGgLm2L42osjG4
Mj/fUZyLLUqg8Wtjhh1CSVHZy+EpPXMoHPdb3WTkS9PJbqZ6R3AY3QJu6kyN1rVGj3DO4YQ0Y4Cu
yNwCjJkYQ2ZbawQMCdEQItZa97Ivu57QiOpHhIT5lCfhIAsRd5zO56CJCTEHJU5UCiIo2O+J852D
KYyfKRXhBA4sOoJ8nYXWkeFOJbrreVU21voPSXbypM+W3qzV9hLLzMSn+IeMu/gh6pYiL8RJTNcD
pLaov0SabDZuXY0YurKCJ3lUBPZ4zqhN9xWcyfj0nwfwPwFJoemnB/Xvn7/VtwyzfPPt+dP343d+
1QFswBALGRvSk3GQOiKP/FUH2B9cWuc289e5CJgrhJ+7tul/4Ksm8wU71JOJnjXg17PnfbAsnf4X
ExBGrZj9/s6zpz/5Sp9tdbitbEennqbtStUhnFcPX5r0EVYuDLSjM0afEa/PIcLAU8jPnHK0vUD2
2k1VjxcZtGO1hKu95DDhLwuMzhsycVGHTOakfw7iLo8WRZE6y9gX6tvQYqP0+ONLLyA2YGaBFMwK
FjgH7p/m+Cby5k0RolUfTYG0b/BBTvMhxjtCgG1CMFRxZKAwnWUJRFbihAUOqVoG1hINYHNwKP6h
MgVIP9wMjk+EQ48WfXMy1NhJnRyfljbYyVbx4mgzNE61dyfga6XWtFcYfpjhyhiqfq19jrNcuwnr
gnBjwHxbDtPhmpw9c1F5sgIYznQyH+Rl75HApqW8SUJYF3pkXFoY+je+n1Kn2yYlUli0WxGm3wHu
xwoyaVuuCoEb04aes8HxXm3qiatDYr90zEGgMSRMHBTtghXoMta9m6DvTgHRFotoKK4JvNGPg6oS
nFhFvzA8YI8Igo7lmB8tjL0BRMLlpLfDIR3De9+B7FqXNCxM8zId0/va7hMUW+X1gNLjLs0IUq5M
YtVSWkibTow95lyyX13/ZjCDdeByqkoDZ34J9cKx+dMoP82tO7ni3Ew1bYMmvkQg42e35dhZtzoJ
D1uQihUJ3oG5AR08YMAAOhKJ/Lucqgs6/NMusLRDi8DpobT05qbCbQFpKKDbaFYwpj2jusiUvQNH
BhcH9eD5iCfzs5V6N46My205MLLV5RgenQD3LzxxnaaS4wGT8j5msHsQT5nqYwgg92DlJfECCCnz
S4Oa9Ysm6qZYurUwL1sjM8/yuI6AeRnRgMktAl5DCXZtapACTTQs0coozSuZtYjbCUbAiBw5y4An
Z5HEfcxhFttmnw+1j2yIgLZ9WOk6o5CxZDBoe1CkeqckzHPoTsKQ0LgN7jD7o0un+oQ4enFPkGG/
kiNuVFzw5B3afJYAcrwmALBOpMOJGmu73ZcMqnC/JO34XSvsSdsCDcU1PfquOs2MBpDpTAVYZ25s
4uLJMBZTKV7/s9D/Jws9ZRDDhH+/0P9P9vD4kL/o9/z4lZ/rvIc9jNoLhxirqf7ikOWxZGMaQ9DE
9AK9yqx0+LXQsztwbuaQJUyLgfqMlPi10ANSMSio4Jiw1DPR/1tMlFdnLMoYTmvzq6AWZM94LbZI
9MqwpGlpDDI0chEB3E67zrfkzbPP5DdF2lzlvdhNuAyb1qzoZ8czjFctnUlHqdtPvbaTE/LvtCQJ
0OyEd56rXvvTlO3V6Gt+Sz7j3VmJM4vYX8+C+C4S6dOj340Qj8+F0/SnDMvMA/Lk4aJyCI1evP/m
aI69eXsuewibL0deNFViHk89q0HJlURs7DbBDmoU9NGgLttjSepnSTxIDrrE85V/C2PANDaiC3uT
qixLxq1TKqMAIExTxu57S8EjRhzx1MOecSjUdn4jHoshbo4YanxcTKG/VROLX07pxlY7FIex0fPL
LM38bcYO9hHRenHwezgnWpDHZ+Ce4jNyCG2WrrCItmMt8n0cypHgiXlF1KzpG+S66TZKrebWrWia
dWO8RhtZMAoCFzIR+XPKXNuZtc5md2nILv/Oxl6eT3D1PhpkeCwKaDgb+KzFUo/J1unKQu1EGVBm
TrWx9XpRwtQb1RoBfLWAESJPXL0tz1Cr41LKUvNB0GSEK67q1dRoalePmUvXbPADBxivUX4BqZsf
nSkfLklpjMBL1ooozMazNkIapEGmmq/SFdNOV9bgKVSo5B0qO3uUx6ioko1buH6xVAH3+VJwGqeD
aObFY9e4KCK60PuUgHy98kNisJYE+gCBYYNnquc3brHIIR8grYWruGl6DxAzB/ToMY0yYEAxXpBz
kfVeRWUdlkeX/ISTsSvUrTdO2XL2uK0MdpmZ+xgyTowT+zw29atoiAUYMWaOjOOctdRFc5e7Zb8p
B9Fu2DQ0EM1EAX9t8jzaRkX0ZWwA3oaImU5C3+uIe5zsKF9LPpwIHeQpPq7pk2UaGMqLeILPHeC4
lIOe7p2iF9qKyJtAgITWri2y+PYB49tdj151bY5xekSV0NGccdrHVB+JLZ9CPPxrrY39Ax+BXEWB
86Vus6XSVXNWZIzJBhfPnDmQCZpaYNwQ2qZp+NGXGn7JACWLRpAt7N8cm+NA1HBpWILgmxj9edWe
JFpjmdAMQ+C9UHQfUCwF/M/uvRl05god5LgeSLq/ClC+HsEZXtiDUvoCC7vFrc3TM9hGf2qSh7xO
9P7bkGOdsButPU3BzT22QzliXavsx2pI0/PYL4xVOrXtFTuptixa76qu/Xjd2dNnrWvMMyTuxtoY
J3lGyOm0Vr6jrnG2gnkHjbkZc+uyUPkn1wxKYxenHLasRRv20UhaWAwomHNRV64csKdJtmC+T27N
hPueQV+e2mvHAPsG7rJ2pqOnsnHY4+wmGJX5VS3EItCAi9ymEsoAZHaDIRqxs1pZr7qxl8mN1SRe
SHtWTwavV1gl2mjt62DYVjYYCcK9gxTopF3Tj/Fbryi2JMQ77ueBaGhv446pAefSIzwWO4U2ehuZ
wKawyPtsHfroagqv+tTm/zShZcCNrGcjfpk3hcLUgjqUcy42hujED2ac1QIWhn1nVKDsSZYvgE6s
FWdz4zbBiWtvoO/b7ld3iPiiojZqNQ6fVdg11wS+FHm9BSad3ml2lV77PcabRhQsw2Xu2rtegGdy
g1FrloFpBONCdY55AKkFHEBNPQWHrUX+1m5N86BgSB8JQrF3GCQFhPd0JLaerGHcNBF57gtZz//Z
DZzgGjKf+uIYReAhNS+qjZViIygzYFqLzipmcibcq0qK4hAPaGDbvMNXnJMNycPuIZ0ktY4pJawP
5myOLPEWxwUndr9dFhK2AdlxKNy0IPDvn7RuNe7Z64nJSLKwC62rcD2r/HIwreobWDTvyAsBIpQa
VnlSjT4ShQ7meLRuRlXuPZH555kdOw8063h9JrYrXEtufkmyL8nEqZfz2lCr8DNba/Pvhgf+xBQt
VNYUU9rKoyS7DnNgnfAKSqzSQ5k6Hc/tTwn2P/22P/XbLM70z04Fb2aA58QMli+Nkj9+5VevDTY0
ekif7jye/3ny91e5T2P8gw3xlNYyqDD6cc+Mks4Hw5ltkrTTmAo+DQt/HgMtfe7Sz4r4Xy38v1Pv
owh8eYTBoIluxmVT5CA4A/de1/uyw4PW+WDrUt8EgQU8YyBHhFHXuR9UlnVpsUDIbZmJotlw12P8
pMMcO2xyKGGACtGiqhYuaNmFJJ+rNa8iD6P88Mn2ei0FkpQ2+aKCmL8Lp0KoizarxdecvHShFq4E
K70EU+QJLC56yWSujIzU67elT8p9jo/4kCeF/v1/2Tuz7biRa9t+ETzQA3EesyOTTYq9mhcMSpQQ
6HsgAl9/Z6TKdon2UV2fZw8Pl6vKFBOZCUTs2HutuUwN0xCC0MVfLdd4gACrXUWF32GGSVdYllH5
ALg0IXCENEFPlDaxV1lDYqIXTtOmc/sKJH3Z9gzIKQaeI9v6GqtQ7qqAMXtNPQk+d86OGW2+G1WQ
2hLNwfRlySeXXGginDZ9HcqHnkgziKCN0nfztCYCVDKsor3X8o5pSKxjvB+6skUFIsnuS7AxzhlU
knQJv2b0B5+HOZT5KXCVhRq9jT6A26H405Cbs20ZahIyIimBogglSCuzx0w/RsFows2TVn9KdFNj
4BPzREJjkj6ix0zEZmgQEWw1l3/MwkRer8DlP5Ek6ZBA4Sv7mNbevBe0Oeut7eSwgqMxlNgMcJl9
RITTb1NQp8M2Jg/myhpqajYroCOwrZIVtBb2xIllySTt5WvGHsdKP6yQC4YBV1UZ6c8jiN3wjncC
EMstOBPv0DaoHQgwbz/YfcioJJc/or7095Kohssh8zkOpyDoArBXdGxkdN+tvsI3ihR75+JovCea
or+Cc4tmvuqceysQy76eq/Aq8Ynf3fR9EL4tQM53iofmRALrSoYE4zQJJlRDHzx0tdXewPfN9a1d
T3bUXrmFv1CtCbwAcbzng/BbeA1UiXd+0cnmuEK58CkPsYHSbYmzsN9M1eDfEEVWgwCQNac4pslM
vHz2HT69+2lI+a5WZ44eq7bOll1kKdG+lP0cdeRVsvtqxMnJpqfyJIVUKQqq0CWT8Spvkl7chC3k
dQgeACbzMiqiTRlrMrbmgDKd5HTVnAYCWm6gDcnrMKmXV7eSUJYpGqa9RkOqj4pYm2A7nAO+LdIS
5CVFnNtc0l4vnc3o6BE6+Er/4dI2xII6zTL0NNpZt7KjEYcBNKl4smFWJcS66Wzc9XkzwVxI2nm+
Wdds6nacFLxtI/k2dy0sCBOVZvXrJjeMnDtMDxk0qGqqolu6g8upHAL7oi8itqDUo8zj3ESjJI9Q
8ZdWlJ0gapTzAbIdHboAHVe/q8p4+eRmQ3MxErhK28YeHojkY2AuJuubtYqaZwqSvNrGEGeD09h4
EK0YxtOFTCfdfFJQl/wNIdTyCV6X2+Aubvv6gn+JeYZhAemqrET60e8ETlk3CBGsZWWJ07G0pbsc
oxxsode0/Q/Yts/BhDTey0AyPM6Fi7d1KYy9uU+02sWt5Vx7w2BDn8xp9tULzyPkpLza5ymrWTCR
OFfoLr9YlRdf5Ra5iQBrLaVuzp6MiLQOpHltX1zEMVlKkCsSawvR3WkOabvmO3f1vXur1fZ88CZZ
7kKRu9cNoVF7/E+YKy34Dxh2jQSrXeGe25iC+Z4Lznlf+y7KX3N7tJ69vpyBkoI22feN7/Os+Wre
WTmoiMoJrfHYp6m/Lb0pH/YU2Wl/zQ/Ae3CsFq0oOLhWk6NBZSGvQNIHAGS0HwWtvck1LLKdQv+G
VivkQBSEhO9scADPpNj3XrNPxmohkbEJKvR3Td1OdPE4pTwhIvRe5oWTCrcw88ezdVmQUn8ZxuRu
h0Hm7NIx0bvRld2RM1tk7+uVhJ/SCsgVboz9FdCGfyord5o3VR9Vzu1CL+x2Hdcwv4i7xvvUjeoT
8udZbIgdRyzoZBhDtzNlJgkgQLun26qtCIVlmPtQ5WR2bcFEq/TeUYiIUcX7pV71ZeVFY0Qkig93
AnziwKpxgl3pHM5Fwn/rqb+op8C4UeX871217WuZ/cB4/quQ6uef+kdF5f/N8YAJMyGBkBAH/xyg
mIoKL4htxOLnIQql2991Dy66hygOqbMMVubcc/ujovLcvwUevxAvEJMadFj/UWPNMT2fP7W8bFxS
jsssFMUkPTzUVL/2hPDzNm034e6sF0/s4aLhhGi83JTz0TLfc8TXV6Ax62Jv28X4eWz8+bnwB3bY
QdTdxz99ev+m//YehGGuxrdRmkQRR3vTbvz1ajjwtAUw+vlEPpBzSosVNewUNTzDah6hls+LT9Qj
akNAwlXM2tjlxvqfrNhOaV9F9ZsYR6opIbGUumXpPK+BFTsXOgyS746mX/7zyfim/if93vybKz7b
U959fuiYTM4KJ0d6hu8KUj+LkKsKPZ48mPXpLlRr+TxTQHuHMdJNgFlLOfkuizjfrVGoaZYVtndR
IbdGIDw345tUAyHGGQDmHRUpE5CxkrQuop7ggn3aIMMtJnFVDeTpEnpgi5dBdteMgDHxZ2w1t3jC
5uqnXuF/fVe0bd/dFMYdA8wywqHIKcC0Y//UKKRqSRerLYdTPSKNb1LENxu/YG69aQ0cY1EkJLSJ
U376/df/rj8JejiivUyP0uVe5C/msv70soGtUr8d0vpUx6tzcgo5nUCWbDOyUl5+/0qmkfvnb828
EmQXTEBxiAjgPd+5Bei0dky8T3Fr+6/dgjr5Ihlj7RLSLfc2pp9169k6brY50aDVX9005qb49eW5
UUBIUH4ZAeH7l+e0lMmUEOhT1BXBa5VPwWtRmmsI1optjq0CdRtf/cUCmAJVetFE38dSDMdFaP9G
hV5vb+lrNgXFSl2xh7YuHalY6++tNbc721qraAsnzO8vkTCu0190kt83kg0jOjLLhlF4cbbzWdP+
/EXZ4RTUAYFo5HIn1WvWk9PHhlyMNRmAWtfpFXaR4msaI4hUaycPYeOrbOtSfP4Y6V41W42ie+s3
+fw9673obQ5aGV39/ivGQ/v+Uwapw03EsZQBNU8nA5I/X2VIlrbdy9G7zf2uTUS8Q/WD+HxU4KHG
eULyoDr7fq50QDa6lBFHuxpmWd9elIYyVcBofmgRe6sNouj045JDFQWuNW5aWF3PoaFVoWlK6CQb
hFU2euCsknyoT4thXJGi7AH5cgBfWWcIljvL6pKCrnxw8/Qu1bWHm2GKutMIQGukU+QBfkAd5WQa
237vTysOiiXOb0oJgQu0mn8lDZVrTQ2gawH5UqHagttlnRFei6F5OYbrtebqWzt04+Nkk9mxWaox
ok3TTcjGXfeJOeJC5klEutpmlUXyFdUNALGs7qwvVMbVrm0H91hQDx2dTpRvaLup41tDIsvOULLZ
8MkY/SEj5XO4cNDGfuhggez9pcfugHh+3pdgCNPtvKQxMCPDP6sGDxJaKz5APwWORpTOeMlW4y7b
2tDTiMApP6mKDHm3F+1j4I1Q1kRuuYchrNbXOGx6jmcqXw9zEacHilT71TW8tiFtUcysrsG41Wek
G9V4w8MB502nBvnWG/ob7fzqsuZHEaYaOBxYuJm8yTM0LkrQvEZnlJxvqHLeGTDXg5pLfQOdWwx/
Ljuj6HLupPHgjQZRp7xI3YQobcrkflq6sao4Gpe67t8k0U7u+nmgloaVSZQpS3nzzdVVPjL4nMZp
au3TWIxVoa4EMdwXs5jGBDZ2RmMsd8vm8WxLyLWHDWfiO0jw4tlC8XVVRt6cJOyHTCSWDp7uktrb
viRp8oOkwRqRG6qjhYm+KgnOC4fR445aksYZCL1mLzyElsyTDzOPTphuAWwzoXA8hLgHyP292JQd
m1eyV6ZlAgzEtE8IUMIx0AzGTSLFBAdlKSNAKkNCVXAI6hReTrwGrJg1x1aO4rKnMp+Zew93Q2bB
2mnSLP5hTRBm7J3duONF5sdTfArORWv9Rwlbq6Gjoh0wgvUSAQNMj30yzNgsRU/j5aDLsALxMAxV
uw1cjVEwUoEuL/qsy6wtX6v70WorY9P0Qig9/Ne2PpS5bVFPA8P4COlFVEevF2O5L+QYPqwTvdoD
RD1IP/jxBoYokXTliNpxBoLPZuxd5enqEonQcgX7Zizhc8A0WiGp5rpdbqtYc2tbPCr9LnGc6ar3
gqCEjoGWCwL8zNcJZYX6pDaxCd+ZIYlwF3MB2HU07aKjA2zuMs0iVCduUXSw65ss2a2ExgbYAPtW
3OXJkvtbL+tg1lRtvlrXTLH8g9MmacDlAi3YO1ric5KZg6upEL6ERsfPMRZipsDtk3rdVi2ZtWLE
yawvfW2wKrA/itg9wQnK4DzFs295T2gp3ekUtkKj+yCD8hbwB1sSmuyCPyCMO/eQZNKpP69OiQmn
I15YHdBdryQIjen402gDBgLDWOxw8x6mGhPKfggBYG+qiS7GrvTAF29pfe3RgnWfSwYmnGXSfH4c
gnD52vbSu5wjwE77uKAFuKlR33iHoGxwaNX9zHlItZ5/P4wBLp3R4ieWM0eL7gGW+Nmt8uyyVy4H
5RothfshsyLxQu65uTnzvBtQdw5MahRZlvGW+RzfDVAoLqwZWHSv2cHECy5F7u6KVbLfAY7jGD4O
InEJypiw0rhxLaCv+fky3Y5qNMWn4WtBzw3VvlkqXrppViBAABWAh9lnm15lLn1hfeK6zKnOD2re
xdQFfFSyaLABiWLm0WlLctPv6z7ike8nqoKU/4811R1r+aFzfN2Tf9ASk3OUTDU4IloS0x7Nq04d
lGnN7vXcoeXjnxkK8I5YQJRwTJ081tULyhVQGnOWcdCVZApsFVip16U2+CPVM+bzRoXfKKXMzcGx
1kX+GLNbXNBnw5Yg0u4zhmwSDaQvM/eqiVMxXScMNOad7iPiwNZIexety8eK2rbT34qyCO7UNNjN
ZYdip/i4gC0dLqvEqn5o2FqsIVmHtYhzQOztM1fL4cDkW3y07IRYMtjzzEl9ljndL/Iha8bhWhDi
GewCt3dTlj0wBptZuuKlzzFK7Eu35jEh047MDr9uHPKOWJD1VexwS+1xNXKP5AHU/gPUhHnPJrN0
104/uYhlRDnO7LTebFN6k3PUi1k8WZoy/WoVOCTfRsJLh02FsJ3W5eLyq1TlyHXrL2mYHlu+lmVr
FSIk9HOex1uFk+oxn5n0xtFw6VdqDi7XhUHbtrAdPHBtiYbmtg6Vf2ONNuFFsqur+TrVSytpHuGe
eqISGd5sUbOMsHQO84ZgKwTTYpnjjl1Ad49l2jmZgUN7MdQpKjD93I4evReJ0qwHLAoD6spK2uUr
RFJaW2U0hMURgZtzr0BVAnufuiHbZ6sBzWbumHt3CjZXcKrw+ePEbWc7vPUd6SssI/kyEMzX8q0t
cZ0x2F4jo60eBkKZlaf63Vwy8LlY4467H847nj2daJvuYDuE3cezsy6XEDjpiGTihXu9Gu5qAYjz
MLkkdBxi2i3Qf6bPbjwtscOsdo6eA7fGc7cE6ejf+rRI5geymoGA6ZQ7et8Cq8YpaSsgX5k34gaN
+lZ6d66ySwhUqhG8L6Vw2RS9hV2xwgrOMLSupvGWrBWuvxdFegCXTqd8UYCqdOfz3MMVApDkJzL6
rxD1/88/gin+t5Opj6+DxD8y/jqdYsZj/tg/eim40iAiICjCYQZaiwPi35Xg9FJ+DqzO06e/t1FM
nimGDlgY0BTQ2PC7/j6YCv6GYtuklRhcEsKn/6iN8uvJlYgmFEMOpwwb3SZH5vfMFMY43WQNU0je
ChKHbZ2p6b4vhzHcqKUbvvz+ZPPrueb8YpxomLXZArkWx8hfzzVpoPwykqN/L2F3fT6j4fQ4i5ci
GxlgYL5pP6ecfF+FgdP9H14auw2tJ4NPeU9JyqzCUWPj+PcrfuvPtehZa37iaKIpdJ68WLGfM0cx
AIPEBDX8/uXDX0505p1jkHMd22h9+eLev7zrZWktIIjdI3llrhZbM1ubPU5re5U15uUUBfJfsGLe
mfb/eFFuFUivDvq399yWuq2TKW2Fe89S5D7VXuwd3Spk2WGGyjI2BvGNf8ZITs7E6FGO0/gWtuDA
Syvkc+hCkhjayLD4BqunslnX1X8NY5cdOglm27me24RmEOh3yuahdWiaq7IGhfL7z+7Xns7PtxF6
UQB0ilmF996mEC+xhycY2a9DQvnLWVaAkwb/eIwA5wkfQHOtimB4+/2rmk7APzsdf7yq4PGgXckL
G5DvL2dwdA65CnpIb87sPJGYg/ImquUPKJUdnuNVPQQ+WFMkhhK6pJz+M+jO+fWxohrEC7Ecdvz+
WZmFqJn1KodGJjb8zDwwWtDCSufO+YsMJMc0J9+9VxwlpqeEQjH6FyJUoiNi3u3JufcNKMZqJcej
OXOwmVPE4vkvfP+VDdU8nRBIt6BCeFisPMLnXhCy+fsP/l9XpAhXrM9q6UQB/LR3i4SLEUt0pOPc
T2PHQ+JHCbwCd4TTyFEfy/nvX+3fPSQRyx7PJf9hPv+uY4hVFbOJhzK8H0aOqFpScfspDI8pAtBZ
9bl/9OYBuQqHNXjExGacqlmolGBkkMZIh1byLgw/N+0CxTnGhpcwFhDzUQpC45UzRUCtcx7xIK7V
ciWY8ZV/0ZZ7B0063yyR6Qky5wsYor+nkeRlmkyxFs59kuR2dzjTV873jRqr9nPfVyT9xgvrHhmZ
N0iWBEDglYPooDEgtARMptDsffBAKzzTfuck9gBQCC7y7z/sf7MKGj8TpgcC2/7V3mehwJrDxHfu
A5AfVCnmY3bavv3s2Inz1BlO5+9f0H1/M4W4M/2YPddGPBojHP71Ka7G1M3tQg/3Z/ZtMAKmYOpv
/uIxtpyQ2N31Xog1KckS6k57zqFLLWBSH7OpoHz1ag13tIHOkNusAGeiTeYhN/LNPXH+iBhUsnk5
mRR4qKPmWtM2vTlDJ9yIN7RqKDS/f1e8g3cPLJs1fWaDamTwQQ//3U27xoUgYlan98x5NYmDeiXl
AJ70h84r9Uhwq5wXOqwEDOzcgJH1FvZlIg8CZQCuBn63vdUkaZHa7M5727TZ5vP8WobD5GxrJ9Ue
gNsgAfTirQJJplys59aq0nFnY23oN8t5JE6aB719utU8GQQKkxX8c3Sel80Gp0R9P5mhejxU+Y1b
xc1pzpOo24HmoOfVkor+icNv8cFpdPnNLgaIn9QBcoNWcG25vlm+6aDR4dWowXESFjcSeiOCytt0
Xt7eded5vzrP/iEl28QjybjjwBFZ7ctUl/kCbjWKHoXopL3pcpQ2m96dO+aaQcpoHVWQxrA5uvFX
SON9vK0riEeXq2IgumGw5PdHt9OZdUwAo9246WSGCHNyRcqleNTLTFhHhKywR0NGn22DWaYOtkC2
CkkjiebeHTnvZc8p1pfJLs4X8ZLKiW234B6JtMH6hg1Yoq6SHPEoDeDXAu3m6pogeB0Ij8u252kC
JSALMb1M9fATraijgaNn4kEsjwd6KhvmNGVk4p6LiZ3ZkQ4CjPWnHAO4OdqM0Gu6G1QTsXNIf8o3
2kzFRz/N5GkuxPgtxj7UbFJX4qolLnAHVzg99a7fH3pBWmUHmHOx7fUTiLHsyp1jhvTUAV/RkBDz
k5nuhHCTg8tI7kslhuBT4yGw7UJSi7hR1Pd0SvKRJmBaE27B17OVyVhfEF4R7CpOpXAb08rGyJ/U
CpeItiwMSQyYfPqCW4VOo31CK5MV13MdD4UPr6UU1VNEbLMtCEEodRPt6P8CBdmMzNAhE0EhoPHB
/zru4gbtFqWRRVIluDYdVuR+O6L9RKpX6HG5RV5zbKInFB8s2xQ/K7zmpkBvu6kRZl7bKVQmVnuL
cQtTdNpC5UJ8WZUm5bOC6zrTZwRoWGlNz2KOhJFDEHp08ZPfLWOADwe/7vgdiNfgYfUEM25DZ+VL
JaoawbQNXHUhrbqlD2x408XMkp356f0UxSvx5zo0UJZlwfdic3gfy5jVqFqCVxDI4mVxQd0NK4DR
0GgqLJ91KPIrsa96ztKbjic03laV4cThdeHiOHEgkYwMgtxACgvw/NdFXdBftwPzQ00pbkY4OShS
5yhJNqUvqpS+N8Glm3RVBm+XUfhAWOVfrBFNoEMc8OH0Ljs1enMDjO2lk58mbJcCJRBXlXakv4qo
UQ9/CEPABt+d10hquPgmCdhEo7yDMd3EwxuENT5K0fvO0zBM/O35aqtpQoDqdb66ayg7XbjXmb7r
zrVIAfWx/1BXRX+ZpnSskIg5p9mnMtTu4jzNGO32ZwTVlHHc8MqcJGhD2pYj8KWdNtUjVu3g1ak0
b4pHklcq5Dy8AbBUD7n5O+aedKzSHFGrbaJvzmBXYcqjtoR1dm4y5QW9xq0ilvDhXCisRUcTB+Fy
+Ooq6nuTPv2577gYRV7sG3ZTolUyyqFjg672ZJsQgrBJ7NPQ02S54Tbiu3PN1dZNBxt3AP9zxomD
UqIIbwxvLHCK9nMyGVw5gmSYgIkrqNLPmMsZqTd5cgPtmM0f+KVmoeHQWSDpt+cCZzKliol0f/t5
+PHMnqxzxDYA3rVfbn2rIGUkakOkJnRCIMBVgf8qI+QvF2w7XGDrMt7YxAT05Ht6hMnX0pL0Surz
I+QkAR3QWfWmDGLnQfu03Mf+gu9XDHxHbYJ0d+QfRWpyCmo/YG1rzFGlkOiYHe1QGBjEWsg3zVDV
i468nebam63wIdOT1huL0LlqR+RQD5iVHXc0t2dQl87JTg2WjdY+vzknTP3Op/093cLbsuRlxUCH
Ki1EOLMBtk4fDwUpF5OgKduMfsFnNuLdfGGiED3lRdyV+7EjrwiHNvcIMZ/Bq6wWqlKFG4wjgFkE
itJTD9AI+FTKIkN7hj+RrBaesDY0L18tdG9z89Qz+MAb4RCWdoY6Ue53l13i8a1mLr7Hko2cz2Gh
BKWNlrycoxDOTc/eYH0LGr3V/if/Pg144vt+4ErOd6JPBuVwDQnf3BvU6HunL1l8SJhgrCEUjNlj
3JgvKO98lia3SbrLqnfESzauClEPx9Fhv4YjRRHtLGogd0mrR2gMwauX5wjBLROCIHKOIb6KnafF
M1MTz9XOvGGdF6j0M9F+JjjJdG+dRcER5749x2zggWAF6hscNucD78qwnqa8xyOackTNWLoRpXOk
fTLU/idQ/3wto6nSVlrv5c+K8bxtaszYy641BEIvNrKDFen4DeB27KCTSwzfNHGSMQ3uvp3JusoX
p1x3vbkcGfIuigxcZGsGKdtapuIGq6d6sFftJbvIW5kADKUTExmUshxlBQ+XS4AA6sehD7wN4z/F
1K5IDPkwgVi2oEWE1wsLYh+IqQweVL/U/bZefDrkVm8Hr74yKws/TVdfETBQwh8/Fl1jNXvAQ0t5
Vc0hf7qcpNs9AhZZuEWSgg96NfdVhouGtU+BGbxoUodFnlIkNUdyBn/IDCvuifMH8HMtMgf3OXdZ
F8zC2qcmGuF87yapCbM4471VlOmvwPSS+/P9CSssuchpBFzglveL22iKuUVie+ov/aCYr2Sq+/iP
G6JaqvhHG83FvGU+0F9aJPvtS02eS4po4Ol8V/wMKyjcxDnBxOBBNrKYHLduhrLSypptWOMa2IxB
zUpExqyFZdSlCdEHuKU2mXlD1lJx92XE5m57JrT4lSmEAJ0x3j85PoRybjnnKQCstuwwZfJkRUnH
DgNE2jtA9yKvM29Y7b3M+QDYCaWjXLmp7TPeclxYtM8roA+LjjFKEvFhj4lltm8IPuQpRguPjdmA
6g26Oo1eE+TPsGnSnjiWzorp5daQVhFpTiOPmdeZyVHaavVQaZ8jQctR7UUQz/SSEkWRbfCcoL9e
XH+0drnfK2fTUwshgHRiUiHGaWZU4gw5M5LzqKU/03WDeOQV0qzhbredZIWUF0wUISkd+xd7acnK
bJV5v5FY7vzJjR6nWFUf0KCDKkisbSHy4TJAC85wgJWduVH+I/WGZhO5HWrUkCP1dm4wbXvGLZWj
lmb8ki3rdqTlKYxfMXwpctByQcZwDsnhsqoLizjtgw1Qed6kWPE2EkDSMWvb/NbzBwdNEMrEIyd7
dVk7ba23ZdvWt0njNT+EKqkXQsPeg2XDHdYPLmpupYbRvurM4n+VJ2Yuiw6KmooER04wZV0ezbDz
qabLBhO/TBbrMc1dvp6+avlrJxw+JC8gQZYOIJ51uBWXHqMVJgEzNU5lSrpOxuAMybK8IMHPYtKE
B+V8UD4ncaAhM8MsZhmIoXsuL8H1/FK4DfWBnyxcqTpvJolk3V6DrCm+N9SY7C6iFfvc7OGOlScv
SWxg8ueDYWqndXuFEbFlyTNzvyZUUXJNP62/jMgTuclwwx+NvvqUqkC8ONY4vLkr5NIQ79WRMxjf
K7Q/9s/eYPemKmW1Wk2oy8wrY0FniRR5weIIfogJWlfzTJSm3jSikZsKGUm1Q2PMGq38Fis6frJm
ZN3rOx6hseTmyRKrAJcdHMLUrMwoXNiBONvJSzeQ2Xd/DhmrBe3EE3ceWjJ7EzfWzwqjo0disTNX
RR37xyha7ejIgU2NlwPnG3T6U3/B5Gs6lL7rxpxVRgIDi9V5imOHll0gWJXo8/CRRKhu6TUlLieJ
KmRjCWcdPkk61rsz7bINFAFCa2qWg3PJHOB1D1NXbeiSVTZmqyqK96EeXVxZCJRlP6lnJfGESV9n
z+2UFrgJIsHqzGlnPbAhTignwsp2Ed221l1/Vj5TTqOC9npPXbppYH2bWi94I72CAThVJSHaaqDc
Xsp0Q13l0rkYbAIhkVSXRlwNyBed9XTWXHddnXf7rlHdVeCp7JQZZXaah9nHqh3TRxQ4M+lOzPh2
OFsNoCjQJ+G1yTOpr8W3ptP8puAs+s7OAvD1LAYv7XQBPzraOMSY8oWfz22F/2pl/0Ir62DP/q0F
/fj2Kn/B/PzxJ/4x3HFAjaA7YRZz5vzQXv37cMeJ/sZu4wRIic5Za/+QyZr5jg2ID2Mv4yDigf85
3zHGI/rNNms0YczMvv8T4xHy2l96RQENMNo5UEsolZgE/AupuHAgToHmDE+B9K1jyhm7u64jrd09
+lId4ARm4F949ZUCq1g+rlkbiK+Mnr7LZg0e/ajwSJhsvCe2dvWxoG93TddWjRtmpgz7W+J3KtKY
B9HsLG/V44NVuky/Zbos3bNdd4mFcv3MuSpENlzMc5nnWEmk6DYL+eaHbJD1sUo0yc057YtKO+mu
rkqfE2ccHBCHuLhQxXRf4AzsN7m9JDfEqMErnJDj6HDurlzRL28oO7741Ri/+WKwkWc0EXywrP2C
Icne+kEVHkNveGVPIFdYxVJzpHGJwVy1VJd22/gHvijrVOdWonZRNB8k3cQ+2fY/sV4RK2A1HwJA
FWTNZ0v+wZLS/YhE9safvBYNvGq3QybtBz3UzcM4dfCLR/sjnkPxrAKlP6gaqEfrio90OML9bGvM
mHN17+dEvvlT755wIvfHKfaSrZ1n2U2F6esYhDK7FVb5KsYOqR/c2n3QhsV1VxXY0Rtr/joUUXLU
IFsP2GdKVAMZcWt57HxneIiCLR56bCpu9n2a3H4vlkx9Cpx4qSkoWO07NFTbDmfIF9edin0Q5ZLP
pvlYZdXHzuKlOcCj5JPL/DkZrWDveXWzpy+FQrONKkRHpJKRyFPNgbMBMV89RqvyTaCobI/mjnzu
5iE8xA7amw0n1OKS3bujCI6ikaufox39ldm7sGeSSyjlFVbUEGzxg184xZ3Ww/ohWaS9lavf3Ui8
10YwogJeBQuEQNx54edlTyfG8rLHJRzKm6Bq9Y0EIXwLtD8/ABBe7pD29Yd6GNS3MfaJ7GXCRNhu
YbU/xDDkE4HVvnNRRfly069JdqkwLt2MgFFIlw6X9E3SpjT1S3ApHUqiDWFhESu/wCaXjSYpsNb2
JuzFWmJdc8FFdyHOiJR4wRcAI9NCr1K7h8IrOk2iVpTt3FTizJFusC0sLFubpnLF9VxVKt+MrU9i
0dw1/UEsyAI6Liqii3Y1rHp4TjHLVxvcMvJHM60Np9VSXEYZqMw+sN7CNbChBssc0WaSAhDG6O+C
EkqxRCHxOES5LT5msy42JKVdt0md3TFxlIcyDeyvc+iUBzdzwm9Fl6xXq8KxtQ1ncosMT2XTO+Py
CU2udwd2N6IDHCeHCVF7SqTooq8bDD3jFqtNc8X5bWl3yGTkXk/uege5rtmvELG3YajqHQJW90iH
tH8o7SAgV2mZXgIZNPcQcaTe5Am800ik2bXVenoTVCKu0MbzlpDhGusiLYMt+d2Qk/tZ7511zhHF
JnqfLfH6PCsipealcw6SUcBOCs1XQgDTrYzr/i4MO8Yacf8EzCB8EN502dfe+mGZ7AXfS3QVTDzW
G2xd6pgl1XIZL2FDl8219s7iDGS4trF+LOjf3JK/7D6RH5Z/yWyn21lhgdIfTtox1plMjjXYQdA/
HRyfhugv1dq3+Of3dt0s96nf9Tc6b8l9dGO6PBNfdxPUpDtXGdhruxMgCBb7uHbOG4LY8NT6XX1E
feweK2b0m8wZCBisWxcLdZJe9C4CUVInnkADaqSWrjc+rkLq79g+6QBbkcaohr8+0l2FXsSRMxJD
V0KRCIoLcrHaXZawkNvuOl5nkpKJBg3RXG2dbkMYCbcAjy2MnyxEIpXLLilE/NlrjP2tXYgyQqi5
731Y7bscDdxnNsH1EsSu9d0hyAz5gKRrGvrTj5wQAYRjWfMwdKGzJWmPJkNnv6Zrle47pyxhAM3z
RTwzZd62SSc/u2s63vRV+TA0zUSicFhvvb5vr11Ds1rroDksKl7vbCcTHwaM+t1mnJKVgIKwv6j8
hsO6p+IdMud5N0XS/45keYa5ob5NBqNVsGZSbRaLNHRs60Zaxt/aBsvHVols6zvt+oBfSuxGrwk/
T7Hk2fDCdrcGcXkEBKcAfU8WC1a6bJYg878UpHIgluqyk5MACVjtxnldiCzaQdF6BrmQbN1Fu5fB
HLYVx88keMQ2qnatvcbHSpQPq+0cqR5sBLeeEzJCJGdwUzOT3kXZzOSqSD+C1CJgHKfkRoe1vMvL
QeNR7dLlxU7D7kp4XXSV0qCIWUETccm6aW05Ut0MYMIf1nW6m8iPILDBLq8nQzYIuPeecu1WVwno
AR4JzpHCqYGAEFUnYuuhwEOP+rJv4Od6eMP8Oo0viYmYDmmMDnXwYP7ZcUKwa1tcNIyNjgmZAOhF
7Wy3tJV/5IGSh6miE5GOEzmRquyIK0mqm5S4QraiZHmVmd1eWAyWr9d5iL45UVl+7YfWOgVDD5u+
Ch7X2H+2tT+cCgGYYFno/vUjqP7/x96ZLEeOZFf0V2RaC22Yh4U2MUdwHpPkBsYkk5gBdzjmr9dx
ZkmqZKkrrfdaVLdVJZOBAODu7913h7AP+q30guEBull/8vzqNQfDPKZ5kOwkiuT9gC/EoV/KACKL
kahTZsf91s0S9xaZRnO9SA/NICfXsMrzGysR9rMx1uN5xKmMP4AVD9+sLMM0ZRm880oQfIAr6A55
EawNG5mO7z5OxoiQNazKLfE48SpIhvI+ChOx77tQXokQUeikBH2yjH+ERcIWiI51H5J7u4KzWx5U
U+r+xB3PBIKZpyFSGULtodmIpZQbXCWXD0+W9ykJh3Bs8+AOtxNv11lFh3YcGwc/dy4GdtWtSK0X
RHsGkyM3vcpFc16SX3sx+dM5UXTuQymL+iRzx93i/zboKKZol01F/NL287RH39C+TAYmbJAiiSob
7OEYIMjelb56GS32lchEzZxggoYA8hOhejV6b9602MetgjBfTlE0I0xPyrOpO0Py5CK5aarh0i2b
ZI3kvFmnZlA+5IZf31FUFWc1cxRcJ6wYx+axCPOrpumsfRQk4rJM3F3lO2IfTmZ7MTpuvaknz9in
uVvt0JEm5wRssu3YeX9I4hx3jmHM/WvpEehOkqy1m8KeaU6ee+vRHV8U4/11gyJJ7MfRWq7EGORr
8tGtU0Pc6w4p+/Tah3EIfUUuFCmYVHq4VOJJt/Lh0228Zpne6iIVLz6+bSZl7muVkOPIhXygxpW7
vKojRCG0ZwgsTAYteWEgwG/hRaOQqfC4cYv6Qkx2saan9wEKcYtd4x/yHnetvXHrZeRI89tu5UWM
24siv6LuXXeZWe5G2192Ziw4QccYMif7AIHeVJtpGJqH2DHMj5AEJWZeJchrNzabxu9IksiqlgjD
Ht1BWdx45FY6K2XO01kcK3Mtazs/mjzqF5j1ycGe4ngb1L0ebcyqOLUEDawTTC43cgShZHwUB0/M
T9toZ/WBt8oW8yYQHEircU7yS2vsrLdJBOXVMuGRTZRmuXbiwt7F9VLW1l04xX0eb+IhTJs3jAoH
311VP6d3U0pcyCn+nOt1Uxg19+M8cNeY+016ABh9zgLzlkkZk8FSjwkZMMCgjbICfqaeJRoEyner
QU8YxeesMeIKqRG8J/5O84IULN7N9iCO8RxPGLfpuaWpJ5g9PNQLKfjpRvnNs8PKc4q53VGbGxcF
UPymT2Z7nyHHZSoqpvq9jU3rotFDU0h0qODHT0F8798vKagwsSz+u1sS18NAbBFnsRbSe0vU3rYV
LoO5ltkbqGJvzBEjQKaxKH+bdOwPbtnhEJ6qeUPVZ28alxLGHlW1SrSE39di/qD07DOzVvgmap5B
hmPZNtTKf8+fGYUHBp9nkjf7MGWD+03hIDytMD2ogpWyDAbZZgmnmTt3O2JuhCK7m5/Jcb5K8pDb
ii/KdIc7S7IZ8oQgewhp5gW+MvY675TatA5Q2UphpNmv4kTgU8AprCPnkeTk5Pw0sL5wXp2qPL9P
whKRJaUnPZMaLud6Se4qb1G7UN9snBvzPZbrdF8ondNLIx7GdtXU07D1EZUc51zJuziumA9hFk8O
zBJ5x0K19W2XRC0ooyUf27S1niwRyqe6SR7jKjDPXVuMDCFr0zg4thBg8hHmU/1gngH2iLsBiWK9
iWNRBxf9lOI0lMrXYGG4thLLhAuGkZpIQEaTYz9bEjwizDL2r4pyLr/lpsgfGNvH+xBLXug+vWXv
aYW6h6Ltx/dBJ9ri7ZacqSoRG66o3uVtziKcCI1YtX7nzStaD2odmUl7E6fe+H2h6qPiN7DZbRvM
LeSnz0Udldltm0RUYthUwmDQbhgqNKwtjrXRcdQ2Gak2zPBSrDMqeCGXpbbTCLSxho/DRhk2ywOB
HbG38i2fL+fMbBqmV8zfCrYKMjaG0VwvebBcGTO+HWUv4n1nD+UtSq5wQ74tzAgmCStLmskp1sYf
RMwhmc+i5lDnsUVstYXXGreRQtby2nPPobjOatPTO1iyjWY5otdSWV7Jp6Ybw+rKKnLlMBTwacbk
p/HI0EBWXvdQTEBogUSWd2PWRiVWZOQHH+8GfuFgzN86krumeyZDOeer0dHwdte9yeCP4IA+sAMy
iZ12Gs+4JW0Y7pqE2IG1o6ymL1b/UcHLIejDmC4Rm+1jI5BMWqrp8e8JOJ8JCf9LmKN90OJnJNHY
yOIaAzPxV1qRkNMIY8MaLxNDeRsjsvEltZG+AoMbCJ3i5IVMOD2COTmFtzPgUXgpLsEBYQr9slVN
h82GsY/wIijkv0Yc/OPatFG9Vvciwf7CDaqsQWIYZ4+XQrSXgaBWxDZv+A2x6lde1c8PsXRGHzrv
yAy+3gCsMiea3mG8zGzsVPnHN8pdHTQ/iW3/D0n+BpK0TTcEx/vn+v2L13YuX2s4rT9J7Mf3//z3
P/7SH6hkoP2PgwCYBbIdZDEddvIHKhlE/9D2ww7hn/Tqf6ad438cgMVDmNOu5Z8mx/9NO3eCf2AA
51j4JgduoCU5/wosqRfInxYQH29iEcA6IqslIq/wy0tam33eYiODs3BieQsmb259nuCz8lBhE4FV
juf9hlWqf+GXD4Qux7olVhUPAl8z6v6k0EaDjGfa4s8HktPbGyQlA5AEIYh/egjXP3/fv/0pK+FX
0rCnvxZafUJqXVj7IJNf6IadxxSe6KHpMLPr70d7kjdF0+L4G7hiaxojVnOqZaAkc+NW0ZA+/P3H
e1gofP2aFsAxUC8eBFzN13zQvp9DQJ6gOzSlj8aNJnzZQbk3D4ML23uyCaybmD8xS2Xeaa1E7MSc
RSIz4IJCDLprQo8jGqua+UIhhRarxHLLVbiMBZVUwc+WuCADKZWGFoqJ3K9XXqy0oxIa7g/ZzcUt
kVTFZqE/P6RkwaxjnAZPle9JnKrlvI+HilGoSKyZeDTpSDyPOeUOpoTKjZ5fXLZjAcdggh/UOX18
AtcTrxAO8HNUzTB/pJjH74a6HB7Lvp73Kp/q89gyGBHHWYgNDyY952lsNi9pBmPaSkz+4jhBxVBy
wvXd9+PbaAiqbjMowaRVM58rnAhBe/ECcl1nbycDX9MMyKnBt9q+R3QYboKpSa88udSktEe41ZMv
Wq5EkLU3+OxQR6H86yiZgnCl/HS5IGoeN22z0gzErCUW1pY3quri09IH054BV3mU3cLlON3wmJvV
8IhK0r/j6dhbLO7sLc1/ue79Sb7NJHStk8DiHQJqfEi7uHnGkZsnA05jHvwxYg2NbXxyUACe+2R0
HaRM54+xF/ODiWbyYTZb9c1voLbEuBQcZdLBrigX9S3/dPpuGERWFXEVGygdONTCUcEx1qcQpBEq
xVYJRo0Avfa2kXZxK/w0WvUWZV5uN+0bQiPQzgK72DUD2SU5GBPGmLXby7dJsZxDo8OGNevLYxPy
cOeAcerUk+G6Ufj511sT2PYosIpadZj1bwLXYLpsxcUtky7mxGEqL6ESe+uSJLEfACOm9roudhVM
IjYNq3nJJjk8xjClLiI58KucdN6LCs8Ka+IbR/BLLuNCL3ZDelcIuIe1G/FdfDeH6hLhMDgUMODQ
4tXDD6vI5v2c2e5V4vIk4oH8WbcWGCAajgsfSvTc1yIRr0EZEXYwxnkOpGlk9aZJ4/jWN2P5Rhu3
XNRjOj9gWQaoQhAazoay2BlF3b2jGLfuiTgniy0pl51lcG/BI8xD3utbrV/Rkpr4B6azxW4pZiTQ
cuFJuHBe9q7F+99qdmCZBPGpxPBxRLpzSrO2ukrCD7OP4MGgW/YpxeLKPqbKezHtWT7Zcdw/JpgJ
Qa5FfrK3TVLBXZeJSRwMPzo3EJeCxBVy9uwBQiUPyg+MbhdLV1yJynGvom70rnrQhPs6U+K593za
K/LlsAYvGKfacfMCXDOf5fA+76YQm07kASFqY7ybXhN0hPU6c7QWF9Eakku+HPLM8qgaZdxOmGx1
xBbny8UYzuqbUEZxO4MIhLR23B8LifhpguK19kczO3SNTQbjFE/EnANdvAkMuXhMVUGsygwB+AmE
LjrPzRmShG87mBRgBhba36BMW4X/PGCe271lbe8+ZxaEweQwOEvtHiA/GSSqwB7oL6hmSfXFO613
b+kL5xWcw/nBCuduTYY8BHHLQzQo5eLveA/B3TvbxjueyTdbU19f9k1kwyDLoxPkuevOVMZNQ36x
4fWXLl0g3z3wbpbWY+8MJuey9ZI7uNaXlYGO2gxYRAmeqcfKLh6U51rbvgS66t35exZWYFhD/16k
NoVmnbxhCJ/SG/hQVa1enIO6jDgYMFtWcdK9M5uWEP0VuIyMd0RHW6dpKaKNhegVRaVHApVIsC9e
3PnCiMSAresSn/w8PBmFkJiaSjoZAfJ2JHcXlNaY3DUdgreqsmJoVlVZfuCnRQfreHWw75ULFd2t
b+c6yLZ2ZURnOTzoCyhfI6MYFqzEFu8soxff9gBlx2XmQQJum0eTQdABf955jQg0RIxs2GvhMFcc
aivfgx6JtW1UuLUzTjv0iXUHcyTaEc6qzq06csqtzb1/U2Ic/bUnIxTj1cIzXCVIYw+2yIKdb40v
NXZw570ComBQ0x+TEWM76gJYwl7MdGCO1ZvTjP0etg5nHgd4yJyGYy61p26b1768RVZmrayuUBgO
9umEApo2LAqnl1B7/o9OMZ3VUzIQP1YUz5ERN8Han/x5H+FlP64DUtc2kRem62BwUa0LR95QnYU7
l0jM4CjYX/GyYxNJ8U0RJAcJ1tWFWypxNi7A2w3OLEd7EmrDnIdVpTDpAPquG95ALOi8k/Db6WEh
m3Pd5vhEh6o+jOUGpmRzslp/ecVv2jvi5rDcC1DCZG2p6DAtXnSs+ni+Jnds2QxxL09FJdy1b5e4
dPgFwQZjUmwV4++bQLkFxcFsMTZrR7BsEUKEGqot9I0FLNyZN7B68qfAT9DXmvO4c2M4Qn00GDuZ
IgroE7y0LYOzPDPHY5Y5k0Pi6rBJjCR6LMPE2pcZbzwISXoMifTWODEOZ8yeAKlH47YCKbq0cFs4
zWE7wAf0otTdSr+tfsBvvEwh7ZxHU4cs2oUKCmzk2VDM3bS4EGqxjiKtNOE2Ja2iXGLnuc+D2V0F
HqggsEupzlJSWCFoWrn5Q1RVVW7cAKHzBrrtwFBGRvTFRrvvCal6Bh7LMsJss/zc7RL1Vjm5b15Y
ykVJsbKQUHjP0WCahzEtgJfMplZM5ia4OUHqDd8bqJ84YYy6LhDyhrwNbOjkwHw1xL73jNkKbTy6
rDzg9avSY+sM7XkkVeOuW2yXyhUp5wwrcRlQ6xy61dVsM7xc8Fn8bovQwCxQEJHBszFXnyVSnjuc
Q6W1HLCUrM9h62OaXgtiw7OYjNRktKFlocHgwBHswh81lJaNIN38Fr2CXgMFZUJA9Ei8SbyegijN
qrUkDuhqASa/NRoBs33IHCD/AhPnDUp8b11R5OGj50/i+0TfK7apx0OCcgjHv6cq/Fl8yQxmV27N
EKnzIA8RrICOr6wqhl0waZoCZah/NzGZhM1OwVhv7cEtNjmT2SMeOvV52S4MnkyFSBrC7KprdQY4
vDAJTuspDnf4t8YtiSf9Y2Y7ZINVVBq154vLZPm8ikg+OYZPWRpLqTflpZo/upyaJIuQWhwjKa1r
tsH63RF+g8Vf4g+c2khB/ERT2KqWy5mVmPepZfSPTDV4dhYEQZxAq3beJ5jJn6Es4vv3w7hJEs7y
hmLrGceoCgmWLn8jYMigm8qjrfgKTgL1Paym+SOcIWlNS9xs6zyLUBmNivxAT2vBYTiWx8KO5M3f
NxFf1IC6ibGAiUBSnCBAgEg83S+tUmtHRaPTNA6JYctTHLEZUg4HjLZz2d6UuqJZHBluBh7Mi4IW
qnMrudl95/2uofkKtHxei74S5J/4/hNv8Ou19HAGMQ+R3cHNqPzX/tJ7VwGanW3SjfFpdikI04g7
Sx73dB0kDRaRynMOS9e8wHThxawdeVLOMJ/Vo5BPqHrcqyGzp4eRivsnWPFPvcc0aehLj2khpsa5
CU4P6qGvFwsYXwSD4aiDkTEaGVTt382ChWZaeXrFzKTYcBTxggGfQ0DuoHmbnFMnmMfNa07mDZYR
FEF//zQ/W85fG1/HQ3tMrBFwlfuXxjfpJe8IVqcHNCASDUoEw1mFvTwHYRv2LZ7kG7bmZQvbkIMH
GaF8ygXNa5DqZeoOxS04nDw5pU9wBdz4d5GVwU0IvXsLK4WkGaNt5Ep22Df9/ZV7/8eLCEc0BLyg
qXb8wPzSs3u94Yhyhso5IfhazwEMVORS0bxrZmBLkdXjJkqd4GOw5+GQgWfvoPa+hrn4hmMJthzY
Y24Nb0ywb6qaiwE90/OgmajZ4hRnKFmdF9st0umCzKF6OGvTNDzGpJhvTJfYIBg9854YzvyQRJl3
ZVqp2LZTRb1aomWhgFx2UHrmMxxFxk0rexLB9Q5ju71xiyrMvzO8YP6oiFn1VnbtMp6DdUtL4/rU
vWNTHqHklMcUDRONdLjQlyQFP7S4+g1pk4qd+LNWn+pF3tSl1HtKpMv2goI+qoCQXTPz71ynEFum
OOKyQE58DoWKGtQCcsBCf3hMFgOUm6iG8qV1+gIpXbkEw7mMx4SblOGFYcC8nbYe4ePmuhdOXIKk
O3nvtFgVdYZyN3yh2n5sUG0yI9MRPAGxpsmx0PE88aL/Q0xBH+vBioUbSYYjyrDC9d4+wx5XvQco
IgSnMTU9Br25RuM1Wx81fEMOKwSnVTlRygdkSuP4TpFPO20e6L7ZYkNXfSM6AYuh2sJ/1zPI9K4i
sVx8GsKHqSu+z3lf7NoMUm8/UF2ZuO4f4qWjoUhrv3/ssvIlaOkflwnaLjR7J2NuCRr6ee+iYmQY
hKp9WHPoGLdtbsPi5eC4KZwh28dFyqYXel157LyweYXB37y6s0VtaJc2Fj+YwGOpFbbXdKLhOU5X
CElGmn6/rNU3jIMVZC/LOZoIF1863dvVaVRqsj7iTHcpJ5RjMGB2FiSdY6tyupY6cFbUTsFN5bT9
o2kxCEC637wyEEd86tJhCYvuecOIgRMAPwP1zc4BlCRu2JddgKUjRrnsJl1cg+uHHZ1R7LpdAMtk
YY0os6/xrrf4w85c5BvzF+5KBXdJ0R2u4DIshzrlTJRCgsrZI0fOFOkjNEXisvNQHkL3suXTOAfh
uYU65UUJ1CcJIt5TNgfwB3Di3rccoHtcZ711E9bDY4ip5Kob52wfagQIFba4rArwoSCjTYaNtnyE
rNJlm4ULLGW/uh6mQHzHjYB22/SSK6t28a8ZgfmRw3rr2tCFs77qCWkauRUZilQM5fQzIBfwaOml
Oun93SwKNCKAJS+enPrd1FY4tkEhZJIwkD2M+FSvc5MGPp1ceYPzOk+mySlFPs9iiDCwwcF65rMC
l3hSoNoRXMfxuVUalGjw5T4j3Z1Z+wC69vka2hMQDK+3NA9TzxTeTUA8HDXLm0/Ep3Z4fSriX1AA
gpzIii6YQWl2KF0KqhJV5Xkf+x7xFcADRmJwG1xJZwvgyK3XQN6ShfOuYAS7Zpb40YbLfLGw3Oo1
6iCKkZHk+nWYgF6ZxHPcSuFO1YoCOKJPoSTrG2RIsh8A5+qOR5yMZnmcFr4RslaY9MnCEmwiNHM2
Xm3Af4XprUWvVSo5r2ANcIdFeMWKSabKu7IL37uj4DFbgK9BfeuY19bsYYV8wv8doMzrRvmGSxYD
LbObH2qDZR7bLXx+Da44nsu2Rkcfnz6RGiPkPA8pNZDOLBm/qbIBe+TCFudYfPwnfvN5SE4F2G3d
oHo0TOMH0lRdLgcGj6+sKJakMovdz1cThsFOuEBD2CrFtyYGYOeisYuN9FBxh51iYGWBoTEMB1Pr
NZw4Vk56Nbh0WuvE7NjcDRSWqCKblymh2GmhaZ2PAftsM6bcwtST7ZuJ+/t6LIreImm6AsrBa/nQ
5axp/T7LVm/DKm7UWalKEMkoC6h5i5a/ziE6nyEpt+5TjXpTl+hTgAbtBVlIxT7Rq/dexs1rasXJ
VdALYCNstvD7d2kA2IlWpc/XiTX69VnehshcYMTXxS3hT6BI+Gdv/MCy7z/PBovAvlMfJulVwJYP
7gSIOhieexUkhsdRMSIckBFliERNeD+SKrWOGKohS6QSdmmH15/yKQGbdpX1PEi8ZcrjTGrB+eL0
9bkH0edY6WeQUh4+KzUSldQSvLmpEO5sGZgOj/NImSwYTZ6bTWnfGxX6oJh97KlRoXhO/TI+gV/4
609IcOgALUNbxCeyCcZNPlF+KnYTgYmKwvk/nHhDmonipKPZqVjYe0RdoKBNyaLA47t5KW0DgHoE
M3aymFaho3B2fAQ1NuAypCD98nxus1PA3QA5ms9w9E6+0dXPCGLtSvcTagKFQhpw3QLaPAjkDgdj
GYEsBjVwM022NwTFCj2Iw6nlD4Iez+FdwxHsdoJM+GKXU5UdETjK0yhKQES9VeJbYG9b6KFXeKqT
1kh4EKgXAjwHG3XaLiAT1mQLOl3jyntBEJ91D9er/xEQTrVHGlSuago8Z50hGIeS1ojvqkJvtpJq
KY9QZWhiSDW5soP6ZRg87toCI+xoh9ogYCi4B11JnmMNb/KJqiR3Vz1h9BzKZhNRtyCxvRwN+D9w
tSknCMWjgpwH6Ao9D5wg9oVMICD1z3/9XJh4RXLEGBjKvHmQ0G4Fh8oRj/HperKNeQcNINs3Y8OC
zqgqk0BLjgfMx69cESykRnjZciHwqHlyxmDeTar46N2l8bepooH9BIoDJV5cm850bIFv50nSkgl7
6fcACXxjnOaR/h/60H1e2iTdLHoS0wGobGHB82FF04enLu6anw4//z+q/M2o0mK8+KfC/i/BLeT3
qeL1z3PKn3/jv8UTdvQPJmY4TYcBri+fQoifY0qSXEhcNS2GWB50bRqq/zEZD8hBpqNhvon1CT4x
evwM4aZL//PfPf7Iw14qRByFHwqjuH9lTKlttv7U0unLQU0IyErVyvekifq1/yStg3FXb7o/IIqI
/AOLrNgxN+NoG7LbdF1uz4+Yr2TdTs3EpKMWnD3vbYpLUZ9bjQeitxOGy7FcyNAg5ayOYpPVBT6Y
Tg+tCf8bzNXlfYfYw3RmMCh/cakdGLD184KrZg5eeYUltAggwZjCGJkAaTVziSAUuxp3jjIbOnQP
WWHvcIRJcs2y3IvadUklAE+7HnIlkIarlHb4NzNV61c3aIJ0yLXXFuz8Q7wNfe+vdwfyFG64avF+
CDUOKLiqJEjZS1vXIdQuSryIj5ysrK4+gOiy+d7VxlPt2ibjiu9T4/v5O8DgS7vLJQESWDS6kDN8
B4v5L5cU5PZEIGmbvFuAncB+UD6L08I8CmeHFJrrWKwq6k5L6/tF2K+KfALhoigUTfHaTBRqODf2
0GtOxLApM90ucbL0G6p1HsW265aULL/Wj41p6yPv9y+XpbD4sSpylSdXZqL6IPq5tfxTYOHX2TXD
dm4ysAzZRZ4VEVf0BZCJ0wL/U4Jkf5jwOv07r86M5rYq42a5/tPKvP7d+Fp/kEPJ5UY+IhBu3lcb
oZl0rGjxp/jd4Wnr5G0kyC68e5MVjgdl7l7Be/OIQ8WVvjS6tbCSYLglI63OP/7+Sn7ll3xeiYet
BmSiUPtg+1/4ARahJvgG5/77oMIW6ZKYc+yrWwZxgXNCRb54/r96k/ETZ7gN0m6ZAXfhy+jesBIj
oKB33spets28kbMwBtQS4RLP428+S7+E/4vJ6G/HxkU+gsMLH8LX+vJA7awuC5F59vtkJeT0/MAU
OEjTY0yhnZ+SRupbDHWqh4/797f1L28SyVMenkhwBHAUo5v4dcHi2aBaFKPqDa1XH6JcDrQvZWwb
GXf37z/qi9W6/pI4HtrkQ3gwEdgqvtzQvGmsYhzs6l2V6K+CAx7c9UNpd+xR5C8l8AmvpmhhSn7e
ZKQ+mVtvgBDymKtACIfhEhsiUtw8rqKbPCcEwl2nQ22X5wXoSjgf+tF1q9+5BP7lwXih5RH6FfJ0
QEG/bmhWhLfwhIrnDdunlqvAJbDIPwbyF/C0aSq/cTYxyqwu/t3N+uuD0XngaMyo9/AJ/LptxfRF
k0DH833xwLAQIgdeBhM3CEWKY75FAA2McZZJEbziUIZHx0a2LYbj6wpTreE+q5YRh10Uzkv3PWFo
Fu0clMPzmYcUHZzx7x8t6+LLC8wFBrS4LJMotEPr67P1klG0Vd8230lwwtFllTMbXa6VP9GPrpaZ
BMZhHymh/EsDBgSrSYGAcRjU/jyzWUYwyec3XsAq/4AOyJ3h+MMqYVwNFt76Hz83YAKG2F28qU/8
J5VEUdythyooeFOHsoNZv6rbzucYpqceeCJYWugt2lBpygfa81SGNxi1d9PzMusSYiXB0bkXNrMQ
Nnk4FL7Md7YrPda3TNHGEV7r5tUPf+ytDEVbF6vlmuUfeU81MvnlkTYm5xrhlEc1OT51bz0VqhF5
vYWqUS6PS+cEw/3QIgG7ZepS8rNpnbODYNJPslKzIQR75KPpL7NiXueOMFjoccjvcFaNmTMu3WF1
5dfeSo25rbkxhOvwI5kfqMrfM9hNu5tuDCoOs1lOOVuwaslfmglGivhoIxsjfpzkWP1pRjIL/xJd
eyafZZh5A6ngg8wuShfl/n5E1VSfpdKY+1M/9URqrZFn6J0PZM+az5DjpByWZtzpM1OGsc1qg3zb
KRsWei2K4vDHF4AMmPJVCROK/HxjmrHBDfXMmtdPTYnexEq4ukZFVx77/B9iaLqEtRIFLp9//A4A
J6xraM+8DBNhO2zGCTXb4nEPeieb+ehJpGyOs9PwnZKfd9UF3uHO6Rg1fmAcu7Q41WXbg4AAruhP
dFBG5R+A8D63RcyB5Oux0evXpYk6Ti2HuABemjz28+oWRKQJgl2uBb3aviG3WVNDHUW8NQmgBc/M
maAFf2CiiHhhh3V4ETonAwnF/CaraeAeNtOA7QDgKYyi+C4s4eflmwU3jXIEXK4HuLXk8+naLbcm
hz+bfapFvkQeCX+6kA7e9Mm2MVr93AN7YBfYtgszXMzooXFwJS0WSPxbEgLnDye41i6/pZnhjncb
fBlC/s1IOtw5cDtrOi5p5tvzH8c+19fiApm7/toPApbgHGIx2cAA9n3yasmW5vLyKgt13RYPZpFd
KqwTvaesd/mXdeTAqkiJcCIzrFzLoeIO9sg2uZ1LiLsTIZ6UgO4h7yaYJbvE9PUrqkvr4V6ENf8r
LWji3SqAXu5fUjriYUD6QsY6x7B60ZuHdhV/zaXT6iXtEtPcgLi4Fk/CU9SNWIYIyxnuET5CCdim
TSDUfBgmU+XVxVC6Fr9QtgpLmjWJwL1+q50sa7sN8TyL5R2msNTkjdy8j1LYBMPGQlGtd6a0TEEM
oVPv8AhI0O10xZy45oZ3G7ZSMphiufbmeeL1D1UIpXEbVQTO1hQKY+Nf+h7Z8u0qNXXu4tqPcye7
aiz8XoDtNLmH3QpinmmhM0bkYxwzZeJcinm57JAJTqVSxngGwS7gGmMD6tSbdAE2vddaWTVfpo7z
OWnuIgJU3fqyUU00hWsfF/6x3LIRs91sOyfJZ9wbBPwTzdHyQxAEXNC6FMySpJYEX4qCbdZ/W0YM
u1K92c585yifigWJbptOaZqcF03aW8FlB/CrX54s11tKAOIixa6YY/1emv2keIdi3P2L5KzRJsJi
J+2hb/E79By2SiWxasN4QzPD6tWE50ovLxUu4my5eS17nlINmMtZAJ9w5HdF0tS7IEOyiDfXzETc
DTuzEyM/SQsj+bOujfW+VJiDDqoGXONFSt0+YXsC5fS5f11qsDvA3wtYC5bdKV6oQbYOJlg8fTl7
ZyG+8e4hLNXChaeT0fPRroXKgTxvYoM562cRcMpXMaYXaotiWB+yXddLXscJUK/BqCZsZ/aHOUQ4
eDWZc4u/B1uU5x4EZvV8JQwOsUhcyFDj800iZue3KkRwdvFHH8Kur2/OCP+xifZFy66KIWeaj45x
7HNo7YIsZifZMKap461r9jHaCAiS4IQNh//8aVzMFSNaNrhL5DEGLOwcyh4vT5hBt2BW9PO1rrJR
/9nsNg4v7pJB98BoudEJimtlhBxalsFb6WydoI3aEe/FEswTVUmSsXLdMPYCsJ8U47pLGwvjfKOi
AgXeKlis2X/B8qts78xqQvkGBQr5eNuidjj5tQB5ZFbeizei9KSBB1FluFoFEpByWItMvhCYjbyp
COqmfEfHvbS3FYHc7euIkn+8WlC945VjlPgACccbBQJL0Cys/CREFDxFxtELh8tWpvHUrDDyqKxz
HLOyYhuH3WCtJc+oZZOf8HTPOYWHFif4ZIIJSEm/tCPyBTeYSztaidaYu+fItnr3zkcd4yZreJDF
BFmttOcY1QPWfFbMewql6tilnGTlOljKcVk2UVYuJmmtNkAgHsRzjIC9Ky6wSrTEbkDQRhA9Bdpy
DzcybTj4/C44KYKTgb7dzrbWM/E/DVK+pFPRxoDZlq/NAGOCdeKVCXJ5p9vIxhyXs5gUP3NvjVaK
tkowwelWBM8sGU6Kjmdci6Kp3IdeSYIl8T0IZiG3UWNO070ODeouDNUxDHcNVy2PHW4tAPOt77cP
DANRQ67Kzg8IDwoJAlumlTng9raJyAMjbSfrsJ9ZkF9X5MIWjZYPB+2iCIi1qjys0ccL3FE3hd/N
kqR7zyGdqA9EE6xsR3mduWcUJb1w0zNIKP19jP21f4kRolEUe/SwlLXpDwTaThdZTItgyjYby+vm
xYcERCCAdqHky+TXf1Tf5oxAx7rFkaxpFCQY0kC0WMWphPcwzp4Q7kbE0GEH6ikzoUaZh8CjGovN
kQXTTrOuNVHrkdS9B8wd9LESsZGwuGWoy0d0OQPLIXV9vcNVnqkrTNyXYyve/Rd7Z7Yjt5J151cx
fE+BYwQJ2Aacc9Y8D7ohSlUS5zkYHJ7eHyV1/6qSW3L7uoEDHOicKmUmyYzYsfda30oZ10X58sHQ
yJzOTWRQknpkfLL1kBafssvAAEW8t59AHChM8l61VH/gXpaTg0wt5EIAZ3SRB/seT7Z4gjZQ8las
Gu5LsEd0Qa+h7huPZdLrGILe+Xhza3vP3IsqmGHNUkUHRC2wlqU+MWoD6fB4adnDC0gyW22VYnYO
gYt6qz2gc3NYU3AqogReUZeAv1t7HqIUFsQit9mjB6TklCYQbxUXCIfPsnP6zTDyTmmfSl67l7Os
wFTRueb/VfBz+ctMwlX5LnVe1fL+O6ZDrCiZK4kkhiprBbyjkvgEq31B87nUq0GoWW1s1bfiC2iQ
soIClTIxJChOsy2qmoGAc1LWcilZ4kAt1wjmvlDWNwD1cIs3Q27pnlGlVdI3WMk6ZGyOORViWHHO
Gj4tJdL3do/oimWX+rmDuVbFdcxQYLKiCcAKvHvLCQ0uZB0h0qyQ/BYcOvLe4MKyzKTLO+g7A4Pi
4R9XYm74Cq36mtAG+kNlzN9YEfNeuJvMKif8oxREy6OYwDXgzFKMofcEzpje04/byIZpWQ8c/3p1
5zfhyCd2aJRzj/pOS6u9KKNMD/HVPKRmGDzrjGzM7BDXIiqGo0s5qu9maS9VLO7DpfmEcEMn8bE2
4U9YbJRwyHCj24TLqpUvGh6Wgn6dNSIbN1upkA3YVCkRKjG2S004auvBPYk67V/NKrar5EyEErnS
YZrd5XvgOMy58KJlFJl3eecuX5GmaJaGF2gjfgDLxlKoWUSHPiWNtTxgTthjdds3tsQlsIl+7K6x
1hGbZo+OnS+U4zCLQ+jfLvWmEsvzGAKEobI2uQLpNwR8JX/gvy8/TVXSzldDjoDY31gx78tex7Fc
SkPi19FRbSynXt7tj69HpjzuS94PCAb3bcfCV5yhMNTRZ+0PEQQtiOOZ5FvNpJ7HNJmoCdKd27rL
s5uXaHjPGVJFWm2iHDVDj6Ye0QxFLWMe7m2P0pHXKueWj2DWOlmaFSTNpZsA0Ka+iWSQtC+67ROn
WHVZXysWl2lwnTN3QDRKhq1n85wBnVoOgWntcWIzrXG5IZ2LrOGKgyf3WU3M6k+dweb8JGQwjXo/
omPOXnRsgVdZhz8qnw4tO7VGV/ktnzYZSQOZtj9PxP5cBhQGYxShCd+WUYPPYIeJgMYxcF1jfHU0
OpErXDAmcXxxHXMc0XEbdcbBF7XT3yHxcHpjbQwW19+Ig+XQDYZ6qcLa0VoO+RIbBP8xqiuej5Bx
HXdNkUpLuY6JlqCppNVeSY0S4KF+4KovK+5sNZx5j42sS2zPnB94nAQJevxFbTgvSyXUPi0OtfRG
FW9LOfLoHyzfijmqZD511I+vXqnzpbTKjQL8F1jbKu+ajdK6Wx4MhF68TaJ0vmcOoSoaykvTHceS
8JxoXk7cXoB2XawHSy5fcU7LqJQF89QF1j2k0T6My7G/BtY2d0e/H6384Hc2Zwo2NsOlPnBGpVk6
cVpW/DWBq1rWqrQpl0qUOSKrOIaJ76dGaIsZ39Im1WRInVPw92Ld0bmy8y2GhuUU+ONgkYfz8qar
eRwmkDwNcZv1SvkzJ15X+ykPOockk6d/iMuSW5pY/fLWialiJ9yOcR8qtUVduoAba5oj/OA88UTh
2VkWLMVtNEgiRYma4Gw3km5mMhA7ZfbiVONyQp9+rBwB6UtcwwInBJ/lz12j/0vPiHgB9GUMdFDz
fWywErQNwjPIhy9jqJZzpo4N8gE3hjs1OfHqfcvn/ctLfuyq0abCyuYBgMeM5VM4vW93YiwofVMJ
9cUTwzK9+fFo5L6xdHb//Ol+fymiJalxF70kzfOPWjUbpfus6U58SdxwWZ/AIDjAo0cWa9auP7/W
R9y/tGgdSwISbOk6uBs+tik704JBTSjbl9EpAImD9ChsnkRPIfSY1iQVWeyFs6hYNHoGzkQ59Tpv
/HxdK0wgF3QhlslGwJF3WXt+rMw/Zx9lGy1HhFJ6HXsC3q2BP/357f92qRZjIYWtRZaHZeFafH9X
RtLQVTRI70VBQeF9sEEtx0I2V45Qf36p3545ZINOwCiISRAayI/9bsqoxC4poF6CmBCR6RBOOLof
rFkuXxERRnCD/vLh3jsAF5KcxCJpE5hM19TGS/n+w7VN5/gR/fuX2o2XNUpBg56v+oSV/SayIeFO
mzCg3qeYmPjz1xy/YnvJald4xz9/9o+XmampR17KMlXl64aD7f07GUo1apz9zmd6EhwdYTrSpfJL
uRzn//xKH6+y7YG9YxCLKVQyQfrYvM4oDH3HSq3PfVnJ7FzV+XI0T1JOagdIV0vV+OcXfI+0Y2iC
vJa2M0NeHJAUTR+eILTZM4vJ1JIJyJwo3rZOuCxzLIoT9zVsmxy4apzAsQzWMvNg127//Aa++1N/
neBQasF5NpHWYgHno9vvLy6nxDi3akQVsDGmqNwyy5oxSTQo/Iil/162aHgF7Hl4X5f1+2dT3PDU
0vIqhCrZF4YfF6dIvaXFQ+t/4luMw9DhtDAjX2FL6LIBJPrGd5ThDwCgMsVqLQdv2Sw10RLwYrA7
8sWHwMwMHUOahF3xag1Y5BPKN1p0WyQyRKQdE0bLJK1WmbHUVp3ulrLLWLDttJGJs+OeiTqhtpGd
s2zx+Mdr3pb80aDvKO1ZNbPMXoqmFG3hUvHZ1lIsh2mRspKYXTRw/f0oxa5ATMColyYL+JTsLwm5
vz1w0rVJrMJ+jybt90e752QRG8Can6u4cahZo1otR6BgVksF8LNl/ec7vnxb3t1wltrg+4zGRwvw
m+GdQRmW3s4fnoNILD3GPsE4dO750s6MC7MzeQcrNw96DlGjhUSQJmxOnsTfBkUfPzkRoK7JyikQ
+vCd+2gwxoRUDtzL+DmraH+egHpRxb2dDXZ7ZnfqLyb/jyuIQ3GG49t3BY5p3/U+POTCMgmIqLvu
s25g/z54qVweizStl8rqz5fX/vCV5m/3pQDiJiSTN/J/PkwLIyLs8hyX6X0JtgqCAu1LFe0i2qic
dBMyK/kuMPAu+JekYcNzOS54ZQ5rHlzqmrYuLRiOPMv8vh7gltBHmN2lUE8Qtj3FkkXgNSaZemlr
jcbSBvAVnOz4qH2xtImzgunI3YL14MMZmcdehAlimRRZmtwTTlUWmVPN0QCMOME6qMzI/YtW/8P1
5hpghXdMvqeuJKD64zXwiAoMCtGP932RLjtzWDGqAPWGWnx++PP1dj48z8s9ZfHC5QGXlL7+R4AD
Cix6qpYb3vkuJBpeq/donWa6WUr9nqWeJejH7D1HpMNVKCFY8nD//FOr+6VDYAwmF9dz5dLP5CxY
s9LZRBXSUTCytDfms46vKspZgDTZsCfWgQPTNiMImEMjyH2OJT8Hf0yLliGSQdgB353ZN2f+n66K
5YbPXsqrGN+n4/JHa0JbKDDVBsnicidTi6plWEnNwl9tVAuQgpPRjxEa30ie3ZSZB/teGNLlcFaT
VQy0QP58Sf33t09KSdwNFjwESx57IYCQ93tCwyfQPg6pVyzh8iltS88Gqmh7B5H5GOrGPFa7yB2D
Uzz6ebip3bA8YPLMHzTBHprE2L5kaBo5q8CYMIOIWDX3IefX7grwMEDG2Nf2IQnS64JR26uu3a5e
iRbG/ZpZjrhERVedxmbSnbMjxfOSYqGzjdGlzuPMHFmfhC38JDIC0OWTHuNlD8ZsKA4H+UgAaBe0
Vy67ElklMPXP5dTqjaqnZstMPH/AkeVCsraZEqQ1Yng2kYERngK6imrCO53G74DzuTFJMa5beWez
P7/UcWV5q7AVMS2MqOv2dlqWd0SoYMRy8DBiETQAfBn07Z6zPiASwqjbW+F2HWVR2B9SnOI7xgRT
jfqR4TKW6yAxVr1b6JMcq5waIJAQCJumj70vyPr2wz7bKKB1d3Pa0xJzLSOm22e4a1OY16AKzS/2
pLrPlpzd+7j3+nU8iuI0k0SJusmU/CWn6f1izQPBWJnFbAFpuDaFwocHoqL9IxsvKt+4X6Qg2GGZ
bUVeKXiWrSnu//L4vdugfryYRCi3bPPUcB8rkhCdL2fyoHwTpizQCI3mnQUpEuF8kZ1r1+k5/+GP
umZEKLO/1GO/PfnfPyZaHUY2LOIfzyO9B/03c9virSmXzFcnr0nnKxw8fH/ZJr7/Tf+1DX//lK6N
H8wjR5IN+eMhcoRUbGu0Mm/WsBhnHJvtYlVx4Ek2BAHJm9IuwpukC40alJMX1BtH41fa68QTZBMq
ZF+I9cRlC7zmpDQaec9+iz2TvqJ6KAqKFwKLCyIvlOVeY9krobyR5lXSnr3GZWQ/Binn1JVVWSbi
8Cy6dApA9StDFoLuTcYszhoCGmttML2lVQQTounbHV5Q8wUXCPB27t9faqEPIjwuyVIGUAZxXRz2
6I8lgWXIbnT9aX7DqMPFjzFh7p0qzbH2ji+lFeTPjhGMm96OGHqgRBcHt5y8cvPnx89bHuZ3dwZz
2XKqQwyIcAz00PvVz8rCgvFBLN8iqIsZ7bQ2w9fkyWDTMSWBt0GS8AHwBsEZiVEXTHuq4gBRLTgn
2kqDk0aAfjlbkXuAIk3jrA2Dz0VCP33dZsZ5gqkcdwe2Eqdw7uiB5peVwU1bCQZj03pWI2OXlKj3
tawDeUPZqIGEusm3SaTJhSNxUWZ0ig9JVNWXBZYeReJD13+Z8ri/BxqTXRulzwYhRmvYObYaegi6
SXQ3wI1J13EDlwyYmBWskKMzApBpkzIIYU+8dT3DP8PI4j5adLXxnGcLge3PF/e9LIlbzLUF6MJx
X3CalR+RTj0tYe67DN+axPUuwASkD+QHT9DjQT0B4eMs8ZdX/OC9+/6S1AYccSyb7ADkah9up2nn
sOvq9Gtap+4JbTOgIGE/Gac0KtMdgwjFSk+O2lvtmPlDEo3qDFyYeY2vw9n95dP//mhRarJ82j5o
B6ypy/LzC7sHp7nX+VFZfo1GBgyc26vwc9XO4GybYkLqbtrY4EGNQnUlZiGe8AYLeM3IYTf0SYIA
84KBEbmthHxKVK6X1i8t9NLo4vNMJN2hcZzxArJDdIzgobsrogLsYdVNFlyvqDaLHniuX63xHAGS
NLgsuzRTxnkgLM0PDNI4E108XU3jwHaWkpQBLpPde13BojgrGPNSUTqFxo/e5CWSkiFlhsvQ88ED
XrilFululT2Wx7jInXbVSuQyPImMi9aCrt+VEySAeCWKunGBTIQ7JfI8gocj6/OhBmO9qhK8/2uu
X2UdEacM7d4kHuFRtVXy1AO8+OYmdkKrhwC+vzW+fl9/wEHBq6d2t0D1/NbXc2wmodk4ZF8J3jXl
4iBJv6DymJgacss4U8m3uevDoyiNL5NOgY9PuCOK/48H1l8kyGx90KvoDbx/SFBKdUU3y/xriN26
33y/IdiF4/wsyYXambMO7pq27HcTWPAtdu7xOYYhUPOcEEnx5yf2Q4Pu+7fHdx16yywdC4/Jfv9m
5qIfdDVm6ddImuIW6nF3A0fc2Egau6fsi/1FnzfqpHbL4piPjnWuSslGJnM1XmHi8xEkl4M+S4ze
+YZyvvFWPilEt395l+/PAMu7FOhdPb7iaKY5VH64ZERCTkXQuP1Xut5NdE9l4QEjtd1p1cOxurCF
zpgpdbPwN37rVd9iEj6y1Rza9bB3ZNU9eEEenZlyyO7t1u2ZkLALkFXS5lzuKMW11jDu/XGj/+Oz
uJvqr//zv7+8FdgNk45Dyqv61TWxhDdwg/41Eu52MUD8t81LVql3doufv/jTbxEITBU4cX/mkP/i
t0Bi6n4yl/KNcyg9NrGcCf8RR+59CpB8wxVj/+HBptL96bdwMWnQ6GS/R+4rEJiIf8dvgcKbb8Z/
lREePDgLbZxJ594KbPTuS5/gl7U+MLtShSGKERfc0bXvuTSy3dY7Fjn9NYkmZ8M32b7Bjg4xvHLn
LVCk4OhbPhqtrBruJvx2p2hdirXVKP+QcbLiCJKm5Rr/XwqDpYy3mYpuUHgdSH5CIIVNEXtl+TD0
2dVguwrQSOSvDTj7K0uk4xq0MuZJqLVM6TITIJOb27eqxCxf17ZcQ6ctLtxBdwRsB5j8pHI3wHfz
N9Po0Qg59ykzP6fmoCXD/noKJnWTVsLb01h3aaDB9L4BfdSfVKiATicZUwqN5DvswRIlmxQa1Nk0
CHksohG2QTqrE5fKaKe63oHKWc0CZaJpXrTCIA1ncKdwo8eR1VWODeXMxHj4gETF3JocN9e113hn
ZusfOMrd1KYlEbkG1jkqrVPsZAXmugCyiw9egZ4d2CNUnztl1sWaBwYySWm1qyZiTUgGZGYZHnFu
VnE6KxeqiWfIEziwzCersOCMJmmE2dFYAilBTglwfAlHzudbCBvNZpjih4Dt9Z6tXRzZ1fVzyZie
eDUQ+CZjlPCibifb3OYVdKtg3RixZZ7qMnTm27J18FnC/K9845VMIw5zq4rh/bzrRZe2K5rQ3bw2
vcrVK8MlQ5qiIJ1u2IT9iyBCFrod/MYZV1gbm2Ff2B2hScwb9yRasDcnZL9cjkWpbgypUEJN8LRi
mj9z5+iVihLvTGYoslPmttnWyOYlc1QHBfm3vZtdGFPCgHNjFCOjxj1T9rltz6nFEzIKcZ4BWETa
6+hOQpLROPvLExmWSrTPaDu9m3aGZputAiYvRop8U1UAZa9D4sn2ZVP5kuMGLBY97AI89P28d+e6
VTf4s+1J3A8mi/atoSfhR1uDrPmCeN+o6Ed7hznIHxPegKg8czwfkhJJzQ41btmvsclYj5Vfj9fD
2MwMU1HnLW0LK60IqIjGTYJgPlwbfdcxdpy08RBnXpJt7FkW0woFxHiO/wWfeRk0b94cNTSYGzu8
KXO0eGtWkqZewYiPH0KvzIoLDE/InojpMC9nPQi9yw05hIRxxRWqDFWWJ8Rqx4eqzI1tMksnWg9+
P922YUxOjWO042OW5AHEpobs1iZ27U0eFdElxLvmUkBs2ipN9IGIrXLA7kP2wmx23raIGhPaQD4f
OEfUVwKuMMFsWMJXsrHceYUMckHOBBaRv2kaHmNfhEe/luR7e51iz4vU6G0sw1Lo+axScsvnrCDy
11ET7cEYRo3ZqZtey/Kq8etoLxt3FVvauwxSHd0h8B1PsXza1KpGND9/X+X/syH+ZUO0Ag+33r/e
D/93myGOfel+3UR//M7PrdAPPgk4nfTSA5dx0q+E1MD9xDkjEIJ0bQ8rWcCR4+dW6IhPiL4YYcOm
4cD9617oOJ/YuPhpcCUkUyJT/3f2QvxO7/dCOvz8QyeReS/tZu/juWfhRru1TU6kl/uQkz0DwWOp
9H4O4/EESL13mA1oBetqGKY3UkvlmZe5DSpfyxpuSM4wqeNq4yWXuXmeYeVAuhM6dyJN4X6IWpSb
qHPlRZzr7mZKdXKHgizfZ+iK2G2E9bkimxWjoUxPkDtv1dQ1X5gZpQd8hW3CeA8lFWP7en416wxY
NI5tZm9jZt8y9spOgjIvT0Pp5Pve6VZIJsrzyrPRkOdhsTHSIj6xdDccywTOFi4W4WxsI2ILafqa
cI58vGRDzPd17gdnE7AlcNditK/RFAUXaL8hbU0JqHKggho5k9PsOJrke/aQ6MkKkuDCgrxnjaI/
D2HtzObEOEAgzyTbMjDgbNfON87P8WooJrH2LYxF65ZZyhWbkrsiNRVBrOuNoFHzpN97uVm/DQMv
4rD3rJqE6Nuyr7J7eJmiWY25m8KcHNND0Cm1GdyhAOM3WbRH7Z61NQkvVR8P16pK5lckZtNT2fbO
NaSx6eBMaXshnHS8xh1EHJ5tJ7sm9PpTcxTNl8Lpxw1+ALmrda730sr4GNE4rggVyA+6JOGnId32
zQicJScTe0JASEoZHd1FItYnSGgzyGObzgvZ5OsFTm0c80xmG2Ib50cXq8q+abT3LQpSWO6pSk6V
cIe9MIPwCHasuGJUPts7CN3ZCbPV0Ng6dFZPaxbMh2hKgmfZCMqShIyisBbDbY2P/C4I3YR1Fxra
0JlI0PvWSR5D5XbQacz81q3cmpQWH+3tgLj14I05+DWSc51riIDJeRS58w4BZZ6vjNqnpUecL91x
BXEqYe88g9prXgWEmp7QYBPhOp3d/LWn6LkIhcgP09g7p4IZ9L6oRUJ8i0yeGiIyUNjV3nWB5Pkw
Egt7gfjJObUHrzq0fRVdKiLk79LZIVC8gHRQGP2xLkMYgkHp+Rd2Q0AIASnivInc7Jgw6TikREEX
q4JMIBpNsXeZ18OpHcMs1xVB1oaptjQU1AsqABNk15iBc69D+dI4w1doJAX5jjVh7+jGCX8O3R0t
en8DQsV+cNzsdRqcOlobkWs/S7+8q6gGH7oFMTabpXldxQI4xkiA8YlnIOVYIUsxL2JNO3o9GKJ5
6cI2BYeVNcicKelfk9CP96Xml6I5ye/9xFxAOzhuTCbEpyB2iu0ANIEI8VxskAcXt9Lp1BdO2rpd
KYC8KDGPkT2Ik2po9qhq0OaJJQIsydPsmhFtfuOF+UFMgzoR4Vwe3ayoNl0Nkr1nsXwmLCo5Sq8g
jyFxmg1n3XEJe09v6g5v9YyHn3gMOmpzPGWLMi57QmY93ksar9e1XZAWq2p6Im2c2RtO0/UVlcBu
yEVz2rToo6Ba7TyVFvsQeto5kqB83+TXOgz1k7EMhjPhWNepGTmHEjNKhzea421p6vaVDZx3gs1j
MEe5r6xh3Orc6o1tLB3/SZGcVK/I6cmT1SAnIGzzFF3OcJz2BrDPZDWRn7du9ShAnTKmW0WEUfXl
TEdmrvoe2mOg76N5AqubkxMKCDZqWOZoiK7yvphP0eE351MZmlvLMp5SO2OUGUUz6Ko8kNgNcJIE
WCPXuZE8ZsQUHHMmzVucYs3Kpvj/kgMbPg2rOLj2Cl8cu84D9jKjP7tOlAFNF3wRGrzuRaRgh1PK
wCuzEwW+3cIxL7RfmWsCeUBIkOQntigdiatl17iY3Th+bH03OQP08pmpujiwI85rqiR90UUu5BVa
WGcd9Oc18U/wg3u3vVJp2JwD12kejDDJL75jUJaMkR3Yqmgz20B5UCI5j0yO7INQfMo29KtdPKb2
11lGPeniQf3iOs2yufSz+0Q3LLlHJQ/nUcB0RTAbRARDxBla/GhYgwmOryyL1ucQuAs1oxlvqYGh
D0Nl2UyTgsIy2v6p7wZeSvMfgjMW5oEHzRrWgYFohTtLFT1FTr8vk1EtHpH6PicHOcHit0XOP19l
mticWuP+AbFpziki0NIFbzXuBNyJC0tH9gnpENnnATjyZsDgiauG7TbhK37a0Sk5IBvDoZA1bQDa
SCSbohzMpzxswwMrE55fZW8mzuJXc58arzW22pNa+cYOH1V3iXU+P3quEe6EG3XXsND8ezRL4c4y
G/OWNAjqbi1DYz1Nhtg5KGMv2qn5UpIX92rOPcs/04oZB9LoRvvRGSzAfb6zsjvjlHRRm6Nm2QJQ
XiHOxaewOBrNhBUtMa9RuC2QgTSN7nqPQoTjTZNPa4646rqJmvxQEWCbQACXGR2hrqWrJ0O/+Ra0
AMF0HhMBNA7GWWIX28kvITrpMjsor3/2oN0SD9RxfPb7of+SKfGM5+/FDPtvGBqe/Wq8Ka25WANX
YeznNKCxSKvc4iu5s5uoPqmJD7zTdWYTSzyUr04gxkfEo8++LoXBo57g3M1OanSXZn9SN12jCRuE
pD2Lc0qtMhKr2caLsE0wx7nbRQEAFt2Tm34Ye/+qUWSvPnUi/NYnk8NBWQ/cOGPC5rAzNPQbeG37
nhDAeV/EdXWe4FusnmsWUGqvxU02huBocI4VJ76RtZtlCL2hyMtOLULITvo2kc/e5DWf6eZH6VXI
0OoUIKjV3hFBH4d7uhz5DMupG0ji5djhpW8+ISbGvYdo3NsS4RYCGjaSrEJFmzib0jCnPQLgcqdF
99hJIsnaMco5Q3MnIec8joY9HERSA0cuVH/BT467IJeUk0QtJ6171ge2TxCMURF8FLHLGFIbB2qR
+3KO821My/eEHcS4jY0kOhtlbq3xF08XOo4ayMWtdzKrYaWA4L24WTCdtIEwaJQY/d4qx2mFWJVy
y5ntHgqd054myZEWIXJgEDJVqHBi4esGjoGFQHgmVkX3upjjbpNyUDrOLo4bAnXDk7awkxNlRgDO
83xtSqsG8i7UZopk87l3BJaF0Zv2SaOTHdbCYAspKty2SV5tAcjWtM1jzHkKQ8IaP7F/6M0afFpu
F3uPBOJvLrn107rGkz8mcLIc60345Jo+Lrw02b3SzGgy7x4c9jLSQymVcN7/zyGuVIma/nKIYzC+
tAD/9SnuMk7eRe/+/IV/HOHMTx4zR2J04a1xuFv4LT9DLnz3k28tJycYpqilkIv98wjnkrDLqJxR
wSLVFPzaP9uZjv8JHoOJ5smxBb9OLu//+h/vQB3dhz//GgfxgYGA7oUxtY8ME1koumA0VO+7meFg
gGEsPe+IQRV0rp3O2U2cw7KCwgHkZfK6R3jJ865uIU5SfIQn2GPr54C6+d4rgWHh7e0eTQeeYDSS
C/DLlbz60VX99e297/9/f3c2G/eiE2VwIj6CXiFA4Khk8zymeDlevNgdrxozLs9Kb4Rh1yQ5sL4a
Yn4HG8X98cC/u1S/vjajmfenW/rMziIYoM3MbA819IfpQwi/txYYRo5hFD5ha3XW7AdJQP4Wg7qN
wB5xhoma6seZhDwd3SC5t2DQfR7ncn6TPQv7pp4naCB51G2xg+R7hfc7Y6eoxDUzlJrA1V56R8Lb
1ZlVk4Hq0gQlOrQPV+lY4DdzdVdcxvbELJ+ABWtt+k0zrbAFsBv0MAzZoWKjoUcqRkKZhP0MZg/+
dYfPce786lR29J9beo83MTYuqKRuSctROT5YsiYI4jV9unQN6Mp8NNrW2PqZvOtH4qegumGc5URb
lxcYE+nXxcagyYRy9AEbU0jnbSY2bFb9tJrloBsKSxGv65io0MIeOUCmfuGtjC6wzryBgDXRTuoR
eT18RujDEITBlXLy4gaIA6buaTfEmO9GkoDJnrOHhfZnNze4uNNrE0+AtUnpkD3nlSk2FWKVdsOm
E2wHMKDJTjsA/emLSnEzhn5Eudw0IgfyF6s7q6+waSg59EeaIjnJzTad0zEhNHNtOQN5aPBAzR1+
AmCyJZ1Mp155orYMsjpnB1h6aw5L1hnT1iym95y2s8ttTQ334GnbNla5K9rV4HlPMp18+NGivMpK
av8uamxavR46J7dVKecac8QGlabtrlWDd4W109jP7GxvDV6tXWYmOxwxesM3NSDCTRY3M9BYPMVV
n54QmJxu4HzKl1iq+jAX5rwN8lodpqSt5p2yVYThBdaTwLPijmAomrLb+yq1MN/540mA1f/BSe2e
1Nh4qJEyePFXlzPGJUKRkdC8UhZfaShl1QrxrLNqPJBIK8pGwpAnjWF6hf0S1Rvfvds4MlLnAog2
ejwCcQsO1VZbAKNdNVhlqT+csMGhOoZQ1vxaZW9lGpN8slCv97ZZDW9ZpsG16SwumE2TGK3Nc5rq
bfJCCDen1qDUrn3ZdSSGzP3scKJwUv0kxiSiz4I/6YVRv+rXYdCPLd+KxlCvJRl+IEcxCAJgVljs
tpj4SmP7PSVGT/jfyI6RiqACbczJLd37ieBZ3dj92ghLNEBV2RbRBtJwBLktGMBCZkYJ5TZAhoLV
dcigWjYQCWPkHmctJI5605hO9cKA2zla7ZTzqI9LWEvWZTcWzgQWw5jPj2u9vGR2Ii/svgLObtgB
r4ZRBzJ0TMoqZSG0ysbrMOHH2u0eVSIg3LWJ5t2PEQS/ZgEHJtUAqBC08fOg7aCjUNG13sQDX+Qt
FQBO4N4c+y9m2vbmeUqfxbwIwsHpiX+rq5e2Iwxkg1AaI/2ylIPH4zrhobO36NRZRzM82hdjYs8P
eecYCW31Aa14tx9DO8znDTuBNb14fd+a9YlPSc+/MmgnLs/RhByGvDhrHvRTGY150q0Mwytf+kkV
PDrt3J2igxAXDTmXmoJKV8YOGkNCiouBn7fx7fxyKmM9YvlOkIJ1Fo2mPonsS7eq+GLRFsgvWy9v
ijWFceVt/AmG3lhJZeMCxpNwBu6e5gzRmRxu7aIG5UcDFHxu05JXPTte2G/KrpWfDZpRBDgnbRas
cwAX1qbyBTBPFPk+VIRGDs+VRQxwLMiV3cCoqOCemC49BbC4GVSpL52l7h1AiUcdYCPeoysfrnuR
O/nGyNyQYV/s01RfmJh6ZVeMJFwv5SDUm9l57Oiw4cpMRP+QcnFnZ/0oVhKB36vHqYDAQseKoXVm
WzJrjHmdk99x5uZpdRrGOj7D39p2K/pLkFDp3nvo5Vvr1MF7fkR2M0tmAKFxR74pqwANoiXjoCHL
wGoKiYnE6zqfA5Rtp5wQF35kOTgTq58WabthHY/WXuS5O84F0aornO7xP4Xj/0vhCObtj9NwKALl
11eVvPbvpug/fu1n9QhGEAcBshWM9MLBUEID/mf1KB2C0DxpQuryXQvuPD6ff8zC7U8mljJ7qVl+
dvn/OQw3P7HNMVt3lpKPkYL171SPaLw+lkjYaZiCUziyqi1F7vvy0WPHIRgg0czDIgt6UMKBDGsn
Ri/1NInsi49EcVVXM3GCAHzWWSq61ThO2YlvZfXaVP4d4ZvZCU9ydj72+ZmGqI18XtDPbB0Ynwan
9lQHZFu6JJzTuNq5TmFuOGY7sKSaYFcHBIMFosdGE9jXNUgYNilOoKnrZ1urkSP5YLzmdy5vitx0
bdKY2AAYe9J5QOcgqVYNtF2+JekXwThukxf8eEZy+7rSsj3Wun1idA+V1GMzTnHAbItQPiArv0kd
64tueXkMok95lXzj7OWsWJsShvj2NZGSHWZLPo+oiWcx2+ZJgL1iH5Ql3Ag+Xhkh52SSa260QWx0
6x8jsqO2Ycel0UFIgkCBtDzNvuHgYIEUXEq8tOgLGv7SXHMJ3Cy65yNwGUyCuhMCUcOWn9Im7wH5
NU3CkEW1xz19SF0wt1XOyVs0gv+budcMLtV2+c3UpfhJAkKwZ3vpwE5cgjp31NZT1nwdVfk1UfV6
S84L9wT33annUiSwjICpbnhDTi1g0s/RfdYFVF9y6StW5beJmTDKtdZe/x/2zmQ5biTLor/S1nuU
YXBMi94EECPnQRTFDYwSRcyjA47h6/uAWVUtUWqxq9a9SFkqUwowAHeH+3v3nmtHM7Wnt7Qo9mDf
YLgb3Af/nnNTv7WqAtQHOyPA47yeRE+uBdJZ+h2ZL+8jL8rh/VJGf3uDNYu+HEaPu2dJLjraLtIK
7f5tkMDupkAtWhmC5dJDY7ZuSuVBCdD9+5EWCiHV/FLq9o1K+aHiLBdHSswEB+PQBo5fTifXR1rA
y5VR1PNndd+9TEmshXGxpq0pNstOxF57MRlYQ1FCN7PtS8bzK+5mylYEFxJGk34Fq8ezX/hdFqG1
VIZWhWPvgUvD2B6UJXeJFyKkLxdWvN5KP2BP8Pj2vEu28ODDGFb9yBsb6Iq/Wpl59KSmbQbHK066
Eb8yyRnVFAFQlzM6PZehUq9zIW6hWBcJv8W7/pXzJc9/ArJLQSq9HLhdiOXu54UnP7bME5fm9ok4
1OUClHwD1U0+gl2mQe3yhL2BweQxG99uRtUwKYheA3+bl19JMiGATHfbE+Q3eysiBm2RSzY2dCFu
S5mRiNSMvJlRMQQW8IQduJmVJFzr4VseScv7ezvGiTzzJJlq9OYApLRRGrRr8FzuMinpMZynI3tn
elmMsor/OY1VfgFsWQ8tnYXAU5SAKGYVW515ohcqvVGJDRF4HSCAag66wTZnEmTFDLVHlWXgvY5c
UoYCz/gpTvRqP1H8WrEUTMMcDeXbs0VCuTq0wcWraF1CGAJVwwbOGrk3b6N8WdHs6Cf8PfXmfDtD
g9hh4ChCkDDICtYBsI5wpvgN0Ppqb80sY75ifosFmvfbY+6HcYUGMYxoSvZblRnRM9RF7WCzYw4w
RFNfHAztEPmwu1FtfqXixyMw8lcaJ7gwLGaPDjI0KFHJrBkE0UnvQFy7qT5d2pO998bsK6CcGf33
SAphbuZbKmvI4BbyiGObeVovtnGOqMffuQ6DrCohQnNq4+rgkVh7SzrYLA7GQidlEnscuRzN8HET
aUjsn5AWgdi9boXQGgi/QapyHB2cNm6lvHBKS/2g17a11SDQBgRpsriNPLo3lEg0mDcJYi489+xJ
mp7FBPKCCmxCewKS7dIAyh2zCFTLoUQ3eihJavhrbTJ99mRvk1aljqIJpd3z2cm13TEkOlvcmHNG
qB9Hn41NY4fXzshgaqdmJyk0Bnld6CGK6ep8csR0Obj5K/V5bg3SC84V3GJKEnmYl3wkSUr+TlRO
vuVYJUMNpyVHPirzmA2ja5K2y9Cp22LvRe1r6/KfyyED1sbRKE5ZT4RWpDuj675hJLHR8xLTXLfu
Q1mjVsq15Fobh0sCxbONNXrxaU4nQN4aBHYjdIZZ3+KbqwkUnDRnBbwuT7ldsLl02BE4W850Eg77
0mVfzayeQjoCZP6lunlPVkYR4gRssos5Jn4PwAaP0NIpYxCSbYhhm+ktzKE67a8JZcZlDMaPxL4d
RApFjEneo0WZ/U4ibEsaI3DaVjs10fCs9XX9In31TaR6jQ7LmvJXlEqklrJKLIvEozONh77q6p1f
5hCcwFOS6NJkHXM+E0oLY15FoWl40QX8lUXbFRachUuUbJ57rADUlgfIOr32CNgMjvsQq+I8SnwL
+kJXGBxuZ9KIL20FOHIbm1VEaNLA9gG61P2/Vnjy3NVuRV0ORTDW7PdelcLXzEXU3UACxEz5ekle
4SESWFF597DMgOH1zDqRfmic/1lHz6ZtvS4ySp0+zGqMfref8mdhwrlphoMxvi12zEEr5QhNOgmt
jPz1z9/yZ/vP36+GxBYRieHrv9B0lzHWYMtXw6GYGSDrTsDP6aBDd9fD/z8E/F8OAas8hj37/149
3hV1l778JIf9+9/5nwIyH4HOFE4tkBjSkP95BPDcv3EocFan0erpexP6/EMDZPwNiaqPEZsfQDcZ
Vf8sIJvib2sxFfWPjiZ2LS7/K0eA9xVa34F5gE0NQyH/qr+v0Ma4YhevqYeDacL7ZgfgI5YRZuKf
i8GiVOHaXUXCxICk2Md8+New+l9rtO8GsL0ePDgVcX9Ww/MvLIO2jRdfLVO/HwdTbd25dLZGahao
FNLy8MNj+U0p+reXAtSg61hduHXvisEdRSjDwJezF2vOR2EaIztQOsaU1dt/41txK9dEKWM9w62L
xA8K48WY8mYmFGf/Fjw0QXQKOzJlg35yhw8soRwSfxQzv91A9PWQ42F1UGx9960m1Q85uMmeAMgI
69Bs3qD8cV4nhWoXoGOAyVbbtFGUB40u6uDPt5Qx+JuLsxVaRzG9kXffs0ceEqE77vcalJoNlR8q
tYZoz/98lV8fHHJtDAQgVkhTxcP9892UYEilaqOBJiSlWsbmasizp9ZV26wpyVb+8+V+tomTVw7V
gqbM6ncjGeyX3HC7VaaVGD0hnbMD/THvvruW+ephbNwYRXkGd7P5oFHx621cMR6+yXqOAh/V0s9f
EPh6BiOtHlb9BNlDEGx4WIRX/fl7rbfpB9n72/eiteXj7iK8AFPGz1ehAWlUeZsPewtKKEJX7ZzX
xBUKaY6wOqX+P1/td3fxx6u9e2iO0OMWwuCw99RoYDMnsEiV/aZBqMsxx2c/kOdf/3xJk4X0l28I
KoNYebIeGJCs2z9OuznJHW8cmXZG4gjqj6J4iCFbHp16oR9bx3k4tLeumr2gLcgNc6AAnBqi/Ia4
q/cKpuUWKTPd7dFtvk0TVLvZQZdvYui+W7p5zUYi0DQnkO7PP7fxm+e/ElSoEq0wh19GnCc5OtU9
0ygdUXhTWB1zpDmTrbaaZukbzq9t0MArDi3u3paQF/GkL+7E1tZrLl1kLgBZY/8KZlD8wVywf/uj
sT6vM9zmn/X//7CSZX7h5Itd9HvwMVszAqaUwnANWs/pt7KN5acpJTdPHx2/CEEIVKepyjoc+SW+
8HLC+6D0apMLgknbuSJ10qBFSXAYW2K8omfxYHZ4gBbtuLBPDtFRoG10VwInJ6+HYUy1h155EVDg
tA06obk7TMlYaWGHbId6OvV5B6FRK4agj2xyxAr7LBH5p2H02JKKGRc+ZfAdsXQph7r+qvbXenyK
mH8WnETI0IjO9WReW2et2mcVEtPInl/z2brtvR6VPPK2Q49J/opPrnZ/fuq/ThCPtWY1PK1pCL+A
oybJ6c0e14cuk0stxzudevrRSKf7YYlIkhlosfwbV6Qli8qBuMZfHGN+NynPX/J+30XR0ZBiWxjx
N78S551VoZDwncc/X+/XdXv13sKpxvnls/V5t6zBU6cJUgz9HqglfmclxmNcjxYgm24O/3ypX4ep
h7bZWVvNEHMwVP88TOPBxvWnat6CnrLRvLXGkZhl94Mb+NurENjCNgUGEffw56uUYMfLfuQGak5H
HFnr+tphaGPv+s9f5p0xdn0D8W1QUNPWh/TE6+jn6+SpthgOpss92X51iMAt2zkT7S1HAlIVoIcR
WjHwOX7Ep8773JnxvhZ5+tGy9K57/vZjsIVZPfeoHn5xXbYt3qdUuXIvkM9SbPKLXTRm/U6MfepR
IFnEEQGOv+30+ntRj+5t3mcj0da6uiiXxTrZef2ROf99R/+vn8lFGIlEhhCW9zuOWMAWjBJL7qt4
qI7Yrbe+PoybBe3uZYQYNEjcgfB6m6lctNp8NTTpHOBwNUPfq2qqGsX3wpjUZe5N4bKMTyjizKBN
++ZuroZ00/SpfcBiPp6qubhEYPvR5uL3X8AH30OKiGD+r++wHxbUyABVOnsjNzWZb+MOCxOsvvhT
wioWNK2bhZE09KB0nZ43VlfSZVyevdS9l53jH4cmikDodwozSO3f1EBTgass3xc7qk6WRw1obOKZ
Om2m8a7oC2Ir2+aDV4KxTtuf9xHYD374Bu9G59gX/MD1LPezlsWnaPGrU29PmJI1SOZpxyI/OPTp
Mv1Il3ZVdiBh/vMEsX47MjntAl6BBQDU5+ebSAtRQOId5D7Tkp5IvcKzv7KtunaFrDbAR4jSU9Nn
1zSSbyAV+0HRzq7NJMythNJsLHemLmG+k+6+GVODlHHXHCDCcsH9ZFPGJu/A+D7Th2SpdNEp51sb
GG3oaP7nxiNRwFC2fq7ZUBuXun6mVH3nzFwoFgYd29GX9gf3/Netm+dwGqRNu0pZOC39/H1twIN5
RC1932bF5yrau4puubagyqb6Z32wT/zNso2fGK8G+3o++L1lVxa5Q/3HkPsmrl791It4a1NFFtPy
UVTMejZ5N5K4EoAtn9BgjNvv9ohtFA+NG9mMpC6+zwnk+QykG4c9gSLOxp5z5Pm6o3kncMwfwQd+
8/Z1dEgidL94MbHx/vmO4rJrzSjT5X5w5y9R711Pbnuri+i1cPuvHHmd8M9D9m3v+ct3hZ1CB5AD
t/N+TSeeXk4pSQt7juHVLaqXS8jfVri2zgNLLd/1qLyv02IK47lhcwOYP1Ay7nB5fIQP/O1gwunD
mwXowi8dv3TolZ0o5u/o1X2oN66zEQmJYegGaCQnH8Us/ealif+J1icytTWy9N1DdsgCWi2CPOS5
o0nQGFGwoN354Iz42/sLrpIG53p7f5HBZdKIa0M0cs8ZuQs8YkxwtWRwGSL8KCO0OdKKxQAIqC3Q
axKKTjWg2E5KO1sW56M18tdDOQQ3ToUcyuFS2e/n6zgPNgpTBBiWohKbxG68k91yQaphHMSQM4NG
ltUeJRAR6/mgfzCB30sC15ck6yKaN5t9O8ivd8tFT268aVV6t8dplHwl102z6eLE/ZXEaVluSIp0
YAAOfMBGm2k5bZTTFnaoZ0ieN2ULspYu0TxeqMSi4GwSTWCsCgP58uc58ZuFhiaX47DGuOxz3ggH
P7wKE80DvAZubk8cWLcjg1FtBTqiLXv59INb8ptL0YRHK4luV/e4Oz9P9zQzZNN2brvvl6h8FWSM
3CxVUnY04PR/42ut1MYVHshc/mVVQw+19I0n2j1WtO4Gh6GDbM+NzmC3U0X8Z6Hx+q/V40eB428W
Ma5EWYQt4hu/5edvZZIbl9UDV0otPQ6jvmrusKGSgKpLTKRTKVDBJ/MHL9/f3krO14KqsyGgZP58
UXjPVU+uSbvHZUsv1p7wamelGXa6KT+41JtK9v0bgp2G7oObQmPLivXzxbxc1EMM0nnvCFjhO6Kd
+i5IEzEiaiqjClBLJ80QLFJPVoylRm3HyXGYtsvkWiVOLJvJlVrUGI+RnIsHE48bkJYq90DgFySh
otduk2esCdpFbnm2pFtb0MCRxCVD9eIrWSgB8FSD37ZHYzdaOnHsNrTqfTp37rKtRZfAe8oT494Z
zMUICzGBZMuMcnK2OOUS85Gg45TAp4xiSbxpOMEkZ1MCTTTs0rxLPsmiNuY1n9m390lqlGKr6Y1x
Kpdp0vZyyJW8tEt6JBcCpWZ040jShXf8Xht35djJnC628PMqrHIl4gvPrVafgQ2caTfYbXGnNBrv
J6R09cHogOJt5rhD1egn6UMpHUtspoE0rCOi/pge9FDX+Q4O+Rxv8U9X3XmmOE6ij/CbsdgTtOvn
4aTseQprNUf6WamRekDdoWzMsCntdXOV4ll9djGHzbg1+ilYgP91d42danifepnN10hI1V2VoqmE
FN5CUtJrIuy3w6ziAbJMMu1ab/JTenYxvDXRxMsSSJn5+wqpRr0torX8pyPEwyYpbe9TlrSQGouy
tgIpMKhh7mpsGo7DDXXe3aDs5nPUmMVjoXn6bV854yYqs+lAEnyxtVr/aoAjU7VyN9E/v41IVlQi
gSOwkBhsCsK9cz8vd/GgTpaaR1ri8jnLHQw6gxkRhjRZUMisF2Fp41ZVMx000bl7B5PY1hepsxf+
QvjFiAOcbJH4TOIU+Or2hOKKYaZb66rnpYUkhAIW2Oo0E5BePOg60RR47K5tv+y2hl6l17k1LgHW
GePMK4vkwhp5HpwW0o1Mo4cJldyeULebFJbmBudhdIx8kQdTlg9sKqRL6rewQynd5QaawbHtQVCk
RJbxS36VU12aRtGd8mkyw0XP2+0EbnyD6FMFGDnLs9FKQhK7vOvIE7ellkwgyLxkR+cSw5bWD2EE
t2wP01m/jeKieaLxrJ9XiYuWo2+Boul99+pobRUgU2xCj4L13q1r+wjTHNErWIijpafmUZL4vqVI
cTKNaZfajbHL7fmx1IeWcLTo4NriLh3mRxthKkBnn0LdgKrb0WJyS/PSO6rBxaOitVGIyOc+9701
49lKQyeuPdQFZF4XY4uYN/OXMOHccJt2mrpu4867lQOuttGS5/0cuXiZVt+dVn2X7dggbu7TA+Sf
8lCVnnoVsge6kY4LFa5cpf0yEzzQVovF0dzUu5gYl9TvCYPwEA6bDJ7PpalbU+i2nCN4mbJIZPEw
fmm495ctXC3KI8g4vNw46mB1t1rdk1thLN4Z/1JvJybEFqq/Pctzbx7jUX6Zk86V7WY2IzHm4SLN
7otmWCiTY1w2msnPvHc1s/4GXD5vDlZemENYep2rNnNtuN65pjn0q3MyhqBFzcrWTpRndUmRtk0P
Xcedwo9ZFRAyS3VPjOl0bYLMvI/KKk+PY+Z0W9tPW5hgprdDOTYu0EQoxiWp1L86esR+kvpus3UX
vThreMl+60FrOTTn4zrIRju1zqdJOndC5dGrT3F/wEHoIDZ9034tszd9os9UvnbNGvQ+l9J4qia3
CzmiATuozOZL6pM3LhM573t2LPce5scvSvI5s1ZM27o329NSc55OodUfTYEgkiocbZBMElveq4GR
gG6hfUxir/3WNqBFyOJpH93WTA9ZF/VEd0+EwqezLj8TsDtzPsT/HjqRXZJ/tkgmx1ved64TiB07
jh1kbLiOA/lLoUsJGa1973e7nHNTeSibmj/fp7F6IGwpXraenRrexo/X/nCtCzQpJa1BrMBJsY5B
bTxhlU6IPILnUbvdYO4kt1N7oLvOV3QJGUvOCIDhR3Vy9aDMaRgv4oh469TDv1wTInZRo8A6F4ng
Uy2wdEJPnTvVm0TBsxMhO6lJkqtsJOSa0p25pXBmX8UdU3Vb1eWyW+Cu7oj3E+UevlN8haZbuYBd
MCAziVomFU+XInx7yomkvQKV2HztSMy8EUtn3MuU+53Cfd7D2JvR1HJTtU7MZxpD86axu+arvZ4w
CWpcUBTn8NMRehBlj7GUj9WG6droyO1ukNqdL0o2X/u56R5B45nbxXXbbzAvuzWPOOG2tmi/TzHV
iP3g9/LFH6V9hfEBqIaq/fhqSgGlsd8ty/llgc+KfqgxR9JoUGsY0XwOfMdsQmhi+KARI+KBqJKs
YoUakHNjHDfuG2O2r1K7jj41ThKTJDHUT06Mbg27/ZJsTG2JUMJj+H2xB/Qvce+1p7nTozDWBnW2
esoOIF2nT56WsS7GUXp4k9o1uhZfDX7rkNvo2ezAK92jY2G1xbGDchhtkCbnWZjmaLuSsucPoKdZ
jbsjVMFsoV27WZjnlLGw7eAQnl89V8kXwHJ2EEVzgaS9X0f5kDQDPRfTvktBtT6Iuh/cYKz5IQtb
z2+9vmueLVB2dxo5JQVa/jG5mp0S4bsUVfdYtMt07TlyeNCbKb9N18dtYqk9txE63bZCcaGcyHUS
k3UTCir+VyG5a16WzNd6rM2v+lKnGJkFUnyK9tGtiYrk+OYAcqyRT6xxK7Flnz5BjJUviNCFdlo6
SuJbmDjzq9tQ5guiISEki3qLJNGZELYqcLQaDabIlhIqhEY6PCR8RneDZWc+lkqBA04GRtKioSIP
KSAx0lizkqsiz2rgMMZSX2tWRhFXkfZEKVV6iTo6Vu1VAYSFV7g/nJmUDoC2Lcf2FQaG8SDiZgzV
KI3vCDnJoGLqtaBziuW1NrOmCxyzmnM0j/bw3fSGBSaUchn7TcNtcXiTy70+5vCNVvD2/QKs7dbv
dVYz11Hfp8Zrb8ixovDfms1lr+bmy4Tb+cbovfgqgjuz7zFTgSfwrCPrmE/MCgazY0UO4+eWyA39
ptM8yRpf56vdf665eUAXLzgTR7uGPG8WMUwp1E17a6AhbHlPGIz6y6iEJaOKQh0EUUPHltfmudWJ
fNiAKUyvQZeukU1CfuoahfEBHU0P33LXyKZpwkg11lfbj+2daIolaAQMDNOasIQry9kb3K8NHU0C
jPqOedhb5XxrlN10zSaEME+RRQ9mEQu85/Vd74sLfMboA3U95SzTdeE4+NllS/1HHxJ1ysqm47K5
c6WPpXGZuCXrBgAr1H+pdkE2X3MFczS6cyKzPvr4g2IW3XLBcUyzsTVs/Win/UnNc0HW1qAu9Hjs
zuFeVGgIq3nDVp8toE/7jxLqs0/k1pHguOk2h4vwQujjqU11gyXN4xdLttsKREAw9eJsmjLxmf22
Dglrqr/649pnqvtdQmX52Ea1S7csYUOqQPR/9ghTudWrZNy5U3Nw6qIN/RHX6yZFaOuNyzP1v/JL
XhKHxTuHm2RqImah54QTuPMsEoBcuTzmmm5tVKTpV3kp0MQNg31WRoA84IaVN/yLS1EeQ8HQag5L
nR/fDpKLDHbkXg+6D/qUc8yGQ6l49oHMPziyLw5p6j5MmV7uKZcm7APZym3KdK4hP47JRYoBCdik
eYSPZXxN9GjcKU8jew0FXeilgxWOiskoSdrZjDmlwnienTM2F+JzJuw9fr96x3RiAa4zTqex0/p7
v/D9V0Ug2+epIRnHL0kGD+NS3Dc49kkH9cWOgNT1q8niAReme4OfSu5sJad257IvhF/VxVtoJc33
hVaTSdpWn162GcMAW3uc4umpQL00DRgWUWaEYKJkwzEEzWLpzWBwHTb0Is6eM+AZp3isDj08i2xj
C+28njGyLDqES/BcO6biLgVMwkbNttmQucNlKezoE/k8bDME9i+WQITyXp/eenq3hHlpeWdyTlm9
AIUnNpn10MzsK1Lk6jpIRt+gaVEsx3mu1YVDGHzFHg2gjCOcCmv5lF0VmZWgbc+WgnlHCgWABy1j
GtFDUxckFWePayLLHs9qxStnqnljLQ0ljSHVIEFHVns+U8xelcUK4tfQwVfx4Zrc2q44ddAaDpHC
ZubJfA0Nqs9kNbqs+nVBc3TEtT9KLI0qIzlQZgdj0vxHn54p55znjjzboISAELRgdYOMwCTUyao3
HqdZdMfadL8ai/OdoN/2iR1r8VTIsmbRwmLuFra2Ixkq3vbuUN7MDjuWYu4Mmt5+v5CeSJoy26Hp
oMxSpSfNqkcRKleX7sEl55N3jHDqK22Ei7ypZre+onyDvtL0srimDVCwCMEDz57KMqtuzNYrbzDr
5wXZmSygAO/7l0KaOvSCLHlpI31B4qzxgS0qgJNNsOEd8j1vfOzY8fDcUg45ZeIUvCWABx2LxuON
4k/NF96W1M6WAvgORX/+Vx2l5j37Y06meZmIU5xP8qUEo/giB0kRQc5D+ZqLFaIrlz56IkrW+JqT
ooNzTczTtWyn6Ak2B4dwEaUa6DZypF80uwGJay7EPG6X3K7uCvKleUhEPNc7N+7hDwt/pKIxTAnD
IyEMFIF0VdR3iTPkNntMKLa2YfN3/GYqutDN/NwORUX26aay5j4Psafm9TYDR+URco0FmkPMxEWz
VFTyLF3snnOjXikjCUbIcfGOzSufvOBJrI9ipPwYJsKftb02r1uAng5phFy99M+zRIdU63QAhgIC
FXlKOPdIRiumIXpSnYJpHePFxW0Q2+WrOQxcdWit2YBuZPlPf91MW2kxmGTak+iZpY4yzTUWWBec
J+q95dsEZbVEHwbUgrj1YCqrOxv9WLUvUtC3q7Ig5YCZT/mhMagCXZmtjYezt3FAzLDv7nC2onqH
BoQ0dYxavh+peNRDukbPszOJikHtyxnhxwXCb/WqHGqjm8EkT+zC0YzkPp+VCaepqj6Xhu/e5K7f
YnNoPP0emTmhwRNl+OhKDHzpg6kAuFFqF/zUaRXx8Jx5qjT6f7VN+K6eMnep/cMWpi7DXVQaUSMs
EqZ8STm9pBt+2BVUpeT3NJNZsfeHrqWB4Zdptic62ZyCQmf+bEDwY7GoqP+dRuIbATTVPTs6zNdN
dtSdjiJKR28FHX2b2qDGK8GBm5cw76+gBASdb9acgDIwF/I5rxJl6UG7biELyEFAtNEG4pLGKY5D
TT/RkyYXuwQ2hSB+Quubpw/Lkoyf4Fyqv9pg/4+h+4BgYIDXpK3yz9Jw+Nw//8f3N/Xq5XMJ0XX/
ve7ilOrxX//x+PJf//n3v/M/GlRPIEhEZGTCLX5zwv8DYmD/DdYWpQlQvW96RWrj/9CgUvuVK/L1
v/7T0v+G4EGgNUWihCLA/Jckp/q7BglHHuxufJhOCZnqtbMWmX8o/ftmXXlR7RUHkqy+jHkybXrJ
OkST8JEsrbsOPki11n280nicRyqvgzvv0Laf+rVGxK7ePFpw1Y4YY5dNZYz20V+rSh0++9BdK00A
M7vXOUIFWa91KPKNaNiutSlayvqt9lavWitXFiG7aKvSdEdaJzyz2L0FU+ddj5BRcw/yKFk4I59G
KKg1tu1WaiYwnbVaRlELq3Z5RRwUiRdrRS2jtNatNTbMnHZYu6MbGPM43JupnwfxWpVL1vqcoFA3
rhU72cefHVGmG3Ot5rlrXa9fK3zZWuvT16qfAUZya6+VQLbyW0FpcKBEOKy1wnmtGpaUD+uBxAFF
7Tvs1tpiulYZ87XeaK2Vx6Zo2SKs1churUuOa4VyFFRJYKG9kLtr7cRax0zXiiabmmdTUeOkTHfi
TVHuypRCZbZWQpeeyHieKkHNVElLyqX9G35bu4rWOuqgtdOhsajJTW5t3PprvbVfK6/ocnYlNtvF
6MvbHNULqGyvw4VPRzvnYFdcdI0Vj1vTU6wyVZs/DpwYb2jU4+ySBOlYFgGEmyZW3V1radEdQnj7
TOQz7zSttMll6p2WVadJL6EkjI9Q7CkD2I7/MJUWeZggCinc1FS9EhCqWzniGGvRC9y4I4k0VWGx
kShMZR9wYjdf3DTjDZW5qnio8gqXXEGlXzcL41JUb298o6BAHutNd06xyAsh5BvcPN8cyAIbqB9I
s6lOnYwijHi1Xp1abWGX2hKJ1sIxy0cASHWZ4saq6zPAvUS1j2725JrsL8IpIuSLnlH0kJm8wj0r
InaxTOs7kHzGpeVM9ZlY3wBsd7OnhtA/ODKGyysrzRdjV2bg+HoKjdezrfCJ9XlcbYZYTFuZEhG2
jGRYWf1Id91G/hl2rSeeW90qHmbKXF+7ARu8ZllDFsRwow8IIvkziZoIRSakk8J0uubgcrSnVoTI
r+cj0UwAQSdTdb42Y4amPeARPNhS8eXbOZ5vYULyM5ZkRN+iH2eHWdtODmqD5wB3kQ80EBC326JL
q+2syjmc+rL5kjD/9inRRasEkhNvNKVydVr3xUNjVOnljHfyJW0XtTcGq/luT5wno4HIhbefLEOd
6+3UYPDxBWkHN/GSUCKwOxvIR5R4N2JaS2NaX74W60YNRsBwLzMxBrUz0xWFxjCHbwdVerj9J3cq
+YNFlJlHW/0VklbPW92XyAVHkT29jbTM7rnagtxt2Bgz55WUEBly3f36amzW7A42Z9Q4KbA8sF0z
P4/V2sfoS+HeQKoSxzqPpluDPR0eLE4lZjy45LwrHuowiOqEX4+nZuK72hVwRl56N0khy9XOFQzu
+ayNDPM20jPvdmyJZEwYkeCyfDt68k3qZFC3EspL0cQHKY8rujMBPEWcaHf1gupxwSd/B27L39dF
72/fnlY5lvUd0XbSC2QOPDgwUGEGdcadm11hnxutFBHuxIJ4BCfm44c1UtQtVr/+wi/0gL54lPwC
s63TQGbLpaySS9XO18Qs36uWvbqy66cKpkQMST/wvQuzHzjXx9eJ0vNN0ScHoq5f7dE/8y1OJD07
4sp0bydpcXpI9r2zPMSddEJbn7xzhwI/xWN7m2OnMpuZFAWzqm973mPDxlx11UZqOLfsfj5BJzAu
HbAfZCp7cei4jRUYLurHtJwvCQoJx4n8+ag+WZUbXRu9Nl0Zk5ntvDqmWzN6TrJ36hxLpa/EdsZF
uXHpKx+UwjHYe3mbhFpnvMBRgN9hfm8r4jnbJG3OIEiQ6muWRCeY9rfO6A+VZ9/wmiyCXA0W+9I4
+qLF5qPUvG9E7oHYq2S5I0eiRw1TIQQuLTInJLEnG7MzVdA4Tn03WEKQcZotL6Wy2a7Rf1t1B7um
n+6qbGhOvpvv0YElBHIvPGBAKbupXdk045zj6TA+wU8wMadS65jm8qh7pnUYWYRD3Rua7VTlJN35
IM7iBTRZXX9p9YGOIblk53Ouu6eOgU/3wtFDW0VfdKNsA2yXm8GYX625uW1Sz/2emtTAxNjqTy5F
u9DI8/seQeMzODki0DMFTcZqvQAKFg0ICt0nAduTUOhlYT2wVHGIIWayeYXkECxUl/zori3lSzL3
0VavvPmSZuqIiSOmFUOEkwkIk/TkYQvBvTqvDeeyYM2/YVgBonQi45rkF7EdTQje7HW17JBXeRMK
CeJVGmbzXZLTssXnepzLOt9YTfM8FDVASE/6hI+pR50M4UCvedv7nCUQgg7fsGZ8aRNrr89t9Gk0
GrT1Vq42NvVNghbpLHcCsBfq58BhGnKyquJHwqdlUEkr7JErnGPjjrdsErwXUMHq1uWM9Smf23UP
QQwTHUVnPo3ED1KRNCNvQsmSfcpcwJdCivK7jNzsO/Wy4uR3pbt60iPasxolCUeMu1zyd+PS2uLK
0y/dKKtvIA4jM0padlbWqgxpOu+yUc34VOlz8TSahnXpwCoNbHZYm85Jl7BgFrGS9ynVY1hTbRDR
b/M35IfE54pWiXGSZmRMsNUXjP9+O+y8uC11pkT8ANlIu3KMzgtyi4IpDxEmZNTF2lYR33aO1kow
YiosjHVrN0D9lpHX4DTUlzXIgpOgz7+NWrvEVd9GDz5azVvqS2m2XYjCrCiUV//N3pk1t62cW/sX
IYXG3LecSZGSKNmS5RuUJMuYp8bcv/57oOx9ynFysk++61SlnH1hixQJNLrXu9Z6jNsuCtwjO4Vs
L8yq2SZTHlLA6VbONlbTz5LY8p0AsPd1VMl4oN2vefaajrEsa+GGYyFnW38kGurU1OP6+pgV7MJQ
kY2TWbGA1cJqDhU+tXVNDxCznjlk7iUC3laODcLJ3/w2D1Z0wox3mWeYFxWWimBkpfaNhb2rH7Nw
zZ7hMjGVx8C6j6yIc3CgX1KlqnqTwppmAtuotRaZWCWQ0HaFY3brSmXOXlf6MgH/2StGWiurD+2d
m7fDvc7Y42VD1fLkGoK7eWTa36TtyLwyM17sTt5SltB+jD7Nio03dztZe9Guz8MaUAwNzkolyaZX
mlscU/0yw3jgCVrdQcRmZCCphWrN0X2y62k/jVO0aenFnz3bX3pmyP4HQbrHIbmnKpeyU6G21VBF
H4CS9nbHI28AmL0dkrTfTuY0nZJBtOs+bcMjmfVzEjUPTui6G/oc0+OsvekmTHGvMtowYkpskXUf
ZMbqKm78nnT0kvNZWKj7rICdfYV8Sb2/1bdjxEhvdIDeSIPS86coakxOu9KMZoSCMZ+n48T+V59d
tirZOo2KzN3ObTrAD68pU3GhLab5iuc2JLfCS3A/UQMNCDymCXVwVp4dVtaBp+EzZ+mrYcphV5Ry
kXz68TH0NWSIWbe3UepWu3RwnQvCwrdG28lW195DIitjTcFW9xAztdxQ4ZPeNX7tvrVTNa9Tq9Rv
ohXdZSx8Y5eI4UNFM8M41xouwTDYG6iwzomKy3E5urf3CD3WGcGleYjYqmyB1+EeNPzvRN3CVUNo
+XXsoplpiHJodqDQsDASbxWl4Nezpi3Xw5AAmkBf4FFJczHSdbI3AxocDIpyKfW+0VTjrJAFfvgW
RWFOU9AaLaBsVc57TEMAmnwiT3OkvXKbimXTHyGhvJmIhT8A4KbncSxb9vEtdC0vYbifykeTUI1J
PcegDWblXXbUOiQQq7Uznx2m79c6L/Rzrsz80sbFOwdQUOOVRT/3auwWjaYMq01Sxu9NUfDUN5ri
hz94y5oFjHwHi2zYKWGqF7Yv3tZi8vDQhZTIsgd6sJPUvaNAIGpXwsrtk0mjzsafNXcatKInrx/7
m6YmK6/zISBwMnf5XVY2votjxY7fMITA4QjTBMiciHkUmHJp/eBoWLEPyGXwI4hMFo4hcsUDs4bg
mVaQ+kXbRfmmY4awyPO2Y7Dk+7Jc9+ZYfimXcb67DPbDZcTfsjBuA6GPyTL+rxcjAOXd2W2ymAPE
YhPwPh0DbhlTgJGmSzsSL37XRGxK0k93QbkYDRDtFtNB94cHgd3zYkmY/m5QoGEZsFTTDj/jxcDg
L1YGtZgaJtwN2WJzaBfDA6r6OVN9wTkLM4RXmMN9tBgkqMNFyV5ME3qxT7iLkUItlop0MVfwxr5y
8As3voyrHX3rwTH/dGN8Shn/VX3+SvUhwEY64H9XfW7+mT3w93/yh+gDYcANGL26ZrBkjCyBCvOH
6CPMz4Yh3GZQd5FglnrKP7uH8Pv/Kfp4fyNOA9iG4ZfHYcL5j7qGhPOb8xgXA4UWTB3FktCzvN9z
jg0+6zyNJg+Ibh2INe5sweFcjDy71n1r1AvABlMjeQ6mJ/BZqnIWsPlck4qXje4IMT/mVWMCJW7x
rqlpa+hJObQch6B817090GDhN7lmLh4T4/F3hRoKZ7ztUEeRmGbLHx0aL7C/RLuupSfoPDhN+55F
45XV0A/XwjIgSsWeD4NWShSnJtrUlp4fjUBrcdZ00LJUSJpGaMeWVG3uLaEWr9MkckwgramMlQ+a
oD3kTdA396kRZo+qCeVLm2s7Xqu2wUqraPipb7BAAAmrZvnNIM9U8RKzp7eThIC6rxkmMTCfy2LL
xiu4g8HnvTQ0vWwMWY3fE8Bu90jz/q7qZxojoICjPjGOhlNpY6ulctDgYamL/JjSwfvda93mm9Xa
Fo1imJPeKxm859N8y6AKBxn17PORP8LL0Hs2ZofEPGDIFHTLLVX1tolCNWCXAevJ4HJtzjM5j5H9
9sqpfVnQyFIpVOGQ0Mco3OFQGrogmti3T1Nc0PGv5nGvtT9fZWvNJ0OmDTo3arUBKtdIDnGeJj+4
HtxrmvHY2w5Qp+/iogyIYnjq0FaTOLPcl19i7aNj4FG8r7Tjo0lEcbV2IAldHHewno0qb3lkN5Z9
VzlRv5F1zhYfA8txSIS+yTt3HjZJT3eGsMoei85gER0Mp51NV94BvsJU0Q3c6O/GXNS7IMmNPaXU
+ujEFviJwvKPMY0/j3AewltWvepcMZoo9o4mZTT12iNcvpsGp7M8ih7++P8uQwSPL4Zr1USTaMT/
3IwNEm/FKa1BmZcnZptjTjAJI2oqd5YyHgJD0MO+GkZOLnpLF5Yw3/+7ov6fuhzYC6Fu/+8r6jHP
kxJD5D8I6X//R38K6f7fOJVbdAK4iGuArfl5f6ypUkBtIZC0ZNMkyb2l5+HPNdX6BLrg4aEIjp/n
4OT+ZY31fLLt6OFkJEzvP1LWiVGjnP+SM2E1pysCYR1Jf7H/y8Uz/ouynngJ0EfRxqepQRzkcEfp
Nmwq76ZufKMFEiEcrKfszeqswfGzeO05nAyBy5GwZRNxUCB1w3VQ5d6Ju9YJt/lQAb7uTJNeRwZT
zh52yWxcM5mq54Z5rEtRmR3ROhPm+HUHqx3O6FRBs8qBjFirnqpTtGXiBmeZej4MkFHpoxYgvVZl
Wsmtzn1bUd9EewDtTBWmTYDebEADo3mT6ey/f+pMXSCZ9Gt6ildxnXfteg4wRYIqGR3rLK0u3rSA
zS+jg25YDP1Di0Nv54MCj1Y0n9Fv5IJvfKzTdL5OsdndqsgCEItoWm79qTIwVgRT5K5K14yClZfW
D7lbIzFGI3hqXc2HiIjzyaJE+UbELE0Jd+rSv1Pt3BJp0WpjpszdSD/ZZnLxCjidbz1DkbKQN1T+
KCz84DJ2vkcYe+5cVv0NjlH7vrdSdRxo9d3EwrqPPd1u8EL6WyBfHnUxRn5v+0Z+S8fOg2uONIvn
Oa63evLjd3wu9d6h3mHNxpTu96LA2EIJ/cOgbJ+PPU6iS9u3zu0Ylzbvrdf92aSq1Kqq27BWxc90
8ORuICa9a13ynJHy2wfLk+9uyKZbhNg9PCNuGP/zB8P+Z8ngYqUgcqzr3D0NY8UZCyfmY6pa+8Ge
5HRj1/54jwsUm18Wv6XUKLy6lTdudDTd5KY7b1xcCCsP3yqyQm1ch2oqHnOVUQ2a5e2tZWfxuuMT
ocIpu6o87W6NKWPd5I79ymY1RO+wptsZL+6mxma/FeDINwaWmo05hNEXHfjMkPNgaYVNy0ryYynr
BUtXU7VJW9RpNnv439N4F/VOfvUHAGIbxjLywcdtfA1Yq6luDtOQbbDWtw4tteu0HgywvlO110Zf
PpgWV7Tv9d3ZyhznhgrgVa1sZye47C8VRR8vg0K+2RpdF5+cNBYb3KV5gyI0OJsmg0/fp2G0M5r+
xqNc5WTG3mUY2gYzgQf9DwJbug7SyThQqTcAU+UaxD6NAbUPmYV4unsyjHyHzPJAdsbchf6NMyxV
dE2JmNOn97Gt7gyUcjGzY5K58yAaM9/S8v3esqc4Fmn1NC8ZSM5z3wsfiCZj425eF4lFI+DIFHr5
puYfRoRKUAmilbo3n51eomfOMjzU42BcxkDKbdjX0SY1nRcWw/bOAk20M1pVUR8TuccZffjJwaiH
A91vN0VIKNRAY/BSAxhdjDEusV4wezXb3i/UPmeWgj3kpLvk3FHZtaI/bjUj9Zch3GxmkivOtAV1
AikImbFOdtkIM9HJ0vYhCO38yt4hOpKIxBKtM/tIFn26FlOu9yXP3w0+NbWHHutdHDVglLHHo5op
u9uMoh2vo9M9oVcaB6OZaZ1zRFxyg1WtM5pIqIaTy00jlJXez9TxFmdG9beFCt6qpnK3nqfllxSl
c0clSYaRMwnvATokdxzXX0uHJlu3QQ7ViXj16sGlS0SZ3fdW8Stj7q03qs6tmygvix1xTC5pM8rX
7FdznNJxfj+z7K7iifWOAiIsQ345f9c9QAyYM+EayQIa8jzN3+VMsTJGLbN5xOv4WJrgomggLO4q
5huEGWTe1/eRGyI912NMqhMeGb2/7mBiRUmrY50NmCuTsqPAoS7lQ5f6P+vKHNeRhVVijIMcK2Ag
UJHYN9Mx5ZVQkGnOItNHFVrvpqhFiWfshMZcHVhdsZtj3Cws7mRGpv4pzudWOJQ1l92Jpsy459li
NO+ZgR9uFVNiTFVZPFreXaYCbK0UoYHU7INUnydHedeJB/ajrUJukWzk0jsq5orfWpGoU0x/Oh19
jFKxCNPrvhaE8anFNULfwfRb+w8NmQ9rwwZKnSoaiE7NHBq7TqZldAib7jgTDbqL8z5/xJ5r+yvG
zv4+pkALeIse4xdSXO12sJziIJIofg0ojZErnPQkhKO5c86RrQT+ErbBED9GikaGOuD+sIeBXvRJ
I2+wtP8sM4cGcmKo46Ub2haEs0WBKXgK2GY059WIWHiHAW5Nun828W29NspMXngmM8HDWXFBeSvu
wsGVP80p7sku5KH9YGBNeTYgedwWJpWQwss/isL2frildIHbxHbT4/cbUGmIoRzdajgWrLbrlv3D
vJlzFdAOHvIpEtSOg6d+mN1z7rX5DyM1U7Sj3iLN5dXJeA0bx3viOSK39aQREOfZMtYI0zXHpUzA
swbvMr1nSSIdFqMIiTYrhyVOi35SzLFxn1AZS/2DXagXkg7ZrZ3XUcRV3LGJp01bM7pvsh9QNLMH
VJBHuvPo+qPULDxmIiuYGMTcrHXVNXe6oV5y3Y5tMK8sgi+AX6CLX+o8Hl9cTpEfIKia74GDHa80
Ukm6L4LGuZqa2TgpkQ73hKMw2ditMt4dc6b8Blsd8WaMswcMBrU6gGOsv0uQosF65iB6rEVnMwFP
Ukr7pV+kz02QOM4qqGwQqw7jaxyGdoNcXudH7jmMOL1lQgWYnalZ8c7l1vaV+RLKLnS2ZWJmtPwN
hrvvcyd5CCEf7HE8+XRE9iVD0wDIG8tzSumhGAooQhZA+rFrTiLuFlwBDKl5oPkyt7jg/LzWSxeA
s21MFHmc7LS9xoQEVmQdrxy/uk3ruvKcGwPCjo/mtJn8tD62vqPKVZGX6iVTaeevEJxasSahW32j
37Uutx2GLsBFaaM/iJvZl9Ac641teW9OFMuvflwWr1XUVsCAmE9tWOKBsc5DhtpJPowV0Z1m85gQ
+rxIDmrfB1fliO41I0IrcqmhnO3ZfvNHFd90obCfJHpxsgoKe3JWoLaAK1V0RWIm4j8z3WfBASPk
/BBkYTOsJysWr4OkW7Yu3fp75ITd1ZUMAeirt8yXnhJxanfNsedaMtt+xeRd/JCN1aRbiu4j44SE
Fn5DNyu/MhDx2p1dxtNN3/bzfkgNA98rZ3SOjXZ2TKPs3tQ9aLfSv404PFb03WOYNLbMa+J1OXfy
6nTSpH7SiTaR5HC3cXE+3GEYNAAkRv6enl56JF01OG9Uz1gEras6eiqd2acgoRiR1IRhi3kt2sTE
DRtFt21nacZTmnNzCo5PO2630bWd73rT7M/CiLder4qPOLV6gpC955Ms5Py/GpiwwiDr1NfI9cM3
BIVwN1T0oq74Nul1rJXTX2JryqhDtzNGbaGLRpmoiLBPlDnpjxp1u1yp5Y8akixLiz1eKtKRz3k4
5V8S14z35tJsqkTYn1U9yZQL3AtuMlXIdYQgEhdjdApw5Le7UjWAChJJ3y09P9m3Fk8RFe3hCC8g
TlxGd3Vtedsm1PomM0R9GtGezvyG+dlykuQ91EmH+aTrSM80wy6Sdnls8gh+Y6af63kagcqivLxG
duPf25RbfggzUcf/npL/L6dkSxAg/3en5As11Mv/6jr59aD8x7/786Ac/A3YN3VmlNLZeEw51/5y
UKbjCs+mhe3rX1rNOFnTGiQtREvPd/8jPo4X/KY6OljWlroSqkBpOnfM39PwCZqLmxEcWHa/+kKl
k94ZVssZQRcUOLtdbB66xhXRyhIdLlpBRekCWFzGx041f+UxgLGHBY/4bpV57A6lmCu1zkJrulcJ
CTBOwyj/daY086MUrtxNmPhzvy3b2traSPkXiqSAUEq4pKsZBE4G2qocPvx0yb4R3tA7RR6tpfLc
9h5orYH3l4YT3b8jfmOf91uzAFL64YSn6pOb45X09/I2SdWEY0mER9KrzuaEjuPesI8z0VKx8mLH
KGuaQcnQqEcR6p7Vj62WINpIG+OPIbIjbzdKsoJPy/kp2RZ9NHFAy2LDfYlNOTPzlSPLM0lEOwPq
NhZNPd43lt/HKz8KxuhWS3JTuyqDIvEwRqa3M/OsaByeKYUZ7JACOrqCY9LyR+EsfzMSsfS/TSqr
y73XmMynjCxxVx6RRtxgovWjDdFSbQfsLTyBq2hVeFRUewS9ordiISMOCyOx+sQltp/oRBAnwTci
a51B9yBsRfwL/r73NKP1ETe0CYHRTZvh1g9SsIzQ1e1DvrAaNXS2zbjwGxXt6AE8x4Ly4YtoQcIG
9LGrBfo4LPxHVYy7xmnq+2ZhQ7rdgonseigblCeE14GN3Nds4UlSJZbxWAagYxMTW3dJ5n5gKkwf
gpYRWwMNelNKQ+5i0uVH9Az7JXXbDEddzJDLV+WR0zT+ByCX1kK7RBjNrkzXGXL7RsQmYWz2hhi9
Uwsoc5LzF79UA3scKds3tyKPVWSxj2cCxmYWQds0R+yLvpm326WCZx0vVM5q4XM2OJf30VTJd+8T
36kWkicOtOY1GoQrCEnM4EfmgHwb/BmDOY+3BDEXKqha+KD4IPWTbeVfUqO2XnDfgBElKf2eUMn3
5C2MUYeM3Y52NeAb2VJ3vLBIOXh9hGEbvOqFUyo5YswrCG/dK4iRbaoTWnViyKYZiNPBWVinC/WU
ZhS7WHlRCEKVku5jJeGjkqkRLxNm91usO+BTrbE70jKSH3mwyjV59vZLu/BWbRwAh8wu7JtxobHm
C5e1iGr3Wi+s1n6oUx7tcfrCN8o8dILp2lc6P+DmZoCwEF9Jk9Baj1fBPyXK1veN2w3nAorHpvgE
xjJN9R/mtAPVRlEfy4o9JZeAI+aVfIDHnJBb4pBPKjQIhiTJqfQi+64P+vaMRpM8TyC4OCjMI1tY
ksSXLs6aL33GbDlZaLdYE8utMUHAJSKQPqnB6246l4r47dQDTKYBEGyuWAi67sLSrfU0Um9BEYTJ
dG5Ho5370x1Ug0bkzc9TCjsyksYRu0tx7ID15gu1l2SduRoliRYB0tcC7Tu75rxUaK/qDOovo1Jr
hY8yP5jYDlHHaqQhgfsNz56/s2KTFi0Yom+4r/obsxkTBiczfQGlM17Tym1umaTPB2qY7Wu4UIn7
hU/MWXTg0A6zeKrq/pnRgFgPDkRj7pNuUy2U4/GTd/yJPi4WCnK98JD52rlbjLEhb5jVP2zOo8wD
igkgRWja28lbNpALYRnSFrBlHIV4OS22HAGunp/QQRdO4EJonhdWM/OyL4Qah0scFvf1gF/CWsjO
AAByouyy2U2f4GdzYUBjDTAvssvkrVEV1nWeBkgLop3luaoERnxQ0vknVFpwo556bJcb7Sw9uuHY
TcckE9GJ2BNek4AyBT6M8tI3OIgWcnWwMKwN4BUnq2G+5QHrtdZmZ3DOwbXxHqcjx8TxE4fdL2Ts
dmFkZ0iEE3352AMytJimsr6nPUztvIWu3bCD+iIU6kjkd3CLFvys0TcwWDFBNF9beIm3k+vrC9la
45UoqckTTYwPeVJhC+Hu8c/lOM4/5k/wdxbBAC9LdzwZUTFAvxXD7dAp+2TlVsmYpGmeYGe197AR
Q9ANg6ZedIqvPNnqF0/21VvQlf7POaGhY+V1LVYNGf0Y8V1gZ9ZyRZSYqHHQ38xTix9E4HoxGGpl
a2m0xhHGSEqEsM2H17oIBPII6V1KP7SRnvLYaZ7Cvuy2FQXzx8AtELJdD4hA6YhmR8l588wJ2vO2
IBWLNzuKgn2JMHHpRRjcDEFJHQCgtGMsgwPmcYvck8XzjUlWl992jinv0qBoL5mYoSwHbXVqKqO7
hB1O3dTJ0IpywpYwifpnuhU8fIdyWMofjAknkD321zpqg7M25Pxh2j0aiuyThUfFZ3yTj53xJY5d
ZnpJxdKTGZWD5kQGbFm0a8QEHTLRN4Pqzs9K+zYxw5JlCdtuFgBsWpAUwd7v6KVeYYJJbI7RBocW
fApr4CXBa0awaWcm9qvTt9XFiEr3MYgWI4Q52eeRpCXL4Gzdz40211FYQsV121OT20Qb4XINSG8b
pnTWpYc/xnmBtnQVl4zdODp89YNu2E6I0jv6ARcDXFrWK4qlt4HHwzHPEnxUlV3j6jHbq4+99b2L
FS5GxES96cdBPpLPqpfCDWtnxkp8ccM0dqCz1849JzyiedYwyWselbjVATeuR9M+B6FCnPQwRV0a
U1w6x4OI1lnBViRG8xH3iJg0GY3yQFUrSTGy1us2b2HJhnN7X+u8vs/mujmksWUdJtstYcEknFZH
OA57Gvn8Z/YC1pfJZtyAaGL7PwPg3C9FFbg7qBjfKFJBkk/l1bZUm/L7mSij7FPaA2ULiG9pl8an
sVbG0SOtAyeBmuKQh3aj3xOUdmzhSTieLPKZbsXjbc6CiEvTaTFtZ+49xNBsJxIe1r3HSWwHG4Ua
QLvR7D8mFuFbO+qbTduoJyqdirsBZxKQA206e553FF44fbbJO1LYBgC9g1XlwZ0v/Imngp+8sEHz
2rXBcANPdnjo6zRcR3EmUbEFsbujm0dizZWd349VPTChdqbUXflmxfZ1aGcQB9n44ClOmEQWxqNn
zuUdGcmFQGd7iotD+j/Y+MZbx8kshHKWFSpu2UxP7FRx51nm+DiYefTVhNnwlehQsAMzrB2AMk1z
V2edvNEwi4stCuXR9GukishMKb3NKp5gq2AIj0k/kKecIjs9pZ2UGOkHkfRsMSVEicaK2g+7QGam
DibrZhpxV/hJz8hlVNV0gTrh4W+untHaF8dR861slNjILInWXdRQWlEyY43Y+H/TnGVTx/sSecm4
6S3U58QV/JbOqch88T3xHWsFJ46eodAjQesX3jcYQxhFjcUXNMb2psHdvK1t/ari+S3xjWtQY9Gj
NN3b5JoGu5YI8Zoo1rg3bYPCVVJfE0eEmyQXBSDk6Ctfi43AFjhk0OVnNiWEJZHcDU5iX1rXeRGL
73qp/ObMDiEiy6g6q4ucD6YY5Sov5npFcynSvY9vHIenvTQF7eKonE9BMtzFpBufbFXmGSxbxjcm
HoQdpUsWpJJJY+rEUsasCxfBUv1AVhntOrVfZsMC7Z0QliyAfcjQ9e8mj44wpODsUnL5vRqtv7V8
N/xSdK13qI1wPrlWa14WvPZmYESHqUrxmGvj5AgnONjNLWnPmpgMShl2D9S96JYAL0/2LJ3vqCbI
N2mQbxPdFZwTsF2ukXP/ql5qKf36dVSKOd9ybXuJQ5FT5Hz4j6PSOHTmHIxkckyLpdLDmHyaknTA
Ko0xkH4Ss2zea/ZSJY9sM/uLQsDfarQ4lXqWZ1oW/V0uHau/12iBFVTerOvkKKZKvetUlec6yeO7
gMaYh19O5/+iJuy3Br7lpWxq6G3iX/DX/6mBL2lQYLFi8FK11RC1EMGck56Nqo9//zq/d/B9vpDj
O5JDP64hit3+8QPNgDI6KvOjpad03sVok0dvqUPJy6S7byj8ludBxmbCl1681j42WFYVoIwEspfD
dRjz7v79W/rnr9i36LEEp4qJKfD93/rDerML4o5TxrGZSjhNhcKemhK4XzHYIWlqRrF6n/qB71lA
dPx87f/61v7KtyaJGv7yNf1TWvHympRcWr9kFf/+L/5QjjxcZ7bnOh5RCNwUruR6/hOZJ/5mQlXh
QhMLONnnpvrTYYEvYylPD6j4o52Z2+p/HBaODUxvccFRsE6LCE+k/yS7yEv8w6LBRYSJjZ+zFBB7
4vfq2Zmrze5mQ2MI385y686XIL375dP4F/frP78ENw85SxQw3rL7WRf/i4UjHPucKAiIKSykKOAB
WxtqBzw+0v9xtvx/vMryLn55FRXKaXJjXsUvv7fG92r66P6qtvavfpHfFlg/qRx4srxEr6++eZ2T
TaPf/v1vAQzld33vsynb4d4mwurQAbAsf7/8Im1u1Gk0kMJxjVK9V76HyyExYZv5Iy/thln+gIcN
sFbehye7NfsdMaJp66WT2HOSG/fs0dSTFRMzYezE/k51/pWB7OBu4mEaz5IIxK5ihr2xu2lg1B/S
LoERAA0M1/UXdnMTmC2fuLhHTVJQ1d+LAFN/ELRbuv2GQ4+hgfMkB20D9QJeJ2nyvCYmkjV9tfJI
nN14qk+PsZn7N2agvRej8Mlrx+4cg5YzvBuYf/Ma4Fe7RZkbbrqI2esqm5jYMh7pzyTA9VfE8nwT
UzhIfLF596zCP4UJsQ9cNMOGUCpONas9s0nrvk7lDDoQz+Te6P18W9kqPTrFkrvqhbNrswAb5lSL
S2BmxZbWpGk1WdPwYPs8jB1CsWdfp/MWpoKFgsNw9wIEhPshlZSbVn18DdNhfJddMV9Rb/qWCtbJ
X/uw0fZGoj/G0gu/xTVOkE0hc/3VG3GLbkYtPpSaKO1yW6f7aTQObiDM+d0TQGlqGCYSKddhMPlB
ywfsOuJSwRImHUVmcO3Nrrcp6rBjhhnadNstPvLQLf16zfvjMIlXct3nqXGbRs5H1xrMh+eu/5Hq
6aujrQ/J0BRFiWC+0xvJt47j6ZE4Dx+JihsBbtX50By35CrGC31IG5MYT17zJbghloze5OcVE+8j
nfzsVEi3fUoWFTeHUXJDEWF8qYsx3NquEnsObPEVKz8Hq9KmlEjRajPCIdmDd9XZykVOg+k9h9uA
KVq61jlUMZd922GphEfO0DC0mhReThFkh9RNh8es0v1jV8N60Uq2XBhB4nJ+orjFzEM4nXZADyiH
6i3UW+cuoNEZh8WSWy0UtY0Wa+dtRwVWekwtr9gRGGbUPzUJ/p8edvsD3JDoOkeJ+ZiW5CVwqifu
HZHYdB/TBboXjgrfQqxozFktI7y1Rok9ACXS71eOKBnoh6Fzh75LbBqgypoZsnNi1NqcG8MX1AFp
epeIptyHhk3hZR3byDdFdB4d9yksGn0l7thiJHEH89DHjUenjkJK6Pspn9bYesO3bmIMS0FlRQGE
0Rv7ao6Dn06aBT+xsXTr1mjHG8W44S2mInbLWcoRq4WttDXaDgECMyyfR2hm3oZqiR950/JJtsME
BzWqzQMRjflA2Mk6M55zvphTprchLUAIdxRS7QNE2L07OuO3wAqH72XoxlezaMzDAMXIw2k3JWsm
EIO9KhwRvAsaQk5N0Re3TPzHV0Vm6VL2sDsmoe0vuexQkIH9IvHRWHQzWmRr7YEBQERG655BX/k6
x+54VTOdIVMad7cTKtFZTP58aRvp3mQkGvaicQkIzp33WGNH2RAHgHqBhASZz7R4gUYsi1cO1+Sq
SDWXK7p+AI4glUD3gEOzG8LR/El5ZVes4ryK8ZUM6Q9Xe+2B4XXLmbBoKUYX7mYi4r+rZ1qXu4qQ
2aatOf7zVHG2PcV26ByeXih1TUzdVUHCCxocP9MNYzQUid/a8kt94t1GXyxR6dNM6O2Gxp95nbsh
xI/UK+nUcYtUHtm9u7sqTb0Nw1Z5dFtZ7QhQVNBPI2OvaJ0o+AVsromA0MeOXQJgxVmpo0G4hF+j
CeZdGING80O6sLaWmcs1FgQ+h6nSE5RXql3KXDVvY9N1LGNDdiX4EuzjFDm0YxX4jsGBvtfB9w9Y
1BjemIxcLHJnN1Aby/1Id3cAQy+tXykyEG9gmluIMUCZfnKUI2XdYjuTwsxOn3/dKj33EX+OOs5T
VFgr7frj3ajT6Q5vAxzJgL30lmuY0c/coaeLCN/C50tyDGM85bWUa/S4H6DL5Z35lmVd++wvfEO6
vfmrjrKNLSryfMFfkmJPjKwHp5zCl9SJq6chKYqlTqzckwsNOWUJc0V7f7EeG1OuzanPTl7VvzKh
6I4BR6eMppYUcneYmYd0zBBhZzXcUl7Gx1fGAHWVkMnFy6bhIowOx8UsqulQoX1ZAOSFfVSWTUjL
DIbilLbAsei28ihfoL9NAxtcSovMydMHSQ3Bo0AW/9a1g4a6iUd/hfCXrN06KPf+6LFz13XPy342
402aMJFQPaRfvzG+YEMaR45xfPUBJVXnCl/psc/t+IcExnfK8tR7LJTn3oSikuBKge2Su0UfbuBM
7tmNKixSRvY0yoSy2bLxHinoM7auo+Q66LpyH2UwLcm/6EMrAVsaKSrL6PkGQz7QoJVsQRoDl723
MZi9kobFeVdzgXuhk51ANCAMmU63RcUqP8ii9UeOyIwqMsLMXEjRvRdTCtilvcR5htOA6jVqhhWT
skDZ3reODWlHuZMVYq8ldL+mQlzurZCyJ9Bi+qoNc/gYICp+LRZvDrmzVGwW9Ovfv6esm8Kfs8mb
nRx73P0/9s5syW0ky7a/cn8AaXBMDtxHEiRBMuZR0gssNCTmecbX90JkVbWCwRth6vvaZm1W1lWZ
ggA6HMfP2Xtt1SjFFaxZcjf9hE1GT6ZDDCh0o5hj9DXvGvvWKXpEfWpnPuvdZDwTlGw8x2Y5XfGl
srZhFSruFEWKS+cu9CSi0cs5UOo7VBL5RquxLiAhGK9en3qLCd0tGtu+1hJ1q+YkcTh00o5mXQhE
j/Qtc5Qb64KFuB3NQj3KKsw3uRO3+2xq9U1ZZYylahWtKoDe6dBpU3rtI7HYM/+gWfy6lmfMVLeO
YjCd4bxxnO1ovJJN7m+yVJLbZLR9tTLNPLkmOjPbM7WzvjiM/3atrxrmyo74GKJU5uefq/kyaZgV
43NH2jA4Oq2SKQnZAoW4C5Xoe50wT2JTmPZa6efXsp5nNypMkHMTA7In5KImUuJ5wKTaTc2WuQU6
HAcHeZfI+BqZK9QfXaN932XmMR6ALAo5KBsfWQUWwYZPNyqbdidpzBFTNGcycZE7+KhkmJ9u+Db1
e6cOUGX74PkuSeTIxTqXefFAKFK+7dhwqIFy2RyFobU4xvAs1x2oLujWUOjxKB9oYg1bXRPKtKqS
XHloVJWZNsBXKmZDX8Kp2TbUoOHVbM0SX38TmTFhvYTWVmWf71qRwynuWE4ZqKqD7kTiuxoY06UB
G4T536B+nxxb61ZjRPtYMYgVDhteTAD02oFJ1XxLo0AerMGYNnY71Xt70npad1NfVqvMsXqIMH3B
TpejfrtVrZF3XtFTjJM+/88DGNKAAYof9hddq8Rrn3/0JtYJOCMRo/I9fP7GLlL1eR/bvsXEksA/
7ghW6UizC7rflWD+iyU1yu4RxeBetWm+z2Wo7BixtWjEzEn7Br/Ujvk2VPd6r9MzIZjnGPj9TVdO
kh5ZhW84Vn7ZFUYcyFNfaPPTMETjdsFt0JNVC3ZOM2jqrW3Xw4bobm3n+1GPRdtvjxhga8hYlSo3
VIjhoZzNbN3CzdRKut5JY2U/ZK78aGbzesS7s9VGckqo26q9HaLvlnP0MBThvK5tJWBAU+14EP0a
TQZjJj+r6aTZX5Sc3ANsPAUCT9zTLiP7YMHQEftgt8wCzZIQKFlyv3lpQkXtNDAwdplfjqV/CZA2
gE7AENKKCEdfFXDbMPLE4bcAqLaX4HlCptuNjAPsubgvDUuDuRGoVbPKtPAYxlZ5kzNu/KIEgFj4
qmdf8Xh1P4DJWvd0n43RTe0y2aM9nA8LI2dnpGHn4QDGi1AElXFj2PV8EwcW/PAgIuE56yTOxrEm
sXdmrgMUeJnOhuEOClC87auEI7maRocgFhMojhb/QD1nR+EoujeTkujAlCwCHZCGDeI2AXn3nfKe
WbKV25fC6Vp1XWtmcdtXMQouDXTMjT9Pxb6dwMBgTQZ6A7za1bIM7VSC9GFxUfMrgm4xvwP2qgZo
DPN0bYg2vs0JLt52YOK/WrAY8QSJULuabKf9mqShPCRGlD/7k1zMu3mnP6nLF9ISWblSQzv0xjzv
jmFkG/RQm/Y5b3XTG9tqgNsa9EfSGZIfLfxM5FSCHxeGk3/TyzL7mTVSXfdQl15Aphcar0gpDwIb
0kXdIrwGWgY5Ei2uwVm3wQsFvtt41HOZbRLfZLwa9X14VSjTr6SX9hcNyiq0kxl3QECUudmk2N+Z
q66o8WY+hWEWojJFUe9aU81OFqexh2IehwIkJ35evraHiVMF0jl9xh1m4zFhDNRE2QN97S8jqU0r
YMdMh7AhIo6YOBSL8pmoTh0xGznsK6w0VeeaVMa7wrGISEmy4qKdU21f1z6l1CbIJj/QUYOXdods
viHe3OO4ZCm/cPQuPuIa7Uln2U+4hxfrSGfvOMUsYM0IeqOutBd8FFFb13X8Mgq9eIyrpPpSdngs
dqViMm2L4MIlO7zxvrlKUEhymGrzW0MXcGibIhq/JbWl9QAWh/jQa92vYLAHpki2uBjpHR91Ktsf
ealaGGQQw1tKcjUXfYoPRlfSXZvIaj3wU10kEBjgUlZlewWDMLiKKYZQBKVxs7Fts7qsA7QITR1r
d7z/P1uU1JD/wVytOqlBqvDb+eAUTXeTqDQZjCANn8a60flw4eQTYJJvm1IvvutK+c3ANP/NmMb7
udMaYystMC5KPohdXBFzDmpaZ3a+iKIdObTrMKxqzCcwHNc+ekkr7NTt3IO6MVnxnmIXxi7EMYkh
wprYXOoOo1zmcDaNteC7OWHJzNkJVxDsAqgQo3zgqMP3BL3kNz+Tqkty4bMxGsNRhbOw40+BtjFW
7b0RGT8lrCi4Pu30PZj9HrPKYONY1qf40kGgvcNrwRMjnmFXBTFjcsXhoei+fJZ9aDxEfVFv4y7i
ha0d5lc5NdUU4nkxEeC2eqjdcAZ5YkNOrsdytg4VJEEsPK21KdPcfymcZF6n9WBjDdDjKzJKkK6a
CqcYraa6ZVxdAeIY8rt8bhBBa8ptlmUtup4JAitM4huJAtq1Yku7EjD0/hZBnsPQgVVSdxG5WXnY
XUNFDS8IKzPvgdM4ebCIjhk8xsymAek1O2LU4g3uqhL366je+n5neemAlbBok2IHDDW9b9lxVx2Y
043j9OquTruHgADB1ShV66AvZOx2qL9BIJBeHIR8sSgEkXdLxct0p7+glJOHwchQngZVQv1b5H93
LSZyRorld72Ky69QghForwLUT98LlVyvo4AnfLQHP3bplpBkgDbuodOUcVorGOOcqyjFXbUu8qoa
oT4Xpbmt8nHmaBbWzlU+1elDnjFCy8zJIfOiwWNLC+vB0ppf48hsS8VMua4rHcbaPPyAiJIxxNOy
NUUVh6Sqn5DNJ/E+ixyx4TjhgWSLD7z/5heGck9ZQG1s+EXgURWmUJ/tH40WdS56I4xu5E9oAOW8
brReJEeQEZ+BWau31FAL+Is2kdLZ4ofhpMPRWILvrQqwv5rk9XXgC693FP/vkAQipquKdtuMzt/V
aChPzCKbR3BTdeiaDRj9lVOPvovYHkpZbhY71Rm7jRZVADFJ50GVTAfg40bo+y4oUndmO46xBC0h
AH/bBbVG5Bg9MhFvMOjfEfsBZLIsWJPk0ISM8z6+2rvOrr1czRE6mda0pIyTnqscSRw2gdN7U4Fp
TiXLchVlEqpcUKbun18KEakkuVmDFa2dDJXUxippPwpuLLSDB2DLfDLiXlyqLQapjy91kqdj2NwV
9kkNbJLjcMWTZwjYFACOzqXyOu8ukrRNPKuOKTlZvKsqGLNd0bO4Pr7ouUcJUodAQHQipPOeXBT7
Ja5zHG7ehHVqBY2Yr3RNy44zqfHJ/Z1SF5f744VmhCFJJ8IB/3aNJGz+c1kqtYcvQ/fxZ8I/UioQ
LIlGRxNrYXVTTmB8cJWElzBLx0+uv6yK3weur9fXdeY3y7hVW5iWv3fqp8AoQzUJGg95BQ34nBu0
quHx4+d5OvJbLqJrLEw8sMyKTkd+JGa2KPO12mtbWrdyCKkiAqn7V6kGFXWetHHVY2jbEK5Ybz++
9Ln1gw/C1FSH4Y1YpmC/359jGqNAI1MvTZIJJYDZog1ZGsFSURcTYEAFNoWo3z++7LJCTh+rTpAb
qWfcriUYff1+Wb1xABxiM/Uk8YAHkfWPlkPLL7BYtY5k/X58uXMLluxNXMxMzm2ha28vR/iCKoAV
cLmmNR8qrdpx+B8R80v1k13mNGry9YXEzKwZnMDZaNTTBzrP//otrbkbfjSva3Pyu59jy9pUmlRc
0lJWd5Y9qy8hZgKvHWjFf3y75xat7tiWtAxdM95FhyUwU2Z0nNATSVe4RdhLN5/ckE+ucu6h8hMu
4yuVweepFsHAMNcZGVvP6y7QYxJd48IZV8JAy/TnN2RA9kH2QFfeWYaovy+XBP4NoQcDGyrIKFcb
CLSwi2//f9c42dSweGgWH2o0vVp7OVv1zrCz248vcXZxsP4EPw7LQ75bHE5sD7UGrJLUChZCp2oH
sLIMyvoh+hIq7DDw91SCTRizYFBX95hFP9vR3r96uoqmQrd5/xxaFyc7mmGWna4UTuUFAgVJW7Rg
pEVSYbqKYeqVTu5+fNPvFyPXkxhsqaM0IU/fvYpjlT2VeuVlUFGPhjXdylDIT0qJ92tRZ4aOZ4PW
7kI6OHnBHeRQM4DoyovaoIPoDwINbdiFjJllfHw7Z67ETZASTZicSVTiyTJxGrwP02QXHlsbIiql
OeKGeyjr+Onj65z5mQT6LFXwW7FzLfiF35e8VWaJDr+p8OYIEG76otgpQQr5Oqr+Jfr4Mf7f4BcK
xyWjKP89kk97/43V31zq5BtLj8rCaMalOgJbQK0buCAH2bar0em7TdXn8+NkUo+ZzD9qtzLo7qsQ
Yr6iFlI27YyJL2b6u9Ma2mhZrdMAz4w5OZh2XB5afVT2wRDOlz6BTHdGlesgXpkWca5qN6nWxu0B
du14NRQdHeyps9I1bTaE6ED8/lG3/D9vFPbP6VeHLzhzPZUXYAnePNmbQe0r2E46nmkTts8O1t4r
0dt3QFSjl2zukEGnwCrr1P9aj0mwlSgwmVlb+0XsF5lMZkVVJmute4TdDq/ZwlFXZLj27EtwpzPY
WHLImmSg3xhhzcWigIE8GIoel64mD0qsdOvRKAyP2fbgtq2trblO7NLCkxeJgZYhThzCktmvXbKW
1rMMiMfguwqZNdCUJQGiUb9Lf8g/+WidWWvk2QoUHHyzKPlP1hrJ9xXVx8RziZXmohdEO/Grj3As
yRdAqa4P3seL+33Bo+uaxFCFW0rVgZO8XdxVYfT9UGaF59itsaffmm3INGsvLL1sd74dtBchrdcH
IwIM/fGVz7y+VHOqZWlocd6fOeDV9UrYWWiTo2n60luD+FYx73kwyVX69fGlztwkAg92I3odi8/6
ZKNlLsp5c+pyL+trpiK9YIjHJAixcZzXeyIAIFg0DNhhEGk07T+++Jn7pK7SLWbhnAzQmbx9wjIJ
OtpOee5Bho12FSy3YMSQA8Sz/uMywFg2KSFRGEmMaycbIj2gJihEjAPItsl1IuZMs8Ex1qmu//Ey
pdxAMIUwitOHesriKhvAzgFYc3QFELJni8arHl8Pg2nBk7Z+/ukDNFSdG4M9jyzQPP1s4eMiQiit
uC0z0z2FaMmCGSIznQYA92eyzvcvIBejtKE0MBlon36+KrQhxF9k3JliPIS68oyS+iek84dgsD6p
QZZ3+W3lzaU4llrcGp+XU2thpofRlCsIMfSSLEl6pQ5RDljAeoB5eX+gTflZNXr+iiS9IWNbXrrT
z4uBerZYrliJ/pA45UsxiQe9TqDuElQChFz7JFj5/dpHNKry6y1VB1c8WZFmw7mj9WXiKV13gKTj
IfS+jiz1k8u8L2yWy3A01G1J9XHaUOhtdYxw1ider2jKgwKSeV+S6bT5eB2+30W4iiB0gJ1Ztagb
377II0JmkDAi8WqdjhadnnUad3/L3LqNq5aBuj2DJy8+2SUXaN+7VbJsHNLEicpueXJVP5tbh2Nf
4jnmRBc8BQm+zssErKvDlH4mLXOFlQiUDDYQCDhydkhnaVS5a8cq2KfMkbcDZRF5ndUdThV8XGVJ
cbCUBTh/zCOyOOvR0QbLC9rG/ORvf/aHIaaZFSdsxzj9YZAkhIvTBgc/HKFNPDnxQRnpc378w5xd
ZQsc0BGOBjnr5BuWGRWfkaBIvbyV4FeK3lMT8WDL9rOq5dxP4VjUtuxDFmfYtwvAlKmelxV2Nm0s
dYQsfrgfLXXcfnw353YgDOu04aAc0uw4+VjNsaqNQackiIcashkkn6nR7NpN06Tf+9j48yqaMyMy
UT4ZsMVAOr69KSKnrB7BVcLZ0f+5PLs6sm6z2n/++K7OvTyQIC2JJJeDwekyHpskh4TFy5NGpo2h
RjBi882fDFuKbR2Y9o8hJV+GbmHzyafq3J73Sp+kcXTm0EPrVA110kK9INCu21x5meNgW8ZPZTzf
8yJ+crVzC55jDyw2g5PluyZZyj1KC0uOVwZlssssU94OWqy4Hz/M13Dz008HD1FqfI6Aa54e+J2O
3E6Tlrtnd4P6FIUqBFUUxyBngZ4zm5PDYyzsgmzZtr+uYPZfmXDSdiGcjM084REzg7h0ReV3m3Sw
0WN0ZBF/Uo2Is09ecsLmzdQxLJy8LrXfqEDAM742o8GYoK1eROuASdTtBsCH/dyNdCckaaIXaa5H
T8nQNyQPF99wNK9nq2wP5UCmIF0kWOGY5PHCcB8fP8gz7xozbUpQCfZuqQ/fLv5U8neIRsrtIZ9/
lrNotypUlcLH011MLx9f68zjEK8aY3Np1FJ1v72WJiZyeuyW0t4XP1UaDm5mqi8Ei+celN+YTFSr
/aTCOPPSCcHEjoqGL9a7tn5fA7Gug4Lbi80vIN2UtYZqhzlGTcCLNlWPVT1UWN3z3vvzexWCLiYd
KQrE053SgNMZ1dgePc5qV5U1EFuJT55ufLAKk+AJ+l7wyWo790tSstEGgCThsJWdPF2LaWNjkIOo
qEG1ngTe9jzX29uhckjRtThIf3yHZ7453CA1FOYY+rWvb+hvunGoZAb+Qh7t2AdMLox6cNWqqFwd
Rez/5FIO/FsbYCN9/pMPQikN7H1wszzhFPmNSazqqpatdYw6IT7Zvs6tUSxNLE9gEUs/+O1T7JHE
5TOdAa/JuocuLH6ZZvUASbTGMFfd2vhl//hwxAaG6UIzhcb45PQFFCOzNq2Zc2/WZjR+criru9ot
6QN8cqEzGzMtdRXHFp1nbBzL7/nb71XOOKFVDL9eGpjPuNF39lw9fLIkdP6Mk135zTWWNfrbNRwl
TmLD4BoI+sUKI3V5aMzGvNM6y1/56UBaBXAhktjq0m0sLHvFUEvEQsxqOxuExSA61JA5qY+FMaKA
04WAFjQRrqm39WE2jPBWAy8FPIjADL9U813WIM7idDuRmRqQEGXaDClA5t+YokarC/9S3M1Ohtgq
F/hEC6xqO7UHKcwBagyu41SlOiwiIl6SqL4OIUPuQBJP+9REotnrYXbZK3XvYSt7iIqkWfOEk21G
rwgeD0JBD3EiCN9hLkH6hSZi4WSAe6JH6wF4//bjx3tubb56sVgneN5O90+raqqWyMfcQyb8Uo3t
ix2WhB6TCJkVG6hrxf/gtaPmptijfc9A6ORdMMMpr/RgItWzCpee0xV8zv3Q5p8Ur+9bfmROMTWk
8UePwHJOLoMHPwRG7eQeIvJboDk1mkH7R5U8MoS+RJCy7kztW4DB7+OnqZ+/Ll1a3G0crk8LMqfM
qqwcTHoixTR/CUeQ0VjulFuMLkAf0cxwxqmW+Iw26Ss3zREJwrBkI6+0njBc1JBY4fa62gHvaw2C
ShGGsuDKHfNOJthO/B0MGQf1ESlgIufAdVph0XuRsxsIkrgSo1nbs1nhu8URD4ivDDYxfx+3Tctf
eD7EDR7OeVcSbbHF0cV/n83mOmzaeCMVqT1VOLE/+SnO7enW4vdzGMPxgyyP7Lf3N1Ibk+DIPvfU
9mViUrgCrrFLRNt/srLO7UW/Xee0MOrLPksLh7xY20zVNYCUJRA13Hz8A5/7IFpYU5krMG+D1P72
ZlSCoIsKWJvH0AkeHb5UDuPPRRKiqW+mT0xnZy9Gv5IzC8z3d2WvReJlnqe8K0poZZxE5x028y0K
ULTUbfTJ4zu3EVi0/flaYNl7V/ym00SGByoqr47rW62R1po09ucirX+1EZqF0PrkSYpz62KZeXOA
RUIgT+c0c1OmPF/qtHhMQ1xemoBUVg97jV68W+hK6Bll1a7H0tHvoC2E3hRgagiKKL+0AzvZOoUx
PUosQdgzfOJCP3keZ/96bIi0kejfMr5++0sPo98owAIzb6jKX7oTPIVaf5/q6Eg+XlFnryNJHqOi
tBbL3NvrNL0yhYDXMo+TaEk3p33JJ2Vwi67+5EN6rmylOYVoA9etw/+9vZA+ODg40F56LZ6REHe4
PeS3dWEeYltcw/B/yFLnk0bFuQX82yVPC9YYYA8aPTXzlGHcBV3xyzFSxO3WoS76T84c+rn1y4mU
IRnlI2fhk3NRO9gGuB2Zsc1o07c2LP8eiNGGFiWISRNxsFZKJVpn7Mgbgr3xGihiUWbWiP6ghDzD
mg+ffTKlvE7DsYCrDZ9R2Nb3ZBEVLkSYlEDbxt6OcrCfbJNdc2XlDYIppYG3kyytzUL7Wx007CyF
7Y6l+i0uuiukOOWmpeSL7H6AvUkOTZdN2n2J6JqPPTGVH6+mc0/BWZy6tDhYt6cD2DQtG8JfSyq/
EqA3iSVAwo1nszSP9EyJzZ6GTy547idenFkIZSTN1tPHXsYigFnCaxJVUJD6sqvL7czp19UDYFME
eKFJ//gWX7UTJwUhihmNG+R14Zh58ksHCuG/BN1lnpXNzjocOrgAoejXpCebx7BICSXUMhsiDMrJ
V7sAfvP0KevmdtMi6dspw4By/eO/1JnnTrGxWKAdjIHvjryONdlZq+mplzjBknA1WZckcM/eFBfN
c1yL2UMX+f3ja4ozTUxUCXR9ll1bvjv7BqM5l37PG93MPlJWPTC2CFL1bePXzc4hWnbFSkE5aaYb
J6jD9cRMBueFIdyP/yL6mT1s8YUjxxAcc0ANvN1aoNMGFklkhNnksc5oZPE1RHo636KtJrKTJyP3
bYwaGYtVswpIpNkIJWOOCiazvxn0Qd1Ok69+CQ0Kbw1g1hfK4nxHIvurYyohZtYxd0jyf5EDQaS0
2m8MKw43aIUNt1by1gutCvxS2EnXDo5akej3CSGl17y2mNCgis7Pod05h1SVX1VQRp8czM/dPxMw
POhymdCfNo5ot8VpQ0KlJ9NkvA+RpZEyPUbPEXDQ7cfP+tylEF6jNcCNzmfjpABh6FRV2fJZcogV
ccvKXtx8Y0mOfJgGzx9f6/V3O33Tlu7vAuTgM3h6/Cf2N+2GLOJw0Js+ESYMjDF7zYbY+WXRu7lM
xVEUqn/TjtpwpWlKcKu1irM24AnvStA4/5SS/4tv+AzfsKiufvvt3uEb9vnP6CWndfYbwOGff+ff
6E/jL2aXJBIzYaQLsQiM/p01bcNvQLwCiZNxEv0s/qd/AxzEX5KuD+oWSSsbvQeL7d8RGfIv8m7U
5V+Dw7gka/wJwMF4VXu8WWkUWvwt8KYi1ltK3rc7CKL3MJpDpBQ4+UZAS2n6YuJSDjDXqVq5CqH6
9Bi5pnnddEo/rJNAExdWWGcomXxjXAtsRhtfjfqfshPZ9Uy26jcHZXGBlyEJEKgTZe+OhQ/CNp9z
zOq+vmcmpV2TPmgtQT21fjkL8v/WSZxhVG+clGOVZd9LVDd3NTySa7V/yYqaIzq5Ek8t4ZVfiyTq
FbRNaT6DWSrHlwYr7YitR2GmpOgBIc4cQRE46S2I001pVcn3EAdegAI7A2s6aTVpQ9oEHHKsQOb5
qdOhnkOPAFrYnw3XrDUbN1DB5r+uIWGBGbNjfVc5IRzIMfTDC51gZHuDQidaVM1ANNfQoYofZVOW
X4tWna+6ZlLXnZ42x8Bphh+4yfKvRhvBOYJlPh2jIaluJ2ANLxogrlUUk0eUkRUJnxoLf6eppJbZ
w9VsjsWNyRyOFoc9LmFBCGh26RglV7aejbdGCmoRW6w7NcVeygHXXUVKBCQ2jrYGeEotkjfLt1hb
xXr2Y0QmuNLHzL5hhlLufUQy9zAXGxfEbbMxhkn3/LkUEHGUJD8g2ZRuPM3dEfxR5O/nRlSHfk5D
EuAC0wlWkVnJC5s8IKhAFAdPelZ2952RAFLvxDDj8OvFl0gm/pdWKcc95/Nqk4P9vBhmEgfbnFyP
ggjSNTX/fDEHontOFzYZhIisJueoro6hbfd/OzWWphWUeSVxm9QIYUDlKT5I2sxuPjhYWSgP+kvS
LGrc7BYMpuo1kq8ZSSUNoowEWS0emm9YcqgmB2BbqG9ohtzkfCWFx+sS3YVloj9rQRaBqzS5GkOA
+l4QjLjtqtA4CmzOKhPlIkQa0IKPm8iq1HBRegPN2bsAuBNItnj8quRBfQCx4fwa6kHWW0vNAijk
OmaNDaxQ547cF9ydTRsUypc40K2bEPNTsuptMtdXTjMnPxDmMPvoQsJXA3XOXIANYMkykT/wOyaP
RDWEN3KMm8tGTOFB1lrvbEQxVBehnxuugvMkg7gRFw+2Xi2Sv7ZAGVLxv4siMC6r3uiKTVhk5VWc
S7TWkGx5y/EfYROM8awBRljESVRbZOb2kcp/FLkI/lFtTbF11xTOqKYXuariWYI9r7SgRAfIVZRE
qn83DfgDD6EZxhjtrRthxxDrDck0WQcPN2Egvh9T3p5NA6vgq+8700qkPvB02RkOUNpSwwGbNeZ9
15l4lqZItOvWmCrCViP1yiiz8aI1yR42KuBsTdGQGpxM5LH7fcLxvGMp8r7c+c1I+A0OrvRxfE2r
sLpWjW9kRGywg/Zp7tR7Y26GDKmitHLzShOV4g1d/YTxbrhVEhuA8LgEZOgkZWD8sy6LJTwjW2I0
0iVQAzzbdEtIibbvlrgN+HgBxs0mvR1qvb5Lh39iOaKtrzvpRpb8kDrpHZxlIrDK4VUW834sAR8q
SR99zHQo4k/SFbyLSxiIE0GTXeJBTHJCsA+tuqpQV8IWDX/MEiZSNcZTaOjG3l+iRgSPBaM/8SOR
anx1lkASGHXOphgIKYln4XvBsltPnfqcQx9c+UuoSTL9rBsQKjPP0G/VYxxp5J8IZ7ElN+Hj+BqO
QkqKLSfiUshNIYk23RD3cwdNwCEDM30i9eHaGuL4piV1BRcn9IDpKJc4lkwt7vsIYG02ynY9LLkt
6pD0rvYa5tKNpe0h10yojcl66fqmIvYltC5hbTSHWm+O7ZINg2223+GXN1zRwOtc0c4gLcJJwgMc
WiPi9sr5azg2zaUzDsYW0dVKYxkdLX7tCzWotZX6mlQzVsVOMXNlZ1CSrtupmK+m13CbBigNdmez
vK2mybnT0XqGbhC16W2yZONYTv1TFqF6gJEnjnPmVIAyBjtbl+Yolm2WlPGVzfJ7kARPunRfCwxb
pPHMSy5PYAXTFVxNQNe9qB9npFNrxTQI93GiW7MGU4nVHMwgoTcEqZD8U1Oa3/ep79+aSy6QARdm
hQN8cnV+JofoATfRyBFKR/8FFVt1q5VkDGlL2lCEve3OWhKIuiWLqNUhIy/pRGPH0gFn8GwuyUXm
kmEUxqO/RhZAfnQifwwkC9zZiiPXczdOW32anW03yPRvq/Hzq3nYNEtW0tBSWXK8IEGJPUa5iNsI
220VZtUdSMHUrZbUJV2Sv2QuSUzO2IQ/jNd4JrxAzVom3R2LML1yCjW9iRfzoLUkO0VLxhMjvxtp
NIa7pB3tsyUJKmX46yrdkg6FjM7sa/D4QknusdJpK/A1HKhxHG+b14gptsMlbqrHVCgMmW+J08Ow
CmduJ5aEKoVkp4PZDJOXY4Lfg1qAx5jM1l5JhfWvA9n/1smf1MnLaZga9T/IrXd18lWBpfb/uC9J
0b4plv/1L/6rWHasv0zmwsiScI2hUX4T0mn8tXRiHeJ/OH5RL/93tez8he7WWhq1KrozxFn/qZYN
E3waLt7/gND+KLTTeG3V/Xe1zBEbTRbHTJqmqKYY9Z2ct+GglY01Su1iRh0ZzDv8emSvu+Tp0GJq
LvEPkwyTSYgDvQ1ofYXtYP6qAL8h4DMSXtOXyoVPpb+Z2Di2NHCIMipm0rKC3AtrvTvY1SBdeHzW
sehy5b4Cm493MFCObWSLFehy6763y/Exxjudr7oiVljlFaVjExN70oBZ4c8TW62qIqoJmGn4WFH+
8vcmkNwMPCBBlxbpMwcOnVT3lX8L4eF6bAhd5DmujKwUXoU5FsSanawluXfC8CFjJ44bBtXPziSk
tCOtcY30NKY0zqdLkODBZoBtP/bqj5CE6lWVNvAb0JZtJ3Wed+aCUs7x++P+y5+dqY+BsCeRO6eU
2GN9DUDC2OCLh36utfo2lZnN/lpiMsksrp9BF+FJsT9QrnlT00V3krRLNxM0d8pEc9ZDMfmroSx7
NF/xdT056rpqQBNlfExWHf2slaGicAoZp7K3L4nJCzOsJyOTfV1ehsLxqdCyO0fNhg36vp2TdV5p
DAkHAw3YuwMNwsA04Wq+CrYrFmumaU/wz6d13y43AbrVbTvdd9OpC6g/FGuT2t33rHFcfRyzQwnk
/shmNK11DbPVLMHTpuXWnPFAQtdUKKSlZDxleY7vHPg8qWs74fQV4YAloywqKEc7c9MUpb3Su3Hc
4owjCAzz+V4rwviBKJt53wi7dzkCsC+OwtxSl00uRZCBlRwks2kHu7GDaFDplrFxRPytHEvjWCn2
nmDpDCWFXrldUxPOlAa7UO/kYr9mUpYqmySuHorGerLH+SLWBgm6yDK2CuXYRqhzuMNr/zKb8Td0
g8Yuhg4HCmJYvPKULpXm/CIWNHZxZ5sua4L5+7iyBpaEXQfoUmLAAEEyEYfjU8kFLccjMRNMm1Lt
tOa+0mLxbTJmsU7q5jgqyXcODCMdJ7vcEEU0eWYeZOsZ4SB0WNZClJOHLoPS8MIZS78B7H6tpvx3
iai/ALnK3ETiRqWF3GNYn6qdsPkFKbipHmJMcL4eP9aaFVziKc+2uv2d05t6QOHMqaS0lAeaeBmo
DPIkXJlG0V3WJ/Y6byygQQm5FGXk1A9qPtouDcvkbqaR5DbNfNm05MtRCQ9klYfWdk66zMU6Jzek
5QaQgRX1JrJqEk7paG9EY4fMSSk0w1aPAdjG1l5wZF1Hgd17mhbArO+1YwOPxlW0sHwE08xTxNLj
akYs11bgDC5apWqlmvhVGjNWHyffIKhBIRoYTf68pU0v105Hm7qek/w+UfQJ9nKnHkTbDCaHKIug
7YE5zMYq7QF4cEamcMpRX58YvPNX7S4kQA3+QeWCEFF49Il1pRjJ96jHvBDndrrvK0kXwe4VV848
z3JuTCq+NCYEUv179EN69QNDEPLQqVCs9l4FPosby2IYJWGS1uad5cfVZlB1jivkRazmYYGIGQT7
apXzo2vTuwjyly+6mxQlx0qNIxiGkfILMei0Tev5WLfyIhr45xtMJIMFUCE38nwrIfOss7op3cnv
m1WIKQdrWfRSFcFAWtx83xTa6Mk+CVZpIhUO3l27FniNMC0XmlsDTocGY9WXkya3Xaa9OJUOaxg6
MKgAzi2+Biskk86mm2Ds86rtRqP61TfpAKiEwFwT+8ZOTYU4+HaabCEN9RuOvZwp26R0ByezvVBX
r4tU+4Z+8AJKX7xvzPHJHpr/Yu9M1tw2sm77RPCHvpkS7JnMvpE0wZcpO9EFukCPp78raFf9Usol
Xde4JvJAFkGAQCDO2fvs5a281O1CgWR46PW0fGTOHSYRbp26hn6UjIRuRCnb7Vg8mkZ/8uxOXte+
eUyZ8GQrWYkzLfwVDcJbQbW4jqzED6mH36Xs9TXUsmjlLH21w/aRriNnzjYNw+BXakJuZ08SFpcV
BXuRob5aCbQ9P3icbZgGZO6cFhePxIANi2AQAanR54jlsjxScKa3BDtdZQYvoQnKMPC6gOfZiMVW
9oQD6YUDgZVUJLdr0hPAxANzldBTB0tbxR2QSZHwemGz6X6mzfuJtMZ+T0nye9XTm0pId9j2Zjfu
pnLStjGpc6FXDMFNJ4ZbPSYUoWF2ky8+nmvi7MLOMcluju6rbKk2zAJtifdDdnJtcTAS7aUPCPhp
tOl3iwwk1sK+P/jDIllrUrmZo8hlWn5KjwmMBpQsVrnR1xzCAUHI+cK0duliOdvYG8moEbXFVE5t
7GIvexmH1Dksmv84d+2pzenk1Fr8bmkkkohSRFvNY87Hrl1jyyg5We5kUB79WjeJ1uFNDpsw2kpX
Amnx58Uq38DTld0TTqoIaApTT/RC9hNZvqShk4ziV+NzFw2Fx6NIkEMGTJO7r/BviNkJiCv36C2o
h6zKCqe19o1ZMUSCdxEa6ZPVj6UFtnmeZevHGyb4Wb3xTiwUqDkEq8i5t+zCc+nCDeQIlxRrQ+sF
YUb0hEfQUyZSkFlk6MhFyvNlz/i/7fUvttcGLWDEtv+8vT7Rfu6/5vN3feg//9G/+tDGbwGGchIn
PHbYqtf8rzZ08BsqFrKlCWdKDTr+38baCn4jEysw2F1baq5JR7n+VxvaBf1M5h1WFaZYCOZ1/0kb
2lDiyf/tqx0b1fiiIOMjJUf4BzHTcq1E+ksUH5ll6kAG4S66G4142Voj0V9p4wXHQX/LULMPNY8z
zpzKD+6HauiQ9yBxWI3R7Gik6PovfHZ4WX/4apycw/Q8yqeNJ+FDg3xqiW3JTd89eAPAl5uA7sgN
ubS0uwDaO/nK6KuH1LA1e5PCOehiWndaDf2imII++t3HaHTXUkw0clPPXuG9LDz313PCuhraSWt8
xirTuRKwdL0QJeNq/lo4manf8CbxW21tu53m78c8WtY2yRugnQ0x2qATK9vL5VMyD/G+mrQiA9OJ
lxIIbCvmte21dF7o4QZHX/aG6nVnm0kGjw1anuw3wehbt4So9k9BVYvVKBvIRExdCN7YY9a8FXOh
39uRVeHYt2WdhWlCG4JOB20PEjHNRDB/WfHySpmeFnR7LfuuZEgzH+MR4F30PEUqiTJd5JE0GoJe
e6v9moK4uAkKAq3cjDS2uIID47aPXpkS+RZMQL3avjtF5JgdJ41tQ+otLJOChul1Y1vzVRkn7Juz
nLqlN6p7zQ4+61ZG9GDK/BZWAJF8MiMinlbslUdIH5V2RyQwuF4vmdvNmA7TVewtD3ofC4qEPiVM
jiQYENzAtbZ+rtlvsi0y0lMTIDqkbyy07/XUvdf9vL4f0tLiteEDGBoWLxlCcKf5GTJxaz1laLxE
WmnpzbI0G3uOzG1DZsojDmkwQQm8vsmtnZ0QRbmtPchGoSExSbVMojHx4hlgOKJ6w6iLtrIWvYFm
A8PFXroxNJrYveOqNyeIIgT4eEI/xjhQj8oidUwMYBLrqNTFp7oz2sfKq7L3ZjQ8J8x7rX5o2nQB
l21OVxa2it95F7pbGJENhRFnT99Y7SQGAkBTZrUJ2Rns7dKM7LTqvE5ec257bNVyCpEfobO28Xiv
e8N4HcCGPjlji9meOUr6sInYdBqBQCb4FU6os+6Tjq10r7Ozi2XKTk/Iwou245DDIVlgqH5y+JBQ
mwTZPn7Qb5xgNF7NOEvCIpvnP0iijM6orfbaJ+FsDz0Y5akj8PRza84LSGw6hwdzcDO5rkZrTgh4
9EqglYQxZivPITSWLWLhmSpqmnApBkXnNbnR8UJWaKQ9OlNLb9jWBKgsJINTUDsQjCeu4wE/nySy
zRDJVZy75QlEHFeP2F9KEurWrB2SrZhNJ1uVfmR/BVs5uquU7dHjMtblVSAUk6NemvzsIKNtrYri
2/RT9XQlPiy4WNikLA6usEgb6ILxzisBSe68vHIPeSefgmRc3rxhmTbR2NqHwGVMluTSACKyoVXX
rITj5yGZfbYPvjvTdYiX0ljjds1VOGM5zqBzpEf0rgczw2nkRPmA73u4RpphHtYACUqioM8YtDF0
SXE1V15HMNo8DIcqditnDTSpKcKMnSlk9sqVqyFl0ATVZbxz5UApvpQEgUOkbsWNzYOBwuTjwWMW
udK2sjVgdPPmd69dloMTerkAyxOJ4jnqyuY+7a2u2pDOA0dVCRJao7QJT8kUqRIsvMrUxNroU3ut
K0HDvWgbUskcw+LI82gmyW1qjjCwlBziK2EknimlsH7mG5ZnFl8ocvnXLO5QU9KLsqJZ0r1t01lo
n0g+QHuZlAxjXhQZ76LOxDVbq62tRBu5WM2RYczxc+wnSHVK3MEx2ewn9J5FczVJ/CsikH7Rg7DS
2qckGLKtNw7ygSoM5Sgy3OQOGyPuxKGgVzFPBZ0f2ca3tm3XbGvZ5gvSfpP2SwVHrljZcI+dnVSS
VaTEq6QJGgPqLQmyHbIhSqoxOgmkWJ8+Zz53MCIA/OVrZ4BZjWDTDe+s7yhLWgKbz3PbL64WcIg4
0JcrmNLWNput7CBzeg+NkuBYG6ZDpmQ5uMkGf3DTsc7zkOc0pCGCVaolvyRaSEcEbS9TMp9xUfy8
2VTqX4sQSMcdTXDomv7U+S6B0fxsRKAlp0KXjJQjfYbmYHibNnG/Zha9a2UUC/Nmsp6RdOpDVnve
bWAlBkctvppoW9yITm7dTFp9lUUs/YsjruLZj5Atq0PggcNxHW0KY6PQ1r5Oyldd29n1zIZ5Z1da
zT9YJvOm5EEn0lypp47SUU2zZzYlmZFQJH+kvq59IZOmuZOmNZ1sp7FFSNQ26qwTDF+JEWtPOd3J
tYQRvVP7kjehlF3uUodovYvgS5GN+DsrHbitCAmkRLTkyfKVluxYFJSh0S4ewc+zNttrNKbA2s5S
S6s1WGv92c0I0N00SpW2LwL1fBGrY1sJ19lFxO4ugjbhduNrCYQRtekiefdK/U6VDo6TgJ8redXs
bLjRdDu/n3X3ISd8cZddhHTLlmhuZZtY5/YitdPtNm+inGFStljVl1lp8p1S55Gr+b2ii2jP3HP5
xQLVzmei6ZtK3QcTh3TkKc3fb1rjisRCluNJeQIIU6UEY99Fs0r4HbYBfJb5qxF4xFsSvefMhoW8
mwU1ZsdIYzqAcsleWUjtdDgEgQMbrWqK+zHRu2sSrec7wjFS9MFBt9YuvGVCJYVJQGwLwC2g88Sm
yDknDjkGxMqa5pXCLDpr9AZUhhEyEKl0hY0YKIjxi5gX+IoM17z5tLLISgBAdkRpGNUG0zHlBgZq
sJmNpbNXcpTLwc/IqiBDr3evuoL4W1jugupz0hYPCkCWDVeNsTjEKLKO0PwsbdcJ2Z7IFzMDe3o3
UBfZu56X/h1PLYG0UAntiDFouqhDJnkTMENRNvu84XrS/CCCm1erzf6rEpb/ME0G9tvG09qVnc3u
iREKFtoksOqdX7kiO0NSypmWiLwC5dafnqUZNPcoy96XJvKzXeUi9RLLmsPzNiIFd/aacte0EtI5
uDqdPGZj4ZXReEm/S2n03pqA3AuqzDS4iXuvfg9KnXlMoRMPU/sMUxBCMWhU+r1LcxcZ3OpOLtG0
1V/DLP8r635V1mFZZOjmP5d1V1Wftj/4i/78V/+q6/zflPkWUZ5Rqktp9+/KLlCKiedjUvTVfMll
kPgvg5EFBgZ3u87sKnN0AYbVf1d2Jh+I4QxHHRNMFH7BP5JMrA+VHUNllo3xCXcelaL3QygQka8j
nEtDHhxuXLyhmWbc6wmh0v6Q1tuqyfxu5dSe/tZqXvToJQEp8EUZHTWZRseW9z8ihEd8OXiuXX5x
KQ4G/kWf/fqjXxfsHpLaQQjWuyA0kDZvjFLr/8gkLqWJ1tCzbTYdkgyx6dzr0bnS7WRal6Y3rFWo
YmjEuoQUWiiGTYO40pf99AuDNPXzt7UtV8Am7VdZ7VUeCZOj/P03YxgZmzUK1bo+sNWcbt2IIHP2
LAF2y06dF9/7m1vk9s+q+dvUnQ9GxcvxmFG1bCz+oMT1DwWrSartBBGtPoyaJDA7FuSFjthCI67B
z4/0wXurjkTqksGIuu/QWvjovlx61yDvxhUHLDXEx7N8s5N0tJ1vRenDYAp7NydZdP/zg/7N6TH6
DAuIaDluU139/beXUzcxbbD7PNCDZyZMUxo5oyCes+4nFXnyz4/GUDLzECQluT9ETMSBP6ZlkdEb
1EcHwJsslu3kSmO86UXw+PNjfQzxUteTXATl28fQqhy9358ayUAiKXI9PTTJJKzQSqjl17hOscFj
ZF4lczLd9JTzV2ObD/tFeF29SVuCWn/+PX68wo6u+GA2CQT8+THlQhitNxc9O8aGpBdetFBW11CH
o8fABVT8i4P9eA85OoOuGA+JsmGS8YOnXFIoW510s0NtLMtd5ct23Wk8wTWGrOQwX5LWvZL87l8c
9+9OkmkiZnpdl5aYrtatb26jPM6AVbrM6EOSJmt94NccaX2OqzIFZ/uPLqhCwemEaNJH4+dlQPvD
sexUG40hCcD9Uc/jD5m9fFXrcj7F82g9/fxYH9bby7EYPuVS+gAUENK/P6+s6KhR2LsdAJ2Mxrpi
t3AUqTX8ynr+sS2mzgkPBWEYLDLcrub3xyFNq5VuNaWHSHeGjN0M9cQKBKeJC8xyHpI0LYj5wnuG
b5kGUrSh0kr+bAf/x9itD/eOOlcD0IPN80kkEdr/99+B4iwHZ9/xHQaVm2sMDf2GRYvPkTUXxyr2
KWdda/7Fen65hN82KzksEVOcOEl3vEM/jqINscvuLvLSQ4Li9iIztzgyHjdf11mZ7KRVlyQna7AH
LkOpHtjjfh4OI5j63w1XNJLM96A45lGJJ0vXCshUEX8QkPWLafm/+54OPwyphuwOMEx8uDw5Ws24
eJq2xx/hvs1zb8twaARlViRcAlJKAC3eas40D6BrNeZnHfVGrKwyig59XtmnoAOljQ3VulbgVG/r
DkmVEV8eeMPun961anaDnFJ6rdSKH7+qDusdI9+YHooAuAQysD/l1C5tt/n5cT489dwxpGXxk1GF
qGGsj+/GVEPmjrQ2PVRjtdwF6QJDpcwr5yRa23n4+bE+LueXg3lEgfF2dOiVfxzCmn2mpW0CGQ5N
Jcmp8aNhrQPKImbHy7fYpOKQadD5ZPSTB+WsRJ+vnO4XF5a8LPUkfn+7gjllagqHNz80I43fPyVC
1prJkxHtvX6U88ETJotpF0xwieO+Xu40y9XfnAQiS5r2IC7mOmFoK01z5D630J1TGw/RMej7+RYN
H4pFSxC2DBvR9Wlo5sVyFokiWqSNeb8IK3ofcAk+M+e9nBchSZeHMus+eM0E7qcAETRInQW3LUbz
/oIWdRPIUh3OxqsEhm+/1utUhR5BxZjjiKEWQcPpppAMsYpo1t8WjW1cS2wWNNmpjN4L9Lf6WDL+
u6zKoY6I4DOgCWdUOeSfe2puXAOIoa/KxrRfkyAyvhI4bT2NlgVdY0Il08KWxNF3MXT2uC46bI+b
1s+SM+bc4mg7LC2GHNI3gFvxuiLd+Z3OMgl7JbQ1jXJM92Pmw4O4B+Hs2rvR1tkMld7U/u57vbnB
j+B9xtYj/Xum4bjfePrjfJtXAYfHUQoZ12xZO/W29z4vWCjXE6NMZ0/925ZCF186MREbRMoW/VhB
ahhAmc+8Z8Rz08yAlNTljdyx25hlot8RiJnkRzwmIjlERuwCJ9eL5JzHmFo2zZJkdJovq1VvzCjk
i8puMybtS1nl3JGVPhl6KAh+Iceu5trNjp+2odT15NGeUvulByFF7kasl7dWDrKKaS8+Bzg1vqIO
1yk+TpAwOuPAxBTKOd4FC2C7le3wUsDubD355YAtU2Pw8lhYZvomQD5tDVnZr7SZNEGF3wq5Ate3
3Dkjja6wy+V0qw/NdJPO9pCs4R6mXwQ5XIcJS+EzOSQ2eWPqPizGKjr6fTaSHZ+QBLReJoMNjFFU
y7YcBPeSV3TLOR5nBuQiSq95dWErFY6GcLTg4Fr3CcyaMOME6AIDo4EywA22wQ5bvyYk36K1+Ny9
Tm5PtzJKJqItEyoG3JTaIxhgLtgF/BJrcIjhk2+ChUbdBN7jBqw0ynhGtz8eUZ6RouH9apW8i7sk
PegKCYx4YoepwgS7JsBgw4KX1De6S9ouOOG48zaVAgw3CjU8K+hwFIEfLhZvlysgcVNG005XkGIf
v74yi+10BTDWFMpYV1BjfG1maCjQcaCQx4xTQz/mqprPAUTkNAaNnBnBFsqBtWVUrzqi16G2aNiw
8wKocqPwyiIHtJwo5PI8EFAPNQHZy7E/SzSnMwb6GwlqWon303qYwTfzwrG2TpM+uRFplzCBzBOD
caHe505YKwB0HhR6mCsodLLo7jpQoOg0SO7bZH4LavO17uGsZVphrWfXRmWg53TQdP8TynZEUKpV
i3CeGG+P+tr8UsCoXojDWw1QqxOFr85t93EYolNVevGnrjaXTQLv4ZiIggXYVnukwpyv3dSyzjih
mzsjxRemKWT2srhXIClmMNr2X1RtFhEY28AQ6z1cr6xfldEQNatZAbmNyobgFGmxd9U7gi9UCRt4
9zCby5Oz2NZ2GgUJRd1gBqfOMJobNkp2sh6JgsCUpIsnWc/xEy3L8WGuFDC8ams/XmGQmc9EDlgb
laW6tfOOBL8ilYdJuNOBZnHBQdlFA8XQ731nHO+9cZ431tL3G/X+caC6KZp5Cjjqtu1oCno8aeKA
ZMlWwMwhFEpo6LFCd5Z5CSHd1RUs3S5xw9jQc1ZeHHj7OqP06bn/CFuDtB4sMNf7caClCzmxuGn1
7hkLQ7M2ENqu7QuwPWaABuOXq0DuaJrFSVN091Jx3vV+Ap/h9fFLl8XjCVPbulNc+Gzsdfw9/hh8
sbKpxY5ygcgPrJOHMpDJ0bpA5k3Fm1+GghsTVESX4cXS7sQsvU0xy0+lYtXrRTd87u3Sf+8IpZgx
HBvmo1k43gvAJVD3uqLez/04QT3s2Y+VU7OvlyW4nrTGvZMCpQpUUB1qXePtqaCDfTAZMDZro5d/
1Azyb+oxm49NZ529wtbPAS4cQU61cUUfuWQLU3o4+UVwJ6IGNE1kRRbFf5bYtCmk8ailmJCMTgRH
flQmIpx+WfMSxjlaaoP9dVr09s5jauYw4QFd+1VjrqFaIxBkJTMRUezsRk8TW9fvBiwoqf2UMwF0
S+YdcMXIyA5Yp8wzVzBdW6A+miEydoPjcGMH5dmlfRBGRWDexo1w9nT3rasgZqhFwl16iJzGWBf+
WO2EvtRbsbT+a99xSiw0TTi0iHwQ4CqZrqDkAAUcShO7x6hcmsQBPJf6ZF33ul/d6EvEtj+wKndV
t0STbuacUD9GnQaxE3npfXawPj5yajG+Psev1sAxBQj5YP6joxy/6qyxv+tsbcL0WDMqHqJn8063
g1GqzqRzTcVe7/LC8ygAjOooDGiB3dABAcsKcVu7Tnfjt9O0t5o2wRkY+PtiWuRh9EtthdHAP1XN
FJ2zvvR3djwUb3mJerIhqbp5gTzQbF03y98Dp0ijsPaQZBkloJeUCfnstXBX+eiNbCrkg8BZTESE
aBledSQJJmG0lnDiumcv6xt6F0JwcxThrz+R7ZCGeoUa7/TpJi/Mr6MW1OsUSjh8rMBqNyXMjjPy
XfXmkWR1XCby1nwQGrc0YJfd7MzRGuGtu2UYt33LMM8es4ZhW8EiIC/+SdtrcucJICHQs68uEAl7
BQhrSt4TjSmaLm1FwoPdlZRJnfbeuAmIK6c2r9PR6Z/AhA5vtkz9z3EfyJLUqQBJbtJBwfPam8HH
FXgsC6IxXHs+orcG8aZwh5e5M9JrGLnNGrYmQ2ZZo5TLMTdCdlEYHszZIwqloathNtHBqcRk8a26
aW+XmX62x1SsBQHH+BrMeS5CfFdkJrE4JQTrZc20N6KxOxqSAbN1R8gey9m8xA/wLQFkMnDRH5xg
4jVi0B3ivqQrH8btoj2mItChf1X8brwUdpauctiWFPAWtZFSR8S61AqugvTTLzCUuJXpKOnnxKtx
/nqo33tXt6Jn8LrWq2bW2ruJ9eMq8hn5cMolC42Kj53sKXgySmhmZu/IL1Ftp2wnwUeiwD+xMSZ1
JsIhmuTNvWs9x2i2jEazvDKoz01VPOtOqUOE1O69AR5kBgg0xOW+xTfrrmTJTI6d68VqYnOCwTdJ
VkYpsc9SY69Ky67CYErfcmEmZUiSjMvkWFfxqozJddTMbe+Of3SMAgEGCOywQTTY5gy1h3nhHs22
cEID7xf4mR4gEZwUwkIxbEbczjpM6NPsFDtcoq9LzQcnVe/vMPjlq6KYxY5pxumhcc0kNHs/Pmfl
8K7VyAzNUpQrdxhwHdLY3bR0s46pJPcp0GkPmBPMGquW/a7G1feWd0awosbnrcNG6Mhsms0MaNps
CwLQrvRuyq5yY9rlbsxung1XSNKTu+7G6WbElrRK7MndOxL6nF4MPqVJvRY9DFuS/KPbyWjxvIoM
xFnX/tFJDUKqCnMxXBzVRRN8kTMufEmA4Kmr6R0sCB/MCd4xhfWa4nCuomRmnwKmp2iPhdZ8Hovl
ps+jY1e5T7WMziy5NIxEii4il/esiZ/BmN97Zrmr2U2HeOFeAz0dd0tOk9LrgjfD0dtwkXG/DjTD
eaoEpkK9Mt8mXKJHBTpf+4l5EC5QOvKtATbVOBA8CFqx+xVPY70yC7raK0ejIojHvn9ZrOXrNKQH
vJeYTnAkj+EczPGLTnYyuWrSh6so0b5mzK9plVo7Y9kMDbSxYSJwo0uunOYJFGmPMagJNkmbPniQ
OfbQwvNQNkP/STOlv5lGjFYDNcxV30ttj6tAPeazfnSs1PsEf7VEUGpcf90mozykjUt7dMxUOeEF
ybSrRoMtNB4FG1iRu1x1g6PJbVJM9w4JUr/rLurZUasFDR1Icq2v78zBHK0T6rfKDG0wHNwKU6rP
M5s8e51pOo80LvCKHWIyDgLk9xz5l66mnSkjsDC2RsuMAPhnZ9x7mNm1667vvHTdahVjGVpA09Rt
R0rOC8W0N6PPfpyDp4VYyt1NIowi8/oUIsRGi4Tg6YqyKOa2h53E8kKfSWkac9VHny+h85GGqbpU
AbRZukzXDe+4Z7+J5rNmO1TJKWzIbm5c/TrTnHTYkIG73AGeYlmCd2aFpaGqEyOdhj+yxRxvMnc2
rnQD5K0Ry/yY5GP0OS40mtyx7QGKbp1u4xJqVtPvwhhXVaPrnLtkUCVv0AGGTJy6fQH5wNZBaFBB
agP8K3t7PlpzS435Twp05Fksdp4BuVVnGPuLKwpznUq2fys7qW8dyVC2MZSHUmFzFfP7YObkiaet
BeQycWgKtBT5fu/RI1BKzeV4Q21rmxnnyCFy4S9TJww7ciSLT5f/JfALpgfd3H3A1R7sPJi7e9PK
AQUXHTXYJAGBIpqN8H/Z9vzJK/aX0n0Ici4mqRW4hZOu2V4axbWYkFEmUl96hgMg7KW1vkpT+IRa
wFcskhF27wKr1sXm+lKlHSeQZvy0rCMLrryeYLlUGJ+KXudXL3NiEyJy9Q7SKafbfGK/u2iJDi2x
J564nmcykXTOyy7ohdcOZV8zJHUVYpNudmzVqO37XnhyPeQRsyPpQleE5iWLQW9QneiMTBJP78DC
iPSi4P7XF+0qqOKaDFct3elgvBh3Xk6BlK3JTGzQ0ZJpEOsZnlkgPOfjaF+JptOvmcJxThiYUcgW
h+ZVRPrx5b7TUkDMpOpC4V2YzhSSKJCka13KpElT3y+po3cN8ZimCGXWnejVNRFAg7GILnf8VtN1
hfP96NKkDG2jXs4XRDNDfCT29uVy9uZovLnkzFRVumyxTS/nztb57GBQH6i4wrFJfEiQDP66Fvh7
Oq/G6196+qdC55/gQJAHr1R/W3VcLQNyNVOnFtjugQ/aYPBiUgRGN7EkhmNn67zLSblvue8Tje21
4dFnZXaRgt/QzOh9MWyaShl3k7XwodmkVa+0EkuGIUpzeOrgZV1dmMdDElWvUaJPtzNet3qlJTzC
ttWjTY5ddIxqo3rNvRZTWDOBmp3bQei4BkRk3FMccIYlFtGe0dk4ZwesYAlBmZpX1C3ypQvU5S10
kR/7iss0MENwD16OsXX1wJotxNxiKerXxk859NS3w1F0c3QgM4kbsve19nWZ4zDW6ch1Df8ukGl+
YvF96x1GVRIjpfTo6q8lmRIhJG1/1w4yOuqkne46XOAvzcQTGPVzQMcCFnInh24TV+58tmiBn+uC
jEU54mUNF3cxTuBXjRt83tHRIcslXXVUPs66ZDnc6ZZD8wNZ1F876i4Ya1pzTu3QUiD9aAhzH3Pf
aiR8++h6i/4W63C+kSI1ZtmSmme6kg4jcVSnOABZHwObK8UorPa4UBC8e1HNCQedugelPnPnOXV0
xGRWROwDQDVpXu+vPd9r09CHxviH71InhxQY06cLYXIafFSolg25pJVKzF7CtoI3Y50x4d4O5XUy
dv1jqo/+7/VgR+9pNeEedhIxg8zgzWSnjEjNjgegkel/eRgCiCOZCw151TK5Ha29igb3WkCenf9s
P//P6PALo4PJNORPjQ7n17Z9/Zr07MK69lsT+1//8i+zgxv8hvkB1Y73goW0HaB+/WVj96zfHGBR
hBH7Dgg+xyKz6V9pKuZvSlIFj+Q5RBJfOuB/2dht4zdiksn488jdU5Cyf2Rj/6gu+BwBiY80Khzt
fLsPmlhgzQBNa63e+6l4T6qY95BfRcpx9qvwr787kkm+Mn19plF/mEMVzDHZNDc5konPCALvl7qs
phWWov4XGv/fHYlj0BEgihhRUf39NzopPsoI/Y52VzeSKxL1+k07YJJ2m+X553LJ3xxIyWkwCTic
/kMq4UCkEXOWC321Nn/PRf4eael7xn//m8Oo4V3ySUkh/vAbdW6CZcGZ6j0Rq8Em8JtmpSwMYT6l
/8Wl417FS0MAEB6Jiz737aWr9cIGSl3vB5poVxMNT1pNpn8ly+wXJ6VE3W8lHm48fDzwDPmd1KzI
B4HZG+hRYyau9wyA5Su3n+/neHo2tPm5Hngl/vwKKr3oh4MxD4Ibgt05Yuj3dwR1S8WzWdX7oGlZ
qNsCxB9b3VWlpa9oIbQHbHwnxhz983BlzvLCabukz3386Zh+6k2RlPW+btLqoce/Q8NEy5/Bi1mr
n5/jRxX9ckEdREKLrFydp/r7c1z6rJ9hB9WAPhoIkX09b5jJiH6hEP7dLU9k/r+PwpL17bPlU5AP
Wi84SjA5vOun56EYyyPzE//VpfvmSB/u+hEfRzWUHCkR/bx2p+x1QY8I/z8er4v/5vvbA1CA73Nn
eIEN8unD7VFFheMXVV0QXWZW61ofNESkuptuF7uYSWnRq7URSIMJCcfZ63Kq1pkgqMRq7PI4NA5d
n7ECnuoDjQhlVcK8TdKCljW5UcoVtO29/B1ZwTrEizGca48eMW3L1l2ZQdWsqpr/BWNusdHz0Qx7
3hh7b2qKOwJLzJfcM6uDE2XRl6EYZoy5k7OPvCVfVTNbpjHjfmY62I3DdsYYu6In7K+HJrYPXQfv
o89FuSFRr3zotMw+ggIfvzYRq7zRuXx31+AomV2d6E0PWZh4flJtZlswt5RjpU5bvo/G2P1rEXHS
OX3KbRXE9U1sLtUaAcUhM9OKIpz5WItArFodPZuIVMdGhyiZNeyKNLTcsNA5u6Vg4UKT6EKvK00G
IlhckjgFTw+TOkR9NNSIb8U0dWBYR7sY0h0p+dWJZiRuIgbjd36Aesk8ifkSJ4NzmmJGwmO/Es/u
mMN1aq36c+MW5kvEuTMxOBr157qw+4XvNETAdbw66PDRzspj5tpsITVbiud2ROFlM1vcsR/uvkRc
mlOSNfWN22fvusFv2gOBfsGP9z61Y/TQuUt1GNXSmLRtdZoFEYJbKQCj8mzj4r3NUne6B7ZnH1jR
uxC5Nt0NsSCgwHHTZCXMvmTziLeAtJQ4vY7pFFM9x+U7HnjjGomGi9gLcphNbfT91eW2F22MSKRH
/hUCUbnJsS+/EPhNjcu4eFg0dfzoLzDRQaWm+ZdgYedbNCP9aTKNirXosH+E1SJdsUtLU6/PRj/U
wdpNouFTEtVasDGNoWUqnJgyJk70Ul7BtF1efPIPHqcyL94x/1dHznHeAH2PVN+i2dtU588VduZH
i+Z2FjoShSKUtgPZF0jOwID3VARXElYLcdQmP0EXTTniDkaCakV8gkbHzg2e24Yp0dqmtgyZUQ3g
YwQ+hO9aQcrBZSfPQEPigYT2MnsNRrzVbIKHM8Zn5tDTgNZ8O0TT/SiD4dPCbPgOqmNHqromzXSb
1ZazbJbMz5sVAw1jv6JdYrzB6Gl/NxeeLVuLZmMtRqd9GnCnfY4zajNvFqyhU8WXlb1mHTFLpYyo
jegvRs4v4SRx/qWJzfLI1Fi5kVNrMuyfvTNYElwxTWEd+SJ0dKDbr7W5bUZGgd3kOma0a8MsV7DL
iOph3oBXH507ESa+pHRB6X8gXQ69Kqmn5I+yDpx9mbu0wtyEHpRt9J/qdmZ0kHgwuQp6boQFZQD+
d0obiEDwRuv0sDXELpDxH10vvXXSTg8IgPuuGnADzOmxKF1z00f0D3kV/j/2zmy3baxd07fSN8AC
5wFo9AEpUZJlybMd54SwE4fk4rgWZ159P0qqdldSvau6gH3SwD75fxSqEtmSuNY3vO/zenfZwENp
1PxYulGOp7FXwRasRRuTk5HQoHjFi09LfSQAO2aZgkNjnds+qqYCE2+RixxeXcmXmlNxvs3KdtnU
gwhuLIrKWGo89cWAt29E5BBanVi2q+J0Y046AjHg3m1tfm+zEm9w8PwbfxIOpKDOv7PG3oCHOxmP
AkvfFUg9Xo0D9fMQgFzQy6XZjFD6sfquPEYVg0CCZS4Rs5piAJZ2nDmZXfh3hqsgMOkAAh0OSqU4
P1wCBu/WnFbOZNm/SVCcs7KzBv8uaQp1bUwDJ9n3SotlgmShVA0A5QSHmDk0G3fipVXTqH1OrnpE
IOz0JQOD3tZlDT6w0/kG6+ZW5eWN1fZNnE2Wz4dQtTedvNTVjdkcS6PlyzTJDEdbZdiw2Xl38gQA
QuVifPx+6qJOeO0L3/jQJ06r8fIdcfTVOBdJn5+FM6fxiFCVM45KItS03jmL1Ik79jXR2ChcZNbK
idg3czSubvOUz7xDq4d9HsQYZBCIUNHAJ4wXR1cKBolbP45tmtC+1jXKrqG66wbOHi3l9JgCHvpi
RNM5YjSILVaxYVqP+dlKTP09MIb+OGqsx4tmuPGLrtx3rj7uRAY4uQpS7dSr/MZCz/dJE6K7Weas
PyVifcl1a3oBROVv/IVYPngZzn5F37StM7wcxFwnt2Xx6klVbXIr+9akl0zdPn/ieX5Wo86ugCS1
bZZWLIh0q72xl45VSIN+g8P9XXMaFv0el96FsnvQ8gztSc3Jq2pOHL3yDfptg1HYykfa/jhkXbsD
SMxnENN7sZMBmxNxb9d4qsp52FdkAaldnQWhaWTthBAjgCqAmZTDTNDkSb4iIqguAu3iotHU2RK0
WNbrgqhqlAdyxRraWkBmrZSRGNPaSVZhW5lPXWVWV5O0UAB6vQ4+xx/kFa6eYTMYEKDLTSJnUo2O
y2Qy4uPyKRXnX+VNyb3EwUjwSSEySGH5WGVXWFcsXBgMJ0b/yh6Z7YR4tCwcPtTi4HbDNVDet24R
mR/6Y1F9tA6hMEaeeofZ91qDdUWgOqobR0fyMXOuL/4F5hr1qu9vYWBhcBH2EOAG9VOx7dtM2ZvV
Goyx4uzpPvuFXvQRw5SHSVhzyfbZhV9JcW3nYest41Vdgtdj7vlu+wM7eiFCbcH6a4P6ik2X54uD
Y7zDjKhd9CQXDosHKVOzzWXHc2paMACQwQyYd/amJJZrlslbkTnF1gOutTV1hqv4SJiRMkeDaQkv
LZxTpW9q2xzwh4GfPPO4pl9SVPpDWBidFpYeY1lRatohnx3dh7dRcb7ZLse3nVKd0C3h4J5ssOhg
KzK1L2DdVpG/OP8kK/wrRxcHA70/wlvwphZW9Z8r7G5dU3vo9HLPDoHzxpyw1KUD821fUSf0lJbn
xdLYqJkrdUURqObIA+8ce6uCXWoE/9So/apYhVvFfA6UkseEgmb310YtNfGzcYTuVWU8DzoCrIIz
dfLwgJTDfbJwzf19I/OXzhC6vU5riEb2IgP9VfDYMW+u0qkt2d5QhNXJAOmo5jqu66w5avbSHP7+
9f4aLnB5QeC1kMkRB1m/ih5rRYFju8UltJMRbsgp0QAXRZi3Eap6QxcbbAvEVDeu40+3368dlJgk
aWTmZMSZgbYsKUrnrVnluJs77vW///n+Sszm50MfjQ3D83QmSb+0Jy2RsJqPimWfVZV9NYxd9a2x
8KiHUz91LFlRvJB/xBgburMw+vPFqhsaBT9xa1Bo5/wSlDL1lW9Kf7OYdJ5d3tYsrJfBOdpmHlzX
Sqjrwu0CtAgyb8N+SBzoi5zKFqiRZmt7VfJg2br9BolpxRjM/+x8DeLBkhhcwMkyE3CT5+Lz91ux
rvXAj6a1MP8Jnf4XgSrfRpT35HXqrusgjf1FGZoOU8KqgHS3nvQelopdE7JvRc1o2Z8kK6u9RtkY
IoU0Y7ghToS/7N9GEEKQgDpMEuTFPoIJ4OfnkwCcyYXIn+8D+u2dg2f/iCTrn46Bv0wseBUGFaTW
egAivV8/8yEfxsSFUrR3bYpnlzTCqG7B6MCmos9wi4Zhv6B5YPo9fvr775t5mRT81A4HlCjYRf1L
ethfU72RqNvklk1kanRTmuxLuwmuNaCnn6uB0pj9sbPcBJoTPKN9fS6CRbJDd6CQLaOTRn1TZ2AK
UoWxT7LXtrZp31JOYtXdU38H16Kpu68yuSxCtYQ4sh/Dv/+eV//TvJqbghHJf27MO+V1/dH9yjL8
8af+MOYFv9kIr5lU29+Hchdg4e+z6sD7PnVmJ4J2hGGxy2v9MasOfsPHd4EfIij5gff+A7liWyBX
ApYvJBTjt+Jv/lfIFcO8DH3+9NWEPIU5kIBRj5AVwCbfj4c/zSctvu4VUUf6sda1JpMD+ExX28wG
xoS8N+Z2W9jY9fGdo76L2YgZFjCw3vqY59JDHbvCJULh1J1mqpGgYWBBHToD9bNRQRBlvJk64z31
zfSpmgcPdpnrvIy23Z+knva3COq0JM4bQXReQxeBKpd/GY3uHLQ7TWTE0vaiPnpiBi48O3el6q13
bbKT5ah3EkmY7Zo93NzArp+sIhm8626VK8RtrA0Yxe3KGr6KlUxq9INzlLisjAKEIOvSEfAMhmJj
Kd1iSGMNrzRKUzaHA0rwU2HlzhpSJnttXPDZPkClA31mmTTz27ZM8icjW6jYMxIWI4WUzT3gAu6+
EmciH1x7MA+d12c7cxZfS0mpn3s5ADZd5oBURtPcCTN/XAqruHWFlwBIDhbrtNCLVRt05/m+J+NP
hTT91rY3tLcZmXHo66KaDqrzIJ7XgbUlUR2myejjcF4zTzrblTP8Hjm4cwKxN2+NfvCMwwCIogHt
GyTPa+V7D+1FQqz6xfQPjBctDZ9565QX30MnIw8W7qdxUhkhbSbSIO5O3gPOfjnM9ZWLgxmBjMd7
OVRTHprobvWwWJbpiKgi9XEXt9kWMNl6L+vUzvVdkjIULgwoUr0i+AQ4F3kcbPRZ6y0oUe1EitgH
prW30d5+alfsOvBFtPUxKL3SBqJDRbS30fiWz+QuDvVTiqMDKdFA1TlrwCbLoOt25iAWvTtkqQNE
AY+ekxtviL5UyieHAs0h9GtbdXZkytYGpJ5MgFUSJmQMPA75uN77WeKypka/VxTNBOPGQVVlYwON
MjfomVX0cETKVbOg2DvmtC3XZIzUjBq41rzHYnY2lWPioVAnZ/FFuAJR8PLmon2VF3ofwLQqufKK
Oq7donvStOxupjAMFS8T0/n3ITPIV3yFSDC8PImTcXmAVNgdpCI9a3WluJaVhhXbsYu4T6R5FRC4
ERa0BdtOo1+tEOQjmCqbePKb/KiVy3rQJY+m6ZbmU7CYn+se/bU0Ui8UWa/R8IkxRgbd9wh38PfB
BXhXjSqvVG6nR4kcF8lzpW/RIe8a0iQ6ux0QoQFtKDS5ySutjlKpQalpDUgtaZZ9OKv8xKyRbXXS
tCyFdEwZtoKIyB5u2nCpp9f1Rcnc5SSpSSJq+xx7u4EhOBxNB0O8EsYtP704CmfRkP3PgCEMy8L/
dxl/+CgeaR+yaY9/n9EstzdSiB6rrqQndB6kVd4Xfn69GglTmkGPhLk+AsjbNXqH1T+d7pGSHeoV
WYuvL9tU8O6n8An90X7qpNz5y3wSpjbDnRjmWLVlvx2TFSFrYj+7NP3hhPIL/0D5Udo6WqB6cplW
Z8NDrpGFJQ0jCnqURLJ3OARz/wScHPR9Nc+I+QJQ1HQAd/rA6LiaVR15wTjx3WqJ5uHzcHeo79C0
ZsGw91X5ZfWI+JBYtq9cjsurQVkJ7hRLnLOgF3vufpTiXm7cpZm8G0W3xYKy8demPs+Int7Ky2lW
DIkHiBCCxLFtTfs+N6V71bQAtfjAVAzwM2AEkH3StW5kcjp/y3rQJKnX0X3msgxd45K8qIEgpRqz
th3H+l1vwYtLVzc4FMK7T1x1hxZMjzkmkM8C5PIi0H79C+fKsDFHLxnD1urFWZhoSmRf9DudDyrW
GzmcndTJ7q15Dk5q1u9XpfVIYqvXLsWUIIKBYUYV11KCUrr40tD/3CNc4XShPWPvKGJhobtwkBC/
gcw/F1bG7SCTiAkk8hDRP4KndGOzWpOHqQD2p0kVzUYvnjxNPDlpkIelNr51a/DJTc0DQk1kycbQ
kv9Yglkwp7hDu9a4YheYAimCkDZM+FTuJl99qRFObNFDdXtCrh5bIuD5Ahf0xlVWwkKSk37ODOse
eOB12WXPbmGuoVmC82zsJeSk3TKN/oxwuYssGzjT5SxtNf/W76xdl4v5fuajY3oxkvXKMep/LpLU
+FQ6vrtRFhC/VMNjgWcd9c2IfK+4YjXXxw6uriPWWT/EwZrLiLDhLCqW0icfYlgPWdPviV26GvOk
2PWljgM+0GDKjhpCNfAwaxLQB9OGE3lpD/YXGxoPBzbt0XlB3H+XVbYWrp6Sp3K4SOWnEfmkcLJ3
suhhepjD9ZwDaamn8smwx32dNKcAq8LGEgETcNU/jEt3po2ovsAJ3Af+8gnfW7kd+X2YGjdFRLBV
fhwX64Cs14jtLMFUlSIIO88O8WVMdBBzQqExjk7ugIIHURp2Q2q9otdv7y3UcXWoqR4MDCwAxkqV
Vd+m2siooVGZG/Xca21OKiFeCgFk3GjjemiHaxNCZJSbJvtLCJro8rWnTJsu1/OEvQtCv+Y754kF
9TOxHvWNnrbjvLGX0mYgsKxiuK8FzNwAvvDVPFpPNrCud0JFtXSfVPVQxI43WR3gSGNSoW03y7jn
njW3Yx98qbTx1sg8hj/21N93Tn071ZoWyUK7q5ZsuGEH/XKRoDDpd5srubovfmeXj4R9XOHq77cG
v96Fny8/c7za+4kx0BtYdbWdyJc7WKh9t6IZs51bAmH2/baIqsLml+3G14u8f4t2SDul41Q8s7vB
l8eS4ptL8PZmQP4dOplVvpF4sjwwCHXDYvBfrcKBlelX3rPnrflGQ8SMhygTj3WKYHme9I60K9Q8
lsVGa7YvDxEfGOEZs1XEKJ04kAN+vFR1FbCVr60q3hdd8+6DoB5frG7EHTBkZ7Y9DhM9rmw4xgaD
oJww4mhtFQAWXZVHpjjNXgwD6tGuTk+GWe77IilA6XvtdhiC5h5RITxh9gXDnSYtf796rnzR1mDf
9Mv8iDnYjo0gD/IoWIv8uu77r7Lwv3A6l6wh3WAzqGR4yoVxdGuE0m3AKBvvWb5lss8FkQcIjgkh
QFRp6misG2Gea4tUWOSeEqppt4Zl3y3XFeuW/dQYM0wK+QVfmxENc5kbt207Gg8ckN28tcAiYavs
pwz9dJ12MciYgsur0+pXKIfWMXUXJ0Ycnz9fhtUL08sSXw6TGuuhyizjvS4d9x2uFVjTtQcCnWSM
rMGVbdeB99xkUwQ2iWEzK78rb1hBSwN2rS3IPzQqFxZPrQbMmkG5qag82JXkYwp1LTGqKTsqyP9x
UY3pQ0DKiTJOFFpRVY/PBLAcmJ59bRLX3cmW0NOqb9m+ED92SJC9huvsBCGX5I5P7coRdh/iKEOL
3UAQnO3hM95KBvxri2GqBVPslMzvFdQIPB3NPrO/e1paFG6+Ue6t3rTDTAmGm/q0TZR1FpmwnnLb
Vbuydf1jnlXNUYAvY9ofPCwrSLZRqnsizeydbrwPBNTgtEuaraiSJwS0VVhin0k0G6ZQ1hJW7CiG
tSK5Uu5Sbz1JhGDN965i8xSSuWREjVa3yBhGxLPQ8LC6OKGNDA15OeOQtcg+T0F/jZc7iHWft7gK
2idmQs0WdRAmibw6wpVdNsLwK9z+lIZlr9kl28SWO7FsDk1j3weEwe/c1PpS1sNT0y7Ojeai/Kvo
U8zeWfCK1TbOqn7T2gui3tZRJ03NYwzEyHyGN4fHvKyqp7nvYHcTnBDNC2AlYRB9AJgxEpnD3t0U
TXONUPKJneYcNx01Xd4k+ddCGRtj9lZWN3zLUerB/CL52J395Mkzymu2KfZZ2Sx4B1l/o/jtQE11
WwNkbkSOEkgke7yZsy4jcXConpQt8k3J/jVmiR9sbXyFFN2+Ey6aKHGecrgsSBDiQHfk2fWTd70j
LCMoZsZ+UzHfycVjDdkByV9Kj6rHYDart+Jcz8twZgQdVY2corVTbIltfTmzGLjSDB/LpkvihDeO
YwjJYromhetrQ79RGtqr6a9vaevuPKMbrmlzF96MIp7K9ZD4xbhdNW1XZt80XyK7djsd5aBo97JQ
tzK3jphlOB4z6UcDAThx29LejqaydlZPHEnjkKEkxNFHs0qdoLPJ9Z8cLyP1L1/fZm/4kgwpmmzC
TvzGuhv6k9ckT8249iHtVPpZw48dDVid+nwFoWV512vgf/JbdmFB0OwKLsfQTP32nCTgDLVax1Jm
t3cC9G+kdUKP+mElRKbwU50VFg4EmAe3gyvxPxQYnLgSRMKvy00giT9ps5jw3+6g+AZ/XlT2YRXM
ZUEDLGFmmR1KTpuNNuEA1WsJD7jZ5rlRnbmycGHOjVVS4DXsPs1M1XdTb+ID0GZ5WTUXO5FrqYpa
U+lZ1LDnfGWGm0eYBVj0Oq18mgYfouKYjQeq6gL5Rlbv7KC2Y8zb6ZGtvxurenhcFFnpsgluAry7
t3WuGd+cvBuOa5a7V9h21N4sl4uuNlliZ7LVo12z1/CV+UYPL07oiWnwUx34ZjriT2vSa2tmQYPo
2jkxHMc7vc6Q3HDubpDlN/Ho2VrcA8PdKAKJEquudyM+mk06azRVl1lwTjzThtmGhr9Gv2GF4Eeg
Qqwt3NPkxkXTQN7g8u5XA3k+pvfmpSXvGEXtqYaRTo7vckCbj/1iGs+Yjy+u8czjLg5IRtPzjUSs
uBFVNqLBdmrKILVupoK/vgtYJPLspO5MuUfXH5NvSFL0bLIBmkWckZ5yoG48kOwiMGlXY3yJiIOO
jra1qJx6WyLdEMyqaab8+0Fo9o5WmImLNYvXsQgCKmkosieuam6hiW7hvHTBkThVH+ansAk4AOE8
kESjIUUJG8OUbO8x0bhpme+7wjYiBcwjLPpOP/aF7K+6xvom1+G0BKyKL72FueZng9N9O69pdSsU
HyNoeFyahbk1ynKKtEkzQhcx/qaQvnacbAHRsTLDoqlOqes9A/bt4GEakgBivv6Y7OLa0HfpxLyj
7B16GcIX4qHA6aL50NnyvP9Ym/bObfrT0i4ixMy6WVNry5SBPsu0MC5CV2C+j2g8wfbqWl2kZzOn
sqMne2JL1XYtWoeiZbmaeFIjeJVoMoaeM9Ix1IYC8H30xHvuOQfflrczi+AD3nFzQwt55Ih+Jgu0
ju1h3tJq8U02Fi/qR3xoPA36eTUGc4cfmzHKyqVr99ZBtcY9S3B4c8N2Hd0ikhLVAI3OWr9IW2Ns
Mk2TD0DceOTsvDeXdOE3Qs9duBOdlz8xiacd7DUd4mEbDkwENkaST1eZj9HAset3cBrBnUg1Pkjf
2YHahK0+W+uTb9i3cGZ7YnINk1QhPe47B7eHgmISUShrG7f0lpAGRzxWSfbhG/Lcreax8N03yzDj
tnzrDRxhvf9NjWx6YfazzjbwwXVVsJGijgzRig3Lm29tr4oIcuLnTGrZVrIuhLKoRYXZNAxVfGYl
K97BTV0zCwBMR9mCIkE04lZlHNBRNyh3jlpUqTfVgJVMo6ZHN59ivZlGmvJRLor/iJu8Ze0aBnpL
tFw314rMBC+cpHtsK+OIhiZyBQC8YS7KIWaKk15xZTkhdnNPckMvckCcs6qdzb47CD0Xb0JeyuTW
51TrcWAbysEKlEn2uzMVef+oscjs4go28xIrrcCLahkZozbskDyFlTQHdDLYgPGT1bxHDjlb+L20
Rb8eCIN474rZK3pkLUHHxOLHduu/el6/+2jOb9VH9z8vf/EXigvOuaz/Xz//Y/fjn9OP5hLm89M/
oErK++Vu+FDL/Uc3lPzRH8yey3/5//ovf0/M/KdJPHJv0EP/+ST+/PGu3rri7SfR+I8/9PsgPnB+
Y/N7yTpHq6o79uXv+30QD4vpN/TG7L985uqXifp/zOEB5OmsjH3Xo3QAi870/g/NuP5v5u7MeH4Z
uxPYrMPCAwanf8+L/mUHjNFL0y8GlGurWoMxO2EONE2eeYtAu6W+Hr3cXtqKCSXPXzZQoVyYjtOj
4yv30K198lBWfgLrhB//pAzh3piqc69nAVGZmlBrIxODL05US9HoY3X9ZHdVdVa+J8UG9MAQ473I
z+bsMzBiFEnRTQLHtiWZHCeTY537FFNo4uky1ke/ui0KUB/9NA33AWon7sYlLZ6Z6k5XtsZsFsaT
W3/S5ZSwz840QsH8JrgvM7+6V2b/TIoQyTQ+Dk5sZumtK531HnGUup9TCzwybG8iQ/t5q01Wf4Xz
eqV8sArWAMa8tTObYWZeyPJxYEjy5nmVRCnUQBm1Vxc/tGy7W9dzsxdZFQNOzUa0GysdzTjIPOPB
c2R278yu2I66PaahRizLtUon8xqK6ROUjR6hhmEyirFHy4xQvayPUPaLSDfm9wLuNF08wOq9ro35
NXFKhCDA6e0+Y7Ga6L74DJ9KMkvP/gQTWuuz9UpVrJXCjDzoTTlisRV1QScmELLfmkEn9lqZ3nDR
i5itBnSJzOHYREe716dmglZYD9e1hos6MyoXQk81LQ9LTyRoMWPGhKJg3vh0KPvFlPXJk/p0bXf1
socOab0J22qu6LX7B7at5UytoRVbXDEMdFTGyB/480DMqtRjaXjapk7K+g55m/XQL3b/yiKq/LaA
HHk0R3I/3GKuL/h57Yy7M04dvf/EewUWRc51cIvSrfpkqXyMDb+tN3Vv6tupLtbdpDsa+wM1f5VT
190Yfdtci7mfIxQ0yOkEXxwcN1oQfGH2PAAQUgazPo00izKaadlIlq6zO3J5dCTsgexJ2wDpQ4wg
VU6XrXRm9hu0Wf9YU5Tv2KG1Z1sZaTTUOtecuQ5R1qVzDIcdAd6oBeK6XW17X6YkDeqs8T9EnYpb
vQ0AQxfpelM4AhozYXTaF8p08juStMOLLCeXeaDvOcORfFKP8yvLroAhAcaqErERWul8okLWX3DB
ztcucQDwRLrhlHtYpNAfy/FOaen6KsuWkHmtbOdj6+TpY2AXzs0FAa78Nt2No1ff5nrX35tjZm4L
x+pR4Yyk//CdBEpPZtYA8a9nyeDC7CjCjlHRhJXETQ70HsmB2AZ8a4voypBBNLV6QpItekyVVM8c
I+3tUpfrvk6lviVS1tnmWLNPYNPhraBWbSNP5v5Wscu6IXU3vVGZbW5c6VqfSyzzqHVoNl+6JEOf
NPvD8uC6pOdGKH005J9GtndcoGXDOtZ1iC11SqJRk84Y1+2i3yDVZjJO3GJRncnRTJ89o5ZIiN0m
aSNbyoSTJG/XzVo1X0vECX44uNV8slavwqRcOHmBRnDUntOxQ0QhDAdyLt5o0olzQ6AxE2gw45nb
mImp3853ZqkbLwoWzBBRLqlWxiUkc30+GQxC5pwPLq2G2Yyxy6bVBZO+uASb4Mfo9IeEOm5xn1Kv
avv73sqGkeUC8uj6Csc7G6mo95nntxt7NIvpQYk59b/YOIXx2meIpyfnqRrFRAS639Jwx9ow9OLr
4rWtUaCwNpTi4uJy+6++4U/5F9V0zbf+5zv9+z39fy78/5/qABCDiKn+rg6Y/sf+rWqJq1YfPxUD
P/7k78WAp//mwrvHJIMqiuv+D/eY+ZvjeOhPdMLkf0kXpHxAKOTgZ7iUEd+NZX9UAuZv5Gbzn7Pm
57tk6ta/qQz+4jmh0rAsSKNATVFPub9oYaj755TWcN0XNV2ORbw2i7z0+U9vyu2P7f7fwGHxIvEi
ATXVxUDH/12Kkz/t/FEua20Q+NC9ChP6mdetm8wbvagt7H9i7f1KiLy8lM3b4jmARGFF/vJSDTYH
CfFr3cMn6MlIuNhZTbpKrEMM5MhY3VdMq3bz6tgh24Fm+/e/6V/eTnodbHiBx2ifD+1XmxLbF9+Z
XFPuRT09mgSvwDHb/P1LXLRifxJQ4HLhJUiqIF2Szw0C5c9vpiLzmrhwQ+4dY3qcHeu5C4wmGiDm
gv6WfEv/4+v8f/nkLP8v4kG6MxPpB4HwdApIpn5+OXSuNuqIrtvbEyEFaVEZiFsDCJKFw2FcstO0
v4tg7R+CWMJbKlRDAULZ6rtolsopDz0z5ZLLkPAfGPYisIVNHNBrfxfect4iwjWlgSCX7AakqQGb
MlFZ7+Rn7ziP+2+17WOMUL1uPjM6AI+0BOQvsICxzkhIgg2qEmuDsnF+XkSirnM3nUhdp8rKNjao
qkfXKdOXfLlw1itl3SVp49w4fV3cuw7Tl9FmWDukfXoextoIOa5xEqPfDSmpZTwO63rgQjkx2Rhj
q6q+2V553+T2F3Zmd70CaTbZPnGL+vw5xfzASwh3qzn8nRXilE3RrnJXyIutgtAMpxPTh8oCefBE
dtPi3SQArVFb2wSUR0XmnmfWGBHoy+TKTK1nTzOSK5Hl6MYwH7NHGz9IYg5wdABZWgwhzmsg08ce
S3w0EJ6pB2OKlzhloDkl4HrzMtkKfc5OdUdgWMaIIfGRUDgpOITtxDZ0uVxNaXDgymEbncPOeJTk
DGwy2pOIEBHvutWFQK7TGokR17NS7pNde9pLVozqpm7QW2Cbms3HxijGY6nyYa9bDhU08jES0KWT
HZNKqlNT6g6sQFnAWGH5x3UnbmWDB5/QRmM7LpBExrzUn+2mQOI4knanZbk5vA65jpYg0kFTaKuX
PuZgvLd1fmGeuZW9yaTL7m3KjeCwoje/JshH3bVrrW7J2rsm5tt6hQrWP9osKvbMBIyTMVvuviKE
nF0GQWxDX8+7urJes0I5DLRyBsrCs0AEdXlwpyN83iFIVKc11ZrbixPC7IbllEI3k1HQlnqsiC56
bVyHOjN3W6r72cl3KrCHI2gxzJfkS9/mXhcnBBtR7vUeafFG+lkMkIb5Yy/zmGKVSiTTkekO+OET
ux36hpGQVZstyBGQAliHjMzAcUinOy2ZjJ1p5fre0FHYLkyZD07bySP5ndhz9NRpbqqFe4NvtElF
rzGkvLMSubxBIQGyyENzPaaCbNfUNRGHBgxpSsomZoM1gMhEehupS14N3gBDEwgDFiunGaVImy1E
JPlAS4q+jhLAPTv4zNNxRv9NoOwwRS5hIDh59IRnv9JCbLc0TclAZ+AUQWi55XS1mhmM9MDy40Sg
4m9Y1dA35PXG9bI3aGUvAXEBCA57/T6fF31vjtZnhELXml+mDwUg9ZCOjmc7X696uyEMOylI4LDZ
6icE/TDlNFj0ruKkdZLhtUwgLcn1KxGWqGoyHSKbn6TjAVzesDU0/Y5Zf9zPTboXGgBm6JgXbA5/
bZq48kkZmleFXTdpmxZ/UzyYjfUGn4Fdb9a6226OMW1Zj47TBrBUCgWzxBu7W4JOrDfObf+QV5PF
bohIl/lSb2cZQz4mZe16TsqiJ+coaZenxvAJHGmc9WDMAQBF03lVzYSeJvAvKZBJE5VtwthPJxzI
r3cZFwAaHn3swzSFXlCSSXPuKv9QjuYTjks2OYnBNNdXMHh8DW2NRpRuofmnNCk+khlG1Sq7LaBP
+23Q7fZdDNZ409Kuk2IDZXHDkeACvaTNIDStPODGIxPXpzxupnX61NAph1RDvLIekJoUwcSsWRXW
s/gW0Ka8GLgmHrE32nfWKtyNVRK6CDtfdGED9GEH1waIDIgYnhN3/grbRrspJMkvXQe+Tnni2cGM
s1+CnH2SVOVFHzjbkcDBvS19We4G4i2uSwucAvupFUZr52t71jIu80zvi0d4BzHIWIw2MnEEw07f
u2S/GruaDdlWmfbC6mbJ92ZhMxp2gwziaIP+fh5A0vWOc+PmBjJtLU0/+84WPf6yK5eMt3/M5ieD
k4uw08Cn817KR8tPCeXFggK+qy/MB1u6WxdTwUu/FPbnmUzSs6vc9aWDCoIrDxEbCFt1Hoy2Z99J
bmWPCG9vFwyx0Q9qG5J8vtUFFBZiaIoY+Hl3wJgyHUZhcWb88I8wCL24ScyLs+T7Vf/fRf4/Dfvo
C/+xyL/6UN3H8nOF//2P/VHhW7+REe5Se9qkuPwY6v1R5TtU+RxonklByria+v8P2a3xm+UaF1jz
pZyDFUE1+XuRb/kwJy4ucP6NbhvkDvybIp/O4JeikSUn/gjk4IAoPDCGvxSNplRcccyt98GoQVKs
lcWkI4UQfcQ/ig9XV3J8SB3YQY2eZ8OB4Ln+LmsJe94VzKvBcqkRyQXi3TzykgG/wCUBwWxn4DHo
1vI7ZB06CxTCedNAcsTM2oRX0sisDXqR5HE2a+cTj/0buMQo5a96HHk+H/oCIHangsfmAnsqaxqC
kNSZhEAjgymcon46DZMNJIUH2bjv2LyGfdvrn4KCGSSuudy8r2uAS90FPNNcAjdczNnh5IK+Qukz
/2/2zqTJbWPb1n/lxpvDgUSPwZuwJ4vFalWl8gRRcllI9ECiSQC//n6g7HctyWHHiTe9A+s4fFRF
Ekwkdu691rcu2CYYUxhCPEaYa1FmGuHX1lIMvMntwugxFLM6xgMhzCuAnfU7zPoOSybAqdmBAna9
UNmM60L58gvff7I2cCyYTFkGOiGZmoM99XpYrdOiP85Ms9aIe/nBlqg6C9nMMhvyirAIX4d0buJ1
mQfm5ysQ+Ao7cq0QpbGJ3BgjCFQYAzPULIIlESCl1d8mBHXopLJ7ujKhQhCQJBblTssBR6UBNTA+
XOOt7+EcB11aME3vbXFWQRuae+0CKp6ynJHjEPfis4LXwAB3NPlteUGqQ1DnxtdZ6nA92k10yuQo
Pww2y0tNC2N/fX/t8q5Y2URcgCJQR4thGHjGYoag4/ml3pmqL/c9rHk0I2RJ4o40tm0AErOcFy6Y
38EqigNBbMaq77JMn0l7lfIQ5WDGDjSZlL2Trs8A0Z6XciONUDaUoLNPs1MdB+XwlEQ/ylYJq+dz
jTjX24l6AtbGUuE8SWLSZ2LmAVH1bbvh1VHbtC3RLKTCuE9VMecvyrDzJ1mr6XNDxuI5QGzznMJs
2jGIVt6GQtQ+lW4f30SNI1/TCblnTqAI2Fi+7AAYJ6qkjup9QFW1TmfajXA323LvAopZEZKIpgnh
rrfoB+c3+IrTPnDakNxFy/6qPYSM60gVRUXW+zzKTWylSbYLU7OTlyyv+F0hLIadVyF0sdaOPfAN
rwYFp2zbxVn7CDAVAtmsM7iwS3p9Z0a3hVckaLFjHQABCAXOdWm/YNTI9kUAhwrX46K0GbukCPaZ
MNunrnI+u12OJME1X+FwTRgCAetJIjRnAzRflt8WcTR361Z43i4hE3UNl6Ve92R/nuIocBh49oFi
1p1X9603Yy2F374D+EswZeKIUx+X4Yq5LVROhlmLEgouOBajk3SaJT4Ort5a5679aRQQKd1iQl0U
KUSsesTO7bQZN4ZVJiwqHcHq7YZxa1Ud6hUTm+m6162B/sdub3t693fMELIb+pLufefGaNzk0PEX
/dbsObrlGGIDI6RECJuk3+jR9D8Ps5HcRkLEv00qTX9nTHlUE1/9XIfZpvRssH6pINEeP47tlWuT
n3mficOjFkpxlh3iqmieGoZ96VYPQm57OaDOhgs7fxrdyaQ32cgLRGh1ms26ejE8d9pbjY+J2Ia1
jaY7riGMlfjslsiPjoG3LHFn9iWSDs1GIVZ9rs3N4HkwzaO6egAU176GfH776ESgWI91UfnEocyx
OvXQfDn/ejRqM00lviqobPj8Td+vUeZXJCqTgrxWkDmfPT82mW3kzEQtVaQ3Q5eSeT8Qjgmu0EKu
Z3s1mPVwGPfSjMu1ngo8cGSBqmSyjhVngUsFk+IZnN6CC7PkvAv1CDnQL/OuXjNPVffAHlGGLmC1
a7qB5dH4JQADBNd1Z2myLvoKJDU7AWUjrkfMIA2vd1ENJePpClNXugg2nmGyrULvINjOn3jCqIrw
pTFme6YBbDncDrD7hbu8UCfVEqe0MAzzIZtvtanBm0mYtuWFp/10QbRTTZuqmv/gxykiIG7+t1y6
Tlj/vVzy6AH9vybSMn39Y6q6jHf/7/+5/K7/643K4YdiafmhP4sl8QvNAyugnyR8nHjLBPTPYin8
xfdMCxuN7wVoA5ex6Z/VkvuLSWOPlCCPKp4RKa29P1ui5v+PSYlX/77B5npY5vAi0N6hafljg00M
iJpMM+bxExhZss7K2L2zla4vVwDhXy7N3/TXfmrm8Vp05EkFYZBEi/iH9itFk0FxIcqjb2txmYdJ
XDiPhS8TV+DcNHO4/efX+8mU6NKDXgA5JqZEitIf6kCehZZfk2KJmAcKxkqbNQc53E7i0o3QbUqI
wfbWHgPxjJjQev7nF/+xCAWOQhXqcT7i26Ot+MOHbQyzpRrjmDxjQ/8o8gJ+Ti6G4EwaImr0aA5f
wBH820f+m0vscrVsJDbLWluWzXfN57ZLlQ784ojeG8Am58+PoSxgpIQJeOvYnP7jF6Rvb5q8HKuX
VtePPeCU0AOmOCrkFBlVN34Ah3KietsWgW38akeD9/bPl3U5rXy/YCHMLa1gpgVcXMja33/CqRXm
HEfjcOirEUxyT9qbtYRCm+hGtYNNeOoTcQngtx39KROPzeCWL2Vd+xrPUQYWOvZb/xGXltWv1OD2
uCmWSol2xPgZi8W/rALX/5v3y4ibe5/GMqemH/3oJVHAQCm6/uCC/XWeDagMEXkvOcP/uOKpixpO
6BNP5Ilk8LZzxTP34PRooPY6WMSdeCc8yvaxmGr3PbZbBSOaYChv1UagOYo5EJcRsS7pvaaVF1v0
MOJSoKEu0Ly7s9j0Vovajqg/RD2kJAQ7RqjiYijfUNveNzEDG9NI/i7D/iihk0CU1FC5XwKe8FCs
1DwOaP8bK70BhEK0HruEt0nAMISHFO7UK1adEKiD4omL6Q1KGETvdsJkjN1fCvE7q3REASjwWo+3
nQPA9GEsJ30uTZlzfHEBuQ8cMy2KMzYCNRXcp+PQjveG7sb7MGtUsB5xKbz1qVW/zVhwjt6QdXTT
YbS8BYU93JsQE4p12KA7X49muowzlfseKHN8xHiFWgAuZ/1mM+h9NBpDPLsdmKdkTtx3DNsWbawp
HN+QtqGe8hxRtVxZd3zsHcUnpe6mTZ+3vCAD1egFgWumNn2g4b70XMdghpscKUc89yFf2hw04Ytu
ZvfdY9T0mMQMVxtbu0TTosYLoIgbgJ6u9J9va5UYIJuhOg0eptsZeTZ5CuNthXMVpec01O2+1UM+
rw0yduQp9MlsOWaN0RD85dEyI+nCseSrHHT4EtTsp5su6yF7FZPDOhlKz3mv2qB+k3HNzd/ANgqB
dL1AB8WM7pQJK4NjIK41OrwIuSa+fruuxnuOOLWmRLO4pNzd9RvSSPARccXhkBEBDHyku8I+AnTC
fa+R8D8muFyYk3PKPlyvvzN27truA2crM9/f0N5D/NKUoXm5/p0uihANTmbKvjHLg8FnfZB+N2x0
HIa7vmlZwHK5PTyYvPUBRnUU3Qi6rTXyU90jbByDEIeKL8DNdIFNOdxx2EwvHS1ylIZBkVnjU+2V
JobDqCKDaJen5rR4UfgBeOLCPGrRAYOnjDZKeYK+mxj7ySTaZtPExhQ91nXpAuGq6HiSMN930dma
w+mNgZ/+GCajGdbQzObkXk+GpV9bLj/t4LIc9i0Vr17NJhpjQP0GgT8ZBbQ7uFzn9rkGsb4dExTn
URlOu5AM50Y245GBE6rdILUv5DTQ6h30gYb+SOe6Gp+9okcWXjNc8ixjujjEOqxbpAafW9NqNvSq
vRU2DIHAXXYk/Tb01DtaHb92TgaRXtotRxLsWePN4BvDwQmqmArXtCpK6Wq+BKqPP5qWbZOzln8q
E+ldarMMIxKqnemMoKHgCx8XeMGMiX9f1nP3ETKb0MC+QYJtWNzhidj7sdzA22s5Hfl+9GKXbVfS
jnA+odmEzqaa91L4GNcYjjiHRtts2cK3WXTKHFhSU4bLF2Aw/5l9eXzkMcdatiIM+gfPiHhKzyrZ
Ty0qaJej4Mti6AEpFAeFu3KHYXzkyBm9oCsXl9qBpQblEpzLkOl3+NXxS+p6bJiVlT2nhpm+wmrj
xuLsa5Ov1yb7xLftY1CHplyFIeAhHqMVozQ4cAkC4ZaPEe+ETboWON/ZDF/ntha/Fsow5uMsnT44
2oWabb0WNa1yWwmY4p5l219QlbreVpWcCcI6Omujju9Vm8pjHITPJA00L3mn3qdiXHb/RLzQmgbg
1HOd6F6zz7u1SE5hRe5Ob0SMHXKpzduaoOYnBh6Zv0kGfXQRvA0bWze4JaXwb5yoUgHUMau8G3tr
7HezY70UMqhhBrcIWcDu6I2DyslHPQP+jNldVF6YczlfcmHz90mi6dQnAF9W9GXJ51QrlGBRtZtx
weYo57MeDFSbGWc0XiQdg9sAScQB9fPkB9UhIRLmDrG+iQO6S5Cl4UpaT1bUviEQpxapOzc42wuc
DPY5X2sThmpLJJDDZuHksUJJ105HAtWDizFOPBYK5qwbI/faD9y74dmNXLa3zJtZNJwEx8c2NoNF
W74sJU7nNB5kJS42jGz8np7Fnp6G/J7B4t14HcizVvPVIO8O2QeLHq73Cts02h+SRWL6fiVLcLSB
P3ggigvaGBn7vRrUYZID+yDcCLzRSCGDM0MxY52CoM0XpBKbFpKA8b62eXnP1XTwr2S2SvHCdjQ7
7zOn7n593QJ9BiRq64OVY+mDSJL3nS6DctXXMMgJHqDDmLvAS1RntB+lDR+FropiRVhz476jOR/v
28Rlny44EsNraioo+nSsfCqGyRbe/tvbEqWr8n0jUyqJyDB4fPmK3b7J4WgxiBxJnKP2JYwm3Io5
J56K1oxHvmI/YX6+hYVk2WtThdWbxuQt7yx34F0nRc1n1cPMS5acn/1Hp6lzcNIwPzCcr3IZL60Q
HZiD76/j0fFOfdamWC8bd3qKjMp98yCPE7OjjPSsazXSq8v7FPNmL+Jn7c/MSpHie2dntoOWfdEX
T3llmKe6l8bXjkzTvew15DPeM1VOYvjhizVqlkWQK57kTdiJZ1stcJh44eXslO9kOEHGZLmiDaxA
tOlI/9Z9HWDoZ3zalcTy8I2mqc3X1BcLhhAU08UQDaeGzppNkEwu+uqE0YwbmS+wXxHEcp0oLZ88
OzH6J9AKuYetSctYBo/Ml0KPRxWSSyK+griZkt2UYegQn9KAahnwl+7cFbqX8TE3KwRkpoPnDhpC
sunIsaKxO1n7gv4OqXSWNE+Zo+TFJnRpnRhy2vIPc1SikE55OtfMnGXzSBqUPGaDND6PRpicjI7Z
+NBKHj1TUByYkYrVNGIFynt9HTF5m9IkOsn0wxt4ZNG6KeyHOGBLt1FU74QZiw1gwGKlxrE5VgN6
zrjLgbU7bDGMtSEpAAAE45RRkXRekX01EsfdBUMVHcK5KqCeN1ChuAM1Zq/ya6mAr+TgWEZHH1nX
FAZ9Y96FXW3e0SgbNgNCQ6+digMjqmZLbRw9jcB2dykP0Q2dJwADjnPnmJ1zO8KlfODb5rlcjvmJ
J1/BDDkzVj7GunVQeNs4zG/7zEFkyqW6M6c6/lQbXs/E0bIvFYzlam3HJgXkCDcvzBnLDvd2IR6p
/MotMEvzKxo892R/61MWFo1M2sE+hIzgYKTz727j8YU4PbfwDjGQlpuiN/OKQtsYllQrMlNXE0pK
dhC5jKt5XrEbdml10zeWcfTsqalv2yxnkRaS3SbxFCtyhv1Jdh56zfZ+ynRKM5aye/PPx6jllPS9
roZGBBhtGgs0IX/S1ZDvloY88QD9Iv2j6B9G08ItyEr859f56fQToOAROIVdjv0OB7fvT2thJLs+
rbr6kJcem3Hv++K5aRUhhM4oFkX/cnS5bof//Lo/Hf153WWgBEOZSRMnxe9flyN5bqcVDOoxzT2Y
WMAyCJPKx532JftXVZTTIxxX9uIG2eG/pXb/pMvi1ZdR1pLdy5tYlO1/PYVPbUr3RHjVAdcwB5AZ
I9UzwmIclT7dX+AbNX+ateJYslTelhOwuV8vwP8OOP+1Y4f48C9r5eeOHQ9b+V/rd0XyT/n+fd/u
+qN/9u3cXzhmeT6evUW26C2djT/6doHzC0R4eksmuB5s4Dar74++ne39wriIDgwpuLbFj/FTf045
7V/4q4KFYYfMyUP3P5IyIu/74RaGpU+RQty1ZwXCtH37+0XmZzCXydBLD2O3LB8RZtLfzG1MVW4N
CoF2N9RmBdvGlziIcTg5RwpCQGfeTMzI2tK4dnaMaYpsW7lV3KCdrxZHfU3DiKgsDg0fRUKhhpHC
OdbVAjh1czjNDq6/1WShA8IpbDM8FWwgGhgho4+cISOWC+oigkDeyuXsWZNRp7bgNJaTYknmnJCI
Mb71KeAjl+uqjD0StcC213sr96XaUlguP2JH1FoZovZ7q6HcZ9bHC2umCzxV2mB8jDFEvxSJGB8V
HrRjlBU8qO169BXAZyKHT5WrqgBTmN9+kHgkoFcs7QUhS6i4JXY7cK4TSSVYwXvAHss+WINWocCy
YnUwhS2emVZTalmwYqvK6A/2IO1Ps6bCK20Ouq1tUlriVRKX2FqCVWs/jl5SL+dXN5QeLZ7ZlEqR
AqD9SFXCFSidynomHo47P1paVqOt+GvXvbDgpPk+xUvJ0se8AVdo3q3Gm35v2rH1nEaSPkdvg9dn
BjfyqZ2M1wwyu37jbMtnh/ZIddNr0754DhbpUvrUCxkVVkA4IV7JBKt9lAxHuwohfi5lOw/L5Xri
hlwq4bGg58G65r98+0JzM6ZgjIG9vlj98g1fK0a+0rb9DPlyGqndFhzxmCFh3Jgt5sgHOlx8hAr3
HfxMKhE4CW3OUcvNe66LTg3eoxyNpb6ZHMNd+4bPmbLpCheOw6LpeWVWRpRnXsyM9wY9f5VRv+yX
Q0mrONePRIi6u6mUIDKgRQFfYjby4A8OE0q85Ma6FoX1XFKgvF3PgpVbsNAzLPLRjhKA3zRHFn/y
IOC9yWURYdOABowqBfFmN7AaLNXyzYZ259vb6xGR5n7v3Oa+zwO6jlsWnwEofxMNFreer+vuw4c9
Em/NrhakozTchH448gVXNKAtjBUxhXuW1tTXJUZNGu0hU6YtrTbWm+C2PFc1T7HDFcJupANFN8H1
vO9k7qlViwxgtM3UKgIGUrBiItG3HyNVVMzs2eC7G5Z1QieLTtlS1Ac2JkgS5+iRiZZf1jVmwonF
Crc+fZ/9NAzh9npIXoLjX65L+FpDTxmI8Gq52bE91G+Rx7Fa2z2XRMPVvB9jboUCDPWNI7He7Cxa
tC/fzlldVXOkqvNgaZAtjcVvT/zrLcHQl4NXstTb1xqoMdk4YBI2b7PPMaRxazKEvR4wt0OoHGkD
tBZXNYdkZuQN2OVc+dycXkX3ekalia3c1QM6yIKPY8ItT9qRL7S5NrCQfrPADECsYHMAjkA3oD13
PfpNEImtFX1a+wgdPDzrKg/PM+mMECSTid9QAfHhYGAEdB17v5X2fdoMsQ8Uvp3YT+M53BAv7h88
yOG7b0dRcow4eEvAStC3WT/2iP9pN0O3l1soN9xhtEZ5QxxjxsfCqrR8nNqxvo3TPtwmE5R4e+Je
vkJ/gzKDbF5A6KQFiN7zmGUUfmnHlmEign7uAIVzBTmXPdYsdDBhxB2+ZWbUHEJklHtyrKzn62wF
OqiOdoGkyfHUwm10qKfZIu2ZDzxmCzPdCC2+qBzoyXNkYnE9xZXPQcgui1yecOFgcjZBMveOxbFp
0HxLeRI5721isTWTsMmaYlTOAp+8ma9VtRBFTR1yh4+loMbrJ1jY7qSnDcJousKYjFgvomU0UJWs
Uo2GxlsVXiMuSRWK54IRjUKWCdR5O4RLrQgloZpOTrrUxBbysI84A/CZSJfVDQjy2V7WHtwIkd4A
0VKHXiyGuuuadyyHHzI7PjOUhGX9974nLn0yhC8uYhs+p7lse4MWTfcwNG427kyQ3rQP2i7YoDBY
1mM4QZivmyB8MeyZL/Lblpa2goKeMx9Lifw61R/ToG3AsKKGVtsa9c2943F35XmG+rDXXF6buvN6
x5Gf6LzoshvFemxcJXfXnbWqJKd1LYPmRSRY5V808aTZq4tLL1nnzrJLiUHjx5Kd+x7mHNTTnrgF
IXuLTkL5UcoxxPBcLw+DxlwezlHMDkwmuLjo2WUjwwLEHRwgWgEtLGUpOMdPcjqw/diF3pAZQAmx
iuFriLVXzeFNQesOYq8f0ZVSSIPzhznF3WUm6GvWoDbIoEXwfig7Dm0n+IbcNdnSD6+4J7EHs8XQ
+9QW7jub6PSPqixeqlioUxiNPUk9U6BH6hBbPVP6HsmC4uoCosqfMbDV8Ir64B6Hlhlx7w72TjUI
ECCBdRcmQ9UNbtkYNl8sPyV+Q4d2KqNfm87aGlbVnFswxWvV+WvTT7kHVn0hCkMfum46tpKoRxLx
UHPem3LJ9Ay71xLzX42geGcgd7qvnWGVFjC4LAymrxPdH4PnRFXgCBOiKthVF4C846GmoONsEb1R
I0ryrBnyGKMbQKeNk67ryioOQjTEaSZODV3LyWwi2awB8zPhbGaPU90Fvwhex9cTNtKSBu5u8iBz
kN9pJIpc1R6jGxigEEyyM98FY+ef2jTkMQcZ/ZCMBiCXQotPjhiqW8P0yrtkzoKTb0WsXsGJ15NB
tY2DtOZsX4+MVzK/vwFugkGNIy9EXcMd3yGlpp8mv/jkpBBayL1rnYcmg6VmdK0O1g4pcRzl7QH4
tgq/yADlSasJtJ5ZZNsGtBSEiEmBjUoxWA7NsJnGDgpRUI8ACB3MnD0M/dtAyXS65Xp5H2kXlLsZ
Ji7P8cTcxon+FC7IyCzx1d6P9K/kIqzdJPW/xM04PUp3on8MWGZnZz4CvM5VD63JZYUv6G3dsRh/
I5Pz2YDzuBIYIm+DRJL5OE8uqZh9savgteyjcEDVHyakeTbtcxP2eCCUR2W0bYumIo88YosC4LKG
UFlvY+qGU18ocWKoaRzcsGqPWdg758qGfMlFKxEQNUg5PPRbY9MEWwPgEe1Fz8B1U2T3OIxxJAQn
Y87EHQ+BiZIPdEHM3OyYQxt6iOGp2KVdHiyjVftgeULYE+i9MYZS52Z8YZD8jLcWa88GBW14O6fu
Q5/A1+vgFD9mKOHO1ZR3n6zRMs5TUefQieCgSygjyvvSDTki98iykIyPZQNApKs+p5TvS6OzGFDl
FnTALUULA4qWcTEhCq558vqbLHBIfoGLk1ZZAbPd99+NrKCPtHTyBAwqtDSq3RngIyGW+tqE1dX1
ezPKJJG2GROyPIk3M+YT4JSyOw6l+1HL2NlanVja4ma+7FbiOKXKfo8UNIFNVLXjZyriLdW1ohJM
zHIzgWPfdvhwnqOGHYWdXxVbHBCMUBLLP9Cssfcg4aZNS4oxXxoUsDMebowGtU2UQ89GwlG7Ie7F
fITDlYtt7OZqohaHUZI+JpHAwynSwskP/twO8Qebf7yTKXMUhqk1DKMBMlEsyeRaVTio9x0JDGxM
KvEOARj1FwPRcsBjL7I8hGJCblTdcQKRzdYnP+mWFMWEAIBOv8BRyo+zx6QH2lW2m+duRk21zBdS
P9l5eCo/6XgMWOIEZDjGKcGeM0Dp6Isk/A1MbXxmZHdB8NW+LgjDm0IFt15W0iOlGngqegs1oG49
tQLQFWHtbmgwvrZe3ZvHIkOldzIaMVugD+00xAdu941mNmpQOUHtsaO7iDwrqlncSStcHFXwFjU5
m3qUprqe2L4nkwmQK5hq7P00rWZ3beUQQ1dxa5gaKaxr9vZbIAueugsn1IMqFtjxDlWbW9w0tEub
HR4GurOmWzD8HJRFm9/tqUGlklRbpW4pRLzB4dmU0D6eTuYijZgsYjTo5+ZrEmEoy7FZ/NEc+UZI
+Bshyo/dIY7OLgd7iwO05XOM/kGbgTOInluXpIeoCmmdFxXq2NfZmfv2szOhJQAZFlKNVAwAEUSC
Okz2f2k5/M0b+ImazzsI8DryP0Qz8C5+6E9p6Ylqtrr44I7oAxgFtvRc+1BE1kUYrYwpNqN6n9iJ
jOHCRnO5rUHCXuKyE8+B2YsLziGqyn9+V39zWVDJoASibMcA96N4pLT7CGGgEx9KY0njGHn6M6kE
U0pFRowJ6lYqn56MTbkxhrj+N2XH0hX7a0+Si8HLe8s/lOAkBX7f0CgnP+vLYeaaTDlHoVQ0E2aD
tgmKlC9ETi6sRFsH9nPmR8ZRLJOg0skdlH4MH6w7x5uQx60IcyBduVtO0HUTlylJM3Q1dYm1/F8u
1998icg9BG1Uen1Mmn+8XkMYJ4aNVwcw44Ckmmlt3y4iE3xRCm1BAwK9AIY7ts07CLrpsenoVTSS
szyBmeqxKJt/SRIUS8/n+0uI6Mh27EXTBXD6+o7/4j013MaYe+oG9NLIxVdXFUJHS+qlpcUDee06
bNKW1X4gWLGP9cD5otTIJPaC9HAwym29nMG4sv+8suy/e2MeowjPC+g3/9QR9RncEyrSyEPtxVSo
GD2qvF+FWit/pCqy2/KpBpjkkPe8zHNGu2qz0+BYA0KMgazUq8TBNBGyrrBmUheLjmOskXCIip2Z
8j1ZtBZ5ROQa7n96PSgNuLMNCDuUpky84CfRGPz4dijFqoTCY166AOVUj48yWqQQaNbH+6WOe0/K
jLU1t6g9VxAQOQH98+WwfmyLh4LGu+94gr6B45Ff+P1Sl8JokolZ/N6WLnugVc1IEIJ+OeqUI+/+
qtVAjTQYT6W1zKnHQvK2pqSfn8bQ42rFtuB04s7XiDmHf+Vi8ecINSuGv8yR0raWLrMGlTWee82Y
/lDFdMDWUBSGeBuD8zvM0yINcy0YGyApJsYVAQeCj+uH/d9O9L91ohfN4V/WxU+d6Lssf6dl930P
+tsP/dGDDp1f6BiTqUqwCsZ19y9hrJzYwOd4HlMcC7A8Xej/6UH7y//DDkDP2qJr/D/9Z7R6LkRb
nnvLzwX/icuGY/H3ew3hq7YPBz1kA7Tohf6o5lRDFpSjJ5qT0xmAIwB9ko7e4RnuggdXEn5ydElT
KlcdZBF3mymvBwPbuVDb/etIfiRqj4NTURC1vDdILVPP/dTkN1gtk/SehCf1K6NF/82dif6TIgaQ
rlNrQxyl2tDNSooTRk2cYyRKbLohLc9p3Rg0ncnku+UIWc/7YhJAzXBvxLO0oBDTxgjfBobjwSEw
wYhxu03e50GPnDcny/Up3BN5Thcx/tb2AG+sCQ8MkvehM+Tnnl57cahUlcW7uu0z70yFKbt4Z+SF
6SzugUSOHMqogfQll8yG/B0Wvrm+IAVn75Vjq3y05OQXRgdsrlBctkAXTczlJcmEQb5qrAjU3AYF
VxFdAmtG7bGKcq5nAxGo6KnVIlI+9KYfBh+boYyE+ZvWeavnbSYTl4Kc4tClbC3Tijly0QOynFZe
z2FjVQYWpLKxCx0aaTKYGwd3dko+OST6IabgRbZvSSAoGKOrOf3gVDS1LkycIp5cHDU4wJlBw/jZ
W9kYqQumHuNoQjq9N9MgIqLJsIGGOYyDW1kepWEM+xji7VPGvJUjcwu1fEBH9CAIrtt5YT29+3WK
J5ue8HrKJombhUM4MKTsrPBs7avWKYB4cr7IyqEhmqOskM8OeX8MhnHt9+BHi6KsNnTD4zvamsCJ
ZT5uPMAhG6dz7RUBhdUBEnX0oApdvEal0dWrLILJNzOcvSND/RM4vPgBy397D/jOf8jrbHiTmEo2
MXXYSdVyfGA9VLRuquQFpxD5XlY1vSLEMKw1Ag2ywDlwb0DQ+ZcwzKIXWY/2YZSecWdQO3UrTpDh
bvCVfY68KN8bdMTnjfBVRmjswu6kqel9ajxRPtFeBHfNwyrm/Js29rimj+KP64pq9FgqxkzEeUP4
7fuyO+oRmJrOs/gFsZ59E87+Mv4h0uSZepOkqaBGibnp4el8Fdrx0PT5M+0E2jsEMfKoWU349u5V
MvtHpd3nFBN0m/YO8Y5AHc+CHnkMSggtCK6VfrhjGGHdiHGsDgxakdmlYKLxcLTqQeZe+aIgwu0H
OIdfNFJE0ahhjRIvOPFNF1v8Rc56auvgdmbM8hB5rTzBklTPMQahzz1tNZClerR+Sytl3hhzyTG/
aWz/pPMx3Dlp/fsSHX5Agtxs5Uh1l4HNewqzoP9semn+OmVz8mrrLnHXbhNkr41RhoAeucM8o1N7
ijZrG/q62yUECOoKAh+uuZycTnu6K8PSPekRIiRFAK15bL2hcSdwLIH3nVO5AnWW3JdROmIEr0e1
rjCJs4qpFKQboCxLEDBsQHpP20r39VpHeIy4Lt3Kx/cLUNyEo9jqU2WG5caeXOvFQZlw1xnqUzKr
p7Q2/I/RrUC9gjEAyES/z+eIVc/ps09g2U1BO/uM0AHof9oSmZ7Ex9Bp/dtJK6QYVd8+zXmQb2hF
V795PYifWs/VvR2F8xeSNMm8EgaUpbDQ9U2cxs6nWMJF9xrcJStdNOAO5zC+dSzRv3VACcuKrhoj
NIivmRDzOh3VqU/q+L21ZfJ7Dot83Q7N2erJeHA9PW7k0NufLSqng22QvwuBQU9na0T/7cBQhJ3b
WQZ3nCPNi6BJvlOVMDj6mkH1kDEU4+DZCSq2pWs4tAmDDWY5tJNlodPxYC1q3UovdU0Wa/tp6KLg
S6YLqjuihujnBksbFPzB9EgeJg0Rmg3vPeO+m5A8V1i73TKU7JexTkzYChO1QGIy1w79r6V3PHHI
uvh0XAis7206oDY9AhovQAqKgCZJPTGoNIRVXdqkxcGm3YrQvvE3mNblo0CXc4wJA1rzSzkHp1iX
adyEe7oW49noFlteUAMxqpT7tTKcj6RurLPALd+tpwYAE7KzbUOFzk1uZLd6lMFtaGfZWZqw8Vfp
/JtE1ck4AymJM46fKlM9gWIy14FQcl1GHGQSLIa7BCrL3kzm8KERqtoaniXttYOJ8RAbIL+zIYaY
mUQbVSrxivDK2ZO5aO64339L5zJ4bCxUORJa8nOMRI+5qKoJ48swjiMEyW9d4krXLrlit1VJeqGh
yV9g2Ol1e7wd1QMrt0A8FOr7hMr6oxnpCuCRFTlljxO8xF7knHiHICR0zZDXrVF75Zlb3BeRAX7b
IhdNQDZbm605bgCgJmdDkaJBnmO17/qx30D77N7IvETUFpAJOPjZr10rvqQN0PWZx+OZqIcYHFer
5b0TkExYtlW2oVC21pM9tl8FaLltL6b+KTU9d3ttz1dxkO2Qvwbom4zoKRlEe/FMv9vr0G54F4m6
Axdhi206E0nKqKigfaukcdR0TxOQ6W5Jnofp5L82ePl2mBKzD6JfxBacP99rEPwqg/x3lSXtEaHx
0oXOwDS4/Fvk+uFqwj9xANVjHs00dzaMzq0dmkRxnmsj/S1MA5e9k2BEbKcGRsEof0i73KYVmSa7
uksbImdieOwQZw62U7U7f6Ty+m/2zmy7bWPbor9yfwAeaArdK0GQFClSjWVZ0guGIlvo+x5ff2dR
cWLLOfY99znnJWckliGCQFXtvdeaSxlLc0t02XCI85KpajbRWes0RVmrNOi8qSoH37Db4qUzx5jU
ELrsPVb+fo6s3TgYaPLM4yIQWReop+gWu/qm1MyXWq1ueiJsV+SWJh5BnVuWaIWoIuVBA5+4igj2
3cTpwgkjUy0/VcuTXTU3tooysq23y5j3KzVPyXqMiluy03Gtlku4KZqKMAWMEitygRnGQX5rlyzc
BCI7Grmi3LrtNG4zq3d3gsQwGu35DebDa/pv0QYDbCyjLwvPymZc2L22BtxIni4gvHW3wMoTYenA
Eu1BIAwGej/FNq6UjgY4a7t9h1o+3gFBpfdval/rwMLeOoPwiWmNrpham2xkKVxqOiE3o665L3E+
09ZTePwge++saShuLAUItNtBU0WkrIGgqfqLKccAA/tOWYXx4uxzyJ5ZbD6JwP70by31f/LhUcn8
spa6/loU7ZwNz0X8Yz319oPfND0CmhhqGex2toQDONQ03zQ96gdT5scBItBBd4Eu+KueEvoH/pXF
4PhbGfZ3TYWDT+b72ZqjYWWRVdg3UOufXUAYr/+xLfkmu/u+f+PYEqlga6ougGpZ781NWW60S16p
M2ahIp1JUyXGB5L/aJx0Es1dOVHWDEqmuMk3Y2fV7kpvm+aCFU1TN0sNnceLMhUGfd12RH9GaJSV
FZKzHu75S8UuejVa+G4pjNS1iNl7VyRXYczNlbalNzwTjGplOkchA8G7by8zcyb2eE5RNLiXrdwR
OfDNzX6WLmC6Gypvx7J8CnQZ4SRQ7/jN2TpM3Vt/RDuCoVg9m4u1s8/4bDlOz/bj8mxFZrlJUU1O
wZoMn11MBMZX8AXhyyhdzBM/82DOZdJT9eFyjs6GZ+1sfqYpB5exl57oUrqj6aJmh0E6puOSwN5h
xEWtST91oLK0rMoOl7Uj/daJHSYD+xou7En6sRXUJhACcrTE6PMx5UrnttNwmwHiMPnACKzuCxIN
/UK6vXXp+9Zd7ryQXvBxcfPrTvrDiVnPb1TpGU+ke5yoFVxNnOuKPfVzhUYcn3k6RvZGp5vYeY2T
Hwub6F1/ti0Ojg3krMQrGDvinegu+1I8tGbYfdRAxUBdaAJM7jpCD6Si0vteNL1xP2WpvsE45WwZ
myeY5JcgONIYhpVlqBSAZbEcTXNob+FCOolvncWsUtbaSoGrQOlqD9e5FL62o6i3Ai2s6CHEgKNH
IMsRqX+U1cAnBvjT1dAmpueiqlVkkLR5FtpGSG4NKb6lix6ghU+KG5MT6xHczGcMQdaa/n+6xr49
kzqElHeWol5LMfPdiM5XLbWO3KskuQ2kCLiXcuBACoNDC0R/Yjg+cR+cUHqVXPizmNiVuuLEDcwN
OMv0lfbhixa4yqY8y5EjqUzmIcdIIdXK7YJuGcGD4Wtg6tYpTfi1VZg3JU+bh1X3AEIqWuVOba3x
Jj2QTmuuFqmNjqRKmrwxfssW5XTYo6HWelwYmdRV0zcPLyqptTazqjqiAXfJCmoZ1iEy9httGpjZ
S532UPPcnMXbk9RxVzM8sh4vyzo5y7wrYmF8R2q/Z6kCH8JYoAi3RD6jD3eCbIo3sO5GlOOmtgh0
5Mmbqnx805jPCvavjzrOhPGjSYA1SnST2a12rwmeBV81k/hgNap9w2Q/iD5PYkGh3WtJZmwKV3rM
CLCZuT6x2JAB9c8utaS6yvBuEcAWGKjw8MIp5gP0qiK5GEupc8roDIygH9RFFNuGkd3wcYhjMUI2
iXuOd2GoYF9K8fUkj2naNaTRLUNa2FBWTQLn5wo++3po9YmVrY/D8DEnxVkGaWhEQqdKmaO1HksY
AxP0AMa8WjxJ4fw429B+k8JxfOTpXRru5s4RjwRFj92LnbpaamEIAi1B4lbflfu4K/Aqroog7Qz+
YQXpRYK8nlZUpGLjuivS3gJlXBu65eldQwmPCmZ68x7/2/X8TdfToMNPK/I/O+Y/x+0Lkalx8b30
9s+f+nObdqwPIKx0k50VtiURun9Lb139A/JavI0uqttzh/PvbZq2J7M0wU7M0ioJQ39t0+zgjJaI
hsEQDt7R/e+26R/nVPAuXRPDPFs0CiNkwO817bqmRmlvRtbBDRGBno3WplbIbjrtCK9rWpMjyl83
6B+mhf90QZvDgmR9wnzR+GDfy8lTPnWlV7l5MEhtX5+1QDztuHFhhO1CHNGnX1/vR2Xx2wdkOMH9
YsrMMendIA5i+NLCcBIHu4ys58TlAgCRtbvWhAr960v9OHI8X4qvmu+aygdi1Ht3dBOxqPWpJg5p
jqc2tpMGMNmCeskConnq6FHc2zCZTv8Ha8I/fEqeJJOngXkQDFN517+blY11Osyq0ohDqydIo52K
uRRoQBzZNETz30x8tB+75ecPyhPI8dJk6GM57092U0n32J5iQRfK4kKUSjQ7xkRl6DZ0NgLOwkCs
syfYkJ4HGTIDo2hNOrqmDJ+cKhWiv77zP398rAkS+CCPw5jT342gIEwHCKkCcXhzIrsQmbcqCIjt
//NacozBFEOAe38/2aWixt42z+KAERUZnsDQZnc5Izhp6v71x5Lvwt8naHmfLVT5joA1rKLBNznG
f/+txl2Fe6fsxQG2P+wrhoK9niu/+Tb/6d6xCGnni7FKvXsh2d+E3SGGOBBzi6nDGdgcHQsjtbZI
DeivP9G7DPG3jyR1CoRrC27h+0GLA+sbqI9mHEi2pedikL9z0AIF+WTWtAh8Mfo/M/zmJY1dThNR
Z8D4CoyL3/waPz/BlipY9lT5qkLVePfABLqmB4GVisPkdPreSAsN0WOA1r9SWp5QyLO5n6a67L4t
qD+px3l5zQprLStIs/v1b/NP3wClkouom28ap8+PX3OawRXI04qXF8nYraoiKhyLHlkyiin/v78U
LiLKIJutRX//RNHRbEhnqo1DbHJ7XVcaB+isstQ7Ft/Ery/241LP8i0ElAhJ1tO53E+PbxV1ZVbX
lbIP8Maj0mVG9lgYKLHProOhkJLUX19R+3EJlpdEgmJjzaLG5Qt+T/Bgus24kPPwXg2wVwunoMna
0tW/RQ+Pr7/FheEbJqPxyElQLsg5e05Az8EmwW1cO7FV75aa7e+8gmA4R50+Lzpz5QBrP9ZMDeLk
r39l87zF/v2Wm2z8MLaBmknmiEHB/u7rh+qVEP1riH2bqflGXWA1lbGlbEKtTftVqeYzrL4sSxqy
hoismC2fyah1A00U0f2cZFJBnyMCoi0Xdl/oMXVfJvTQTFmiRTpsMXNEa5XkXDIyzzYMLSQagYQa
nJoWg3M14ccahrAX9ix11K00oIzSE9MNdskIUxj7JuEGYmpP5uswzsBtWAjl72kcKRTpblBrO40J
G8UKlhdMvC7CEYTucQBUsI8Na5sVNddwuNNMTeZrtIaquhKM+ZkyxLgM2qjkCTmL+OfS7qjOYcpY
+xHz8YFwLXS4c6MhKzhDYNIkqx/tiryKPYfu+ZZ+BowNvVNQpiMTiJ80IKQyMMiw0DyMVMr3NIZ5
9rrUek7B8C20AHX8KYTqfGm1Su7Qw2A+53Oqv1QYKnZDbde3jUVFaI42eddxiJiW9ZekstElPtrT
ZhrvikGOj5gc5xKrq+IZE1r2s4ljpjW3DQxMR2cJtlLq6N3PCg2XEK3btg2Xe30AEPBm0cktkBfa
1LRf0jzUaSYaCMuXNqBsdxCr3veVlIooAdGnmPm5y3mCIH2R7gzRq0wfzrtcwU7NMNfKjNWcE4e4
C8FWoCi2bZ5sgcGEtCFIZvY+kgcTdKaMEyRFA54Ykv1ytiafbgueGbPINIJYa54ayh8sQ5bU2M9J
UnWg9JyZ8aQaYMyu5HqpDHYN2EMM2MMRcfLLEFYv2+7Mk75YZcT7V6ohMo4z3SVScunuPkvogtKR
xpJZsN+Qz8mIQysMnmXwyUh88AG0W6eDbkKSPCZ0TRIQO5ItUJ9n7MurrkBo4FVGuBwXO1tCDyW7
+TyU2MmtqEfY2xYNbQZz1hr0JYu+W5YR94MeWuKpGIbizlni+ZjVA7xZ4EbaCgSu5myI4Gr2cVYO
F2HGaHHVZtNECOZS9jiCAusO8088rqDxF+nKNpP5RESAeshFVNLMIDGNBnRreJOpMCoslvkuhe/p
91CHq32qMnMoeCbJrlLb4qarWjrSSdDnX3HOdK+OWJAZ6HZ/ci0TU9s8JSiI+5SVyVto6vgwn7An
d8pcPViIG9tNa87Wy7TY2hrHd3FZtgBCNipAU1DmfRWvib9gnFn25clNBnSrqICip9BQmNZiYz3O
FqnSdTEDI5k7m3jrdrQeYQR0GJKq5QkUe7k3BENz5mFieSJINvVNU1+8Vhv4Gp3AHGh5jMUTGV52
ty6GqF2namNv5WEUjeqEW2HdNLnCgIiEoYHDC0FYOlmf0YL3h5bFLUZ65aJI6+oiaaJ2M5v9/BXG
++hjtVJuZrfMH+J0wBs1E2VeFYwzE9geKzttnu1O8H7Ei4JAOI+8fmi0TV6V/EWOchJTpLL8GwHK
5pTwM20tTbQlLZraxUm8asBchaX85qvxkpOus6NdijgAkuEI+DrgQiIDJk9IZXThlFWLUaCN1jj5
FV/Py/5TlVo1+Jai3RDdPntFpL5kdls+oBsGuehq06ZVCC4lW1TdImjNb9iV0FYvLO+XlqihRYcq
36gNVfIScntxjcGjumbgykOtoGfsnucA45KiJ7wSrZT9+WXVgS56c7fpxoS8itW2+xI2EpCE0YFJ
4NkTpHY4Qxq7R/Do9JOp+lLMgXQFfQZwDOb0i6cTi/0YwGe+PpvMzlyHrnXZj53eBMzCXBXn1Bk4
RLpR1W7TuGMJYjXmYCahOspEHQXIhiOcNSza3VAJXv0+MuudmARDT1NLq8cKOA+/mj0gGUmzInvE
1RBynoN2sNKMUiJbiJGq8iccBE71OleDAChkd4Gf2R35w4kYvwJzAL5qpor5mXEo3pDIbXeYaWip
FFMYA0QlXP6Pduiek8o0fFPQi/GCmeXjIVtQ4nyMF4QFO0ePnNPQYEC3SJbwo3Ek6YEIVcIui+oT
0+PcXrm2GD8N4P9vrbB6JRHiYdKFdgXvu9uxrtqZp7tN74u+0r+EYGC+LHE8fgx7m2+ON545KOQX
eqmhPaIQiWKY5XXW2nuLeEryjsesyglwYh3HoNmGGDkw1R1EXc5HOtzGrbVMsbJqyKYi8JBvgUEV
/QRipcnD9kkmz44g/MXVgprhqtZEf5vHDmalUmtfxKBkftktxh+lawGet6pFGnr0GLSWQ/Jwikh5
NfbLSABlnbFc0HbEn+SIPTHdfwSVMn4cuzC90SB1HEl/M5/S0aKpDJ/UZa8sEKzXsxGeXDHHx2Yy
jb3iji70riFsn/WYqXxODxu4PylISCaVYCVQeDRbjSVvo3CYxRKg6TqzXsZI0ybKCuMOaWm1I0hz
+VjFEeKAuSfPlqkxOdPh+EiKXN37atuKeD/F02Ti+FGJmXYCxpQna1LHautGfbujylUuExgbn9QY
UTYBwT3pjbpiq+mu5+E5jezwr9pQwyCtqmFLGPl8KJI2z9YVxl7g5hrlRcTitkVqQR5pxclCgXRs
DzehPsBML5KAfiD0+OYxnTrwlnNmkmWus4wa6kzobY3LGJ9yTlIyJORSP3b2vJBm69aa4zuZTaom
q+/XUoetuXGVetmEFQZmIWo4o5m17Nrejm/bXKs/MeJt751sFv4wLYyGE8kSoVW/EmoU4XdaEntt
VCOZ4BrxBF/UvGMf6lT4tkj944w5CJ7GYaFOIc7JbjyTDI8rXbWnT2ozKkcz7gzCDoza2Dho1OxV
ARdqU7e2OXqlHpOk2fPsvgZZNH2usF2+4Pm3v4xWx3hUpcnbem2mmXQ5y4wctMABe44RoI7XTbTM
/c7uqlczmsLrlgwQdjlyUWmCTjgfy7Ko1xEB8PNK4JKEt1M0V0o2Jr6uWkG3dkPO7OEyTxNm7dJG
r9KLzjmkPZNoRdjDQ4RDt/fscEmuVDuw1VUAWxTZS5Z1q0KflJsI9bLHnt1qYpdXSG76+ylC9i3e
Kth/e6G/6YWC9ZTgib9afT8pQG+j8svX/7los+fiy/ft0D9/8NvUUvugSY0nnUYXr//37VAbuCi1
oupSn72hRb/xQ/UP/ASNEKm3/jOI6Rs/lL8O+5oEEEg++7v55K/mlca5zP6+DoNzAVtN1uG0KWAQ
vOu21E3YNzmJyjsFgcEqmaMScRaKBqxnLq4d3XwY82E4EpmI8aivHrLQlLJB+6SXfcaEaonSdYXU
j1l+XlxnvXoPWSdEf5PVCVOd0VkvCEMvGuxHEGwUe4OYecRPbp8qWLgrfdKuk2lsnl0jP1ojCgJl
xAVbBesOAT7mS8hg2dA7q6GJX3u1j08599GrWa4YxZQ12c2kpE5klq5idTmUrnptaa2xcpvxuZzG
aQXz3J/FTMRfF7+2WcKs0ghnH4PXyTam7YiWGjt48eqmxRFI+m0wmRGDwX6DbfbYz8u1SOaDGvKn
kPtgvYyfmaiW67JeXkwUEdmgvZS29VDP7QbpRuY1BNB/Bs29ixsH44lKrV22MolScU5aZzykQ/Zs
c2LZqOF4qzbpUd6BjokgoqvsNZGrcBt2ycbIiG82chJZ+pCVYRiHu9AYb6Vg13N0K7xoMveFaai7
1SKxw27KsqGXF4skFyhjy41RVVKT470uTaZTCoEOqdVYiYfISPfhlD03dQI92TyB+eKUY4nWF3yg
UcSvZTdfi4zvaja6Te1W2NOEJJz3pPR0ETIdHQWdXnKj9KgBdMM5fsVINPLjVKahK0OJ44XZVKjI
exnlzyzwlA8zR8GO6RCQxtavBH+AXeF6bNXrTidwL1oOmoNVXBnUQ2WXijek0auR8cdMLT6m6XRg
gm7uHDZ7xI18wlLM9+RiopfprIxYIkNZpy0XGmInYXAulsvGTPYIMO8bUQdMsKa7XDXX01xQFEQN
ESxl/FwMyNAyfXpxyuUw6GHMMKuJT2ltP8ST+odTG1cucT2eNWqbmSPRYmJUrqfhbqnNHTyIjgfV
2HGQIqVRdTIv7Ug66fvlgNc98kcCCT3X0AzIjzwJ09IhhNVzA2u8el+E2ouL9BFqQ8NJNcz2KMzu
6qa/E1P2mqsJIy6r7PDrTHdGoEUrzqMVuitUBIulRJ4Gk9M733etsNCvioeyLpINJo5TRQMGrQ0/
x+dEuGzzKBrWAybNGQ0MjyPjslOFvO+J4E3XI9tpXiOnGm4Mdpx1NoUBOjfEhmz0w66252Ffl+Zw
0eaWczENChkowE6JDK/yq0Kp5g0s0GGfQy30dCUzXjqtfZqHxrrUHKw0PDVlXIt1g+42WdNkMtZ2
uozPgV2SDYNqOYN0JuriPi2C+3xCb7xeROvGqxwdHkDAkyjSp8Zgu4cG6KPOnb3FiNdVNzc+ej3K
nAaIEKGrGPf3TtmRYGDXp0yJrotSlP6oiPtSQQmHJRcRWW8+wy9tXooCfGyhJJFPP4goS4IPKrov
mxwp0RptW3CtdSahNQWP/5LoLyWRbFiZcsDdg+pZk65tDBtZEb+FpCzyGNbIudccnh3oVna/nXQe
ujm1H2zFOvV6PV4EQ/OqjM1BWOn+u03nt/MlEtxg0qCHQb5y9gW8n4TEiSXAXqYIfAeFkNy+7vD2
T6fYrI9LoFm/6Wf/2Lp9u5rLhmYQWieYhbzr3UEz6wtrtiHN86qviRLa6xknHwu53m+u9K6zKT8X
pgnkdzrSHbKA311ptO3JSEDM7/QufXZlPpVcjhNtnD2DChEBIh7Hza/v5c/oJ65J7AgNY0pg/vlj
Yzo0CjdyCMpkRm1GvtkOdzAPM08xxG5UOAbKz0tD5MCUMPrNx/3JZHX+vDQ6sObC27Lfu4ro441L
QnG2o44w1glS1us5IIuC5eJA7He6U93pZWynYZOOw7BPhpb31iXFpInml4gwxLBYDn2IJ2wxzJ0L
nccjRdYnDf0wcg5nxIGQhRP/qi6TY2E1wBaG2ykP71UzoqidxKl3MsWbytLdmibdw5Cmqycclodf
3+R/eIQMgUgKH5lGj1x/98XqWezmpS6KXaS3G1Gq16q7gCVB8/yb66Ax+26adH5WuRC4aeJkaI2/
H724o+ZM/EeeVRf0EbKS6xnxo68i1EJY4CZrLGLHLtTym2yYr+1OzW8iOR8QS/haD6zL8qhCDEEK
42U6hEoLpGfs7xTXOhnNsI0clnuT9hG5MrKvNOnTQ2jq85aeZiUhsfGhV5v2tkin+wkO36bXY7Hv
Yoc2iEVjGM7CaxCb1qpIaWE2k1NuJyV5Dcrl3gHft3SoLqbK2OGd3IF9iL0wp4sEIumQ2hjH9H65
tufaAHjE3w2i96mRjRlb44z16xv5bqxxfhNl5Y2yjWgg5nI/vhULEspawGTZLSPoC44TEysb/hBa
tKPxm9GQHL79eCZ1sbCyT0GAs92fhnONPsdY1OcCM/1wS67dPidg5dcf5/wmvbsGwBBdMIjQ0Gu9
n+aCvk27TFWLXekOFcE1E2kmwfIiV/p4MeZt15Awo4udq+inMXAjnwyJPaaQz22S/OFgLVrp+dDA
qkyMHeG2bLIuq1M150fEb6+LNRo+rOd0lxnWAljUAGQBc+kyiy1/cKpPDmIzhM9OeEFzgVQyOCsr
KHyU1W5dbfSGEYHh1vq2n9DvqXr8auJwWNVxehymlCzLcGZ2lXBA1ZDzmGRcFuiSaFF3t2WhR74w
lt9MbMQ/vLF8FxgdyZhlyv9+iMbcgeC5OS92WkahMER57MUEgdN0SPnMEXcg5ri1zmbnlJsgNIO2
UVcIuK66hGc5SGFSWEW/GYNlhDOplcgF1YcxqYw1fDNsIYN1CmC8eH1gnqDWJtgiWIkqbKZrO5nv
VX18WVp1FdvxR7ylnKpqPnCjTNs0Uu9nDmKrKoiqrZGNW2LxbkPT6lcJvpuVqFj4WosWp6uIZM3Q
yN3q5nLvVs1w/PVT9Q8vCXuG/B9aUqo3/ceXZAxroK7jUOxGmAAccTDGjvw6ArZ1UIW/+UaIaP35
PUHagVnYhJvm/PRO1sKYUdP0xa4h4MfXmGXSnk72ATuVq/H9LCWP5DJTIBEJ3q2ShBNgmEEg4ADY
l4G1KgvCSeN8qH0X7SPxs1hfitn5o001ZhzOVebm2KFdTvtTURr0YNqXPFlupwwBqi03Yx6z0Eif
g1GeUgkEShb1WPeEM06l7nFc9YlwcTYdX+m5vFzEZKzxuemeK+HKGC28pBqHTRX03SpbuuhigoF1
LoKCYirXI4Fb+6If7+KOQtJBBestNaWeuYx3TRfCrxAujK/hTk+1a3BKgD45rWl2v8b/O6/l/1Fy
/g0hBjyQVU8cu2haX75G7WSeSnu8s0JZQNBp5X1i/J/VnJZI8TmSTOCs7Yo/3aChqxOTV6wL6kvX
nF6arluPMB68JIuPMcHZYOE5iuNkf0iiAdqWsIg/Munz5XuCMfdLXtek6vACd122pyje5gE7S8yM
fwVo8t4auyMdpqeI/PJ9qpnYaWBB683sycIIr1i8HQl0PKCZOJHH86DD6/3Nfmz9w+vNWYfkN4ib
PFGqPIl9p6XJYDXXMHPyXWvPL+TL37Yq+95AmRWYvNby/HUutcuOBKfO5aR3fueLiLnJ2I6rOuHH
EPetCdtMfDd1187QGDY44xD4k+4Uvjv18y7TWoUCLc3rVShinyTF8IVRrXtk6s+kARK4z3wV6zZr
ubfYxklXWGOSbr4fDI5bamNUHqau3pvCLsWuwck6pDBkP4yMki8k5JhtJ/1dB9Zt1ejdbeNQkpJZ
dRz6/laY4FvLjKFf3JDAW4/LAY42XD4CfXJNwUhdzi9Wu1SbBiKITXWwS2PrNLCJUGT2dwYZC/I0
39nf9td/O2y/6bBBiZBymf/cYftY9v+B9vnnj37rsTkfTP4qGnbIh95s09+MAcYHNBEcKP42VH9j
fZofEMOQ0gOGEyWgNFT/5bWm/cZeh04QuRdDVXRt/0WfzTxnhn9/3oDyqZqq4EjP7wFO9935qWcA
XzCIKXcT1t/Rd0mApgtRxFCwC3Z8q2Ah94owcW7c2IALosdFfBotFsEhixzy/MBq86DGxuezloD8
teLj0FrBE3otJsWLgf2HLra5qxrJySAY2zzEsjwj5LBkmDulVr7G5k2waYQr3LjknE+kGwphXiNE
S/t+qbPar904XGj2z5zyENlGE/rfpHhtcwQLsDBnsUmVVlxFWkI2TRQITynpB/hqrSCXCOYiX+Fp
L5K1YkR6dDFMLRFiTNmPOmHHFcsZU4c+NwxU9ySisGqqDHkYRz+qOb8U4XZB95WrINpoREESa9AX
NPOcqiYCzMYx9IZynAJKF2zPXZn6MdaBXYxi1PbhO+WvMV/4Drw82srChB2oLXHwZbFMVuAUwtTn
agE05AX8Zp8F5s7Pxaimt26qEgJCCsvV2AfFHSPq8qprm2E+TPUUmgxE6W6hhkEljtEg0wJP1WrE
1ktUOTdTyu9Vs3mwTmlBkK9UIw4mCtXJvmFsVT1poeNcBxknGUYZjaqtA2Zu5CxkY7mxnZzwSHy8
U5VXV6lWu9dmG0kPu3DNXcv92zDddy/ReuPIiiJJSsLeNZ0p9rFZlB/BlDk3CnUEVUrETjQ7Jpnx
7EnsMZAByxS4In7fvZKBWZx6u7xKmxoqxYJO3bfsRNtjOBw9wEG9YG/WzXa3KHnHZ9aMjVHE9R8j
+9djA971M74Wxs8urS/LM4nf/KIpueND6yVPEJG3ezNVTCiRCbof2aPCmwk4bcjCj4vaM0lGpoHX
QqggvxkWVqSMzw7MM8YimntZVYYdbvpZDfdiSop4F9h1t1z0/UwxFQe9cqkz7BmBWNqImVSgS2C2
MIt0F5GJgn4VjlV/y0zbxIRpTIDgHPR2K43O0KcCV8wxekMeGWf+kfMGQ7LOZKSQ3GYwScqf0KQz
QWk+05QAn8OhPDOWCFCGt5Se2UsIlSWICd2zswmbM6CJtAal2zOBhNyE+guKk1618JsQzZq4+SXo
yQ5C5SPOX1pkaXC08xy3nwRDRRCiAomKys7UqOQNIaW/AaXCXLWLtS1BU+iZcestsKhUiaEKGoBU
qkRTdUgzL+olHO/jTo/XihuVR8Cbtd+yhyUSbxVnsk6zE11zVinP0D0+ktDa8Xord4UEZJVNA3Sg
hxxSeahNq3UsYVqWxGpxRmshbBX8DrtZjSFvoWjo13M3TQeFuJaLsqenOrvFbbk4lx0+5wtUFy3+
2XLaj3HS+2hmM1rLUUTTgYa7IpQv5sJKkwWNVwfLdnK0ZDvHOlz7qrNPGOk/woclFT4c0cIk5r3W
yDjPvu85y/blFZEEt5phYM1pKIWVlnNDKGrJT8Ul7ECn2cBi8vC6FAe1qNqvyWyf1EUPHkkpHncT
kQ4fC4vDbcKAHnIBYRoia4drrQ+MTS3pM2MczVthLae4duZtJvD6RFGbbWYNhz+Bla2n0Q8gDaUp
K5hry2MZYPuG/Xe1VM2xG9OAyJ2IbiWE4W0dFM0mIS3wiCd3vLJa+AUMxv9wWW23RcysNGZuv4Fs
g3coMFuv1HTkeCWHmWwYlH0CHvkwZ0AGezt8KmO9XYcalU9qQ9bT3b7kYFI2nwl1H3dqHnaf6Pd0
PBijsg2b6bVvrGw7g+/zuwYo14AC9MlITSVfTRIKbSUiJ1uKKuOit6gWdkYuzEMBwXhDogfiowpu
xLYCwb93AvoNk6LYN30Vudt4YWtKcmaunSkwig7WYp/mti6oDbH0J75Txx1W0Dq4d2syWAwzD3zm
W9EJuHT9R1GmJbXJFKcPFWC6jYaSZRXEurPJAYxuy2VASDEG6mdMvIrfDSiDSgRJJygY5WGuR2Dw
JLncGPyHY2tNyhWl9L2NtEv1NBciZNgu1gljiDatMCGn2t6ckvDSTXPHpUdm1ihb4t72Up1T46q2
oDqIEV+3SfaFN+iacTKwpmOti6ZmpSDB2dpl4Gztyk73mJwziHEYl2uUFvddpbbAKVpGvXGPJkA1
mlsrSMobmv0qqvu0WDtk3lt9xmMgSKBFL+ZNcmijw/BbDa1QyN2yk68GU7SvgAvpw0EvBdnaBSOa
HXTB+4I2ieElc22ukVVon8qoH24jIApfJqcP/cqtSd8L9CfF7V/juAgfEFwScj4XqtcK81MhTAVM
YkusppEiSdKAwy1zHXwKG7GlwfoUWP2Lo9fmdilFB1wZ4IoRzw/zMLvrLiv1tW03z3VOkvxgqBcE
76bYpPTqaxjYA0xkhXwIEHW7gTyH0tMXBvmLFWgIe6zGT9sxvSk061SEXXFJi6/3805nwq2H+Ki9
MWrGym+1fDmFMxqYKm+/9El0xxiCoxTnC7oxxI4aA7A/0L5rpos46125uKZmLQ8zteN1VHWriV3O
j4ogftbT9E7RLeZnhLs/RboNOCl27K+N1tz2g/YaUH04TQzvULEf0f2pGLyJd5lS1d67c7BcVmoP
LMWoH8uQWgCnxn4s0oC1s6r8oajTtRMOxi6Z5vzCGKoLQlXhc1rap3ic08uMZx7LtaVttKal1ZB0
kVepybYZsmpfdtNHsSD60paoYLJpIh9Kli8d50+vM/ryI217wkEwVKfoW42Zfkox+OQedVBS23wz
9WSzNIrzEoT6A4DS4FGtTeMKyDywPceEI9DxXJkvuZ5rF5CnGbRFcXWoCmZyfa1/tfORfF/tC13P
OoJDk1WA1Ntx51QE0baiEn5M0MxqcKxoy4nFviUjJVxHaBY2KqfHK72wg+smKPcNX3qZNdB81VM0
t8KDssUjygSP9MAJBZyG58Ookk/Ek1lMVaN+W40oZWDQFOVtH5GGlVAK2gMYUEAvSD0mdJV1a60J
7L3voBfLw2atFVcoY0NPjC5VXvlqxuGOARoEHEW9Csb2askQbkUdsbCtvUpQVTEXLVZLO92NbY+C
sgPXURw5rYFGsxY6bR3ywnnuSWkZ+tCbYbKvTCeLhrVpxCajKluYl0WCvNXK6wIWXLPSZ9tsyc/N
l2u9KdK3Ns6/hd/vCj+D7v+vCr87DOFf2/br1+91FcbbT32zmWkfiHaA/0hr3+Yv+7Pgc9UPhmYa
QKhwxjDKkSbxbxWf9QE9BUpVXGRUixSKf1d84oPrINBwGaSZjvFfWsyg9b3vzv0ve+e1Jamxbt1X
+V+APQIXwC3pK7O87xtGqQ3eBRCYp/8npa1zpJaONPb9vmupTRZkZvCZtebC4iaxywi2D/iwft48
eLMitGZ0q5OhqXCbg6YCzPQuMsYRIW9JnRWujLnx0q8Y1LID6GKuaFQSCLxjWzopk5cIYhBtK6rD
FafKAZXvJD3TNo5l525GZe/KWE5veI5a4Be2a38EK6DVWlGtQ4C+CVahwyDa+zZUDUBXG8a4ywNi
K1fcq7mCX4GaDtDkUabzjIELuwRTt3epSlF1+bins7l+c4AdEfjQlSf0lfCPU7kfOjIBRc8qVGdp
fGuuONpqTosnECbgV3is4eLFn1m/JebQHixtLFeoydZizZLyl+iTdzt9sm9LFcfXtZr75xy88GVi
iPgwjMraVoV3DyEiuBYZbA+/jOMvROqAoOEpRmg3+ro85ayNMqEO8OUZu6aEmrEpvq+bGjQSYRl7
aSBIXDj1b6tVbFXlW7ee8juDcgZ6E+H0SBP8XRGTjDesWGAl7Go3to7Y4JF1LkE2daehW4xjhBXi
yskT44r5dwOGqV02GAEWnAOivgZBj3O+9Q3YxCP7IZMgsp1lut4ljkr34JBosLda2+Vf7Zb7Rlvd
tZeiGMyhH+ODmb7OdNu7bgRaFHl5d7/knMcj/Oq9HGoIIQ0wZWfFKg8cX2QQfBFl2h3MhqfuoGPr
gDEhetF+Wu+zLJLf8HTkM9sBK7uOMXozKFuJztME3NkvC71NGSmg7lRq30p6hlnAByDfGKzjiogG
CR384qtq/BHT1O0XUcH6biNImHxvnHuHgV9xmbPmGUpH9uyzFvgwWPOxUFtccW3UuT77Bo/EuhRA
jdMAKnMT0zpLC7h1smKuoxV4ba/oa1J2nsmSYHzPgrU9+kOd3091a1wRfK9vkRcSa9WmVDMNnFC1
Sek4veNgDOm8V90KUAXtDId7WZHclHH77JPSvUzK3icrutv6pHi3NUBvoOTU2EsA5Zthi6g2hUX2
tw1eziKYCpk8VUgaTtZS3hkG21Pc2GEyVO21ktYHph4vurSA4JMziJxXmSrvgcCPQ2T4pnHq0sGJ
rEPRU/B5oQ7GKvhK8mKLjiqal9uFecNdN1h++ZVtLRWGUyE+QOn/7EIcu1P+kFAXFbn35EQd41M1
AD0uquBqrD2rDIOoA5fcJLIhNsAoM6K4Zh0fGwdJ+LNVjE4+bV1ABT1ZbtKrCYDsXL8zyJXLLHHL
Qcl9L3Wz7COZMTrZ1XEkyDtvx34jAKTftLNXeq+48ayW7BbcA/fVFAzRtwxBMTTvJQg54cLEdAw2
pxQpfHJdQHMBSDuUVo6ZE+a6ZmCJPsh+8dD6Gke/0gJhf13goKn9Yci3+jN1dK0EnOsxLtf0RwJx
c5PlP26J2YxPZtILHVYtzOCq95xvDBv6/MDQQDPbmls6YW2kAVN0xizobt2cl4Q8o0ghmIT5hCuC
eJW8K9hXoJRND5x9+EZ+tVlYQQf0tozTDAJYGlT1LXmBVi0JG24Tuz+DmncFEezEVsTe5JEDklTy
dtJy2rtrRocQhQY77nKPN5L0hKdi9K2zkiDAwxxWF9StMhjRsdjyugqc9pSnAd/7yY22LjilnlWt
7R0I3kkOlaf9Q52o/K6yissSIw0MlenWlylxk3PUNN6+HnsnYS7ne3ypNPSp7VAhkO4zaV35kNax
wmfrdzXj/IplulMwyY29AL/96BUNoAgLdsKG3FoDgmxVofEa6gdfe4yuJdM2NyNNKLTs4AxJ0Q6L
VoHhmZyYrSdtQrgsQyHCslvmr+3c/sIzSt0wXJX7EWzvJtWM20JLtOIxXsxoP8EPfHYJRr13IHnx
cKiKU0FE823d+8TUGbO40kTUfV0s6aJmQIftIV/j6IyO0MzFW+6Z6ZbMTP9dgxmriT21mmPmttPZ
W7zlmk2kHwKTR2Y4zhnVvE0z19b6hsjbPbWdgyZNAN7o8Ts0ZNnZzi6jhr9jt5+RXBscumLVuuP9
OM1SDwdTVcvB1aXbMq5j8LV0BjmwRZ3ckv/CpkNNln8mxKHZBZbtbhmnViGLvQlqq+OGlskkMrai
5K6Z4xFeR5LvnCwA+8AF7BvySlD3j07C0bg4bzbZCTwL3aD50FhArnFDmN+Zn9R7LNL2Ljcj8yi7
1n41Jl7PCup42xADsieTt9mpqi9ucjG2LwPfw2vaenXnQsC5IJepNrQP2YVODMqzneibvHbh36Ok
OhaL/tL6TnrBY5S8RoxnbqLIxE+VdZJKoFwAoqAq39SlLW66KSn7Tco3/87FG3WAraM+UEtAn5H5
1qaFvUfmMpWhU/ryVNJ23eekF53NLK9/GUmqCpupxGsx1+KUiPiVtZakoaALL+hZMT/ONhrSXPmh
MAk0rCKxG5O6vZ4Izj3bRkcUKU9/MhANu9k6NMVsGs3+2bAGQjywCzAtdMj6CCBkoUWfJFgctDMb
Rgirqyi22JfjrWE7I3Jp4tHje+8vNvbrQel+iwzc/bAmavmJsBu8cSLDcKVUHqBh1MzOvEcbGD95
iEQIp3Hy1Mm5Se8/i9b/1vf/VN8DIWf//X8vdl6+k/pa9X+o7n/9O79tdMx/UVUDZSJ88Fei0/9U
+J4NVtfx2PY4OCvWdc//VPiO+y/+BxvFlQv/777gN9209S/PChB14TimCUAD+Z/sdH5SqVjB+mUL
oFSwLvVQcK+//7uNqW/qYYG5jyLVZ21eJokfsn60/0F38ycFnDTRLxGEQ0fC5ujnvWw06JYZVRwd
h6yqTHBEgR/6U1R/qXpNkJOEAV4s7Yq6xxr5D0789f36oxCHF8cqjuSD2+Zxs/94icTUk6xGBuox
doI633uqI1N8Yt9UUm08ZLCkPuKgbAJsh6m95XmRfp8MTHk7qaS9LZiNk55JK99rBHR2a7RkyHLQ
dn6GLDYrImB5s2L6E+NnpKGIHkpZjNvffaj+Qhr5lxcBHQHKMbttPkg/bbaFchrcwUtwJD3CIny0
XvalQTRTSnTLc2sLXCRmTkqYQXrpxhTTmmyEHJtAPVJIegz5bJIs4uM6n1NMg9UPcPLtNb3RaWIP
vvfJIHoq02E1EC6IT42SceHfX8OflvO8D74nA8gBKzLlZ7VcR77CMHtjcEyxwWwVjKpw0mpmKJn9
+PtX+pOCZX0lf1V20gO7f2paXUb3ZWPySpqQGRSQICV66bdXqrfbe+GyVvr71/vpS4S7YVXKeLTj
fMShba+fwN99iSyzqyqYoLxenKp7ThSqj4Eg1b9/lb+4f7Th6GTwybPr/ZleESiOCwpRH6EMQRA+
d62xg/SYd/7T37/QJ0Lh92terse1TLIE+OIxs/v5UMhixGYjn8EjejyiQ7zO2iUBn5l55o2bS1ut
5j9wZYCR84dZE87YFDxpHTaHD/Qa6BFct71X8xqfJTFLh2SHUxNrYLvHuGiiq5qA50PKZ/OZWLMK
GewiHErWbGSB48S8yNQ4FrwsMImdJbvXUS7p8e8v0v4U+/3hKjGqo0YDe+aR9gBM54/vWmRFBXJ9
NR1HSJthiXX1xNSiOxmsWPZ13q1u7vrHVChjLX7ZLM1edizKbNgze+73eaPUTZOnI77eChmGrMSr
SYbrjcvM74s3luWr25K4bo7Wo4lenGc2ITEbBYL5yRJ5sE+WtNr2Opmek7hiThCn8wGot5np+AvH
WX6UvevexoOFBicFXsDTJcEfFeE8o1o+ggkmm9pNy12C1fHQ2bX/BJ4mO2UGGP3KbBNU+nH0NeHB
w2AmR6TXLPq2IaimDfXiOReYYwWkSaCktPIOhoZm2JB+VxOxYUKtzmGMv/QdHSYCl7AqZ+OWGnD+
NoPkZv2Z9LsYstXBjRzW8ZmEd7owJd0a3uLcu4ktnpqhK1+9OMl/NGZST2EuAmZEgWK8HY41nXZN
ZNibhx9765UWxJ0gKE7ZnE2E4QXyFqO0v+39tApCu0zH26GvWLlka8Bb2+2MiVizJMq/G7nhXxtV
YQDdTOOd4amrspT81NJsGXAEq9S/uqmjhgi8CVQXQdwI9g2vOogmu6z3kxFw1myYpcEorEEGm6X9
DlcJNzFW5FNMnieUgGZ+Ngr8pPyuWG7MYQ15n3Vi7QTPl01WjvYBT4N/omK2PxSE6buM+1SdejFQ
73md/ZQ7e6DwfCI0Y/Ghte2PGj3UPk8sovuayS/D2qrUM2yNYVPn0EdBijDOnur4OM7DPknseysq
B/KiGn1ioTGHs0HmKqpp6xsVYImBwGzuZ1Vcp5Gb4J/RtKtxMWyHKFchJfKwUYLkcgvKj4gdh7So
KX6ssviaPeqXhAXyMel78RCZy7zLlHydkUtZZVVt2fdmGyOTwUtP1NzeVsq8eNMwQozPg7DWy7Qp
yQYNh4wAOqZpxHmSlsMRNRC4VH5iW+t10RoHhxxM92ZmcPVukDbGDzNFgO5yZ4OUBMM3YT2aD5ce
vS2PoZw4DV8ixBtTUmliaR1U1xlnl8XipTco/9Xkzh8Z5huSqTrPR/ZH94/SNGtuFzzqHFOd2Z7n
2XSwiU7F0bRTcfRqvi7SoNrPQ9SpSz7syJpPQmZfmCT6JNrQDFZflXbit4yAy2/S6+Y3W6vxqvR9
Tax50MPJa5wLINqGxFBWpSx09Gkw+X4Zcw7muZjn2A5F5nUmAaeBt7Rbs5WEkomYpaWxTM+OFtWe
OXFyEjkwXaeoHXZjiDzZy6cHU7bVJZ0wX1cYRVF08Z9ZNeQsteXUXgUNPENZD/PBkIyk2k7k+yjT
8w/NgrS+ETPLvaihKFiw84eqtug7LeRhacyTw1yitfMdmp3Qo7XjitWVJ0muG9nGb61EzGeWft3r
EozOrcUX9WZORUuAfEQEVSjg+H43M1AhQSGWI2wJ9TXx2LHLOvVeEqB3l4pZ75MhqC9AdyS3cAao
TjQlX12PIpRxkPHT4V5vAQEKihkh84eC7fcbmfc5GIJl3CL6wanuNmyucxOkidPm+wZO9kvdd+gE
IDV8W4xEHIuMkLlMcZFtQ/klizq6WjBNHefZbm5sYAVXXofykBBTBDPSdklvr9euWGmuHHf9bSBI
HnQHmyQ5OB87hxnA7eI1uItZqvN3rKDoXmMp2XEpm58kHwJx0Lpfbbt0awgXPAgWfZ65OztI3FuT
g2GzAJ47NL21HEUmi03gDdEVtYq7aSIZsJcq1JUGY4CTPpl/UAPrl5RYqh2++vYqAy8LK991LDzY
ZXsgMsA992AOH2ZeINkaBU/eBWEJP/acuF+IuQIRjb+ifxAekT8RAtMHxX5xq7zEfBO+e0YJmx08
3dYHADEol6kX7bM7CUjhHAqmGuwbAMzOvknaicwueIS6yJJ9bUcJKZnMgaM1aaDvU4yIo7tjQMP2
rArYmiaxPqhGz8mB2+/lXxUE7OTCjL3VfJpxHhH+Bty8L5VA/MWq+BIwSW44WecO1phvOcnNNFpT
ufyKifpvw/qPDSsawN9VQn/y+r6kKkZ19/HHjvXzL/3WsaIndCSwI2s1nrB3opz9XxGi9Dz0fwgB
18r694njATnlq3ZRrAgnqkccSf/uWNcwcqKgUMDzmbYsNiP/Scfq/SldyuflbVpWybrMBR63luO/
K7d9TeghFAmTnnWuCNeEbMOTjcDNpZrbS4ppgRnNl7nySeUc1oBOzjqWrwIgETlmw41dy5SJL5Ge
rheZ0U7hurlL1shPtYZ/1hVRniFt+amN+qeIp/A6imk/hN3kCr88N/i5U0b1YvUoaZty5DmjkQZ+
c6MK9EZC4U+et/tRCWJXNggl3A+7oeoL1+7hpZe18T2fsPXzwCun7yzyAi+7SjtnvME+v1OI1f14
ys4iyxv/IDVSPrTYuGnD2BiwNvX4rTmla+PJcFw2DszQ9K7xeah7FK5hV64uRQ/KyI2pJjQeeeJ/
KfKCOW9HB8ttqS3riLUmJqjGHIDUyJZTnfZ8F/kjqShmK5ww6vJfnHKpzjwwIL/6i7N1yfl+Uxka
fdeMHMo8jsQisscXy8rmdYnA7NvpVmkyIsA74h+Ed/iU5wgKsHeObR7hOJeeEwGNJU8Bz4ftolvv
BTSb7jce+hcsoQo1ImjXiNC+KFgtTFSTvXXbIiclHBWV65NiLvgxNM4aP16MzbsTO6y5QWo/TaO9
3mUOuzhM1jDfIGdUQ0Y8rW1M/iSyx8ZdkUV2QTei1nTpDgkWbIK+A9VigyVgs0T3SFB2EkBmMVRL
WPAn0M1UBXiXz19CLeF9jRrGAyE2Af7cnJT8HdfGJ3lp1lRhK1igp7h9SQy74xMT5g4SXZl2aIiK
hIHzNp7I+/brnMxBFPkwpAaDVaPyV7Heuox4Yu3GZZQDqMvRqwcUZn1AcjLJRR8NYtPu4PSoPzBb
dcs5qFbe0VyaNAmxCSMrcxYuyFtvCssQoun6fCFP2fBnfoCRAXW8Az/N3S11RGo7vQqmu0iDhHFZ
+GZbn/wuZ+t7CHRvIr1mOHc9hvhT32h4UnGd9d8QHzJFRySF8gzRCgnmVLPFocgy6Dag8VH/M7Vf
041BufHPA+/g1z6zhSWEp8UdVOPE/1lahj+OZJQxUW2DAeuYAIG5NjaO0XAREbLDOz/V8vL5itIb
4EhpA+QZ3RSfzVbTc22ykcT7UeXkO9qOyxbMGS29HChUnQ9BHU6KbDxBMBOqeW8t6rSwdSd1ZJHi
OvefGdi53RIVRdIhZgmURLa9aS2c0WFsF1zWTOV3Ia5Rvjo9wTMvnz+lX9DlHyF+pNWGVT4/rNtI
PmUG0/2bQBXwPYq8Y/LeyZH3OceisjyirGMIVRfrW4pfdL0nGcilmx5iEqkhkPxmVfPfwbxmwf0a
2G7UNN95vearf9LtvLHghPIyCHBOKcx5nxJb+WNZXD6RmTTWz5RpkdoRu4ZfHupBj2DyzHIaNkmT
T4Sz5f247QPKEwRmGPhH/Co6m5t3vMCDDRB7QGNZJFVphpAPm0vv05E0ro+0zDJaHXYWNnBYLTHp
8ChW1uiK6JwFc/DCmymT7YqWf8CN3RNivqIhe2fooj3SzelR8yk+ZKNf7lFEkbqhY5fave++ZgaC
c1a8fC2KoJgefWmUG89CoRVaalRcDDfgIpkTcHVlXtsEMLhIJPtRFfbWDSogRtwyvRwnWv3jCGr1
awvcCux2Vfv2zolGVJFWh5I4jgGtIgrm/s44swEueZwgA+sYXrAcb0fTdXZkTFl0kz2eNyzQJvQd
RnAne1pDoQo/STaYVWMkYU31UOharoLBIqvBWyXWc1AvHuwcNX93vNK+iqA2HDPtm98K1/u0RE7e
npyu7NIqmX63yfB4wtU9n4hp/MQCAgtMjWdQDeqF3r7bItbqkUgGRM6TGAO1YDKKi0kzy/+bqr3w
EUFXsVi+k1uNFNkmjOsMa9xDApVBaQtxW9rvEAA7ossoHLHbeyaNKtyG0iXpyyX+kLpx6in80mjx
Lm7c3iipyu84bRJkcD4tK8q0Fg1fP/k3DKEeiLO2JvDepo2G3dedeSnYY7f3dL8o5kXAtJSl40Jq
87Zr8+YaszU4L2OI7iqtOE1mADap0QwPZlW92fGIs70PuiU+aKCDlyavhPUcAa16GZNCPbIcvktc
3RLKumYJxp1Jl2p6j5VHPDjZPb1/2yK0A9xf0NXEiXiLrXE6O5H/tKDUeB06yOc1KUcsHceqDvh+
NAUIIzUFOywMx6kJyg1sqLuuQ8UlyyZxIeol4jLWC8FgUduLeziH9W6yPLGD52hiebLVFCa6RxdQ
jKISW/jm45eIVVKxAfHkojUrh4GFfVsUw8YwnWJHkV1v/En0T1aV+++pFQiwa6kNdD5zBrLpjeak
pc2nekTPOPF4P5NMNtygNPwyKr+9bphO96zmpkYS4Rb1F9Rg2VYzlHyc8QWe4c6Z97kp+x+adKsv
M2To9oPNYqHvU6kiMlzVkp/iIq82TaverHmJ7oETRdscO11IKThddA+7sCDTgD2ruho627hVqkfV
YUEcAUlYfsccOF3aVR0bubN1T7KzfkeqEW3jMpF3QRO4t8wGYo8YuASNIu6U5oZ1en4NGNCqtnD0
jXuHVd/Wc4Zxx+1CauDI6arpyuoLE2hUeHXzHA2NgLunXnoeiTtykd1Vo/JuWvEpG7PuYsyu8zaO
sY1ZI58VMqDORJaUJOcupoWzGT5cD55Ci8HIJ/dA1yUCdTT4vGZyLmPSO1yhT3+XOHaxjRuWdTz8
jBsYUxZpRsmlHH0c+4X5GmWOF8aFRLJo0aQzQqL3nopiazaaz4GFRiZhqceTIoiWVcWND1ryCN8H
ONSIT7ca+96PHXnnB6p/rBVgulAhZeR6Eqh2y0SWdU+6kcrdsBniZyla81yhWyYOaiICmqHGPujL
8jHNyJdi35sVewuuF5SGIkMaKSYjHHrMIeHcJckdHA5i3sFbPQml9HnubPEKIp8DCoXiNSeQJrid
OKltXwb3di/0oakG8H+95TRnJLvtQ+KiroGB2I3gDytWxclYm1eDkw33aSpp5CJ5YmtP3FXOBFd0
BSZMtxxekiFhYFIyDXFNwvjiScfPGllv6HVTzxO3s69kU07HScQk7gSJjyxI8j70KhtRP5S45ze+
N2Don/PE5ZtQ9vmmmVxykNOBpyNEszhsvbJAhEm0UxNw4bqZ1CNCZW/fTW2UMWAx0YFmXbolnQh1
RxSFYlIm0aqy6kLSQ4gWmePuDHbFYUCTzMN5Uk69J4x2QjnPeYqrgSSsjcd58y1rB/mDUecIFEa6
yzEJ+uJr43ntMVABqLu1tELrq9DAzsyOHLOsN0yIJYaettlliB6g8vnD9diY1jYiLX0za/LpczKP
z4Sd6pul8xv7mecb9v0K/ITeEABS3mV9am+63EVjWk6xfCjINWQzbgQqxItKWVCNzi+5aYl4H5BU
xRdIUAuyPc5vYx6ysS6mS5WTpYJENJjQqPrRfUcZcG2RFcHJO9vxm1dqggsXm+Ft5ATvMSEvD0uE
l5lReLJv82G+uJ3r3rRV0hIq3LbGdqjd4cqui/48me188Kt0ujPdvntKxvKqHdtz4y/Ttg2s9rYk
a/Kr5LQ86L5VV6Z2o4OK/RcKtXHPSGarPeXcM7IqitDVeU4gCgSH4oqQThg1abAQ6DQ6qsk27Arq
DIqKXB4GWzS/THlZEIkVWIUGK4mI1kaFhM4KPVI+KKP8Oq8yJSNAsGQw3ke71KDY/cXvGwbSc4Ww
Sf0qcyJsxjZO0QTwADPZQ40eqvlURgGUQyVlV+KjH4PmenIp5KDxtMOJBO5oBanM+c7Ps8R7CHCb
ite05FdqJDyliu4gTrZ7ly0+kN+N24yvS4Ic37GVH3t38BTaO55+p77kCTr+w07j570X6KtV82na
rFpNx/l5SRjDdJitmLrWU8o5jTadqJsm1tMye923QJn/uNH7eSUVCHJhfddidyyQsPxsp0dwPGNZ
7OpjhcTtgoOqee84mD9yo0enBFzrKzFAjnMDy2MAn8U+NZpBkBpJeZ25WcHJxxd7x6zTUbel0uZN
CdexuVIgz190AkpX5zhJQmepIsq2UnbfRCzsgIbe6ZdHCyAj8JyJsPh0GCgzm8z9gPAz9o+YsdwO
8ISJW25TSXQ/Xxb6CfTS/kTDFkeuTa0f04sQNcji07NZmEKg+8ZHpvrhL7p6tMk4Iz6w7fjzLDMb
3H2k4F1ieiNjPTsFDRbDvvuFfJpuH2Q0DgfApAqDUcnlOHVjyoNKTHy6nenX75+9cCnbf0pJ+Hn5
yOLRlQ6TGh+QDcOZnzbDORUy2wZRH12mvnSaaUZvMJgF7drv5kR/sYNe/6Hf78s+X4hwKcoA8KvW
z58uX9HBtQUvVCTsYBhOwLVlJcP7w3fP+ehSn946JlFchgiV/mmN/+dXZ6G7YvV9h8Tf4E94cGM2
PTGT/qmyBrXpiJU+Jbya+rFQx5oQX+hfvUcTYIwlbdvfX7r5M6QgQD6A2BpAkQkN80/XPmJoi+pI
EeX6yZzWY4z+z8tb6wkeJW0z4gcuXjsz0LAYAE4oVDXQ+FWxV6A7mMxfV7T/HW/+03iTbxqfjP9b
j/P6vev/31/OOH/9m7/NOD1ENJisoZax6kb7wj/624zTQo5vIa9B9m7+G1n4G81Q/AvxCvZsHzyf
7aNr/98Zp/cvJDly3ZlzKFqBDP6TGaf0fz5Z0fB75JatvgATK+bPLKx4dujxMwjGxHUM59qvyBKG
XtKd7bl0tkgxmTPkg20+cJoy+YkRjaVTui3W8gdkLETbCBDJXvWBegzQ9rJWKoKXFGH0IQkMRO2f
FRUtUbsnw4o6a1pLLhh/ntoP2RCt1YZDVYbLoHBDJ3flVgesh9y1gGvJ1ERWPzBEm2OF7MyPnzHg
4D8FwRttApm9kYn1Yn5WhmiB5+el15DbOWH3qTbEtl9rSRjV5lX/WWBOa63Z481jY2VERFqhOWZc
tmDiVMKjQq2N+zRqsg4QaTYeFX3U9TLOVTit1e2y1rlke8xPbGntPSOJ5A6lLEC0YFmvnEFMB/pZ
poQAUDtLz6UaTsa5fIwT190zKiUXreO3vbXyDsz0GV+fuypT9bXvzGhjKNyMlvivmF4EUn7q9I85
s4W7qDbt++izzK8/S/56HmC1FL6xbJEeBxDZNAr6tU+Q9IFbfmYEiR0tjlMj3wN169F3269DnjdH
RJkXb+0+zCG5jXkG9VtrJidz67Fm3jju6ISAJhaH1adamRuV7EFhLT0Wq/6IVrt/djrWcWGTLubO
0JYC/zvTHqmucnk/3OGy+Naxp4nCGOtim6KvYqf3ElWIW4NRPROA7WC9FtUXAvzmKzOhVCxnP0H+
AAbR7F3Sr+L4oXNI8qZ+q4trPyth1H22eUFRJl7YlLVEstDJu9w2IgLNPP0eqci6n2F17dxYTpd5
ab73n80kSHu5i9o0vlvo6K6mgJopk/YGpNmEV5yOtDBpK4eKp6xp92/YGyqGql5+wtBEMzt+NrbT
Z5OL+6L7gswU62CmzXtaePe8CtkecwkuB9LwQDXbtXLT65JbNjalumay+GWcnOHGaCzY4KP47lQl
yo0Rc2zpVu1Jr115sfbn+GLNbluq2X9noTA8gafG+qWjguIFGQmy6bXVF59tfyTrqkA6Oo5fGPXW
Ykv2a4o+DF8YGoh1doCm3tq5RM/sUiAl4l6vU4Z8nTc0K+McY+Uc3WvGEaNrvi9d8C7UwGocTLPy
RNkcA5k2wJ3ZV6sD8DT61XXIwWr+KY6a74JwZKzG6yiEdZw4ulhw/dukIMG5YoQEGlJax5gz54F/
ga2B3SU4c9IzIpnxNKF7RdgjnQR+fdyN1nX3OZbxI7iErECb9/JzbKPWCY4S3T5bZzoYWNndr3Oe
+XPis85+BoZA9FjJKf8cDFkLvoHjEJllQE80Z2daVJLX046peziRi3bduXa08+w6OSVlZO7aph9h
IJIfazbSf3VUObthv5wr4RnHGKT7IfdpBCJpGXs3wlociHncV06W0nkW+Ruo63lb4ig++6m3d6q+
hK00m/QKnZNDls/ce9Ih810jcZMSfVhufI0OIWtLdrC5vWxrasqDhty10WYZX48aEsNmyJbliSrI
PbnM36+Z5RgvI97CoQCRlsfbsugaIrmJf90hBy73WXOW8/SG/F9ua9VZpwlj6s7lT50LF8uNWdgt
a1XHwKLb1q0l2EVjCjvlUtMee6q9twNlP6FzQ7EvSbVOXJA1ZNgtM6aNqPY2QZHn70tGJLozeeOZ
FR3qPaXZ+fgkhOshAR/rBWq/JkKBbtA3JC7MP1A+EXKtPW+fuDHBlF7aAHuM4JFHEtO8hy83TGRl
bmuUAqeonItNTQF0SYvhy0q42o99oY/V0o58S6Ma6kzfjCNCozLtv5ISZRc7z/G6i1NGZM/H5mPs
oSezjVKcU9bUG1X52aHwsHDTox27xhchoaj+rvLqGe21oY+4FMVJzCvnIsiTkxydCdIDiQ2yR0XA
E9vfd42wLgO8hPNUeSnDueIhWu2RXhd7h7EBik90fPpjSHHcM7rymYQ2nL0jGQhbVHztqYUwBdgs
ztutWB0sZr2iQKx54/IVvU6aOL1JsXRu8gKqEuTXYOtaqXmFojDaj0N7nsqy3Yll6r4xWpzA2jXj
LisKJuY2cphlcJKTWnAhMb45xS7p1AH5nUM+/lKWzrATRJHsSCB8rgnUPvmqi4/DyDC7jPwbjZQO
7RUW7tIC3zdo9x6obblXBIbHc/YwiM64H5PsbuK+XoGUtfg2FjexVy77Sea4RydY8KgtdCf37kLD
7eS46ui1B0I/2dg8O/lMiz1wXx9aUhDl1ZL183A9dyKuUfEvpgLfsgYf9sJekf0O0Fuxk5W/iF0S
Bc3yWKYiMN7GziJIMWWGvkDegPQnfs1anHKzKLDt0YPNx9aMH/O89jJILAulTIeb5EbnbNWQsDH3
tzK2O8jrmTnPtTm5oYDkcmvVlpFsm0wtr3YzTK9lLaYrr89MXMBVd2hnA++PJs8Muf6c6yuEJCNH
f1FxD2gfjzNSrZ1ZcmL6uSE/5gykLjvr7IoB9WCzzPDKB38ZQPOJsmNrgbTBC8b9bPnxt9YaDAKd
iXTtZr/dj34LKhW+QUUUC8dr3trcIAgKIPFFHL84c9SAeEOro5ocS3BQ2is9eXH0VkDbRe82ALnj
6Yb8okbLe1bNUCa73lJ4JTDnDshjeHKJvYuhDcTlTMoRIREDCzKCc65go+N3XPxOD6fPoVWR5AZK
xVZS+EUCuhSEteDWdA3Zb0gTaNN97rZQm/1gUdvEHshAjVvx3hHXYG6Jzszu/US1D1mAeioM5JyC
bMDq0wF92SvoP8fFTCZmdvmkBdBj5dHtYm58LcDGbaMuMC9l5q9Ya978/8/duTYnikRh+K+k5rsW
AoJu1UzVxklmTGLmlqlk9otFlFUEBQFF8+v3aZCMTcxlp6md1PLRy6E5dJ/ufvuc972ByNY8pZbz
g5EioXrsUYy5FRiVwf+9ITKuxpqjNhLSjhteMjkxNo35pbm1OM5iBbSk5psa2D46tto1fAWz3iRC
ERW9UwOR9GhrLjhw8lMNqoo0vSF430HDkFiwZLduKR3zGdhtDb4a1ltLztvYI3KA6sNanK5m2+N4
1dZ7KTyFUc+0phD9LhNAX4RcVicQow6idgZJRDZPL7KV3e5b006EIggiXF+SIF75lJEtgg+mqDbr
8tLOOqsE+C5YmNvxZtiZ/tVlzf1d31r2+dCk0koUtNkXCQox1vvhBK2mAVTNRk/f2jcpksrXW3Jz
yH9qmxQUkTSko/DRjwHhY4g+ZtYPIzLhhgERBM8wbOJAoHcHAWmErt4Ycj6y9FoO8dQ787IGUu9L
07pZU5WLJkWMNshpA34hEiY19CMmJNyQyI0yBageyhpWhnL41vZPfBOuJhDG1Ul7s16f39nrDL6L
SfY1oQjveLbIAAvbPqVsfjR1YKjYLKHIDs3TlhfCjhO1IvAWWPjQ9EXdwBimS/gQp9apvtbssU6C
+QWH+XeXHTiVv0UZSnw94vnsb07ak6vuQgtuJi0tmICzz7pQWk+GZxzYaGdaNFye2vTXc205sb4Y
dykMOeSZ9fU7jRvcUf8Fy2x0skWomLU/Ku/t9pATSQ5/fELzfHGaWWimz4LGor/RgNwjWImu0EAx
ThtafJJGS9SYJ8hozATkOhPgK0FiDdkf+HtoUziZrIl8BtkdFMMC3PoCwt3maK4vgN1QQLx+DvZ6
rFGCuYbepYCCpzkqbOcAsYCK12mYja0cP44ElLzOUeVMAMz5pvZ/s//fPYjIPjrJhdW/rNx4+9VN
EP+4p/YX334OvUV6Ff7aj0ous8OGjtwXSbqT68bmW0IU8kblLX7KRuCkcIOO3bdvjK7gZoNO1BBS
pVygCUFIwnbxdQMJdTCFNtUPVCWIC3iJG+456TE3PP2EhT+f/o30BKNwtUjFe5h4oSR8C4Xsy3xQ
sSD5oI0nbQEF5xdMAvs+6HapaALVEFqJ+VXc8L/3gTOek1fvJWnsjVIpC86EUOZlXqjYkLxg6OSm
kTtXeAGEaN8L0J8275Pgfk8fqLS9GCT98ds3QJsdkvaURoKJ+DHrJJIrzIO9gLTApmWKAibj1b1/
uNKVX3+nyeAnKRGsOL8Y6NLr19rwO1K/YzE6fksEePTtw/GhHAbNps62SZwPFEOcihrp6UXn5+1D
DQ9QyvW7wuCjTiAxSxRvKQ0Bw2yacGtRt1k8pFYJhPC2NFuaKIQUjC6vqxNAHKPz0pSeH5Fz3j6h
lFLF/KpOhprdJAGA2VLbzZavzQuc2VrFqxlt/pi44f3y4l8sCUyjSXa01RFiScVVGQu6hhc61J+9
uk5AUpfqNGDYTZLHOV5pdfOBLka6HAmYBloU3sGbW3rnlY0EhBaU+4DdNPMCQ46L8qsaD/M+YIHB
5mnzrzAetsw8+14tHphNzm01myLEwgvVeNAyWRx3DaC7YgJ60ZLwBT+632f0pl4wzncYnpsc2og8
9oNyZf3w+92qOl827ZEq5z8UR5jFvX9uQN5JU06+8t/7stwJ7P9994APb32wUeWHHz03dii4It+T
zcl218xLZ84u5c/AuXXmzv6Sl2oNZqefLXn7Rmrn3kzwjOHEr9g1oYZWtht7d+FCNpyvUtQN+84i
cZKyieI1gm4x3lUt95wAZbG4Ul9TRFRl2ySFx844LFspWl2sWdUtQ1I3Sr3RStoQAXYyVlWNv3cD
J3Nit7Qkmo1aXw3OLjdxR+HfR6SBrea3clkTiVA19EKKFGNvLPdCaMBYJqp65oMbUoslW2bfwMZI
1fJHPO55pZ28exssussPDiZZ3Af5p4Z6f+xMpQ64myFUG9xH0W8RevKIZGKsof/1F2ME8GQvi7q2
GpwRZhWz3Q5TvKovzh/GJqult2owTMtWI39bWsr7hVh+lB/8er+4CCmwfuDmLoS56rYHjreQoofg
vqmhzQMHud+q4ilyCTW8woGTJM5oukrcNJX6NLz9Zh0u8UZTb+LIEB7nozWM8IEnCEvDVOrZOuv0
GgbMwEtILE/g/ZJiE6VsWk3Ww1VcNV1Lw6F4qsSQHVqmOtgv3dvYqayeQFBIH1OOI5fu2pHnLb3A
utXbnB19dOZRMvXkaR373RpGz6WbHZ25ceJKkQpsplWT8YG78UbSNLYDfurwzA8KNcqXJyIspgWa
oGwa8vzpUc+JQ2ZKeXAalshXrecG7x2/OvYpBK9hSfJp6skeN+kt6q3+5AesSORdjU7+ZQ1B9lPs
TqqnJDkwpOrpz3BCJ7A4OJVtAhk4eg3tfk7N+/FTsRctAb89K2VUyw0edkShlFTDevBJRm7Fpl+5
G3lXadBoUA3VHvM9daalFRFToCkVR1WqZp8gL1R0xMEMbEggaggk1w7zDjIL8tCk8EXgdaoeeTZ9
XNEv114yCiF/kVZu8GUIDgvltm9DTjYnpaG8nxR4/tOWDyFN94fTD/Gn8tD50N9kcE38YhS4Tvzu
HwAAAP//</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89">
  <cs:axisTitle>
    <cs:lnRef idx="0"/>
    <cs:fillRef idx="0"/>
    <cs:effectRef idx="0"/>
    <cs:fontRef idx="minor">
      <a:schemeClr val="tx1">
        <a:lumMod val="65000"/>
        <a:lumOff val="35000"/>
      </a:schemeClr>
    </cs:fontRef>
    <cs:defRPr sz="9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lt1">
        <a:lumMod val="65000"/>
        <a:lumOff val="35000"/>
      </a:schemeClr>
    </cs:fontRef>
    <cs:spPr>
      <a:solidFill>
        <a:schemeClr val="dk1">
          <a:lumMod val="15000"/>
          <a:lumOff val="8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lumMod val="60000"/>
        </a:schemeClr>
      </a:solidFill>
    </cs:spPr>
  </cs:dataPointMarker>
  <cs:dataPointMarkerLayout symbol="circle" size="8"/>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2857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25400" cap="flat" cmpd="sng" algn="ctr">
        <a:solidFill>
          <a:schemeClr val="tx1">
            <a:lumMod val="65000"/>
            <a:lumOff val="35000"/>
          </a:schemeClr>
        </a:solidFill>
        <a:round/>
      </a:ln>
    </cs:spPr>
  </cs:hiLoLine>
  <cs:leaderLine>
    <cs:lnRef idx="0"/>
    <cs:fillRef idx="0"/>
    <cs:effectRef idx="0"/>
    <cs:fontRef idx="minor">
      <a:schemeClr val="dk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ajor">
      <a:schemeClr val="tx1">
        <a:lumMod val="65000"/>
        <a:lumOff val="35000"/>
      </a:schemeClr>
    </cs:fontRef>
    <cs:defRPr sz="200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28575">
        <a:solidFill>
          <a:schemeClr val="tx1">
            <a:lumMod val="50000"/>
            <a:lumOff val="50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8" Type="http://schemas.openxmlformats.org/officeDocument/2006/relationships/chart" Target="../charts/chart15.xml"/><Relationship Id="rId3" Type="http://schemas.microsoft.com/office/2014/relationships/chartEx" Target="../charts/chartEx3.xml"/><Relationship Id="rId7" Type="http://schemas.openxmlformats.org/officeDocument/2006/relationships/chart" Target="../charts/chart14.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3.xml"/><Relationship Id="rId11" Type="http://schemas.openxmlformats.org/officeDocument/2006/relationships/chart" Target="../charts/chart18.xml"/><Relationship Id="rId5" Type="http://schemas.microsoft.com/office/2014/relationships/chartEx" Target="../charts/chartEx4.xml"/><Relationship Id="rId10" Type="http://schemas.openxmlformats.org/officeDocument/2006/relationships/chart" Target="../charts/chart17.xml"/><Relationship Id="rId4" Type="http://schemas.openxmlformats.org/officeDocument/2006/relationships/chart" Target="../charts/chart12.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601980</xdr:colOff>
      <xdr:row>4</xdr:row>
      <xdr:rowOff>137160</xdr:rowOff>
    </xdr:from>
    <xdr:to>
      <xdr:col>11</xdr:col>
      <xdr:colOff>297180</xdr:colOff>
      <xdr:row>19</xdr:row>
      <xdr:rowOff>137160</xdr:rowOff>
    </xdr:to>
    <xdr:graphicFrame macro="">
      <xdr:nvGraphicFramePr>
        <xdr:cNvPr id="3" name="Chart 2">
          <a:extLst>
            <a:ext uri="{FF2B5EF4-FFF2-40B4-BE49-F238E27FC236}">
              <a16:creationId xmlns:a16="http://schemas.microsoft.com/office/drawing/2014/main" id="{FA3274C8-9786-A84A-D9E3-01FE4CEA81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7620</xdr:colOff>
      <xdr:row>4</xdr:row>
      <xdr:rowOff>133350</xdr:rowOff>
    </xdr:from>
    <xdr:to>
      <xdr:col>13</xdr:col>
      <xdr:colOff>312420</xdr:colOff>
      <xdr:row>19</xdr:row>
      <xdr:rowOff>133350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089CA89-2E6D-DCF8-5746-A1E69B0A9C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7740" y="8648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358140</xdr:colOff>
      <xdr:row>6</xdr:row>
      <xdr:rowOff>140970</xdr:rowOff>
    </xdr:from>
    <xdr:to>
      <xdr:col>15</xdr:col>
      <xdr:colOff>53340</xdr:colOff>
      <xdr:row>24</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4FA9193-F73B-68B2-7609-4D8E4D2E74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996940" y="1238250"/>
              <a:ext cx="4572000" cy="3150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152400</xdr:colOff>
      <xdr:row>3</xdr:row>
      <xdr:rowOff>30480</xdr:rowOff>
    </xdr:from>
    <xdr:to>
      <xdr:col>12</xdr:col>
      <xdr:colOff>152400</xdr:colOff>
      <xdr:row>16</xdr:row>
      <xdr:rowOff>120015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E42DFAE-4987-DC3E-4665-6FC3CB44C33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088380" y="579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312420</xdr:colOff>
      <xdr:row>4</xdr:row>
      <xdr:rowOff>129540</xdr:rowOff>
    </xdr:from>
    <xdr:to>
      <xdr:col>15</xdr:col>
      <xdr:colOff>312420</xdr:colOff>
      <xdr:row>18</xdr:row>
      <xdr:rowOff>36195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D975F5F-10C3-89E1-4C24-B42C7C00CAD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077200" y="8610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480060</xdr:colOff>
      <xdr:row>8</xdr:row>
      <xdr:rowOff>144780</xdr:rowOff>
    </xdr:from>
    <xdr:to>
      <xdr:col>17</xdr:col>
      <xdr:colOff>480060</xdr:colOff>
      <xdr:row>22</xdr:row>
      <xdr:rowOff>51435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F5470C7D-F0F5-CFBB-D821-01C2536E517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64040" y="1607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563880</xdr:colOff>
      <xdr:row>6</xdr:row>
      <xdr:rowOff>57150</xdr:rowOff>
    </xdr:from>
    <xdr:to>
      <xdr:col>9</xdr:col>
      <xdr:colOff>99060</xdr:colOff>
      <xdr:row>21</xdr:row>
      <xdr:rowOff>57150</xdr:rowOff>
    </xdr:to>
    <xdr:graphicFrame macro="">
      <xdr:nvGraphicFramePr>
        <xdr:cNvPr id="6" name="Chart 5">
          <a:extLst>
            <a:ext uri="{FF2B5EF4-FFF2-40B4-BE49-F238E27FC236}">
              <a16:creationId xmlns:a16="http://schemas.microsoft.com/office/drawing/2014/main" id="{8708D480-EC15-0F04-5720-D0549D76AB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190500</xdr:colOff>
      <xdr:row>2</xdr:row>
      <xdr:rowOff>129540</xdr:rowOff>
    </xdr:from>
    <xdr:to>
      <xdr:col>18</xdr:col>
      <xdr:colOff>190500</xdr:colOff>
      <xdr:row>16</xdr:row>
      <xdr:rowOff>36195</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101790B9-332B-71BE-8318-0705FB2E4546}"/>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9784080" y="495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243840</xdr:colOff>
      <xdr:row>0</xdr:row>
      <xdr:rowOff>91440</xdr:rowOff>
    </xdr:from>
    <xdr:to>
      <xdr:col>22</xdr:col>
      <xdr:colOff>243840</xdr:colOff>
      <xdr:row>13</xdr:row>
      <xdr:rowOff>180975</xdr:rowOff>
    </xdr:to>
    <mc:AlternateContent xmlns:mc="http://schemas.openxmlformats.org/markup-compatibility/2006" xmlns:a14="http://schemas.microsoft.com/office/drawing/2010/main">
      <mc:Choice Requires="a14">
        <xdr:graphicFrame macro="">
          <xdr:nvGraphicFramePr>
            <xdr:cNvPr id="2" name="Order Date">
              <a:extLst>
                <a:ext uri="{FF2B5EF4-FFF2-40B4-BE49-F238E27FC236}">
                  <a16:creationId xmlns:a16="http://schemas.microsoft.com/office/drawing/2014/main" id="{719BD016-8418-98EB-3F44-C775E2AAFF88}"/>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2275820" y="91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4</xdr:row>
      <xdr:rowOff>137160</xdr:rowOff>
    </xdr:from>
    <xdr:to>
      <xdr:col>11</xdr:col>
      <xdr:colOff>594360</xdr:colOff>
      <xdr:row>19</xdr:row>
      <xdr:rowOff>137160</xdr:rowOff>
    </xdr:to>
    <xdr:graphicFrame macro="">
      <xdr:nvGraphicFramePr>
        <xdr:cNvPr id="2" name="Chart 1">
          <a:extLst>
            <a:ext uri="{FF2B5EF4-FFF2-40B4-BE49-F238E27FC236}">
              <a16:creationId xmlns:a16="http://schemas.microsoft.com/office/drawing/2014/main" id="{4592B57A-F6B9-FA17-AE4D-F1064F4F2D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144780</xdr:colOff>
      <xdr:row>18</xdr:row>
      <xdr:rowOff>0</xdr:rowOff>
    </xdr:from>
    <xdr:to>
      <xdr:col>1</xdr:col>
      <xdr:colOff>662940</xdr:colOff>
      <xdr:row>20</xdr:row>
      <xdr:rowOff>0</xdr:rowOff>
    </xdr:to>
    <xdr:graphicFrame macro="">
      <xdr:nvGraphicFramePr>
        <xdr:cNvPr id="2" name="Chart 1">
          <a:extLst>
            <a:ext uri="{FF2B5EF4-FFF2-40B4-BE49-F238E27FC236}">
              <a16:creationId xmlns:a16="http://schemas.microsoft.com/office/drawing/2014/main" id="{26025CE9-60B0-9627-858B-3BD49F19D8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60960</xdr:colOff>
      <xdr:row>18</xdr:row>
      <xdr:rowOff>7620</xdr:rowOff>
    </xdr:from>
    <xdr:to>
      <xdr:col>4</xdr:col>
      <xdr:colOff>739140</xdr:colOff>
      <xdr:row>20</xdr:row>
      <xdr:rowOff>30480</xdr:rowOff>
    </xdr:to>
    <xdr:graphicFrame macro="">
      <xdr:nvGraphicFramePr>
        <xdr:cNvPr id="3" name="Chart 2">
          <a:extLst>
            <a:ext uri="{FF2B5EF4-FFF2-40B4-BE49-F238E27FC236}">
              <a16:creationId xmlns:a16="http://schemas.microsoft.com/office/drawing/2014/main" id="{E8BA7B15-187F-2325-3779-A546AB071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68580</xdr:colOff>
      <xdr:row>17</xdr:row>
      <xdr:rowOff>15240</xdr:rowOff>
    </xdr:from>
    <xdr:to>
      <xdr:col>10</xdr:col>
      <xdr:colOff>990600</xdr:colOff>
      <xdr:row>19</xdr:row>
      <xdr:rowOff>60960</xdr:rowOff>
    </xdr:to>
    <xdr:graphicFrame macro="">
      <xdr:nvGraphicFramePr>
        <xdr:cNvPr id="5" name="Chart 4">
          <a:extLst>
            <a:ext uri="{FF2B5EF4-FFF2-40B4-BE49-F238E27FC236}">
              <a16:creationId xmlns:a16="http://schemas.microsoft.com/office/drawing/2014/main" id="{E1533B90-9175-4602-BD74-649BC0AC8F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320040</xdr:colOff>
      <xdr:row>17</xdr:row>
      <xdr:rowOff>76200</xdr:rowOff>
    </xdr:from>
    <xdr:to>
      <xdr:col>13</xdr:col>
      <xdr:colOff>1143000</xdr:colOff>
      <xdr:row>19</xdr:row>
      <xdr:rowOff>68580</xdr:rowOff>
    </xdr:to>
    <xdr:graphicFrame macro="">
      <xdr:nvGraphicFramePr>
        <xdr:cNvPr id="6" name="Chart 5">
          <a:extLst>
            <a:ext uri="{FF2B5EF4-FFF2-40B4-BE49-F238E27FC236}">
              <a16:creationId xmlns:a16="http://schemas.microsoft.com/office/drawing/2014/main" id="{A0ADAAE9-F91E-F6C2-8FC6-5B13E0FC2F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807720</xdr:colOff>
      <xdr:row>17</xdr:row>
      <xdr:rowOff>121920</xdr:rowOff>
    </xdr:from>
    <xdr:to>
      <xdr:col>8</xdr:col>
      <xdr:colOff>60960</xdr:colOff>
      <xdr:row>20</xdr:row>
      <xdr:rowOff>53340</xdr:rowOff>
    </xdr:to>
    <xdr:graphicFrame macro="">
      <xdr:nvGraphicFramePr>
        <xdr:cNvPr id="7" name="Chart 6">
          <a:extLst>
            <a:ext uri="{FF2B5EF4-FFF2-40B4-BE49-F238E27FC236}">
              <a16:creationId xmlns:a16="http://schemas.microsoft.com/office/drawing/2014/main" id="{D178DFFC-84B3-C817-2E47-784907D911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739140</xdr:colOff>
      <xdr:row>10</xdr:row>
      <xdr:rowOff>121920</xdr:rowOff>
    </xdr:from>
    <xdr:to>
      <xdr:col>5</xdr:col>
      <xdr:colOff>175260</xdr:colOff>
      <xdr:row>20</xdr:row>
      <xdr:rowOff>152400</xdr:rowOff>
    </xdr:to>
    <xdr:graphicFrame macro="">
      <xdr:nvGraphicFramePr>
        <xdr:cNvPr id="2" name="Chart 1">
          <a:extLst>
            <a:ext uri="{FF2B5EF4-FFF2-40B4-BE49-F238E27FC236}">
              <a16:creationId xmlns:a16="http://schemas.microsoft.com/office/drawing/2014/main" id="{FEC2DF6E-CA01-4A6E-61DC-B806B1DDC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60960</xdr:colOff>
      <xdr:row>0</xdr:row>
      <xdr:rowOff>0</xdr:rowOff>
    </xdr:from>
    <xdr:to>
      <xdr:col>22</xdr:col>
      <xdr:colOff>0</xdr:colOff>
      <xdr:row>1</xdr:row>
      <xdr:rowOff>121920</xdr:rowOff>
    </xdr:to>
    <xdr:sp macro="" textlink="">
      <xdr:nvSpPr>
        <xdr:cNvPr id="3" name="Rectangle: Rounded Corners 2">
          <a:extLst>
            <a:ext uri="{FF2B5EF4-FFF2-40B4-BE49-F238E27FC236}">
              <a16:creationId xmlns:a16="http://schemas.microsoft.com/office/drawing/2014/main" id="{546FDD68-73BB-DED8-7F53-5376315C321D}"/>
            </a:ext>
          </a:extLst>
        </xdr:cNvPr>
        <xdr:cNvSpPr/>
      </xdr:nvSpPr>
      <xdr:spPr>
        <a:xfrm>
          <a:off x="60960" y="0"/>
          <a:ext cx="13350240" cy="304800"/>
        </a:xfrm>
        <a:prstGeom prst="roundRect">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400" b="1"/>
            <a:t>ECOMMERCE</a:t>
          </a:r>
          <a:r>
            <a:rPr lang="en-IN" sz="1400" b="1" baseline="0"/>
            <a:t>  SALES  DASHBOARD</a:t>
          </a:r>
          <a:endParaRPr lang="en-IN" sz="1400" b="1"/>
        </a:p>
      </xdr:txBody>
    </xdr:sp>
    <xdr:clientData/>
  </xdr:twoCellAnchor>
  <xdr:twoCellAnchor>
    <xdr:from>
      <xdr:col>4</xdr:col>
      <xdr:colOff>212463</xdr:colOff>
      <xdr:row>2</xdr:row>
      <xdr:rowOff>31824</xdr:rowOff>
    </xdr:from>
    <xdr:to>
      <xdr:col>22</xdr:col>
      <xdr:colOff>30480</xdr:colOff>
      <xdr:row>4</xdr:row>
      <xdr:rowOff>16060</xdr:rowOff>
    </xdr:to>
    <xdr:grpSp>
      <xdr:nvGrpSpPr>
        <xdr:cNvPr id="57" name="Group 56">
          <a:extLst>
            <a:ext uri="{FF2B5EF4-FFF2-40B4-BE49-F238E27FC236}">
              <a16:creationId xmlns:a16="http://schemas.microsoft.com/office/drawing/2014/main" id="{172946BD-DCFC-B561-471A-61FA61BA4CE0}"/>
            </a:ext>
          </a:extLst>
        </xdr:cNvPr>
        <xdr:cNvGrpSpPr/>
      </xdr:nvGrpSpPr>
      <xdr:grpSpPr>
        <a:xfrm>
          <a:off x="2650863" y="397584"/>
          <a:ext cx="10790817" cy="349996"/>
          <a:chOff x="189603" y="367104"/>
          <a:chExt cx="10790817" cy="349996"/>
        </a:xfrm>
        <a:solidFill>
          <a:schemeClr val="accent1">
            <a:lumMod val="50000"/>
          </a:schemeClr>
        </a:solidFill>
      </xdr:grpSpPr>
      <xdr:sp macro="" textlink="">
        <xdr:nvSpPr>
          <xdr:cNvPr id="4" name="Rectangle: Rounded Corners 3">
            <a:extLst>
              <a:ext uri="{FF2B5EF4-FFF2-40B4-BE49-F238E27FC236}">
                <a16:creationId xmlns:a16="http://schemas.microsoft.com/office/drawing/2014/main" id="{8CE1CFEA-F1DA-9FE5-3EDE-3C6DE637F93A}"/>
              </a:ext>
            </a:extLst>
          </xdr:cNvPr>
          <xdr:cNvSpPr/>
        </xdr:nvSpPr>
        <xdr:spPr>
          <a:xfrm>
            <a:off x="189603" y="384697"/>
            <a:ext cx="2019235" cy="314811"/>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SALES</a:t>
            </a:r>
          </a:p>
        </xdr:txBody>
      </xdr:sp>
      <xdr:sp macro="" textlink="">
        <xdr:nvSpPr>
          <xdr:cNvPr id="12" name="Rectangle: Rounded Corners 11">
            <a:extLst>
              <a:ext uri="{FF2B5EF4-FFF2-40B4-BE49-F238E27FC236}">
                <a16:creationId xmlns:a16="http://schemas.microsoft.com/office/drawing/2014/main" id="{FA7AB63D-88A8-4866-AFBC-790B8BE78043}"/>
              </a:ext>
            </a:extLst>
          </xdr:cNvPr>
          <xdr:cNvSpPr/>
        </xdr:nvSpPr>
        <xdr:spPr>
          <a:xfrm>
            <a:off x="2343278" y="386548"/>
            <a:ext cx="2019235" cy="311108"/>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PROFIT</a:t>
            </a:r>
          </a:p>
        </xdr:txBody>
      </xdr:sp>
      <xdr:sp macro="" textlink="">
        <xdr:nvSpPr>
          <xdr:cNvPr id="24" name="Rectangle: Rounded Corners 23">
            <a:extLst>
              <a:ext uri="{FF2B5EF4-FFF2-40B4-BE49-F238E27FC236}">
                <a16:creationId xmlns:a16="http://schemas.microsoft.com/office/drawing/2014/main" id="{4D7FEB3F-43CD-417C-A451-649B05170885}"/>
              </a:ext>
            </a:extLst>
          </xdr:cNvPr>
          <xdr:cNvSpPr/>
        </xdr:nvSpPr>
        <xdr:spPr>
          <a:xfrm>
            <a:off x="4496953" y="367104"/>
            <a:ext cx="2010098" cy="349996"/>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QUANTITY</a:t>
            </a:r>
          </a:p>
        </xdr:txBody>
      </xdr:sp>
      <xdr:sp macro="" textlink="">
        <xdr:nvSpPr>
          <xdr:cNvPr id="25" name="Rectangle: Rounded Corners 24">
            <a:extLst>
              <a:ext uri="{FF2B5EF4-FFF2-40B4-BE49-F238E27FC236}">
                <a16:creationId xmlns:a16="http://schemas.microsoft.com/office/drawing/2014/main" id="{997406C4-D580-40D5-95F9-0150E9802FAD}"/>
              </a:ext>
            </a:extLst>
          </xdr:cNvPr>
          <xdr:cNvSpPr/>
        </xdr:nvSpPr>
        <xdr:spPr>
          <a:xfrm>
            <a:off x="6641491" y="373585"/>
            <a:ext cx="2000961" cy="337034"/>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ORDER</a:t>
            </a:r>
            <a:r>
              <a:rPr lang="en-IN" sz="1400" b="1" baseline="0"/>
              <a:t> ID</a:t>
            </a:r>
            <a:endParaRPr lang="en-IN" sz="1400" b="1"/>
          </a:p>
        </xdr:txBody>
      </xdr:sp>
      <xdr:sp macro="" textlink="">
        <xdr:nvSpPr>
          <xdr:cNvPr id="30" name="Rectangle: Rounded Corners 29">
            <a:extLst>
              <a:ext uri="{FF2B5EF4-FFF2-40B4-BE49-F238E27FC236}">
                <a16:creationId xmlns:a16="http://schemas.microsoft.com/office/drawing/2014/main" id="{7A3AB291-176F-47AB-8399-5AC98EB84128}"/>
              </a:ext>
            </a:extLst>
          </xdr:cNvPr>
          <xdr:cNvSpPr/>
        </xdr:nvSpPr>
        <xdr:spPr>
          <a:xfrm>
            <a:off x="8784514" y="369532"/>
            <a:ext cx="2195906" cy="314661"/>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t>             PROFIT MARGIN</a:t>
            </a:r>
          </a:p>
        </xdr:txBody>
      </xdr:sp>
    </xdr:grpSp>
    <xdr:clientData/>
  </xdr:twoCellAnchor>
  <xdr:twoCellAnchor>
    <xdr:from>
      <xdr:col>4</xdr:col>
      <xdr:colOff>224117</xdr:colOff>
      <xdr:row>4</xdr:row>
      <xdr:rowOff>37651</xdr:rowOff>
    </xdr:from>
    <xdr:to>
      <xdr:col>22</xdr:col>
      <xdr:colOff>39753</xdr:colOff>
      <xdr:row>11</xdr:row>
      <xdr:rowOff>82475</xdr:rowOff>
    </xdr:to>
    <xdr:grpSp>
      <xdr:nvGrpSpPr>
        <xdr:cNvPr id="59" name="Group 58">
          <a:extLst>
            <a:ext uri="{FF2B5EF4-FFF2-40B4-BE49-F238E27FC236}">
              <a16:creationId xmlns:a16="http://schemas.microsoft.com/office/drawing/2014/main" id="{09B1E696-3912-D853-387D-66F1B93EBA47}"/>
            </a:ext>
          </a:extLst>
        </xdr:cNvPr>
        <xdr:cNvGrpSpPr/>
      </xdr:nvGrpSpPr>
      <xdr:grpSpPr>
        <a:xfrm>
          <a:off x="2662517" y="769171"/>
          <a:ext cx="10788436" cy="1324984"/>
          <a:chOff x="346037" y="875851"/>
          <a:chExt cx="10788436" cy="1324984"/>
        </a:xfrm>
        <a:solidFill>
          <a:schemeClr val="accent1">
            <a:lumMod val="50000"/>
          </a:schemeClr>
        </a:solidFill>
      </xdr:grpSpPr>
      <xdr:grpSp>
        <xdr:nvGrpSpPr>
          <xdr:cNvPr id="11" name="Group 10">
            <a:extLst>
              <a:ext uri="{FF2B5EF4-FFF2-40B4-BE49-F238E27FC236}">
                <a16:creationId xmlns:a16="http://schemas.microsoft.com/office/drawing/2014/main" id="{84886461-D841-55EB-5194-EC321C6A86C8}"/>
              </a:ext>
            </a:extLst>
          </xdr:cNvPr>
          <xdr:cNvGrpSpPr/>
        </xdr:nvGrpSpPr>
        <xdr:grpSpPr>
          <a:xfrm>
            <a:off x="346037" y="909693"/>
            <a:ext cx="1981200" cy="1257300"/>
            <a:chOff x="0" y="717176"/>
            <a:chExt cx="1981200" cy="1235785"/>
          </a:xfrm>
          <a:grpFill/>
        </xdr:grpSpPr>
        <xdr:sp macro="" textlink="">
          <xdr:nvSpPr>
            <xdr:cNvPr id="5" name="Rectangle: Rounded Corners 4">
              <a:extLst>
                <a:ext uri="{FF2B5EF4-FFF2-40B4-BE49-F238E27FC236}">
                  <a16:creationId xmlns:a16="http://schemas.microsoft.com/office/drawing/2014/main" id="{C0EF839D-CFC6-AAE4-F682-75E9262047FC}"/>
                </a:ext>
              </a:extLst>
            </xdr:cNvPr>
            <xdr:cNvSpPr/>
          </xdr:nvSpPr>
          <xdr:spPr>
            <a:xfrm>
              <a:off x="0" y="717176"/>
              <a:ext cx="1981200" cy="1235785"/>
            </a:xfrm>
            <a:prstGeom prst="roundRect">
              <a:avLst>
                <a:gd name="adj" fmla="val 1515"/>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B17">
          <xdr:nvSpPr>
            <xdr:cNvPr id="6" name="Rectangle: Rounded Corners 5">
              <a:extLst>
                <a:ext uri="{FF2B5EF4-FFF2-40B4-BE49-F238E27FC236}">
                  <a16:creationId xmlns:a16="http://schemas.microsoft.com/office/drawing/2014/main" id="{126E31AE-2A94-DA25-0CCB-9A341E846DEA}"/>
                </a:ext>
              </a:extLst>
            </xdr:cNvPr>
            <xdr:cNvSpPr/>
          </xdr:nvSpPr>
          <xdr:spPr>
            <a:xfrm>
              <a:off x="236220" y="770516"/>
              <a:ext cx="1417320" cy="30524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FF5B790-E4C8-4C9C-800F-DFED3A0277D9}" type="TxLink">
                <a:rPr lang="en-US" sz="1200" b="1" i="0" u="none" strike="noStrike">
                  <a:solidFill>
                    <a:schemeClr val="bg2"/>
                  </a:solidFill>
                  <a:latin typeface="Britannic Bold" panose="020B0903060703020204" pitchFamily="34" charset="0"/>
                  <a:ea typeface="Calibri"/>
                  <a:cs typeface="Calibri"/>
                </a:rPr>
                <a:pPr algn="l"/>
                <a:t> $1,36,721.78 </a:t>
              </a:fld>
              <a:endParaRPr lang="en-IN" sz="1200" b="1">
                <a:solidFill>
                  <a:schemeClr val="bg2"/>
                </a:solidFill>
                <a:latin typeface="Britannic Bold" panose="020B0903060703020204" pitchFamily="34" charset="0"/>
              </a:endParaRPr>
            </a:p>
          </xdr:txBody>
        </xdr:sp>
        <xdr:graphicFrame macro="">
          <xdr:nvGraphicFramePr>
            <xdr:cNvPr id="9" name="Chart 8">
              <a:extLst>
                <a:ext uri="{FF2B5EF4-FFF2-40B4-BE49-F238E27FC236}">
                  <a16:creationId xmlns:a16="http://schemas.microsoft.com/office/drawing/2014/main" id="{FF0B62F4-A064-4706-9DAF-0C27BCE50584}"/>
                </a:ext>
              </a:extLst>
            </xdr:cNvPr>
            <xdr:cNvGraphicFramePr>
              <a:graphicFrameLocks/>
            </xdr:cNvGraphicFramePr>
          </xdr:nvGraphicFramePr>
          <xdr:xfrm>
            <a:off x="228600" y="1182445"/>
            <a:ext cx="1371600" cy="358588"/>
          </xdr:xfrm>
          <a:graphic>
            <a:graphicData uri="http://schemas.openxmlformats.org/drawingml/2006/chart">
              <c:chart xmlns:c="http://schemas.openxmlformats.org/drawingml/2006/chart" xmlns:r="http://schemas.openxmlformats.org/officeDocument/2006/relationships" r:id="rId1"/>
            </a:graphicData>
          </a:graphic>
        </xdr:graphicFrame>
        <xdr:sp macro="" textlink="Sheet6!B17">
          <xdr:nvSpPr>
            <xdr:cNvPr id="10" name="Rectangle: Rounded Corners 9">
              <a:extLst>
                <a:ext uri="{FF2B5EF4-FFF2-40B4-BE49-F238E27FC236}">
                  <a16:creationId xmlns:a16="http://schemas.microsoft.com/office/drawing/2014/main" id="{66EAE6A8-0CBF-44F9-8A36-75D7C6B4CEED}"/>
                </a:ext>
              </a:extLst>
            </xdr:cNvPr>
            <xdr:cNvSpPr/>
          </xdr:nvSpPr>
          <xdr:spPr>
            <a:xfrm>
              <a:off x="17482" y="1639571"/>
              <a:ext cx="1122381" cy="30883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2"/>
                  </a:solidFill>
                </a:rPr>
                <a:t> YOY</a:t>
              </a:r>
              <a:r>
                <a:rPr lang="en-IN" sz="1200" baseline="0">
                  <a:solidFill>
                    <a:schemeClr val="bg2"/>
                  </a:solidFill>
                </a:rPr>
                <a:t> GROWTH</a:t>
              </a:r>
              <a:endParaRPr lang="en-IN" sz="1200">
                <a:solidFill>
                  <a:schemeClr val="bg2"/>
                </a:solidFill>
              </a:endParaRPr>
            </a:p>
          </xdr:txBody>
        </xdr:sp>
      </xdr:grpSp>
      <xdr:grpSp>
        <xdr:nvGrpSpPr>
          <xdr:cNvPr id="14" name="Group 13">
            <a:extLst>
              <a:ext uri="{FF2B5EF4-FFF2-40B4-BE49-F238E27FC236}">
                <a16:creationId xmlns:a16="http://schemas.microsoft.com/office/drawing/2014/main" id="{EC3BAC86-5524-41C4-ACEC-8CFC0CA60986}"/>
              </a:ext>
            </a:extLst>
          </xdr:cNvPr>
          <xdr:cNvGrpSpPr/>
        </xdr:nvGrpSpPr>
        <xdr:grpSpPr>
          <a:xfrm>
            <a:off x="2480356" y="909693"/>
            <a:ext cx="1981200" cy="1257300"/>
            <a:chOff x="0" y="717176"/>
            <a:chExt cx="1981200" cy="1235785"/>
          </a:xfrm>
          <a:grpFill/>
        </xdr:grpSpPr>
        <xdr:sp macro="" textlink="">
          <xdr:nvSpPr>
            <xdr:cNvPr id="15" name="Rectangle: Rounded Corners 14">
              <a:extLst>
                <a:ext uri="{FF2B5EF4-FFF2-40B4-BE49-F238E27FC236}">
                  <a16:creationId xmlns:a16="http://schemas.microsoft.com/office/drawing/2014/main" id="{BDA784DF-AC49-51D7-2142-ABBD892280FE}"/>
                </a:ext>
              </a:extLst>
            </xdr:cNvPr>
            <xdr:cNvSpPr/>
          </xdr:nvSpPr>
          <xdr:spPr>
            <a:xfrm>
              <a:off x="0" y="717176"/>
              <a:ext cx="1981200" cy="1235785"/>
            </a:xfrm>
            <a:prstGeom prst="roundRect">
              <a:avLst>
                <a:gd name="adj" fmla="val 4546"/>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E17">
          <xdr:nvSpPr>
            <xdr:cNvPr id="16" name="Rectangle: Rounded Corners 15">
              <a:extLst>
                <a:ext uri="{FF2B5EF4-FFF2-40B4-BE49-F238E27FC236}">
                  <a16:creationId xmlns:a16="http://schemas.microsoft.com/office/drawing/2014/main" id="{DC3EC236-B502-AA71-887F-60DE919A798A}"/>
                </a:ext>
              </a:extLst>
            </xdr:cNvPr>
            <xdr:cNvSpPr/>
          </xdr:nvSpPr>
          <xdr:spPr>
            <a:xfrm>
              <a:off x="236220" y="770516"/>
              <a:ext cx="1417320" cy="30524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428A0B7-3FCE-4E23-908F-AF166E602506}" type="TxLink">
                <a:rPr lang="en-US" sz="1200" b="0" i="0" u="none" strike="noStrike">
                  <a:solidFill>
                    <a:schemeClr val="bg2"/>
                  </a:solidFill>
                  <a:latin typeface="Britannic Bold" panose="020B0903060703020204" pitchFamily="34" charset="0"/>
                  <a:ea typeface="Calibri"/>
                  <a:cs typeface="Calibri"/>
                </a:rPr>
                <a:pPr algn="l"/>
                <a:t> $16,530.42 </a:t>
              </a:fld>
              <a:endParaRPr lang="en-IN" sz="1200" b="1">
                <a:solidFill>
                  <a:schemeClr val="bg2"/>
                </a:solidFill>
                <a:latin typeface="Britannic Bold" panose="020B0903060703020204" pitchFamily="34" charset="0"/>
              </a:endParaRPr>
            </a:p>
          </xdr:txBody>
        </xdr:sp>
        <xdr:sp macro="" textlink="Sheet6!B17">
          <xdr:nvSpPr>
            <xdr:cNvPr id="18" name="Rectangle: Rounded Corners 17">
              <a:extLst>
                <a:ext uri="{FF2B5EF4-FFF2-40B4-BE49-F238E27FC236}">
                  <a16:creationId xmlns:a16="http://schemas.microsoft.com/office/drawing/2014/main" id="{3940DE28-DE6C-2D1B-0AE8-096B0FB68720}"/>
                </a:ext>
              </a:extLst>
            </xdr:cNvPr>
            <xdr:cNvSpPr/>
          </xdr:nvSpPr>
          <xdr:spPr>
            <a:xfrm>
              <a:off x="32722" y="1632082"/>
              <a:ext cx="1135380" cy="30883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2"/>
                  </a:solidFill>
                </a:rPr>
                <a:t> YOY</a:t>
              </a:r>
              <a:r>
                <a:rPr lang="en-IN" sz="1200" baseline="0">
                  <a:solidFill>
                    <a:schemeClr val="bg2"/>
                  </a:solidFill>
                </a:rPr>
                <a:t> GROWTH</a:t>
              </a:r>
              <a:endParaRPr lang="en-IN" sz="1200">
                <a:solidFill>
                  <a:schemeClr val="bg2"/>
                </a:solidFill>
              </a:endParaRPr>
            </a:p>
          </xdr:txBody>
        </xdr:sp>
      </xdr:grpSp>
      <xdr:grpSp>
        <xdr:nvGrpSpPr>
          <xdr:cNvPr id="19" name="Group 18">
            <a:extLst>
              <a:ext uri="{FF2B5EF4-FFF2-40B4-BE49-F238E27FC236}">
                <a16:creationId xmlns:a16="http://schemas.microsoft.com/office/drawing/2014/main" id="{62076C54-3948-4029-8341-80E171995902}"/>
              </a:ext>
            </a:extLst>
          </xdr:cNvPr>
          <xdr:cNvGrpSpPr/>
        </xdr:nvGrpSpPr>
        <xdr:grpSpPr>
          <a:xfrm>
            <a:off x="4614675" y="907900"/>
            <a:ext cx="1981200" cy="1260886"/>
            <a:chOff x="0" y="717176"/>
            <a:chExt cx="1981200" cy="1235785"/>
          </a:xfrm>
          <a:grpFill/>
        </xdr:grpSpPr>
        <xdr:sp macro="" textlink="">
          <xdr:nvSpPr>
            <xdr:cNvPr id="20" name="Rectangle: Rounded Corners 19">
              <a:extLst>
                <a:ext uri="{FF2B5EF4-FFF2-40B4-BE49-F238E27FC236}">
                  <a16:creationId xmlns:a16="http://schemas.microsoft.com/office/drawing/2014/main" id="{266944DB-0C50-A586-B084-E40509356757}"/>
                </a:ext>
              </a:extLst>
            </xdr:cNvPr>
            <xdr:cNvSpPr/>
          </xdr:nvSpPr>
          <xdr:spPr>
            <a:xfrm>
              <a:off x="0" y="717176"/>
              <a:ext cx="1981200" cy="1235785"/>
            </a:xfrm>
            <a:prstGeom prst="roundRect">
              <a:avLst>
                <a:gd name="adj" fmla="val 216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H17">
          <xdr:nvSpPr>
            <xdr:cNvPr id="21" name="Rectangle: Rounded Corners 20">
              <a:extLst>
                <a:ext uri="{FF2B5EF4-FFF2-40B4-BE49-F238E27FC236}">
                  <a16:creationId xmlns:a16="http://schemas.microsoft.com/office/drawing/2014/main" id="{9B198ED7-FAD0-C127-5922-FC2EA288028D}"/>
                </a:ext>
              </a:extLst>
            </xdr:cNvPr>
            <xdr:cNvSpPr/>
          </xdr:nvSpPr>
          <xdr:spPr>
            <a:xfrm>
              <a:off x="236220" y="770516"/>
              <a:ext cx="1417320" cy="30524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2"/>
                  </a:solidFill>
                  <a:latin typeface="Britannic Bold" panose="020B0903060703020204" pitchFamily="34" charset="0"/>
                  <a:ea typeface="Calibri"/>
                  <a:cs typeface="Calibri"/>
                </a:rPr>
                <a:t>      </a:t>
              </a:r>
              <a:fld id="{22E8615B-D182-49D9-82DC-7437C2E9F978}" type="TxLink">
                <a:rPr lang="en-US" sz="1200" b="0" i="0" u="none" strike="noStrike">
                  <a:solidFill>
                    <a:schemeClr val="bg2"/>
                  </a:solidFill>
                  <a:latin typeface="Britannic Bold" panose="020B0903060703020204" pitchFamily="34" charset="0"/>
                  <a:ea typeface="Calibri"/>
                  <a:cs typeface="Calibri"/>
                </a:rPr>
                <a:pPr algn="l"/>
                <a:t># 37873</a:t>
              </a:fld>
              <a:endParaRPr lang="en-IN" sz="1200" b="1">
                <a:solidFill>
                  <a:schemeClr val="bg2"/>
                </a:solidFill>
                <a:latin typeface="Britannic Bold" panose="020B0903060703020204" pitchFamily="34" charset="0"/>
              </a:endParaRPr>
            </a:p>
          </xdr:txBody>
        </xdr:sp>
        <xdr:sp macro="" textlink="Sheet6!B17">
          <xdr:nvSpPr>
            <xdr:cNvPr id="23" name="Rectangle: Rounded Corners 22">
              <a:extLst>
                <a:ext uri="{FF2B5EF4-FFF2-40B4-BE49-F238E27FC236}">
                  <a16:creationId xmlns:a16="http://schemas.microsoft.com/office/drawing/2014/main" id="{DC6BB374-94FA-E7CE-9E5C-CB3D50EF45BF}"/>
                </a:ext>
              </a:extLst>
            </xdr:cNvPr>
            <xdr:cNvSpPr/>
          </xdr:nvSpPr>
          <xdr:spPr>
            <a:xfrm>
              <a:off x="25102" y="1632018"/>
              <a:ext cx="1135380" cy="30883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2"/>
                  </a:solidFill>
                </a:rPr>
                <a:t> YOY</a:t>
              </a:r>
              <a:r>
                <a:rPr lang="en-IN" sz="1200" baseline="0">
                  <a:solidFill>
                    <a:schemeClr val="bg2"/>
                  </a:solidFill>
                </a:rPr>
                <a:t> GROWTH</a:t>
              </a:r>
              <a:endParaRPr lang="en-IN" sz="1200">
                <a:solidFill>
                  <a:schemeClr val="bg2"/>
                </a:solidFill>
              </a:endParaRPr>
            </a:p>
          </xdr:txBody>
        </xdr:sp>
      </xdr:grpSp>
      <xdr:grpSp>
        <xdr:nvGrpSpPr>
          <xdr:cNvPr id="26" name="Group 25">
            <a:extLst>
              <a:ext uri="{FF2B5EF4-FFF2-40B4-BE49-F238E27FC236}">
                <a16:creationId xmlns:a16="http://schemas.microsoft.com/office/drawing/2014/main" id="{63DEE963-3079-4737-990F-F644A78EFAAC}"/>
              </a:ext>
            </a:extLst>
          </xdr:cNvPr>
          <xdr:cNvGrpSpPr/>
        </xdr:nvGrpSpPr>
        <xdr:grpSpPr>
          <a:xfrm>
            <a:off x="6748994" y="875852"/>
            <a:ext cx="2056316" cy="1324982"/>
            <a:chOff x="0" y="717176"/>
            <a:chExt cx="1981200" cy="1235785"/>
          </a:xfrm>
          <a:grpFill/>
        </xdr:grpSpPr>
        <xdr:sp macro="" textlink="">
          <xdr:nvSpPr>
            <xdr:cNvPr id="27" name="Rectangle: Rounded Corners 26">
              <a:extLst>
                <a:ext uri="{FF2B5EF4-FFF2-40B4-BE49-F238E27FC236}">
                  <a16:creationId xmlns:a16="http://schemas.microsoft.com/office/drawing/2014/main" id="{224D3EB3-A008-6C90-7406-6C1B999CB971}"/>
                </a:ext>
              </a:extLst>
            </xdr:cNvPr>
            <xdr:cNvSpPr/>
          </xdr:nvSpPr>
          <xdr:spPr>
            <a:xfrm>
              <a:off x="0" y="717176"/>
              <a:ext cx="1981200" cy="1235785"/>
            </a:xfrm>
            <a:prstGeom prst="roundRect">
              <a:avLst>
                <a:gd name="adj" fmla="val 5165"/>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K17">
          <xdr:nvSpPr>
            <xdr:cNvPr id="28" name="Rectangle: Rounded Corners 27">
              <a:extLst>
                <a:ext uri="{FF2B5EF4-FFF2-40B4-BE49-F238E27FC236}">
                  <a16:creationId xmlns:a16="http://schemas.microsoft.com/office/drawing/2014/main" id="{99F59FD3-DA13-5A6C-6C23-572C402F8EB4}"/>
                </a:ext>
              </a:extLst>
            </xdr:cNvPr>
            <xdr:cNvSpPr/>
          </xdr:nvSpPr>
          <xdr:spPr>
            <a:xfrm>
              <a:off x="236220" y="770516"/>
              <a:ext cx="1417320" cy="30524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2"/>
                  </a:solidFill>
                  <a:latin typeface="Britannic Bold" panose="020B0903060703020204" pitchFamily="34" charset="0"/>
                  <a:ea typeface="Calibri"/>
                  <a:cs typeface="Calibri"/>
                </a:rPr>
                <a:t>      </a:t>
              </a:r>
              <a:fld id="{1CEE6603-D46F-4F16-98F4-F8EDE2FB8757}" type="TxLink">
                <a:rPr lang="en-US" sz="1200" b="0" i="0" u="none" strike="noStrike">
                  <a:solidFill>
                    <a:schemeClr val="bg2"/>
                  </a:solidFill>
                  <a:latin typeface="Britannic Bold" panose="020B0903060703020204" pitchFamily="34" charset="0"/>
                  <a:ea typeface="Calibri"/>
                  <a:cs typeface="Calibri"/>
                </a:rPr>
                <a:pPr algn="l"/>
                <a:t># 9994</a:t>
              </a:fld>
              <a:endParaRPr lang="en-IN" sz="1200" b="1">
                <a:solidFill>
                  <a:schemeClr val="bg2"/>
                </a:solidFill>
                <a:latin typeface="Britannic Bold" panose="020B0903060703020204" pitchFamily="34" charset="0"/>
              </a:endParaRPr>
            </a:p>
          </xdr:txBody>
        </xdr:sp>
        <xdr:sp macro="" textlink="Sheet6!B17">
          <xdr:nvSpPr>
            <xdr:cNvPr id="29" name="Rectangle: Rounded Corners 28">
              <a:extLst>
                <a:ext uri="{FF2B5EF4-FFF2-40B4-BE49-F238E27FC236}">
                  <a16:creationId xmlns:a16="http://schemas.microsoft.com/office/drawing/2014/main" id="{81BA06F9-5027-54A0-56D0-577D5E4CE757}"/>
                </a:ext>
              </a:extLst>
            </xdr:cNvPr>
            <xdr:cNvSpPr/>
          </xdr:nvSpPr>
          <xdr:spPr>
            <a:xfrm>
              <a:off x="25276" y="1638041"/>
              <a:ext cx="1135380" cy="30883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2"/>
                  </a:solidFill>
                </a:rPr>
                <a:t> YOY</a:t>
              </a:r>
              <a:r>
                <a:rPr lang="en-IN" sz="1200" baseline="0">
                  <a:solidFill>
                    <a:schemeClr val="bg2"/>
                  </a:solidFill>
                </a:rPr>
                <a:t> GROWTH</a:t>
              </a:r>
              <a:endParaRPr lang="en-IN" sz="1200">
                <a:solidFill>
                  <a:schemeClr val="bg2"/>
                </a:solidFill>
              </a:endParaRPr>
            </a:p>
          </xdr:txBody>
        </xdr:sp>
      </xdr:grpSp>
      <xdr:grpSp>
        <xdr:nvGrpSpPr>
          <xdr:cNvPr id="31" name="Group 30">
            <a:extLst>
              <a:ext uri="{FF2B5EF4-FFF2-40B4-BE49-F238E27FC236}">
                <a16:creationId xmlns:a16="http://schemas.microsoft.com/office/drawing/2014/main" id="{6826CCFE-47EB-4BDE-BBF5-3B17910A7053}"/>
              </a:ext>
            </a:extLst>
          </xdr:cNvPr>
          <xdr:cNvGrpSpPr/>
        </xdr:nvGrpSpPr>
        <xdr:grpSpPr>
          <a:xfrm>
            <a:off x="8952894" y="875851"/>
            <a:ext cx="2181579" cy="1324984"/>
            <a:chOff x="-5040" y="717176"/>
            <a:chExt cx="1986240" cy="1235785"/>
          </a:xfrm>
          <a:grpFill/>
        </xdr:grpSpPr>
        <xdr:sp macro="" textlink="">
          <xdr:nvSpPr>
            <xdr:cNvPr id="32" name="Rectangle: Rounded Corners 31">
              <a:extLst>
                <a:ext uri="{FF2B5EF4-FFF2-40B4-BE49-F238E27FC236}">
                  <a16:creationId xmlns:a16="http://schemas.microsoft.com/office/drawing/2014/main" id="{2AA91409-C5DD-5FB8-EF05-F9935A05C12B}"/>
                </a:ext>
              </a:extLst>
            </xdr:cNvPr>
            <xdr:cNvSpPr/>
          </xdr:nvSpPr>
          <xdr:spPr>
            <a:xfrm>
              <a:off x="0" y="717176"/>
              <a:ext cx="1981200" cy="1235785"/>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Sheet6!N17">
          <xdr:nvSpPr>
            <xdr:cNvPr id="33" name="Rectangle: Rounded Corners 32">
              <a:extLst>
                <a:ext uri="{FF2B5EF4-FFF2-40B4-BE49-F238E27FC236}">
                  <a16:creationId xmlns:a16="http://schemas.microsoft.com/office/drawing/2014/main" id="{7E6EFCCA-FEE4-F30C-686A-2B27FA4434F3}"/>
                </a:ext>
              </a:extLst>
            </xdr:cNvPr>
            <xdr:cNvSpPr/>
          </xdr:nvSpPr>
          <xdr:spPr>
            <a:xfrm>
              <a:off x="236220" y="770516"/>
              <a:ext cx="1417320" cy="305249"/>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0" i="0" u="none" strike="noStrike">
                  <a:solidFill>
                    <a:schemeClr val="bg2"/>
                  </a:solidFill>
                  <a:latin typeface="Britannic Bold" panose="020B0903060703020204" pitchFamily="34" charset="0"/>
                  <a:ea typeface="Calibri"/>
                  <a:cs typeface="Calibri"/>
                </a:rPr>
                <a:t>        </a:t>
              </a:r>
              <a:fld id="{FF42122F-D39C-455D-A872-0FBFDE187936}" type="TxLink">
                <a:rPr lang="en-US" sz="1200" b="0" i="0" u="none" strike="noStrike">
                  <a:solidFill>
                    <a:schemeClr val="bg2"/>
                  </a:solidFill>
                  <a:latin typeface="Britannic Bold" panose="020B0903060703020204" pitchFamily="34" charset="0"/>
                  <a:ea typeface="Calibri"/>
                  <a:cs typeface="Calibri"/>
                </a:rPr>
                <a:pPr algn="l"/>
                <a:t>12.47%</a:t>
              </a:fld>
              <a:endParaRPr lang="en-IN" sz="1200" b="1">
                <a:solidFill>
                  <a:schemeClr val="bg2"/>
                </a:solidFill>
                <a:latin typeface="Britannic Bold" panose="020B0903060703020204" pitchFamily="34" charset="0"/>
              </a:endParaRPr>
            </a:p>
          </xdr:txBody>
        </xdr:sp>
        <xdr:sp macro="" textlink="Sheet6!B17">
          <xdr:nvSpPr>
            <xdr:cNvPr id="34" name="Rectangle: Rounded Corners 33">
              <a:extLst>
                <a:ext uri="{FF2B5EF4-FFF2-40B4-BE49-F238E27FC236}">
                  <a16:creationId xmlns:a16="http://schemas.microsoft.com/office/drawing/2014/main" id="{B72ECD2C-CED6-3BC5-EB95-40FAD0F491E3}"/>
                </a:ext>
              </a:extLst>
            </xdr:cNvPr>
            <xdr:cNvSpPr/>
          </xdr:nvSpPr>
          <xdr:spPr>
            <a:xfrm>
              <a:off x="-5040" y="1638041"/>
              <a:ext cx="1135380" cy="308834"/>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a:solidFill>
                    <a:schemeClr val="bg2"/>
                  </a:solidFill>
                </a:rPr>
                <a:t> YOY</a:t>
              </a:r>
              <a:r>
                <a:rPr lang="en-IN" sz="1200" baseline="0">
                  <a:solidFill>
                    <a:schemeClr val="bg2"/>
                  </a:solidFill>
                </a:rPr>
                <a:t> GROWTH</a:t>
              </a:r>
              <a:endParaRPr lang="en-IN" sz="1200">
                <a:solidFill>
                  <a:schemeClr val="bg2"/>
                </a:solidFill>
              </a:endParaRPr>
            </a:p>
          </xdr:txBody>
        </xdr:sp>
      </xdr:grpSp>
    </xdr:grpSp>
    <xdr:clientData/>
  </xdr:twoCellAnchor>
  <xdr:twoCellAnchor>
    <xdr:from>
      <xdr:col>4</xdr:col>
      <xdr:colOff>213360</xdr:colOff>
      <xdr:row>24</xdr:row>
      <xdr:rowOff>176156</xdr:rowOff>
    </xdr:from>
    <xdr:to>
      <xdr:col>22</xdr:col>
      <xdr:colOff>182880</xdr:colOff>
      <xdr:row>39</xdr:row>
      <xdr:rowOff>160020</xdr:rowOff>
    </xdr:to>
    <xdr:grpSp>
      <xdr:nvGrpSpPr>
        <xdr:cNvPr id="69" name="Group 68">
          <a:extLst>
            <a:ext uri="{FF2B5EF4-FFF2-40B4-BE49-F238E27FC236}">
              <a16:creationId xmlns:a16="http://schemas.microsoft.com/office/drawing/2014/main" id="{DEFF5FB8-D608-0299-665C-989095BC03FF}"/>
            </a:ext>
          </a:extLst>
        </xdr:cNvPr>
        <xdr:cNvGrpSpPr/>
      </xdr:nvGrpSpPr>
      <xdr:grpSpPr>
        <a:xfrm>
          <a:off x="2651760" y="4565276"/>
          <a:ext cx="10942320" cy="2727064"/>
          <a:chOff x="0" y="4557656"/>
          <a:chExt cx="10896600" cy="2727064"/>
        </a:xfrm>
        <a:solidFill>
          <a:schemeClr val="accent1">
            <a:lumMod val="50000"/>
          </a:schemeClr>
        </a:solidFill>
      </xdr:grpSpPr>
      <xdr:grpSp>
        <xdr:nvGrpSpPr>
          <xdr:cNvPr id="68" name="Group 67">
            <a:extLst>
              <a:ext uri="{FF2B5EF4-FFF2-40B4-BE49-F238E27FC236}">
                <a16:creationId xmlns:a16="http://schemas.microsoft.com/office/drawing/2014/main" id="{7C3B1E2B-5646-5E32-D1B5-3A79EC96ED9C}"/>
              </a:ext>
            </a:extLst>
          </xdr:cNvPr>
          <xdr:cNvGrpSpPr/>
        </xdr:nvGrpSpPr>
        <xdr:grpSpPr>
          <a:xfrm>
            <a:off x="0" y="4557656"/>
            <a:ext cx="10896600" cy="2727064"/>
            <a:chOff x="188259" y="4679576"/>
            <a:chExt cx="10896600" cy="2727064"/>
          </a:xfrm>
          <a:grpFill/>
        </xdr:grpSpPr>
        <xdr:sp macro="" textlink="">
          <xdr:nvSpPr>
            <xdr:cNvPr id="41" name="Rectangle: Rounded Corners 40">
              <a:extLst>
                <a:ext uri="{FF2B5EF4-FFF2-40B4-BE49-F238E27FC236}">
                  <a16:creationId xmlns:a16="http://schemas.microsoft.com/office/drawing/2014/main" id="{C68D4877-7DC3-4E68-B52B-D80D02FA9006}"/>
                </a:ext>
              </a:extLst>
            </xdr:cNvPr>
            <xdr:cNvSpPr/>
          </xdr:nvSpPr>
          <xdr:spPr>
            <a:xfrm>
              <a:off x="188259" y="4679576"/>
              <a:ext cx="4249270" cy="2716305"/>
            </a:xfrm>
            <a:prstGeom prst="roundRect">
              <a:avLst>
                <a:gd name="adj" fmla="val 677"/>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2" name="Rectangle: Rounded Corners 41">
              <a:extLst>
                <a:ext uri="{FF2B5EF4-FFF2-40B4-BE49-F238E27FC236}">
                  <a16:creationId xmlns:a16="http://schemas.microsoft.com/office/drawing/2014/main" id="{99A4E561-1E37-4007-A37B-DD9AD10A8FB9}"/>
                </a:ext>
              </a:extLst>
            </xdr:cNvPr>
            <xdr:cNvSpPr/>
          </xdr:nvSpPr>
          <xdr:spPr>
            <a:xfrm>
              <a:off x="4517764" y="4688541"/>
              <a:ext cx="4347882" cy="2718099"/>
            </a:xfrm>
            <a:prstGeom prst="roundRect">
              <a:avLst>
                <a:gd name="adj" fmla="val 3413"/>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3" name="Rectangle: Rounded Corners 42">
              <a:extLst>
                <a:ext uri="{FF2B5EF4-FFF2-40B4-BE49-F238E27FC236}">
                  <a16:creationId xmlns:a16="http://schemas.microsoft.com/office/drawing/2014/main" id="{EB28DDE5-6337-4A0F-B4CA-AF4142091F81}"/>
                </a:ext>
              </a:extLst>
            </xdr:cNvPr>
            <xdr:cNvSpPr/>
          </xdr:nvSpPr>
          <xdr:spPr>
            <a:xfrm>
              <a:off x="8962466" y="4709160"/>
              <a:ext cx="2122393" cy="2667000"/>
            </a:xfrm>
            <a:prstGeom prst="roundRect">
              <a:avLst>
                <a:gd name="adj" fmla="val 1842"/>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sp macro="" textlink="">
        <xdr:nvSpPr>
          <xdr:cNvPr id="44" name="Rectangle: Rounded Corners 43">
            <a:extLst>
              <a:ext uri="{FF2B5EF4-FFF2-40B4-BE49-F238E27FC236}">
                <a16:creationId xmlns:a16="http://schemas.microsoft.com/office/drawing/2014/main" id="{80A4662E-B969-4CBA-8BC1-51E1D794EC6D}"/>
              </a:ext>
            </a:extLst>
          </xdr:cNvPr>
          <xdr:cNvSpPr/>
        </xdr:nvSpPr>
        <xdr:spPr>
          <a:xfrm>
            <a:off x="641872" y="4657614"/>
            <a:ext cx="2528047" cy="28149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b="1" baseline="0">
                <a:latin typeface="Britannic Bold" panose="020B0903060703020204" pitchFamily="34" charset="0"/>
              </a:rPr>
              <a:t>         </a:t>
            </a:r>
            <a:r>
              <a:rPr lang="en-IN" sz="1600" b="1" baseline="0">
                <a:latin typeface="+mj-lt"/>
              </a:rPr>
              <a:t>SALES BY STATE</a:t>
            </a:r>
            <a:endParaRPr lang="en-IN" sz="1600" b="1">
              <a:latin typeface="+mj-lt"/>
            </a:endParaRPr>
          </a:p>
        </xdr:txBody>
      </xdr:sp>
      <xdr:sp macro="" textlink="">
        <xdr:nvSpPr>
          <xdr:cNvPr id="45" name="Rectangle: Rounded Corners 44">
            <a:extLst>
              <a:ext uri="{FF2B5EF4-FFF2-40B4-BE49-F238E27FC236}">
                <a16:creationId xmlns:a16="http://schemas.microsoft.com/office/drawing/2014/main" id="{B446DA7F-AEC4-4812-99CA-9A0538168FED}"/>
              </a:ext>
            </a:extLst>
          </xdr:cNvPr>
          <xdr:cNvSpPr/>
        </xdr:nvSpPr>
        <xdr:spPr>
          <a:xfrm>
            <a:off x="5104952" y="4779534"/>
            <a:ext cx="2528047" cy="28149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1600" b="1">
                <a:latin typeface="+mj-lt"/>
              </a:rPr>
              <a:t>SUM OF SALES</a:t>
            </a:r>
          </a:p>
        </xdr:txBody>
      </xdr:sp>
      <xdr:sp macro="" textlink="">
        <xdr:nvSpPr>
          <xdr:cNvPr id="46" name="Rectangle: Rounded Corners 45">
            <a:extLst>
              <a:ext uri="{FF2B5EF4-FFF2-40B4-BE49-F238E27FC236}">
                <a16:creationId xmlns:a16="http://schemas.microsoft.com/office/drawing/2014/main" id="{9CBD6471-4F20-4263-B78D-88A0CA528664}"/>
              </a:ext>
            </a:extLst>
          </xdr:cNvPr>
          <xdr:cNvSpPr/>
        </xdr:nvSpPr>
        <xdr:spPr>
          <a:xfrm>
            <a:off x="8940951" y="4662543"/>
            <a:ext cx="1674888" cy="281492"/>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latin typeface="+mj-lt"/>
              </a:rPr>
              <a:t>       SALES PAR YEAR</a:t>
            </a:r>
          </a:p>
        </xdr:txBody>
      </xdr:sp>
    </xdr:grpSp>
    <xdr:clientData/>
  </xdr:twoCellAnchor>
  <xdr:twoCellAnchor>
    <xdr:from>
      <xdr:col>4</xdr:col>
      <xdr:colOff>228600</xdr:colOff>
      <xdr:row>11</xdr:row>
      <xdr:rowOff>145677</xdr:rowOff>
    </xdr:from>
    <xdr:to>
      <xdr:col>22</xdr:col>
      <xdr:colOff>99060</xdr:colOff>
      <xdr:row>24</xdr:row>
      <xdr:rowOff>155088</xdr:rowOff>
    </xdr:to>
    <xdr:grpSp>
      <xdr:nvGrpSpPr>
        <xdr:cNvPr id="67" name="Group 66">
          <a:extLst>
            <a:ext uri="{FF2B5EF4-FFF2-40B4-BE49-F238E27FC236}">
              <a16:creationId xmlns:a16="http://schemas.microsoft.com/office/drawing/2014/main" id="{8ADCC83C-DAD6-F776-4B0D-4177BF6E7136}"/>
            </a:ext>
          </a:extLst>
        </xdr:cNvPr>
        <xdr:cNvGrpSpPr/>
      </xdr:nvGrpSpPr>
      <xdr:grpSpPr>
        <a:xfrm>
          <a:off x="2667000" y="2157357"/>
          <a:ext cx="10843260" cy="2386851"/>
          <a:chOff x="195431" y="2157357"/>
          <a:chExt cx="10899289" cy="2386851"/>
        </a:xfrm>
        <a:solidFill>
          <a:schemeClr val="accent1">
            <a:lumMod val="50000"/>
          </a:schemeClr>
        </a:solidFill>
      </xdr:grpSpPr>
      <xdr:sp macro="" textlink="">
        <xdr:nvSpPr>
          <xdr:cNvPr id="36" name="Rectangle: Rounded Corners 35">
            <a:extLst>
              <a:ext uri="{FF2B5EF4-FFF2-40B4-BE49-F238E27FC236}">
                <a16:creationId xmlns:a16="http://schemas.microsoft.com/office/drawing/2014/main" id="{1C5CD7FF-2BCE-480E-B949-4A90BCBD9EAE}"/>
              </a:ext>
            </a:extLst>
          </xdr:cNvPr>
          <xdr:cNvSpPr/>
        </xdr:nvSpPr>
        <xdr:spPr>
          <a:xfrm>
            <a:off x="4554071" y="2157357"/>
            <a:ext cx="4285130" cy="2363095"/>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7" name="Rectangle: Rounded Corners 36">
            <a:extLst>
              <a:ext uri="{FF2B5EF4-FFF2-40B4-BE49-F238E27FC236}">
                <a16:creationId xmlns:a16="http://schemas.microsoft.com/office/drawing/2014/main" id="{BE12225A-AD34-4102-A8EC-849A6F1F8765}"/>
              </a:ext>
            </a:extLst>
          </xdr:cNvPr>
          <xdr:cNvSpPr/>
        </xdr:nvSpPr>
        <xdr:spPr>
          <a:xfrm>
            <a:off x="8937812" y="2179320"/>
            <a:ext cx="2156908" cy="2364888"/>
          </a:xfrm>
          <a:prstGeom prst="roundRect">
            <a:avLst>
              <a:gd name="adj" fmla="val 645"/>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9" name="Rectangle: Rounded Corners 38">
            <a:extLst>
              <a:ext uri="{FF2B5EF4-FFF2-40B4-BE49-F238E27FC236}">
                <a16:creationId xmlns:a16="http://schemas.microsoft.com/office/drawing/2014/main" id="{AA157A6A-47D3-4BD1-AF9D-7E1AE236BA77}"/>
              </a:ext>
            </a:extLst>
          </xdr:cNvPr>
          <xdr:cNvSpPr/>
        </xdr:nvSpPr>
        <xdr:spPr>
          <a:xfrm>
            <a:off x="5438439" y="2190526"/>
            <a:ext cx="2528047" cy="285077"/>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latin typeface="+mj-lt"/>
              </a:rPr>
              <a:t>       CATEGORY WISE PROFIT</a:t>
            </a:r>
          </a:p>
        </xdr:txBody>
      </xdr:sp>
      <xdr:sp macro="" textlink="">
        <xdr:nvSpPr>
          <xdr:cNvPr id="40" name="Rectangle: Rounded Corners 39">
            <a:extLst>
              <a:ext uri="{FF2B5EF4-FFF2-40B4-BE49-F238E27FC236}">
                <a16:creationId xmlns:a16="http://schemas.microsoft.com/office/drawing/2014/main" id="{92F57280-7695-455F-ACD0-B513CBB7E989}"/>
              </a:ext>
            </a:extLst>
          </xdr:cNvPr>
          <xdr:cNvSpPr/>
        </xdr:nvSpPr>
        <xdr:spPr>
          <a:xfrm>
            <a:off x="9101419" y="2223696"/>
            <a:ext cx="1802802" cy="276112"/>
          </a:xfrm>
          <a:prstGeom prst="roundRect">
            <a:avLst/>
          </a:prstGeom>
          <a:grp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mj-lt"/>
              </a:rPr>
              <a:t>    CATEGORY WISE SALES </a:t>
            </a:r>
            <a:r>
              <a:rPr lang="en-IN" sz="1100" b="1"/>
              <a:t>SHARE</a:t>
            </a:r>
            <a:r>
              <a:rPr lang="en-IN" sz="1100"/>
              <a:t> %</a:t>
            </a:r>
          </a:p>
        </xdr:txBody>
      </xdr:sp>
      <xdr:sp macro="" textlink="">
        <xdr:nvSpPr>
          <xdr:cNvPr id="47" name="Rectangle: Rounded Corners 46">
            <a:extLst>
              <a:ext uri="{FF2B5EF4-FFF2-40B4-BE49-F238E27FC236}">
                <a16:creationId xmlns:a16="http://schemas.microsoft.com/office/drawing/2014/main" id="{40AB0818-3BDB-4C3B-9A5F-51CD66F9C5B2}"/>
              </a:ext>
            </a:extLst>
          </xdr:cNvPr>
          <xdr:cNvSpPr/>
        </xdr:nvSpPr>
        <xdr:spPr>
          <a:xfrm>
            <a:off x="195431" y="2157357"/>
            <a:ext cx="4285130" cy="2363095"/>
          </a:xfrm>
          <a:prstGeom prst="roundRect">
            <a:avLst>
              <a:gd name="adj" fmla="val 0"/>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50" name="Chart 49">
            <a:extLst>
              <a:ext uri="{FF2B5EF4-FFF2-40B4-BE49-F238E27FC236}">
                <a16:creationId xmlns:a16="http://schemas.microsoft.com/office/drawing/2014/main" id="{A4CE0F51-0936-41F8-B5A7-FAE665ECF6CB}"/>
              </a:ext>
            </a:extLst>
          </xdr:cNvPr>
          <xdr:cNvGraphicFramePr>
            <a:graphicFrameLocks/>
          </xdr:cNvGraphicFramePr>
        </xdr:nvGraphicFramePr>
        <xdr:xfrm>
          <a:off x="365760" y="2438400"/>
          <a:ext cx="3939540" cy="1965960"/>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51" name="Rectangle: Rounded Corners 50">
            <a:extLst>
              <a:ext uri="{FF2B5EF4-FFF2-40B4-BE49-F238E27FC236}">
                <a16:creationId xmlns:a16="http://schemas.microsoft.com/office/drawing/2014/main" id="{22F357A2-DC20-43F6-BC9E-C5BD1533ED81}"/>
              </a:ext>
            </a:extLst>
          </xdr:cNvPr>
          <xdr:cNvSpPr/>
        </xdr:nvSpPr>
        <xdr:spPr>
          <a:xfrm>
            <a:off x="973119" y="2205766"/>
            <a:ext cx="2528047" cy="285077"/>
          </a:xfrm>
          <a:prstGeom prst="roundRect">
            <a:avLst/>
          </a:prstGeom>
          <a:gr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t>             </a:t>
            </a:r>
            <a:r>
              <a:rPr lang="en-IN" sz="1400" b="1">
                <a:latin typeface="+mj-lt"/>
              </a:rPr>
              <a:t>CATEGORY WISE PROFIT</a:t>
            </a:r>
          </a:p>
        </xdr:txBody>
      </xdr:sp>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633E977C-35C1-4BD3-B616-43B7475E95E0}"/>
                  </a:ext>
                </a:extLst>
              </xdr:cNvPr>
              <xdr:cNvGraphicFramePr/>
            </xdr:nvGraphicFramePr>
            <xdr:xfrm>
              <a:off x="4663440" y="2575560"/>
              <a:ext cx="4091940" cy="186690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63440" y="2575560"/>
                <a:ext cx="4091940" cy="1866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aphicFrame macro="">
        <xdr:nvGraphicFramePr>
          <xdr:cNvPr id="55" name="Chart 54">
            <a:extLst>
              <a:ext uri="{FF2B5EF4-FFF2-40B4-BE49-F238E27FC236}">
                <a16:creationId xmlns:a16="http://schemas.microsoft.com/office/drawing/2014/main" id="{E5503DB6-4009-4A2F-A8DA-DACA8E11CF99}"/>
              </a:ext>
            </a:extLst>
          </xdr:cNvPr>
          <xdr:cNvGraphicFramePr>
            <a:graphicFrameLocks/>
          </xdr:cNvGraphicFramePr>
        </xdr:nvGraphicFramePr>
        <xdr:xfrm>
          <a:off x="9044940" y="2522220"/>
          <a:ext cx="1965960" cy="195834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4</xdr:col>
      <xdr:colOff>259080</xdr:colOff>
      <xdr:row>27</xdr:row>
      <xdr:rowOff>30480</xdr:rowOff>
    </xdr:from>
    <xdr:to>
      <xdr:col>10</xdr:col>
      <xdr:colOff>563880</xdr:colOff>
      <xdr:row>39</xdr:row>
      <xdr:rowOff>68580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38E99863-ACCC-4D6C-958C-19FCE6C317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97480" y="4968240"/>
              <a:ext cx="3962400" cy="22326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289560</xdr:colOff>
      <xdr:row>28</xdr:row>
      <xdr:rowOff>0</xdr:rowOff>
    </xdr:from>
    <xdr:to>
      <xdr:col>18</xdr:col>
      <xdr:colOff>160020</xdr:colOff>
      <xdr:row>39</xdr:row>
      <xdr:rowOff>15240</xdr:rowOff>
    </xdr:to>
    <xdr:graphicFrame macro="">
      <xdr:nvGraphicFramePr>
        <xdr:cNvPr id="7" name="Chart 6">
          <a:extLst>
            <a:ext uri="{FF2B5EF4-FFF2-40B4-BE49-F238E27FC236}">
              <a16:creationId xmlns:a16="http://schemas.microsoft.com/office/drawing/2014/main" id="{D2359B19-B4A4-4DD8-8DED-26E2344CB7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510540</xdr:colOff>
      <xdr:row>28</xdr:row>
      <xdr:rowOff>160020</xdr:rowOff>
    </xdr:from>
    <xdr:to>
      <xdr:col>22</xdr:col>
      <xdr:colOff>60960</xdr:colOff>
      <xdr:row>39</xdr:row>
      <xdr:rowOff>7620</xdr:rowOff>
    </xdr:to>
    <xdr:graphicFrame macro="">
      <xdr:nvGraphicFramePr>
        <xdr:cNvPr id="8" name="Chart 7">
          <a:extLst>
            <a:ext uri="{FF2B5EF4-FFF2-40B4-BE49-F238E27FC236}">
              <a16:creationId xmlns:a16="http://schemas.microsoft.com/office/drawing/2014/main" id="{AD4F60C3-C776-458B-A469-702CDDE781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182880</xdr:colOff>
      <xdr:row>9</xdr:row>
      <xdr:rowOff>129540</xdr:rowOff>
    </xdr:from>
    <xdr:to>
      <xdr:col>7</xdr:col>
      <xdr:colOff>335280</xdr:colOff>
      <xdr:row>11</xdr:row>
      <xdr:rowOff>24202</xdr:rowOff>
    </xdr:to>
    <xdr:sp macro="" textlink="Sheet7!H10">
      <xdr:nvSpPr>
        <xdr:cNvPr id="13" name="Rectangle: Rounded Corners 12">
          <a:extLst>
            <a:ext uri="{FF2B5EF4-FFF2-40B4-BE49-F238E27FC236}">
              <a16:creationId xmlns:a16="http://schemas.microsoft.com/office/drawing/2014/main" id="{8D0901B9-9B92-4A70-921C-FF8F7A712FAE}"/>
            </a:ext>
          </a:extLst>
        </xdr:cNvPr>
        <xdr:cNvSpPr/>
      </xdr:nvSpPr>
      <xdr:spPr>
        <a:xfrm>
          <a:off x="3840480" y="1775460"/>
          <a:ext cx="762000" cy="26042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C8C9154-EF65-4330-8CAA-FC85FB6B7149}" type="TxLink">
            <a:rPr lang="en-US" sz="1200" b="0" i="0" u="none" strike="noStrike">
              <a:solidFill>
                <a:schemeClr val="bg2"/>
              </a:solidFill>
              <a:latin typeface="Britannic Bold" panose="020B0903060703020204" pitchFamily="34" charset="0"/>
              <a:ea typeface="Calibri"/>
              <a:cs typeface="Calibri"/>
            </a:rPr>
            <a:pPr algn="l"/>
            <a:t>49.14%</a:t>
          </a:fld>
          <a:endParaRPr lang="en-IN" sz="1200" b="0" i="0" u="none" strike="noStrike">
            <a:solidFill>
              <a:schemeClr val="bg2"/>
            </a:solidFill>
            <a:latin typeface="Britannic Bold" panose="020B0903060703020204" pitchFamily="34" charset="0"/>
            <a:ea typeface="Calibri"/>
            <a:cs typeface="Calibri"/>
          </a:endParaRPr>
        </a:p>
      </xdr:txBody>
    </xdr:sp>
    <xdr:clientData/>
  </xdr:twoCellAnchor>
  <xdr:twoCellAnchor>
    <xdr:from>
      <xdr:col>9</xdr:col>
      <xdr:colOff>495300</xdr:colOff>
      <xdr:row>9</xdr:row>
      <xdr:rowOff>114300</xdr:rowOff>
    </xdr:from>
    <xdr:to>
      <xdr:col>11</xdr:col>
      <xdr:colOff>38100</xdr:colOff>
      <xdr:row>11</xdr:row>
      <xdr:rowOff>8962</xdr:rowOff>
    </xdr:to>
    <xdr:sp macro="" textlink="Sheet7!I10">
      <xdr:nvSpPr>
        <xdr:cNvPr id="17" name="Rectangle: Rounded Corners 16">
          <a:extLst>
            <a:ext uri="{FF2B5EF4-FFF2-40B4-BE49-F238E27FC236}">
              <a16:creationId xmlns:a16="http://schemas.microsoft.com/office/drawing/2014/main" id="{2173AA83-4243-4464-A7AA-E30C6EA11A07}"/>
            </a:ext>
          </a:extLst>
        </xdr:cNvPr>
        <xdr:cNvSpPr/>
      </xdr:nvSpPr>
      <xdr:spPr>
        <a:xfrm>
          <a:off x="5981700" y="1760220"/>
          <a:ext cx="762000" cy="26042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B005F16C-A08A-4B81-8AFA-E2DEC4E02C6B}" type="TxLink">
            <a:rPr lang="en-US" sz="1200" b="0" i="0" u="none" strike="noStrike">
              <a:solidFill>
                <a:schemeClr val="bg2"/>
              </a:solidFill>
              <a:latin typeface="Britannic Bold" panose="020B0903060703020204" pitchFamily="34" charset="0"/>
              <a:ea typeface="Calibri"/>
              <a:cs typeface="Calibri"/>
            </a:rPr>
            <a:pPr algn="l"/>
            <a:t>72.27%</a:t>
          </a:fld>
          <a:endParaRPr lang="en-IN" sz="1200" b="0" i="0" u="none" strike="noStrike">
            <a:solidFill>
              <a:schemeClr val="bg2"/>
            </a:solidFill>
            <a:latin typeface="Britannic Bold" panose="020B0903060703020204" pitchFamily="34" charset="0"/>
            <a:ea typeface="Calibri"/>
            <a:cs typeface="Calibri"/>
          </a:endParaRPr>
        </a:p>
      </xdr:txBody>
    </xdr:sp>
    <xdr:clientData/>
  </xdr:twoCellAnchor>
  <xdr:twoCellAnchor>
    <xdr:from>
      <xdr:col>13</xdr:col>
      <xdr:colOff>190500</xdr:colOff>
      <xdr:row>9</xdr:row>
      <xdr:rowOff>114300</xdr:rowOff>
    </xdr:from>
    <xdr:to>
      <xdr:col>14</xdr:col>
      <xdr:colOff>342900</xdr:colOff>
      <xdr:row>11</xdr:row>
      <xdr:rowOff>8962</xdr:rowOff>
    </xdr:to>
    <xdr:sp macro="" textlink="Sheet7!J10">
      <xdr:nvSpPr>
        <xdr:cNvPr id="22" name="Rectangle: Rounded Corners 21">
          <a:extLst>
            <a:ext uri="{FF2B5EF4-FFF2-40B4-BE49-F238E27FC236}">
              <a16:creationId xmlns:a16="http://schemas.microsoft.com/office/drawing/2014/main" id="{E04ABE81-CC25-479A-8E0A-99472CF9BD29}"/>
            </a:ext>
          </a:extLst>
        </xdr:cNvPr>
        <xdr:cNvSpPr/>
      </xdr:nvSpPr>
      <xdr:spPr>
        <a:xfrm>
          <a:off x="8115300" y="1760220"/>
          <a:ext cx="762000" cy="26042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CFC1637E-5A88-4B2C-B2AE-409F4D29ED20}" type="TxLink">
            <a:rPr lang="en-US" sz="1200" b="0" i="0" u="none" strike="noStrike">
              <a:solidFill>
                <a:schemeClr val="bg2"/>
              </a:solidFill>
              <a:latin typeface="Britannic Bold" panose="020B0903060703020204" pitchFamily="34" charset="0"/>
              <a:ea typeface="Calibri"/>
              <a:cs typeface="Calibri"/>
            </a:rPr>
            <a:pPr algn="l"/>
            <a:t>55.90%</a:t>
          </a:fld>
          <a:endParaRPr lang="en-IN" sz="1200" b="0" i="0" u="none" strike="noStrike">
            <a:solidFill>
              <a:schemeClr val="bg2"/>
            </a:solidFill>
            <a:latin typeface="Britannic Bold" panose="020B0903060703020204" pitchFamily="34" charset="0"/>
            <a:ea typeface="Calibri"/>
            <a:cs typeface="Calibri"/>
          </a:endParaRPr>
        </a:p>
      </xdr:txBody>
    </xdr:sp>
    <xdr:clientData/>
  </xdr:twoCellAnchor>
  <xdr:twoCellAnchor>
    <xdr:from>
      <xdr:col>16</xdr:col>
      <xdr:colOff>548640</xdr:colOff>
      <xdr:row>9</xdr:row>
      <xdr:rowOff>121920</xdr:rowOff>
    </xdr:from>
    <xdr:to>
      <xdr:col>18</xdr:col>
      <xdr:colOff>91440</xdr:colOff>
      <xdr:row>11</xdr:row>
      <xdr:rowOff>16582</xdr:rowOff>
    </xdr:to>
    <xdr:sp macro="" textlink="Sheet7!K10">
      <xdr:nvSpPr>
        <xdr:cNvPr id="35" name="Rectangle: Rounded Corners 34">
          <a:extLst>
            <a:ext uri="{FF2B5EF4-FFF2-40B4-BE49-F238E27FC236}">
              <a16:creationId xmlns:a16="http://schemas.microsoft.com/office/drawing/2014/main" id="{B4F675B5-92B3-45CB-880A-016470B73134}"/>
            </a:ext>
          </a:extLst>
        </xdr:cNvPr>
        <xdr:cNvSpPr/>
      </xdr:nvSpPr>
      <xdr:spPr>
        <a:xfrm>
          <a:off x="10302240" y="1767840"/>
          <a:ext cx="762000" cy="26042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EB84B6C-893D-4646-8C0D-07FC0FB88889}" type="TxLink">
            <a:rPr lang="en-US" sz="1200" b="0" i="0" u="none" strike="noStrike">
              <a:solidFill>
                <a:schemeClr val="bg2"/>
              </a:solidFill>
              <a:latin typeface="Britannic Bold" panose="020B0903060703020204" pitchFamily="34" charset="0"/>
              <a:ea typeface="Calibri"/>
              <a:cs typeface="Calibri"/>
            </a:rPr>
            <a:pPr algn="l"/>
            <a:t>58.50%</a:t>
          </a:fld>
          <a:endParaRPr lang="en-IN" sz="1200" b="0" i="0" u="none" strike="noStrike">
            <a:solidFill>
              <a:schemeClr val="bg2"/>
            </a:solidFill>
            <a:latin typeface="Britannic Bold" panose="020B0903060703020204" pitchFamily="34" charset="0"/>
            <a:ea typeface="Calibri"/>
            <a:cs typeface="Calibri"/>
          </a:endParaRPr>
        </a:p>
      </xdr:txBody>
    </xdr:sp>
    <xdr:clientData/>
  </xdr:twoCellAnchor>
  <xdr:twoCellAnchor>
    <xdr:from>
      <xdr:col>20</xdr:col>
      <xdr:colOff>419100</xdr:colOff>
      <xdr:row>9</xdr:row>
      <xdr:rowOff>137160</xdr:rowOff>
    </xdr:from>
    <xdr:to>
      <xdr:col>21</xdr:col>
      <xdr:colOff>571500</xdr:colOff>
      <xdr:row>11</xdr:row>
      <xdr:rowOff>31822</xdr:rowOff>
    </xdr:to>
    <xdr:sp macro="" textlink="Sheet7!L10">
      <xdr:nvSpPr>
        <xdr:cNvPr id="38" name="Rectangle: Rounded Corners 37">
          <a:extLst>
            <a:ext uri="{FF2B5EF4-FFF2-40B4-BE49-F238E27FC236}">
              <a16:creationId xmlns:a16="http://schemas.microsoft.com/office/drawing/2014/main" id="{90474D24-31FD-44AB-AD23-DED40E7EBC9E}"/>
            </a:ext>
          </a:extLst>
        </xdr:cNvPr>
        <xdr:cNvSpPr/>
      </xdr:nvSpPr>
      <xdr:spPr>
        <a:xfrm>
          <a:off x="12611100" y="1783080"/>
          <a:ext cx="762000" cy="260422"/>
        </a:xfrm>
        <a:prstGeom prst="round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20D8204-BC12-4145-896F-F2A8D5C2687C}" type="TxLink">
            <a:rPr lang="en-US" sz="1200" b="0" i="0" u="none" strike="noStrike">
              <a:solidFill>
                <a:schemeClr val="bg2"/>
              </a:solidFill>
              <a:latin typeface="Britannic Bold" panose="020B0903060703020204" pitchFamily="34" charset="0"/>
              <a:ea typeface="Calibri"/>
              <a:cs typeface="Calibri"/>
            </a:rPr>
            <a:pPr algn="l"/>
            <a:t>15.51%</a:t>
          </a:fld>
          <a:endParaRPr lang="en-IN" sz="1200" b="0" i="0" u="none" strike="noStrike">
            <a:solidFill>
              <a:schemeClr val="bg2"/>
            </a:solidFill>
            <a:latin typeface="Britannic Bold" panose="020B0903060703020204" pitchFamily="34" charset="0"/>
            <a:ea typeface="Calibri"/>
            <a:cs typeface="Calibri"/>
          </a:endParaRPr>
        </a:p>
      </xdr:txBody>
    </xdr:sp>
    <xdr:clientData/>
  </xdr:twoCellAnchor>
  <xdr:twoCellAnchor>
    <xdr:from>
      <xdr:col>8</xdr:col>
      <xdr:colOff>137160</xdr:colOff>
      <xdr:row>7</xdr:row>
      <xdr:rowOff>7620</xdr:rowOff>
    </xdr:from>
    <xdr:to>
      <xdr:col>10</xdr:col>
      <xdr:colOff>449580</xdr:colOff>
      <xdr:row>9</xdr:row>
      <xdr:rowOff>30480</xdr:rowOff>
    </xdr:to>
    <xdr:graphicFrame macro="">
      <xdr:nvGraphicFramePr>
        <xdr:cNvPr id="48" name="Chart 47">
          <a:extLst>
            <a:ext uri="{FF2B5EF4-FFF2-40B4-BE49-F238E27FC236}">
              <a16:creationId xmlns:a16="http://schemas.microsoft.com/office/drawing/2014/main" id="{A82634A4-BFF6-4744-A11B-14B7A6B1CB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41237</xdr:colOff>
      <xdr:row>6</xdr:row>
      <xdr:rowOff>129091</xdr:rowOff>
    </xdr:from>
    <xdr:to>
      <xdr:col>17</xdr:col>
      <xdr:colOff>597497</xdr:colOff>
      <xdr:row>8</xdr:row>
      <xdr:rowOff>174811</xdr:rowOff>
    </xdr:to>
    <xdr:graphicFrame macro="">
      <xdr:nvGraphicFramePr>
        <xdr:cNvPr id="52" name="Chart 51">
          <a:extLst>
            <a:ext uri="{FF2B5EF4-FFF2-40B4-BE49-F238E27FC236}">
              <a16:creationId xmlns:a16="http://schemas.microsoft.com/office/drawing/2014/main" id="{E912F751-B270-4019-ADBB-59FA7BEF9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507851</xdr:colOff>
      <xdr:row>7</xdr:row>
      <xdr:rowOff>8517</xdr:rowOff>
    </xdr:from>
    <xdr:to>
      <xdr:col>21</xdr:col>
      <xdr:colOff>355451</xdr:colOff>
      <xdr:row>9</xdr:row>
      <xdr:rowOff>897</xdr:rowOff>
    </xdr:to>
    <xdr:graphicFrame macro="">
      <xdr:nvGraphicFramePr>
        <xdr:cNvPr id="53" name="Chart 52">
          <a:extLst>
            <a:ext uri="{FF2B5EF4-FFF2-40B4-BE49-F238E27FC236}">
              <a16:creationId xmlns:a16="http://schemas.microsoft.com/office/drawing/2014/main" id="{72389CEB-6831-4507-9803-72EDA53E55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15240</xdr:colOff>
      <xdr:row>2</xdr:row>
      <xdr:rowOff>60960</xdr:rowOff>
    </xdr:from>
    <xdr:to>
      <xdr:col>4</xdr:col>
      <xdr:colOff>121919</xdr:colOff>
      <xdr:row>20</xdr:row>
      <xdr:rowOff>99059</xdr:rowOff>
    </xdr:to>
    <xdr:sp macro="" textlink="">
      <xdr:nvSpPr>
        <xdr:cNvPr id="58" name="Rectangle: Rounded Corners 57">
          <a:extLst>
            <a:ext uri="{FF2B5EF4-FFF2-40B4-BE49-F238E27FC236}">
              <a16:creationId xmlns:a16="http://schemas.microsoft.com/office/drawing/2014/main" id="{3E547956-020C-4B1B-9CBF-21AE29B45975}"/>
            </a:ext>
          </a:extLst>
        </xdr:cNvPr>
        <xdr:cNvSpPr/>
      </xdr:nvSpPr>
      <xdr:spPr>
        <a:xfrm>
          <a:off x="15240" y="426720"/>
          <a:ext cx="2545079" cy="3329939"/>
        </a:xfrm>
        <a:prstGeom prst="roundRect">
          <a:avLst>
            <a:gd name="adj" fmla="val 677"/>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xdr:colOff>
      <xdr:row>20</xdr:row>
      <xdr:rowOff>175260</xdr:rowOff>
    </xdr:from>
    <xdr:to>
      <xdr:col>4</xdr:col>
      <xdr:colOff>114299</xdr:colOff>
      <xdr:row>40</xdr:row>
      <xdr:rowOff>0</xdr:rowOff>
    </xdr:to>
    <xdr:sp macro="" textlink="">
      <xdr:nvSpPr>
        <xdr:cNvPr id="60" name="Rectangle: Rounded Corners 59">
          <a:extLst>
            <a:ext uri="{FF2B5EF4-FFF2-40B4-BE49-F238E27FC236}">
              <a16:creationId xmlns:a16="http://schemas.microsoft.com/office/drawing/2014/main" id="{72567F06-8761-44C5-B77A-30B46AEFC528}"/>
            </a:ext>
          </a:extLst>
        </xdr:cNvPr>
        <xdr:cNvSpPr/>
      </xdr:nvSpPr>
      <xdr:spPr>
        <a:xfrm>
          <a:off x="7620" y="3832860"/>
          <a:ext cx="2545079" cy="3482340"/>
        </a:xfrm>
        <a:prstGeom prst="roundRect">
          <a:avLst>
            <a:gd name="adj" fmla="val 677"/>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68580</xdr:colOff>
      <xdr:row>3</xdr:row>
      <xdr:rowOff>38100</xdr:rowOff>
    </xdr:from>
    <xdr:to>
      <xdr:col>4</xdr:col>
      <xdr:colOff>60960</xdr:colOff>
      <xdr:row>20</xdr:row>
      <xdr:rowOff>7619</xdr:rowOff>
    </xdr:to>
    <mc:AlternateContent xmlns:mc="http://schemas.openxmlformats.org/markup-compatibility/2006" xmlns:a14="http://schemas.microsoft.com/office/drawing/2010/main">
      <mc:Choice Requires="a14">
        <xdr:graphicFrame macro="">
          <xdr:nvGraphicFramePr>
            <xdr:cNvPr id="62" name="Segment 1">
              <a:extLst>
                <a:ext uri="{FF2B5EF4-FFF2-40B4-BE49-F238E27FC236}">
                  <a16:creationId xmlns:a16="http://schemas.microsoft.com/office/drawing/2014/main" id="{80EC7061-1A48-4EAE-BB98-C5F1B072CB2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68580" y="586740"/>
              <a:ext cx="2430780" cy="3078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91440</xdr:colOff>
      <xdr:row>22</xdr:row>
      <xdr:rowOff>15240</xdr:rowOff>
    </xdr:from>
    <xdr:to>
      <xdr:col>4</xdr:col>
      <xdr:colOff>15240</xdr:colOff>
      <xdr:row>39</xdr:row>
      <xdr:rowOff>91440</xdr:rowOff>
    </xdr:to>
    <mc:AlternateContent xmlns:mc="http://schemas.openxmlformats.org/markup-compatibility/2006" xmlns:a14="http://schemas.microsoft.com/office/drawing/2010/main">
      <mc:Choice Requires="a14">
        <xdr:graphicFrame macro="">
          <xdr:nvGraphicFramePr>
            <xdr:cNvPr id="63" name="Region 1">
              <a:extLst>
                <a:ext uri="{FF2B5EF4-FFF2-40B4-BE49-F238E27FC236}">
                  <a16:creationId xmlns:a16="http://schemas.microsoft.com/office/drawing/2014/main" id="{F284D4DE-8F81-4B22-9166-4E34C64C35B9}"/>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1440" y="4038600"/>
              <a:ext cx="2362200" cy="3185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426720</xdr:colOff>
      <xdr:row>6</xdr:row>
      <xdr:rowOff>152400</xdr:rowOff>
    </xdr:from>
    <xdr:to>
      <xdr:col>14</xdr:col>
      <xdr:colOff>266700</xdr:colOff>
      <xdr:row>9</xdr:row>
      <xdr:rowOff>38100</xdr:rowOff>
    </xdr:to>
    <xdr:graphicFrame macro="">
      <xdr:nvGraphicFramePr>
        <xdr:cNvPr id="56" name="Chart 55">
          <a:extLst>
            <a:ext uri="{FF2B5EF4-FFF2-40B4-BE49-F238E27FC236}">
              <a16:creationId xmlns:a16="http://schemas.microsoft.com/office/drawing/2014/main" id="{6AD3EE8A-26B1-4C3B-A71E-92C371FD48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si Kumari" refreshedDate="45754.825447916664" createdVersion="8" refreshedVersion="8" minRefreshableVersion="3" recordCount="9994" xr:uid="{211BE31B-EF19-42DD-B5D3-A2A27F153A0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5462889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5003B8C-E50F-49B1-B3F2-C61A28AAA82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x="1"/>
        <item x="2"/>
        <item x="3"/>
        <item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1"/>
          </reference>
        </references>
      </pivotArea>
    </chartFormat>
    <chartFormat chart="8"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1"/>
          </reference>
        </references>
      </pivotArea>
    </chartFormat>
    <chartFormat chart="15"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A5A28F-3752-408B-A606-AE50AEFBB9E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1"/>
    </i>
    <i>
      <x v="2"/>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506A8C-CB50-4584-BC2E-62DE92BB60C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2FBED8-EE64-4988-98C1-CA01EEAE4A3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7"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15" count="1" selected="0">
            <x v="0"/>
          </reference>
        </references>
      </pivotArea>
    </chartFormat>
    <chartFormat chart="9" format="7">
      <pivotArea type="data" outline="0" fieldPosition="0">
        <references count="2">
          <reference field="4294967294" count="1" selected="0">
            <x v="0"/>
          </reference>
          <reference field="15" count="1" selected="0">
            <x v="1"/>
          </reference>
        </references>
      </pivotArea>
    </chartFormat>
    <chartFormat chart="9" format="8">
      <pivotArea type="data" outline="0" fieldPosition="0">
        <references count="2">
          <reference field="4294967294" count="1" selected="0">
            <x v="0"/>
          </reference>
          <reference field="15" count="1" selected="0">
            <x v="2"/>
          </reference>
        </references>
      </pivotArea>
    </chartFormat>
    <chartFormat chart="7" format="1">
      <pivotArea type="data" outline="0" fieldPosition="0">
        <references count="2">
          <reference field="4294967294" count="1" selected="0">
            <x v="0"/>
          </reference>
          <reference field="15" count="1" selected="0">
            <x v="0"/>
          </reference>
        </references>
      </pivotArea>
    </chartFormat>
    <chartFormat chart="7" format="2">
      <pivotArea type="data" outline="0" fieldPosition="0">
        <references count="2">
          <reference field="4294967294" count="1" selected="0">
            <x v="0"/>
          </reference>
          <reference field="15" count="1" selected="0">
            <x v="1"/>
          </reference>
        </references>
      </pivotArea>
    </chartFormat>
    <chartFormat chart="7"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C6A8B76-2FE3-4360-9746-C3708BF68C3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axis="axisRow" showAll="0" measureFilter="1" sortType="descending">
      <items count="18">
        <item x="3"/>
        <item x="14"/>
        <item x="4"/>
        <item x="7"/>
        <item x="10"/>
        <item x="15"/>
        <item x="2"/>
        <item x="5"/>
        <item x="13"/>
        <item x="12"/>
        <item x="16"/>
        <item x="1"/>
        <item x="0"/>
        <item x="8"/>
        <item x="6"/>
        <item x="9"/>
        <item x="11"/>
        <item t="default"/>
      </items>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i>
    <i>
      <x v="2"/>
    </i>
    <i>
      <x v="3"/>
    </i>
    <i>
      <x v="5"/>
    </i>
    <i>
      <x v="11"/>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2F75291-B3D6-4116-BD20-0CC887106D0D}"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3">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B68E62-B066-4F86-94FB-66A8407AFD7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B5ACBB-00DC-4413-A0B7-F74D4D1F352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BBE8D31-CA12-4437-BA40-0218A3D65ED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85AF158-996F-42EC-9A70-B7B2EAA9C84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493886C-B63C-440A-95ED-DB8C05B366F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8"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5">
    <i>
      <x/>
    </i>
    <i>
      <x v="1"/>
    </i>
    <i>
      <x v="2"/>
    </i>
    <i>
      <x v="3"/>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5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2">
          <reference field="4294967294" count="1" selected="0">
            <x v="0"/>
          </reference>
          <reference field="2" count="1" selected="0">
            <x v="0"/>
          </reference>
        </references>
      </pivotArea>
    </chartFormat>
    <chartFormat chart="2" format="32">
      <pivotArea type="data" outline="0" fieldPosition="0">
        <references count="2">
          <reference field="4294967294" count="1" selected="0">
            <x v="0"/>
          </reference>
          <reference field="2" count="1" selected="0">
            <x v="1"/>
          </reference>
        </references>
      </pivotArea>
    </chartFormat>
    <chartFormat chart="2" format="33">
      <pivotArea type="data" outline="0" fieldPosition="0">
        <references count="2">
          <reference field="4294967294" count="1" selected="0">
            <x v="0"/>
          </reference>
          <reference field="2" count="1" selected="0">
            <x v="2"/>
          </reference>
        </references>
      </pivotArea>
    </chartFormat>
    <chartFormat chart="2" format="34">
      <pivotArea type="data" outline="0" fieldPosition="0">
        <references count="2">
          <reference field="4294967294" count="1" selected="0">
            <x v="0"/>
          </reference>
          <reference field="2" count="1" selected="0">
            <x v="3"/>
          </reference>
        </references>
      </pivotArea>
    </chartFormat>
    <chartFormat chart="2" format="35" series="1">
      <pivotArea type="data" outline="0" fieldPosition="0">
        <references count="1">
          <reference field="4294967294" count="1" selected="0">
            <x v="1"/>
          </reference>
        </references>
      </pivotArea>
    </chartFormat>
    <chartFormat chart="2" format="36">
      <pivotArea type="data" outline="0" fieldPosition="0">
        <references count="2">
          <reference field="4294967294" count="1" selected="0">
            <x v="1"/>
          </reference>
          <reference field="2" count="1" selected="0">
            <x v="0"/>
          </reference>
        </references>
      </pivotArea>
    </chartFormat>
    <chartFormat chart="2" format="37">
      <pivotArea type="data" outline="0" fieldPosition="0">
        <references count="2">
          <reference field="4294967294" count="1" selected="0">
            <x v="1"/>
          </reference>
          <reference field="2" count="1" selected="0">
            <x v="1"/>
          </reference>
        </references>
      </pivotArea>
    </chartFormat>
    <chartFormat chart="2" format="38">
      <pivotArea type="data" outline="0" fieldPosition="0">
        <references count="2">
          <reference field="4294967294" count="1" selected="0">
            <x v="1"/>
          </reference>
          <reference field="2" count="1" selected="0">
            <x v="2"/>
          </reference>
        </references>
      </pivotArea>
    </chartFormat>
    <chartFormat chart="2" format="39">
      <pivotArea type="data" outline="0" fieldPosition="0">
        <references count="2">
          <reference field="4294967294" count="1" selected="0">
            <x v="1"/>
          </reference>
          <reference field="2" count="1" selected="0">
            <x v="3"/>
          </reference>
        </references>
      </pivotArea>
    </chartFormat>
    <chartFormat chart="2" format="40" series="1">
      <pivotArea type="data" outline="0" fieldPosition="0">
        <references count="1">
          <reference field="4294967294" count="1" selected="0">
            <x v="2"/>
          </reference>
        </references>
      </pivotArea>
    </chartFormat>
    <chartFormat chart="2" format="41">
      <pivotArea type="data" outline="0" fieldPosition="0">
        <references count="2">
          <reference field="4294967294" count="1" selected="0">
            <x v="2"/>
          </reference>
          <reference field="2" count="1" selected="0">
            <x v="0"/>
          </reference>
        </references>
      </pivotArea>
    </chartFormat>
    <chartFormat chart="2" format="42">
      <pivotArea type="data" outline="0" fieldPosition="0">
        <references count="2">
          <reference field="4294967294" count="1" selected="0">
            <x v="2"/>
          </reference>
          <reference field="2" count="1" selected="0">
            <x v="1"/>
          </reference>
        </references>
      </pivotArea>
    </chartFormat>
    <chartFormat chart="2" format="43">
      <pivotArea type="data" outline="0" fieldPosition="0">
        <references count="2">
          <reference field="4294967294" count="1" selected="0">
            <x v="2"/>
          </reference>
          <reference field="2" count="1" selected="0">
            <x v="2"/>
          </reference>
        </references>
      </pivotArea>
    </chartFormat>
    <chartFormat chart="2" format="44">
      <pivotArea type="data" outline="0" fieldPosition="0">
        <references count="2">
          <reference field="4294967294" count="1" selected="0">
            <x v="2"/>
          </reference>
          <reference field="2" count="1" selected="0">
            <x v="3"/>
          </reference>
        </references>
      </pivotArea>
    </chartFormat>
    <chartFormat chart="2" format="45" series="1">
      <pivotArea type="data" outline="0" fieldPosition="0">
        <references count="1">
          <reference field="4294967294" count="1" selected="0">
            <x v="3"/>
          </reference>
        </references>
      </pivotArea>
    </chartFormat>
    <chartFormat chart="2" format="46">
      <pivotArea type="data" outline="0" fieldPosition="0">
        <references count="2">
          <reference field="4294967294" count="1" selected="0">
            <x v="3"/>
          </reference>
          <reference field="2" count="1" selected="0">
            <x v="0"/>
          </reference>
        </references>
      </pivotArea>
    </chartFormat>
    <chartFormat chart="2" format="47">
      <pivotArea type="data" outline="0" fieldPosition="0">
        <references count="2">
          <reference field="4294967294" count="1" selected="0">
            <x v="3"/>
          </reference>
          <reference field="2" count="1" selected="0">
            <x v="1"/>
          </reference>
        </references>
      </pivotArea>
    </chartFormat>
    <chartFormat chart="2" format="48">
      <pivotArea type="data" outline="0" fieldPosition="0">
        <references count="2">
          <reference field="4294967294" count="1" selected="0">
            <x v="3"/>
          </reference>
          <reference field="2" count="1" selected="0">
            <x v="2"/>
          </reference>
        </references>
      </pivotArea>
    </chartFormat>
    <chartFormat chart="2" format="49">
      <pivotArea type="data" outline="0" fieldPosition="0">
        <references count="2">
          <reference field="4294967294" count="1" selected="0">
            <x v="3"/>
          </reference>
          <reference field="2" count="1" selected="0">
            <x v="3"/>
          </reference>
        </references>
      </pivotArea>
    </chartFormat>
    <chartFormat chart="2" format="50" series="1">
      <pivotArea type="data" outline="0" fieldPosition="0">
        <references count="1">
          <reference field="4294967294" count="1" selected="0">
            <x v="4"/>
          </reference>
        </references>
      </pivotArea>
    </chartFormat>
    <chartFormat chart="2" format="51">
      <pivotArea type="data" outline="0" fieldPosition="0">
        <references count="2">
          <reference field="4294967294" count="1" selected="0">
            <x v="4"/>
          </reference>
          <reference field="2" count="1" selected="0">
            <x v="0"/>
          </reference>
        </references>
      </pivotArea>
    </chartFormat>
    <chartFormat chart="2" format="52">
      <pivotArea type="data" outline="0" fieldPosition="0">
        <references count="2">
          <reference field="4294967294" count="1" selected="0">
            <x v="4"/>
          </reference>
          <reference field="2" count="1" selected="0">
            <x v="1"/>
          </reference>
        </references>
      </pivotArea>
    </chartFormat>
    <chartFormat chart="2" format="53">
      <pivotArea type="data" outline="0" fieldPosition="0">
        <references count="2">
          <reference field="4294967294" count="1" selected="0">
            <x v="4"/>
          </reference>
          <reference field="2" count="1" selected="0">
            <x v="2"/>
          </reference>
        </references>
      </pivotArea>
    </chartFormat>
    <chartFormat chart="2" format="54">
      <pivotArea type="data" outline="0" fieldPosition="0">
        <references count="2">
          <reference field="4294967294" count="1" selected="0">
            <x v="4"/>
          </reference>
          <reference field="2" count="1" selected="0">
            <x v="3"/>
          </reference>
        </references>
      </pivotArea>
    </chartFormat>
    <chartFormat chart="0" format="5">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2">
          <reference field="4294967294" count="1" selected="0">
            <x v="0"/>
          </reference>
          <reference field="2" count="1" selected="0">
            <x v="1"/>
          </reference>
        </references>
      </pivotArea>
    </chartFormat>
    <chartFormat chart="0" format="7">
      <pivotArea type="data" outline="0" fieldPosition="0">
        <references count="2">
          <reference field="4294967294" count="1" selected="0">
            <x v="0"/>
          </reference>
          <reference field="2" count="1" selected="0">
            <x v="2"/>
          </reference>
        </references>
      </pivotArea>
    </chartFormat>
    <chartFormat chart="0" format="8">
      <pivotArea type="data" outline="0" fieldPosition="0">
        <references count="2">
          <reference field="4294967294" count="1" selected="0">
            <x v="0"/>
          </reference>
          <reference field="2" count="1" selected="0">
            <x v="3"/>
          </reference>
        </references>
      </pivotArea>
    </chartFormat>
    <chartFormat chart="0" format="9">
      <pivotArea type="data" outline="0" fieldPosition="0">
        <references count="2">
          <reference field="4294967294" count="1" selected="0">
            <x v="1"/>
          </reference>
          <reference field="2" count="1" selected="0">
            <x v="0"/>
          </reference>
        </references>
      </pivotArea>
    </chartFormat>
    <chartFormat chart="0" format="10">
      <pivotArea type="data" outline="0" fieldPosition="0">
        <references count="2">
          <reference field="4294967294" count="1" selected="0">
            <x v="1"/>
          </reference>
          <reference field="2" count="1" selected="0">
            <x v="1"/>
          </reference>
        </references>
      </pivotArea>
    </chartFormat>
    <chartFormat chart="0" format="11">
      <pivotArea type="data" outline="0" fieldPosition="0">
        <references count="2">
          <reference field="4294967294" count="1" selected="0">
            <x v="1"/>
          </reference>
          <reference field="2" count="1" selected="0">
            <x v="2"/>
          </reference>
        </references>
      </pivotArea>
    </chartFormat>
    <chartFormat chart="0" format="12">
      <pivotArea type="data" outline="0" fieldPosition="0">
        <references count="2">
          <reference field="4294967294" count="1" selected="0">
            <x v="1"/>
          </reference>
          <reference field="2" count="1" selected="0">
            <x v="3"/>
          </reference>
        </references>
      </pivotArea>
    </chartFormat>
    <chartFormat chart="0" format="13">
      <pivotArea type="data" outline="0" fieldPosition="0">
        <references count="2">
          <reference field="4294967294" count="1" selected="0">
            <x v="2"/>
          </reference>
          <reference field="2" count="1" selected="0">
            <x v="0"/>
          </reference>
        </references>
      </pivotArea>
    </chartFormat>
    <chartFormat chart="0" format="14">
      <pivotArea type="data" outline="0" fieldPosition="0">
        <references count="2">
          <reference field="4294967294" count="1" selected="0">
            <x v="2"/>
          </reference>
          <reference field="2" count="1" selected="0">
            <x v="1"/>
          </reference>
        </references>
      </pivotArea>
    </chartFormat>
    <chartFormat chart="0" format="15">
      <pivotArea type="data" outline="0" fieldPosition="0">
        <references count="2">
          <reference field="4294967294" count="1" selected="0">
            <x v="2"/>
          </reference>
          <reference field="2" count="1" selected="0">
            <x v="2"/>
          </reference>
        </references>
      </pivotArea>
    </chartFormat>
    <chartFormat chart="0" format="16">
      <pivotArea type="data" outline="0" fieldPosition="0">
        <references count="2">
          <reference field="4294967294" count="1" selected="0">
            <x v="2"/>
          </reference>
          <reference field="2" count="1" selected="0">
            <x v="3"/>
          </reference>
        </references>
      </pivotArea>
    </chartFormat>
    <chartFormat chart="0" format="17">
      <pivotArea type="data" outline="0" fieldPosition="0">
        <references count="2">
          <reference field="4294967294" count="1" selected="0">
            <x v="3"/>
          </reference>
          <reference field="2" count="1" selected="0">
            <x v="0"/>
          </reference>
        </references>
      </pivotArea>
    </chartFormat>
    <chartFormat chart="0" format="18">
      <pivotArea type="data" outline="0" fieldPosition="0">
        <references count="2">
          <reference field="4294967294" count="1" selected="0">
            <x v="3"/>
          </reference>
          <reference field="2" count="1" selected="0">
            <x v="1"/>
          </reference>
        </references>
      </pivotArea>
    </chartFormat>
    <chartFormat chart="0" format="19">
      <pivotArea type="data" outline="0" fieldPosition="0">
        <references count="2">
          <reference field="4294967294" count="1" selected="0">
            <x v="3"/>
          </reference>
          <reference field="2" count="1" selected="0">
            <x v="2"/>
          </reference>
        </references>
      </pivotArea>
    </chartFormat>
    <chartFormat chart="0" format="20">
      <pivotArea type="data" outline="0" fieldPosition="0">
        <references count="2">
          <reference field="4294967294" count="1" selected="0">
            <x v="3"/>
          </reference>
          <reference field="2" count="1" selected="0">
            <x v="3"/>
          </reference>
        </references>
      </pivotArea>
    </chartFormat>
    <chartFormat chart="0" format="21">
      <pivotArea type="data" outline="0" fieldPosition="0">
        <references count="2">
          <reference field="4294967294" count="1" selected="0">
            <x v="4"/>
          </reference>
          <reference field="2" count="1" selected="0">
            <x v="0"/>
          </reference>
        </references>
      </pivotArea>
    </chartFormat>
    <chartFormat chart="0" format="22">
      <pivotArea type="data" outline="0" fieldPosition="0">
        <references count="2">
          <reference field="4294967294" count="1" selected="0">
            <x v="4"/>
          </reference>
          <reference field="2" count="1" selected="0">
            <x v="1"/>
          </reference>
        </references>
      </pivotArea>
    </chartFormat>
    <chartFormat chart="0" format="23">
      <pivotArea type="data" outline="0" fieldPosition="0">
        <references count="2">
          <reference field="4294967294" count="1" selected="0">
            <x v="4"/>
          </reference>
          <reference field="2" count="1" selected="0">
            <x v="2"/>
          </reference>
        </references>
      </pivotArea>
    </chartFormat>
    <chartFormat chart="0" format="24">
      <pivotArea type="data" outline="0" fieldPosition="0">
        <references count="2">
          <reference field="4294967294" count="1" selected="0">
            <x v="4"/>
          </reference>
          <reference field="2"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6755C0A7-8B42-4127-BFCE-40CEB5473EB8}" sourceName="Year">
  <pivotTables>
    <pivotTable tabId="6" name="PivotTable3"/>
    <pivotTable tabId="4" name="PivotTable1"/>
    <pivotTable tabId="5" name="PivotTable2"/>
    <pivotTable tabId="7" name="PivotTable4"/>
    <pivotTable tabId="8" name="PivotTable5"/>
    <pivotTable tabId="9" name="PivotTable11"/>
    <pivotTable tabId="9" name="PivotTable6"/>
    <pivotTable tabId="9" name="PivotTable7"/>
    <pivotTable tabId="9" name="PivotTable8"/>
    <pivotTable tabId="9" name="PivotTable9"/>
    <pivotTable tabId="11" name="PivotTable1"/>
  </pivotTables>
  <data>
    <tabular pivotCacheId="54628896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7EA06D4-7F71-42C9-9845-3C4624ABDF83}" sourceName="Segment">
  <pivotTables>
    <pivotTable tabId="6" name="PivotTable3"/>
    <pivotTable tabId="4" name="PivotTable1"/>
    <pivotTable tabId="5" name="PivotTable2"/>
    <pivotTable tabId="7" name="PivotTable4"/>
    <pivotTable tabId="8" name="PivotTable5"/>
    <pivotTable tabId="9" name="PivotTable11"/>
    <pivotTable tabId="9" name="PivotTable6"/>
    <pivotTable tabId="9" name="PivotTable7"/>
    <pivotTable tabId="9" name="PivotTable8"/>
    <pivotTable tabId="9" name="PivotTable9"/>
    <pivotTable tabId="11" name="PivotTable1"/>
  </pivotTables>
  <data>
    <tabular pivotCacheId="546288964">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AC1438B-9139-46E9-A121-ADF684863D1A}" sourceName="Region">
  <pivotTables>
    <pivotTable tabId="6" name="PivotTable3"/>
    <pivotTable tabId="4" name="PivotTable1"/>
    <pivotTable tabId="5" name="PivotTable2"/>
    <pivotTable tabId="7" name="PivotTable4"/>
    <pivotTable tabId="8" name="PivotTable5"/>
    <pivotTable tabId="9" name="PivotTable11"/>
    <pivotTable tabId="9" name="PivotTable6"/>
    <pivotTable tabId="9" name="PivotTable7"/>
    <pivotTable tabId="9" name="PivotTable8"/>
    <pivotTable tabId="9" name="PivotTable9"/>
    <pivotTable tabId="11" name="PivotTable1"/>
  </pivotTables>
  <data>
    <tabular pivotCacheId="546288964">
      <items count="4">
        <i x="2"/>
        <i x="3"/>
        <i x="0"/>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E869A8DE-9358-46D4-958E-A7C27EDCC0CA}" sourceName="City">
  <pivotTables>
    <pivotTable tabId="6" name="PivotTable3"/>
    <pivotTable tabId="4" name="PivotTable1"/>
    <pivotTable tabId="5" name="PivotTable2"/>
    <pivotTable tabId="7" name="PivotTable4"/>
    <pivotTable tabId="8" name="PivotTable5"/>
    <pivotTable tabId="9" name="PivotTable11"/>
    <pivotTable tabId="9" name="PivotTable6"/>
    <pivotTable tabId="9" name="PivotTable7"/>
    <pivotTable tabId="9" name="PivotTable8"/>
    <pivotTable tabId="9" name="PivotTable9"/>
    <pivotTable tabId="11" name="PivotTable1"/>
  </pivotTables>
  <data>
    <tabular pivotCacheId="546288964">
      <items count="531">
        <i x="305" s="1"/>
        <i x="339" s="1"/>
        <i x="109" s="1"/>
        <i x="34" s="1"/>
        <i x="329" s="1"/>
        <i x="234" s="1"/>
        <i x="274" s="1"/>
        <i x="71" s="1"/>
        <i x="493" s="1"/>
        <i x="51" s="1"/>
        <i x="432" s="1"/>
        <i x="458" s="1"/>
        <i x="455" s="1"/>
        <i x="374" s="1"/>
        <i x="77" s="1"/>
        <i x="3" s="1"/>
        <i x="116" s="1"/>
        <i x="386" s="1"/>
        <i x="414" s="1"/>
        <i x="60" s="1"/>
        <i x="96" s="1"/>
        <i x="485" s="1"/>
        <i x="194" s="1"/>
        <i x="299" s="1"/>
        <i x="201" s="1"/>
        <i x="23" s="1"/>
        <i x="220" s="1"/>
        <i x="120" s="1"/>
        <i x="433" s="1"/>
        <i x="101" s="1"/>
        <i x="448" s="1"/>
        <i x="229" s="1"/>
        <i x="453" s="1"/>
        <i x="80" s="1"/>
        <i x="152" s="1"/>
        <i x="324" s="1"/>
        <i x="98" s="1"/>
        <i x="427" s="1"/>
        <i x="85" s="1"/>
        <i x="1" s="1"/>
        <i x="103" s="1"/>
        <i x="286" s="1"/>
        <i x="347" s="1"/>
        <i x="123" s="1"/>
        <i x="429" s="1"/>
        <i x="208" s="1"/>
        <i x="226" s="1"/>
        <i x="182" s="1"/>
        <i x="147" s="1"/>
        <i x="11" s="1"/>
        <i x="475" s="1"/>
        <i x="45" s="1"/>
        <i x="97" s="1"/>
        <i x="42" s="1"/>
        <i x="211" s="1"/>
        <i x="32" s="1"/>
        <i x="212" s="1"/>
        <i x="206" s="1"/>
        <i x="252" s="1"/>
        <i x="192" s="1"/>
        <i x="169" s="1"/>
        <i x="43" s="1"/>
        <i x="301" s="1"/>
        <i x="127" s="1"/>
        <i x="162" s="1"/>
        <i x="288" s="1"/>
        <i x="272" s="1"/>
        <i x="70" s="1"/>
        <i x="8" s="1"/>
        <i x="404" s="1"/>
        <i x="49" s="1"/>
        <i x="157" s="1"/>
        <i x="443" s="1"/>
        <i x="364" s="1"/>
        <i x="48" s="1"/>
        <i x="4" s="1"/>
        <i x="306" s="1"/>
        <i x="258" s="1"/>
        <i x="24" s="1"/>
        <i x="280" s="1"/>
        <i x="302" s="1"/>
        <i x="241" s="1"/>
        <i x="93" s="1"/>
        <i x="132" s="1"/>
        <i x="137" s="1"/>
        <i x="420" s="1"/>
        <i x="520" s="1" nd="1"/>
        <i x="488" s="1" nd="1"/>
        <i x="59" s="1" nd="1"/>
        <i x="166" s="1" nd="1"/>
        <i x="235" s="1" nd="1"/>
        <i x="227" s="1" nd="1"/>
        <i x="376" s="1" nd="1"/>
        <i x="112" s="1" nd="1"/>
        <i x="125" s="1" nd="1"/>
        <i x="504" s="1" nd="1"/>
        <i x="447" s="1" nd="1"/>
        <i x="187" s="1" nd="1"/>
        <i x="264" s="1" nd="1"/>
        <i x="233" s="1" nd="1"/>
        <i x="81" s="1" nd="1"/>
        <i x="523" s="1" nd="1"/>
        <i x="82" s="1" nd="1"/>
        <i x="153" s="1" nd="1"/>
        <i x="417" s="1" nd="1"/>
        <i x="118" s="1" nd="1"/>
        <i x="496" s="1" nd="1"/>
        <i x="89" s="1" nd="1"/>
        <i x="418" s="1" nd="1"/>
        <i x="248" s="1" nd="1"/>
        <i x="294" s="1" nd="1"/>
        <i x="463" s="1" nd="1"/>
        <i x="246" s="1" nd="1"/>
        <i x="381" s="1" nd="1"/>
        <i x="486" s="1" nd="1"/>
        <i x="385" s="1" nd="1"/>
        <i x="78" s="1" nd="1"/>
        <i x="317" s="1" nd="1"/>
        <i x="437" s="1" nd="1"/>
        <i x="473" s="1" nd="1"/>
        <i x="344" s="1" nd="1"/>
        <i x="41" s="1" nd="1"/>
        <i x="172" s="1" nd="1"/>
        <i x="394" s="1" nd="1"/>
        <i x="348" s="1" nd="1"/>
        <i x="151" s="1" nd="1"/>
        <i x="256" s="1" nd="1"/>
        <i x="199" s="1" nd="1"/>
        <i x="230" s="1" nd="1"/>
        <i x="39" s="1" nd="1"/>
        <i x="387" s="1" nd="1"/>
        <i x="266" s="1" nd="1"/>
        <i x="180" s="1" nd="1"/>
        <i x="518" s="1" nd="1"/>
        <i x="198" s="1" nd="1"/>
        <i x="452" s="1" nd="1"/>
        <i x="400" s="1" nd="1"/>
        <i x="140" s="1" nd="1"/>
        <i x="460" s="1" nd="1"/>
        <i x="491" s="1" nd="1"/>
        <i x="471" s="1" nd="1"/>
        <i x="105" s="1" nd="1"/>
        <i x="366" s="1" nd="1"/>
        <i x="238" s="1" nd="1"/>
        <i x="143" s="1" nd="1"/>
        <i x="444" s="1" nd="1"/>
        <i x="204" s="1" nd="1"/>
        <i x="378" s="1" nd="1"/>
        <i x="72" s="1" nd="1"/>
        <i x="35" s="1" nd="1"/>
        <i x="262" s="1" nd="1"/>
        <i x="346" s="1" nd="1"/>
        <i x="269" s="1" nd="1"/>
        <i x="142" s="1" nd="1"/>
        <i x="22" s="1" nd="1"/>
        <i x="74" s="1" nd="1"/>
        <i x="397" s="1" nd="1"/>
        <i x="300" s="1" nd="1"/>
        <i x="138" s="1" nd="1"/>
        <i x="500" s="1" nd="1"/>
        <i x="183" s="1" nd="1"/>
        <i x="441" s="1" nd="1"/>
        <i x="307" s="1" nd="1"/>
        <i x="284" s="1" nd="1"/>
        <i x="29" s="1" nd="1"/>
        <i x="38" s="1" nd="1"/>
        <i x="479" s="1" nd="1"/>
        <i x="360" s="1" nd="1"/>
        <i x="457" s="1" nd="1"/>
        <i x="525" s="1" nd="1"/>
        <i x="224" s="1" nd="1"/>
        <i x="514" s="1" nd="1"/>
        <i x="197" s="1" nd="1"/>
        <i x="331" s="1" nd="1"/>
        <i x="150" s="1" nd="1"/>
        <i x="395" s="1" nd="1"/>
        <i x="191" s="1" nd="1"/>
        <i x="61" s="1" nd="1"/>
        <i x="507" s="1" nd="1"/>
        <i x="498" s="1" nd="1"/>
        <i x="399" s="1" nd="1"/>
        <i x="130" s="1" nd="1"/>
        <i x="363" s="1" nd="1"/>
        <i x="27" s="1" nd="1"/>
        <i x="390" s="1" nd="1"/>
        <i x="478" s="1" nd="1"/>
        <i x="207" s="1" nd="1"/>
        <i x="467" s="1" nd="1"/>
        <i x="66" s="1" nd="1"/>
        <i x="18" s="1" nd="1"/>
        <i x="446" s="1" nd="1"/>
        <i x="65" s="1" nd="1"/>
        <i x="362" s="1" nd="1"/>
        <i x="28" s="1" nd="1"/>
        <i x="16" s="1" nd="1"/>
        <i x="522" s="1" nd="1"/>
        <i x="502" s="1" nd="1"/>
        <i x="342" s="1" nd="1"/>
        <i x="380" s="1" nd="1"/>
        <i x="50" s="1" nd="1"/>
        <i x="156" s="1" nd="1"/>
        <i x="236" s="1" nd="1"/>
        <i x="403" s="1" nd="1"/>
        <i x="308" s="1" nd="1"/>
        <i x="512" s="1" nd="1"/>
        <i x="184" s="1" nd="1"/>
        <i x="323" s="1" nd="1"/>
        <i x="474" s="1" nd="1"/>
        <i x="148" s="1" nd="1"/>
        <i x="231" s="1" nd="1"/>
        <i x="54" s="1" nd="1"/>
        <i x="402" s="1" nd="1"/>
        <i x="168" s="1" nd="1"/>
        <i x="115" s="1" nd="1"/>
        <i x="159" s="1" nd="1"/>
        <i x="2" s="1" nd="1"/>
        <i x="5" s="1" nd="1"/>
        <i x="436" s="1" nd="1"/>
        <i x="47" s="1" nd="1"/>
        <i x="210" s="1" nd="1"/>
        <i x="9" s="1" nd="1"/>
        <i x="326" s="1" nd="1"/>
        <i x="426" s="1" nd="1"/>
        <i x="495" s="1" nd="1"/>
        <i x="164" s="1" nd="1"/>
        <i x="107" s="1" nd="1"/>
        <i x="430" s="1" nd="1"/>
        <i x="119" s="1" nd="1"/>
        <i x="477" s="1" nd="1"/>
        <i x="483" s="1" nd="1"/>
        <i x="438" s="1" nd="1"/>
        <i x="55" s="1" nd="1"/>
        <i x="354" s="1" nd="1"/>
        <i x="237" s="1" nd="1"/>
        <i x="510" s="1" nd="1"/>
        <i x="124" s="1" nd="1"/>
        <i x="247" s="1" nd="1"/>
        <i x="202" s="1" nd="1"/>
        <i x="382" s="1" nd="1"/>
        <i x="345" s="1" nd="1"/>
        <i x="129" s="1" nd="1"/>
        <i x="200" s="1" nd="1"/>
        <i x="83" s="1" nd="1"/>
        <i x="521" s="1" nd="1"/>
        <i x="319" s="1" nd="1"/>
        <i x="57" s="1" nd="1"/>
        <i x="409" s="1" nd="1"/>
        <i x="92" s="1" nd="1"/>
        <i x="193" s="1" nd="1"/>
        <i x="413" s="1" nd="1"/>
        <i x="337" s="1" nd="1"/>
        <i x="0" s="1" nd="1"/>
        <i x="469" s="1" nd="1"/>
        <i x="86" s="1" nd="1"/>
        <i x="146" s="1" nd="1"/>
        <i x="365" s="1" nd="1"/>
        <i x="336" s="1" nd="1"/>
        <i x="492" s="1" nd="1"/>
        <i x="450" s="1" nd="1"/>
        <i x="389" s="1" nd="1"/>
        <i x="304" s="1" nd="1"/>
        <i x="188" s="1" nd="1"/>
        <i x="325" s="1" nd="1"/>
        <i x="322" s="1" nd="1"/>
        <i x="12" s="1" nd="1"/>
        <i x="114" s="1" nd="1"/>
        <i x="44" s="1" nd="1"/>
        <i x="245" s="1" nd="1"/>
        <i x="75" s="1" nd="1"/>
        <i x="393" s="1" nd="1"/>
        <i x="218" s="1" nd="1"/>
        <i x="25" s="1" nd="1"/>
        <i x="108" s="1" nd="1"/>
        <i x="312" s="1" nd="1"/>
        <i x="177" s="1" nd="1"/>
        <i x="271" s="1" nd="1"/>
        <i x="186" s="1" nd="1"/>
        <i x="442" s="1" nd="1"/>
        <i x="259" s="1" nd="1"/>
        <i x="461" s="1" nd="1"/>
        <i x="249" s="1" nd="1"/>
        <i x="239" s="1" nd="1"/>
        <i x="434" s="1" nd="1"/>
        <i x="505" s="1" nd="1"/>
        <i x="289" s="1" nd="1"/>
        <i x="411" s="1" nd="1"/>
        <i x="189" s="1" nd="1"/>
        <i x="314" s="1" nd="1"/>
        <i x="240" s="1" nd="1"/>
        <i x="335" s="1" nd="1"/>
        <i x="154" s="1" nd="1"/>
        <i x="121" s="1" nd="1"/>
        <i x="69" s="1" nd="1"/>
        <i x="190" s="1" nd="1"/>
        <i x="128" s="1" nd="1"/>
        <i x="517" s="1" nd="1"/>
        <i x="104" s="1" nd="1"/>
        <i x="408" s="1" nd="1"/>
        <i x="88" s="1" nd="1"/>
        <i x="425" s="1" nd="1"/>
        <i x="465" s="1" nd="1"/>
        <i x="273" s="1" nd="1"/>
        <i x="412" s="1" nd="1"/>
        <i x="291" s="1" nd="1"/>
        <i x="161" s="1" nd="1"/>
        <i x="113" s="1" nd="1"/>
        <i x="290" s="1" nd="1"/>
        <i x="293" s="1" nd="1"/>
        <i x="529" s="1" nd="1"/>
        <i x="415" s="1" nd="1"/>
        <i x="497" s="1" nd="1"/>
        <i x="468" s="1" nd="1"/>
        <i x="160" s="1" nd="1"/>
        <i x="431" s="1" nd="1"/>
        <i x="90" s="1" nd="1"/>
        <i x="270" s="1" nd="1"/>
        <i x="203" s="1" nd="1"/>
        <i x="6" s="1" nd="1"/>
        <i x="303" s="1" nd="1"/>
        <i x="91" s="1" nd="1"/>
        <i x="375" s="1" nd="1"/>
        <i x="511" s="1" nd="1"/>
        <i x="349" s="1" nd="1"/>
        <i x="405" s="1" nd="1"/>
        <i x="419" s="1" nd="1"/>
        <i x="292" s="1" nd="1"/>
        <i x="516" s="1" nd="1"/>
        <i x="126" s="1" nd="1"/>
        <i x="530" s="1" nd="1"/>
        <i x="392" s="1" nd="1"/>
        <i x="261" s="1" nd="1"/>
        <i x="64" s="1" nd="1"/>
        <i x="15" s="1" nd="1"/>
        <i x="26" s="1" nd="1"/>
        <i x="407" s="1" nd="1"/>
        <i x="255" s="1" nd="1"/>
        <i x="279" s="1" nd="1"/>
        <i x="100" s="1" nd="1"/>
        <i x="209" s="1" nd="1"/>
        <i x="297" s="1" nd="1"/>
        <i x="451" s="1" nd="1"/>
        <i x="158" s="1" nd="1"/>
        <i x="31" s="1" nd="1"/>
        <i x="388" s="1" nd="1"/>
        <i x="313" s="1" nd="1"/>
        <i x="133" s="1" nd="1"/>
        <i x="263" s="1" nd="1"/>
        <i x="351" s="1" nd="1"/>
        <i x="216" s="1" nd="1"/>
        <i x="494" s="1" nd="1"/>
        <i x="53" s="1" nd="1"/>
        <i x="484" s="1" nd="1"/>
        <i x="122" s="1" nd="1"/>
        <i x="278" s="1" nd="1"/>
        <i x="499" s="1" nd="1"/>
        <i x="73" s="1" nd="1"/>
        <i x="340" s="1" nd="1"/>
        <i x="145" s="1" nd="1"/>
        <i x="87" s="1" nd="1"/>
        <i x="174" s="1" nd="1"/>
        <i x="254" s="1" nd="1"/>
        <i x="14" s="1" nd="1"/>
        <i x="462" s="1" nd="1"/>
        <i x="316" s="1" nd="1"/>
        <i x="19" s="1" nd="1"/>
        <i x="217" s="1" nd="1"/>
        <i x="163" s="1" nd="1"/>
        <i x="296" s="1" nd="1"/>
        <i x="106" s="1" nd="1"/>
        <i x="20" s="1" nd="1"/>
        <i x="46" s="1" nd="1"/>
        <i x="311" s="1" nd="1"/>
        <i x="221" s="1" nd="1"/>
        <i x="338" s="1" nd="1"/>
        <i x="445" s="1" nd="1"/>
        <i x="489" s="1" nd="1"/>
        <i x="110" s="1" nd="1"/>
        <i x="310" s="1" nd="1"/>
        <i x="368" s="1" nd="1"/>
        <i x="165" s="1" nd="1"/>
        <i x="423" s="1" nd="1"/>
        <i x="372" s="1" nd="1"/>
        <i x="268" s="1" nd="1"/>
        <i x="250" s="1" nd="1"/>
        <i x="175" s="1" nd="1"/>
        <i x="155" s="1" nd="1"/>
        <i x="276" s="1" nd="1"/>
        <i x="334" s="1" nd="1"/>
        <i x="36" s="1" nd="1"/>
        <i x="333" s="1" nd="1"/>
        <i x="281" s="1" nd="1"/>
        <i x="524" s="1" nd="1"/>
        <i x="356" s="1" nd="1"/>
        <i x="459" s="1" nd="1"/>
        <i x="472" s="1" nd="1"/>
        <i x="144" s="1" nd="1"/>
        <i x="111" s="1" nd="1"/>
        <i x="117" s="1" nd="1"/>
        <i x="215" s="1" nd="1"/>
        <i x="422" s="1" nd="1"/>
        <i x="309" s="1" nd="1"/>
        <i x="267" s="1" nd="1"/>
        <i x="352" s="1" nd="1"/>
        <i x="95" s="1" nd="1"/>
        <i x="424" s="1" nd="1"/>
        <i x="275" s="1" nd="1"/>
        <i x="343" s="1" nd="1"/>
        <i x="10" s="1" nd="1"/>
        <i x="519" s="1" nd="1"/>
        <i x="135" s="1" nd="1"/>
        <i x="243" s="1" nd="1"/>
        <i x="369" s="1" nd="1"/>
        <i x="213" s="1" nd="1"/>
        <i x="449" s="1" nd="1"/>
        <i x="225" s="1" nd="1"/>
        <i x="330" s="1" nd="1"/>
        <i x="396" s="1" nd="1"/>
        <i x="260" s="1" nd="1"/>
        <i x="370" s="1" nd="1"/>
        <i x="401" s="1" nd="1"/>
        <i x="205" s="1" nd="1"/>
        <i x="94" s="1" nd="1"/>
        <i x="253" s="1" nd="1"/>
        <i x="277" s="1" nd="1"/>
        <i x="503" s="1" nd="1"/>
        <i x="265" s="1" nd="1"/>
        <i x="454" s="1" nd="1"/>
        <i x="56" s="1" nd="1"/>
        <i x="332" s="1" nd="1"/>
        <i x="464" s="1" nd="1"/>
        <i x="476" s="1" nd="1"/>
        <i x="359" s="1" nd="1"/>
        <i x="13" s="1" nd="1"/>
        <i x="102" s="1" nd="1"/>
        <i x="482" s="1" nd="1"/>
        <i x="30" s="1" nd="1"/>
        <i x="134" s="1" nd="1"/>
        <i x="371" s="1" nd="1"/>
        <i x="179" s="1" nd="1"/>
        <i x="196" s="1" nd="1"/>
        <i x="440" s="1" nd="1"/>
        <i x="410" s="1" nd="1"/>
        <i x="515" s="1" nd="1"/>
        <i x="185" s="1" nd="1"/>
        <i x="171" s="1" nd="1"/>
        <i x="195" s="1" nd="1"/>
        <i x="63" s="1" nd="1"/>
        <i x="490" s="1" nd="1"/>
        <i x="367" s="1" nd="1"/>
        <i x="285" s="1" nd="1"/>
        <i x="33" s="1" nd="1"/>
        <i x="178" s="1" nd="1"/>
        <i x="84" s="1" nd="1"/>
        <i x="287" s="1" nd="1"/>
        <i x="52" s="1" nd="1"/>
        <i x="526" s="1" nd="1"/>
        <i x="527" s="1" nd="1"/>
        <i x="509" s="1" nd="1"/>
        <i x="353" s="1" nd="1"/>
        <i x="406" s="1" nd="1"/>
        <i x="508" s="1" nd="1"/>
        <i x="68" s="1" nd="1"/>
        <i x="466" s="1" nd="1"/>
        <i x="501" s="1" nd="1"/>
        <i x="506" s="1" nd="1"/>
        <i x="136" s="1" nd="1"/>
        <i x="298" s="1" nd="1"/>
        <i x="242" s="1" nd="1"/>
        <i x="214" s="1" nd="1"/>
        <i x="257" s="1" nd="1"/>
        <i x="295" s="1" nd="1"/>
        <i x="528" s="1" nd="1"/>
        <i x="341" s="1" nd="1"/>
        <i x="244" s="1" nd="1"/>
        <i x="321" s="1" nd="1"/>
        <i x="282" s="1" nd="1"/>
        <i x="384" s="1" nd="1"/>
        <i x="315" s="1" nd="1"/>
        <i x="76" s="1" nd="1"/>
        <i x="67" s="1" nd="1"/>
        <i x="79" s="1" nd="1"/>
        <i x="357" s="1" nd="1"/>
        <i x="228" s="1" nd="1"/>
        <i x="379" s="1" nd="1"/>
        <i x="480" s="1" nd="1"/>
        <i x="398" s="1" nd="1"/>
        <i x="222" s="1" nd="1"/>
        <i x="377" s="1" nd="1"/>
        <i x="361" s="1" nd="1"/>
        <i x="167" s="1" nd="1"/>
        <i x="170" s="1" nd="1"/>
        <i x="149" s="1" nd="1"/>
        <i x="21" s="1" nd="1"/>
        <i x="251" s="1" nd="1"/>
        <i x="428" s="1" nd="1"/>
        <i x="513" s="1" nd="1"/>
        <i x="139" s="1" nd="1"/>
        <i x="37" s="1" nd="1"/>
        <i x="456" s="1" nd="1"/>
        <i x="327" s="1" nd="1"/>
        <i x="219" s="1" nd="1"/>
        <i x="173" s="1" nd="1"/>
        <i x="355" s="1" nd="1"/>
        <i x="435" s="1" nd="1"/>
        <i x="131" s="1" nd="1"/>
        <i x="99" s="1" nd="1"/>
        <i x="176" s="1" nd="1"/>
        <i x="416" s="1" nd="1"/>
        <i x="470" s="1" nd="1"/>
        <i x="232" s="1" nd="1"/>
        <i x="328" s="1" nd="1"/>
        <i x="421" s="1" nd="1"/>
        <i x="141" s="1" nd="1"/>
        <i x="373" s="1" nd="1"/>
        <i x="7" s="1" nd="1"/>
        <i x="487" s="1" nd="1"/>
        <i x="58" s="1" nd="1"/>
        <i x="17" s="1" nd="1"/>
        <i x="223" s="1" nd="1"/>
        <i x="320" s="1" nd="1"/>
        <i x="62" s="1" nd="1"/>
        <i x="391" s="1" nd="1"/>
        <i x="40" s="1" nd="1"/>
        <i x="481" s="1" nd="1"/>
        <i x="439" s="1" nd="1"/>
        <i x="350" s="1" nd="1"/>
        <i x="318" s="1" nd="1"/>
        <i x="383" s="1" nd="1"/>
        <i x="181" s="1" nd="1"/>
        <i x="283" s="1" nd="1"/>
        <i x="358"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2FA14C3D-5CC8-4C6A-89B0-9C2FF16D8A13}" sourceName="Order Date">
  <pivotTables>
    <pivotTable tabId="6" name="PivotTable3"/>
    <pivotTable tabId="4" name="PivotTable1"/>
    <pivotTable tabId="5" name="PivotTable2"/>
    <pivotTable tabId="7" name="PivotTable4"/>
    <pivotTable tabId="8" name="PivotTable5"/>
    <pivotTable tabId="9" name="PivotTable11"/>
    <pivotTable tabId="9" name="PivotTable6"/>
    <pivotTable tabId="9" name="PivotTable7"/>
    <pivotTable tabId="9" name="PivotTable8"/>
    <pivotTable tabId="9" name="PivotTable9"/>
    <pivotTable tabId="11" name="PivotTable1"/>
  </pivotTables>
  <data>
    <tabular pivotCacheId="546288964">
      <items count="1238">
        <i x="563" s="1"/>
        <i x="519" s="1"/>
        <i x="1215" s="1"/>
        <i x="980" s="1"/>
        <i x="1009" s="1"/>
        <i x="772" s="1"/>
        <i x="1176" s="1"/>
        <i x="527" s="1"/>
        <i x="918" s="1"/>
        <i x="1166" s="1"/>
        <i x="987" s="1"/>
        <i x="488" s="1"/>
        <i x="573" s="1"/>
        <i x="759" s="1"/>
        <i x="457" s="1"/>
        <i x="371" s="1"/>
        <i x="542" s="1"/>
        <i x="270" s="1"/>
        <i x="260" s="1"/>
        <i x="522" s="1"/>
        <i x="868" s="1"/>
        <i x="136" s="1"/>
        <i x="667" s="1"/>
        <i x="866" s="1"/>
        <i x="192" s="1"/>
        <i x="739" s="1"/>
        <i x="93" s="1"/>
        <i x="128" s="1"/>
        <i x="86" s="1"/>
        <i x="78" s="1"/>
        <i x="111" s="1"/>
        <i x="59" s="1"/>
        <i x="794" s="1"/>
        <i x="467" s="1"/>
        <i x="411" s="1"/>
        <i x="1202" s="1"/>
        <i x="982" s="1"/>
        <i x="856" s="1"/>
        <i x="538" s="1"/>
        <i x="656" s="1"/>
        <i x="301" s="1"/>
        <i x="935" s="1"/>
        <i x="1127" s="1"/>
        <i x="7" s="1"/>
        <i x="84" s="1"/>
        <i x="871" s="1"/>
        <i x="35" s="1"/>
        <i x="683" s="1"/>
        <i x="1035" s="1"/>
        <i x="757" s="1"/>
        <i x="163" s="1"/>
        <i x="422" s="1"/>
        <i x="520" s="1"/>
        <i x="956" s="1"/>
        <i x="651" s="1"/>
        <i x="649" s="1"/>
        <i x="531" s="1"/>
        <i x="1236" s="1"/>
        <i x="657" s="1"/>
        <i x="24" s="1"/>
        <i x="381" s="1"/>
        <i x="910" s="1"/>
        <i x="1224" s="1"/>
        <i x="442" s="1"/>
        <i x="71" s="1"/>
        <i x="932" s="1"/>
        <i x="652" s="1"/>
        <i x="433" s="1"/>
        <i x="509" s="1"/>
        <i x="976" s="1"/>
        <i x="291" s="1"/>
        <i x="767" s="1"/>
        <i x="375" s="1"/>
        <i x="284" s="1"/>
        <i x="37" s="1"/>
        <i x="684" s="1"/>
        <i x="14" s="1"/>
        <i x="227" s="1"/>
        <i x="444" s="1"/>
        <i x="481" s="1"/>
        <i x="120" s="1"/>
        <i x="874" s="1"/>
        <i x="653" s="1"/>
        <i x="324" s="1"/>
        <i x="1040" s="1"/>
        <i x="502" s="1"/>
        <i x="627" s="1"/>
        <i x="529" s="1"/>
        <i x="50" s="1"/>
        <i x="902" s="1"/>
        <i x="312" s="1"/>
        <i x="154" s="1"/>
        <i x="109" s="1"/>
        <i x="239" s="1"/>
        <i x="494" s="1"/>
        <i x="401" s="1"/>
        <i x="895" s="1"/>
        <i x="555" s="1"/>
        <i x="639" s="1"/>
        <i x="707" s="1"/>
        <i x="676" s="1"/>
        <i x="1011" s="1"/>
        <i x="271" s="1"/>
        <i x="758" s="1"/>
        <i x="612" s="1"/>
        <i x="69" s="1"/>
        <i x="173" s="1"/>
        <i x="183" s="1"/>
        <i x="423" s="1"/>
        <i x="236" s="1"/>
        <i x="465" s="1"/>
        <i x="244" s="1"/>
        <i x="198" s="1"/>
        <i x="112" s="1"/>
        <i x="843" s="1"/>
        <i x="403" s="1"/>
        <i x="949" s="1"/>
        <i x="975" s="1"/>
        <i x="212" s="1"/>
        <i x="692" s="1"/>
        <i x="1080" s="1"/>
        <i x="405" s="1"/>
        <i x="197" s="1"/>
        <i x="590" s="1"/>
        <i x="250" s="1"/>
        <i x="142" s="1"/>
        <i x="476" s="1"/>
        <i x="162" s="1"/>
        <i x="126" s="1"/>
        <i x="1142" s="1"/>
        <i x="42" s="1"/>
        <i x="251" s="1"/>
        <i x="873" s="1"/>
        <i x="446" s="1"/>
        <i x="182" s="1"/>
        <i x="339" s="1"/>
        <i x="1099" s="1"/>
        <i x="790" s="1"/>
        <i x="680" s="1"/>
        <i x="508" s="1"/>
        <i x="147" s="1"/>
        <i x="248" s="1"/>
        <i x="1057" s="1"/>
        <i x="189" s="1"/>
        <i x="254" s="1"/>
        <i x="732" s="1"/>
        <i x="61" s="1"/>
        <i x="77" s="1"/>
        <i x="338" s="1"/>
        <i x="396" s="1"/>
        <i x="373" s="1"/>
        <i x="1019" s="1"/>
        <i x="741" s="1"/>
        <i x="390" s="1"/>
        <i x="49" s="1"/>
        <i x="409" s="1"/>
        <i x="107" s="1"/>
        <i x="25" s="1"/>
        <i x="272" s="1"/>
        <i x="186" s="1"/>
        <i x="907" s="1"/>
        <i x="122" s="1"/>
        <i x="596" s="1"/>
        <i x="797" s="1"/>
        <i x="945" s="1"/>
        <i x="787" s="1"/>
        <i x="276" s="1"/>
        <i x="203" s="1"/>
        <i x="205" s="1"/>
        <i x="480" s="1"/>
        <i x="289" s="1"/>
        <i x="695" s="1"/>
        <i x="516" s="1"/>
        <i x="600" s="1"/>
        <i x="297" s="1"/>
        <i x="425" s="1"/>
        <i x="904" s="1"/>
        <i x="677" s="1"/>
        <i x="633" s="1"/>
        <i x="708" s="1"/>
        <i x="721" s="1"/>
        <i x="606" s="1"/>
        <i x="996" s="1"/>
        <i x="798" s="1"/>
        <i x="513" s="1"/>
        <i x="827" s="1"/>
        <i x="558" s="1"/>
        <i x="466" s="1"/>
        <i x="504" s="1"/>
        <i x="917" s="1"/>
        <i x="540" s="1"/>
        <i x="1188" s="1"/>
        <i x="726" s="1"/>
        <i x="240" s="1"/>
        <i x="968" s="1"/>
        <i x="1053" s="1"/>
        <i x="1109" s="1"/>
        <i x="95" s="1"/>
        <i x="921" s="1"/>
        <i x="110" s="1"/>
        <i x="193" s="1"/>
        <i x="532" s="1"/>
        <i x="487" s="1"/>
        <i x="114" s="1"/>
        <i x="643" s="1"/>
        <i x="160" s="1"/>
        <i x="445" s="1"/>
        <i x="141" s="1"/>
        <i x="729" s="1"/>
        <i x="238" s="1"/>
        <i x="735" s="1"/>
        <i x="515" s="1"/>
        <i x="853" s="1"/>
        <i x="264" s="1"/>
        <i x="213" s="1"/>
        <i x="507" s="1"/>
        <i x="528" s="1"/>
        <i x="210" s="1"/>
        <i x="220" s="1"/>
        <i x="175" s="1"/>
        <i x="397" s="1"/>
        <i x="241" s="1"/>
        <i x="986" s="1"/>
        <i x="394" s="1"/>
        <i x="1033" s="1"/>
        <i x="172" s="1"/>
        <i x="280" s="1"/>
        <i x="361" s="1"/>
        <i x="833" s="1"/>
        <i x="386" s="1"/>
        <i x="453" s="1"/>
        <i x="524" s="1"/>
        <i x="855" s="1"/>
        <i x="808" s="1"/>
        <i x="132" s="1"/>
        <i x="44" s="1"/>
        <i x="659" s="1"/>
        <i x="468" s="1"/>
        <i x="343" s="1"/>
        <i x="105" s="1"/>
        <i x="673" s="1"/>
        <i x="610" s="1"/>
        <i x="329" s="1"/>
        <i x="96" s="1"/>
        <i x="734" s="1"/>
        <i x="256" s="1"/>
        <i x="226" s="1"/>
        <i x="34" s="1"/>
        <i x="817" s="1"/>
        <i x="934" s="1"/>
        <i x="819" s="1"/>
        <i x="94" s="1"/>
        <i x="404" s="1"/>
        <i x="165" s="1"/>
        <i x="1179" s="1" nd="1"/>
        <i x="277" s="1" nd="1"/>
        <i x="576" s="1" nd="1"/>
        <i x="1037" s="1" nd="1"/>
        <i x="1167" s="1" nd="1"/>
        <i x="232" s="1" nd="1"/>
        <i x="320" s="1" nd="1"/>
        <i x="269" s="1" nd="1"/>
        <i x="286" s="1" nd="1"/>
        <i x="1112" s="1" nd="1"/>
        <i x="626" s="1" nd="1"/>
        <i x="360" s="1" nd="1"/>
        <i x="1039" s="1" nd="1"/>
        <i x="1046" s="1" nd="1"/>
        <i x="407" s="1" nd="1"/>
        <i x="1237" s="1" nd="1"/>
        <i x="1213" s="1" nd="1"/>
        <i x="755" s="1" nd="1"/>
        <i x="915" s="1" nd="1"/>
        <i x="838" s="1" nd="1"/>
        <i x="1106" s="1" nd="1"/>
        <i x="867" s="1" nd="1"/>
        <i x="215" s="1" nd="1"/>
        <i x="511" s="1" nd="1"/>
        <i x="644" s="1" nd="1"/>
        <i x="315" s="1" nd="1"/>
        <i x="1058" s="1" nd="1"/>
        <i x="181" s="1" nd="1"/>
        <i x="1047" s="1" nd="1"/>
        <i x="1162" s="1" nd="1"/>
        <i x="456" s="1" nd="1"/>
        <i x="1223" s="1" nd="1"/>
        <i x="1087" s="1" nd="1"/>
        <i x="805" s="1" nd="1"/>
        <i x="1165" s="1" nd="1"/>
        <i x="1116" s="1" nd="1"/>
        <i x="1050" s="1" nd="1"/>
        <i x="1221" s="1" nd="1"/>
        <i x="72" s="1" nd="1"/>
        <i x="1086" s="1" nd="1"/>
        <i x="223" s="1" nd="1"/>
        <i x="530" s="1" nd="1"/>
        <i x="1195" s="1" nd="1"/>
        <i x="418" s="1" nd="1"/>
        <i x="518" s="1" nd="1"/>
        <i x="619" s="1" nd="1"/>
        <i x="234" s="1" nd="1"/>
        <i x="878" s="1" nd="1"/>
        <i x="461" s="1" nd="1"/>
        <i x="1093" s="1" nd="1"/>
        <i x="90" s="1" nd="1"/>
        <i x="579" s="1" nd="1"/>
        <i x="893" s="1" nd="1"/>
        <i x="977" s="1" nd="1"/>
        <i x="727" s="1" nd="1"/>
        <i x="959" s="1" nd="1"/>
        <i x="1158" s="1" nd="1"/>
        <i x="809" s="1" nd="1"/>
        <i x="691" s="1" nd="1"/>
        <i x="470" s="1" nd="1"/>
        <i x="1063" s="1" nd="1"/>
        <i x="1234" s="1" nd="1"/>
        <i x="267" s="1" nd="1"/>
        <i x="322" s="1" nd="1"/>
        <i x="884" s="1" nd="1"/>
        <i x="909" s="1" nd="1"/>
        <i x="791" s="1" nd="1"/>
        <i x="138" s="1" nd="1"/>
        <i x="164" s="1" nd="1"/>
        <i x="891" s="1" nd="1"/>
        <i x="1017" s="1" nd="1"/>
        <i x="419" s="1" nd="1"/>
        <i x="1150" s="1" nd="1"/>
        <i x="582" s="1" nd="1"/>
        <i x="333" s="1" nd="1"/>
        <i x="1013" s="1" nd="1"/>
        <i x="1073" s="1" nd="1"/>
        <i x="523" s="1" nd="1"/>
        <i x="417" s="1" nd="1"/>
        <i x="952" s="1" nd="1"/>
        <i x="1118" s="1" nd="1"/>
        <i x="1205" s="1" nd="1"/>
        <i x="309" s="1" nd="1"/>
        <i x="1025" s="1" nd="1"/>
        <i x="218" s="1" nd="1"/>
        <i x="552" s="1" nd="1"/>
        <i x="8" s="1" nd="1"/>
        <i x="287" s="1" nd="1"/>
        <i x="1174" s="1" nd="1"/>
        <i x="826" s="1" nd="1"/>
        <i x="598" s="1" nd="1"/>
        <i x="946" s="1" nd="1"/>
        <i x="671" s="1" nd="1"/>
        <i x="857" s="1" nd="1"/>
        <i x="235" s="1" nd="1"/>
        <i x="773" s="1" nd="1"/>
        <i x="594" s="1" nd="1"/>
        <i x="279" s="1" nd="1"/>
        <i x="1061" s="1" nd="1"/>
        <i x="992" s="1" nd="1"/>
        <i x="1178" s="1" nd="1"/>
        <i x="106" s="1" nd="1"/>
        <i x="561" s="1" nd="1"/>
        <i x="611" s="1" nd="1"/>
        <i x="571" s="1" nd="1"/>
        <i x="159" s="1" nd="1"/>
        <i x="785" s="1" nd="1"/>
        <i x="3" s="1" nd="1"/>
        <i x="1227" s="1" nd="1"/>
        <i x="604" s="1" nd="1"/>
        <i x="1027" s="1" nd="1"/>
        <i x="345" s="1" nd="1"/>
        <i x="737" s="1" nd="1"/>
        <i x="1103" s="1" nd="1"/>
        <i x="1229" s="1" nd="1"/>
        <i x="886" s="1" nd="1"/>
        <i x="261" s="1" nd="1"/>
        <i x="169" s="1" nd="1"/>
        <i x="670" s="1" nd="1"/>
        <i x="1219" s="1" nd="1"/>
        <i x="402" s="1" nd="1"/>
        <i x="700" s="1" nd="1"/>
        <i x="307" s="1" nd="1"/>
        <i x="290" s="1" nd="1"/>
        <i x="479" s="1" nd="1"/>
        <i x="268" s="1" nd="1"/>
        <i x="779" s="1" nd="1"/>
        <i x="1129" s="1" nd="1"/>
        <i x="970" s="1" nd="1"/>
        <i x="1001" s="1" nd="1"/>
        <i x="384" s="1" nd="1"/>
        <i x="985" s="1" nd="1"/>
        <i x="686" s="1" nd="1"/>
        <i x="858" s="1" nd="1"/>
        <i x="836" s="1" nd="1"/>
        <i x="609" s="1" nd="1"/>
        <i x="149" s="1" nd="1"/>
        <i x="711" s="1" nd="1"/>
        <i x="923" s="1" nd="1"/>
        <i x="1064" s="1" nd="1"/>
        <i x="1021" s="1" nd="1"/>
        <i x="601" s="1" nd="1"/>
        <i x="1094" s="1" nd="1"/>
        <i x="472" s="1" nd="1"/>
        <i x="79" s="1" nd="1"/>
        <i x="908" s="1" nd="1"/>
        <i x="233" s="1" nd="1"/>
        <i x="430" s="1" nd="1"/>
        <i x="1132" s="1" nd="1"/>
        <i x="860" s="1" nd="1"/>
        <i x="559" s="1" nd="1"/>
        <i x="654" s="1" nd="1"/>
        <i x="710" s="1" nd="1"/>
        <i x="1071" s="1" nd="1"/>
        <i x="963" s="1" nd="1"/>
        <i x="709" s="1" nd="1"/>
        <i x="829" s="1" nd="1"/>
        <i x="55" s="1" nd="1"/>
        <i x="9" s="1" nd="1"/>
        <i x="550" s="1" nd="1"/>
        <i x="1194" s="1" nd="1"/>
        <i x="883" s="1" nd="1"/>
        <i x="416" s="1" nd="1"/>
        <i x="814" s="1" nd="1"/>
        <i x="1010" s="1" nd="1"/>
        <i x="742" s="1" nd="1"/>
        <i x="1124" s="1" nd="1"/>
        <i x="557" s="1" nd="1"/>
        <i x="340" s="1" nd="1"/>
        <i x="1076" s="1" nd="1"/>
        <i x="1102" s="1" nd="1"/>
        <i x="171" s="1" nd="1"/>
        <i x="103" s="1" nd="1"/>
        <i x="80" s="1" nd="1"/>
        <i x="1114" s="1" nd="1"/>
        <i x="1101" s="1" nd="1"/>
        <i x="328" s="1" nd="1"/>
        <i x="158" s="1" nd="1"/>
        <i x="358" s="1" nd="1"/>
        <i x="865" s="1" nd="1"/>
        <i x="146" s="1" nd="1"/>
        <i x="127" s="1" nd="1"/>
        <i x="450" s="1" nd="1"/>
        <i x="587" s="1" nd="1"/>
        <i x="852" s="1" nd="1"/>
        <i x="462" s="1" nd="1"/>
        <i x="777" s="1" nd="1"/>
        <i x="1082" s="1" nd="1"/>
        <i x="191" s="1" nd="1"/>
        <i x="273" s="1" nd="1"/>
        <i x="1169" s="1" nd="1"/>
        <i x="1148" s="1" nd="1"/>
        <i x="36" s="1" nd="1"/>
        <i x="303" s="1" nd="1"/>
        <i x="1005" s="1" nd="1"/>
        <i x="771" s="1" nd="1"/>
        <i x="1079" s="1" nd="1"/>
        <i x="1136" s="1" nd="1"/>
        <i x="638" s="1" nd="1"/>
        <i x="22" s="1" nd="1"/>
        <i x="618" s="1" nd="1"/>
        <i x="68" s="1" nd="1"/>
        <i x="745" s="1" nd="1"/>
        <i x="1089" s="1" nd="1"/>
        <i x="965" s="1" nd="1"/>
        <i x="1220" s="1" nd="1"/>
        <i x="919" s="1" nd="1"/>
        <i x="194" s="1" nd="1"/>
        <i x="981" s="1" nd="1"/>
        <i x="130" s="1" nd="1"/>
        <i x="1232" s="1" nd="1"/>
        <i x="845" s="1" nd="1"/>
        <i x="1068" s="1" nd="1"/>
        <i x="187" s="1" nd="1"/>
        <i x="849" s="1" nd="1"/>
        <i x="607" s="1" nd="1"/>
        <i x="687" s="1" nd="1"/>
        <i x="647" s="1" nd="1"/>
        <i x="912" s="1" nd="1"/>
        <i x="664" s="1" nd="1"/>
        <i x="728" s="1" nd="1"/>
        <i x="1164" s="1" nd="1"/>
        <i x="754" s="1" nd="1"/>
        <i x="533" s="1" nd="1"/>
        <i x="156" s="1" nd="1"/>
        <i x="641" s="1" nd="1"/>
        <i x="501" s="1" nd="1"/>
        <i x="503" s="1" nd="1"/>
        <i x="953" s="1" nd="1"/>
        <i x="588" s="1" nd="1"/>
        <i x="266" s="1" nd="1"/>
        <i x="640" s="1" nd="1"/>
        <i x="774" s="1" nd="1"/>
        <i x="29" s="1" nd="1"/>
        <i x="776" s="1" nd="1"/>
        <i x="589" s="1" nd="1"/>
        <i x="337" s="1" nd="1"/>
        <i x="325" s="1" nd="1"/>
        <i x="432" s="1" nd="1"/>
        <i x="736" s="1" nd="1"/>
        <i x="637" s="1" nd="1"/>
        <i x="534" s="1" nd="1"/>
        <i x="506" s="1" nd="1"/>
        <i x="174" s="1" nd="1"/>
        <i x="414" s="1" nd="1"/>
        <i x="1059" s="1" nd="1"/>
        <i x="1091" s="1" nd="1"/>
        <i x="851" s="1" nd="1"/>
        <i x="58" s="1" nd="1"/>
        <i x="129" s="1" nd="1"/>
        <i x="282" s="1" nd="1"/>
        <i x="125" s="1" nd="1"/>
        <i x="98" s="1" nd="1"/>
        <i x="928" s="1" nd="1"/>
        <i x="1038" s="1" nd="1"/>
        <i x="1171" s="1" nd="1"/>
        <i x="1145" s="1" nd="1"/>
        <i x="553" s="1" nd="1"/>
        <i x="1026" s="1" nd="1"/>
        <i x="1004" s="1" nd="1"/>
        <i x="184" s="1" nd="1"/>
        <i x="1125" s="1" nd="1"/>
        <i x="1175" s="1" nd="1"/>
        <i x="1208" s="1" nd="1"/>
        <i x="746" s="1" nd="1"/>
        <i x="1226" s="1" nd="1"/>
        <i x="564" s="1" nd="1"/>
        <i x="43" s="1" nd="1"/>
        <i x="302" s="1" nd="1"/>
        <i x="525" s="1" nd="1"/>
        <i x="1107" s="1" nd="1"/>
        <i x="285" s="1" nd="1"/>
        <i x="97" s="1" nd="1"/>
        <i x="1157" s="1" nd="1"/>
        <i x="966" s="1" nd="1"/>
        <i x="586" s="1" nd="1"/>
        <i x="1130" s="1" nd="1"/>
        <i x="954" s="1" nd="1"/>
        <i x="763" s="1" nd="1"/>
        <i x="780" s="1" nd="1"/>
        <i x="933" s="1" nd="1"/>
        <i x="1203" s="1" nd="1"/>
        <i x="1069" s="1" nd="1"/>
        <i x="914" s="1" nd="1"/>
        <i x="102" s="1" nd="1"/>
        <i x="879" s="1" nd="1"/>
        <i x="1201" s="1" nd="1"/>
        <i x="56" s="1" nd="1"/>
        <i x="616" s="1" nd="1"/>
        <i x="699" s="1" nd="1"/>
        <i x="1105" s="1" nd="1"/>
        <i x="936" s="1" nd="1"/>
        <i x="1000" s="1" nd="1"/>
        <i x="366" s="1" nd="1"/>
        <i x="899" s="1" nd="1"/>
        <i x="948" s="1" nd="1"/>
        <i x="1007" s="1" nd="1"/>
        <i x="199" s="1" nd="1"/>
        <i x="751" s="1" nd="1"/>
        <i x="305" s="1" nd="1"/>
        <i x="1113" s="1" nd="1"/>
        <i x="204" s="1" nd="1"/>
        <i x="391" s="1" nd="1"/>
        <i x="539" s="1" nd="1"/>
        <i x="514" s="1" nd="1"/>
        <i x="1075" s="1" nd="1"/>
        <i x="262" s="1" nd="1"/>
        <i x="368" s="1" nd="1"/>
        <i x="1110" s="1" nd="1"/>
        <i x="1052" s="1" nd="1"/>
        <i x="788" s="1" nd="1"/>
        <i x="388" s="1" nd="1"/>
        <i x="57" s="1" nd="1"/>
        <i x="744" s="1" nd="1"/>
        <i x="1003" s="1" nd="1"/>
        <i x="265" s="1" nd="1"/>
        <i x="889" s="1" nd="1"/>
        <i x="347" s="1" nd="1"/>
        <i x="1225" s="1" nd="1"/>
        <i x="392" s="1" nd="1"/>
        <i x="786" s="1" nd="1"/>
        <i x="1083" s="1" nd="1"/>
        <i x="704" s="1" nd="1"/>
        <i x="1122" s="1" nd="1"/>
        <i x="1100" s="1" nd="1"/>
        <i x="999" s="1" nd="1"/>
        <i x="334" s="1" nd="1"/>
        <i x="33" s="1" nd="1"/>
        <i x="152" s="1" nd="1"/>
        <i x="1078" s="1" nd="1"/>
        <i x="28" s="1" nd="1"/>
        <i x="489" s="1" nd="1"/>
        <i x="942" s="1" nd="1"/>
        <i x="124" s="1" nd="1"/>
        <i x="820" s="1" nd="1"/>
        <i x="412" s="1" nd="1"/>
        <i x="1231" s="1" nd="1"/>
        <i x="1187" s="1" nd="1"/>
        <i x="793" s="1" nd="1"/>
        <i x="1149" s="1" nd="1"/>
        <i x="263" s="1" nd="1"/>
        <i x="1060" s="1" nd="1"/>
        <i x="495" s="1" nd="1"/>
        <i x="961" s="1" nd="1"/>
        <i x="1211" s="1" nd="1"/>
        <i x="1128" s="1" nd="1"/>
        <i x="1031" s="1" nd="1"/>
        <i x="1184" s="1" nd="1"/>
        <i x="293" s="1" nd="1"/>
        <i x="1137" s="1" nd="1"/>
        <i x="989" s="1" nd="1"/>
        <i x="352" s="1" nd="1"/>
        <i x="1051" s="1" nd="1"/>
        <i x="70" s="1" nd="1"/>
        <i x="593" s="1" nd="1"/>
        <i x="1117" s="1" nd="1"/>
        <i x="722" s="1" nd="1"/>
        <i x="1214" s="1" nd="1"/>
        <i x="988" s="1" nd="1"/>
        <i x="832" s="1" nd="1"/>
        <i x="821" s="1" nd="1"/>
        <i x="385" s="1" nd="1"/>
        <i x="451" s="1" nd="1"/>
        <i x="925" s="1" nd="1"/>
        <i x="382" s="1" nd="1"/>
        <i x="974" s="1" nd="1"/>
        <i x="782" s="1" nd="1"/>
        <i x="1020" s="1" nd="1"/>
        <i x="137" s="1" nd="1"/>
        <i x="537" s="1" nd="1"/>
        <i x="608" s="1" nd="1"/>
        <i x="153" s="1" nd="1"/>
        <i x="1141" s="1" nd="1"/>
        <i x="685" s="1" nd="1"/>
        <i x="740" s="1" nd="1"/>
        <i x="230" s="1" nd="1"/>
        <i x="761" s="1" nd="1"/>
        <i x="380" s="1" nd="1"/>
        <i x="951" s="1" nd="1"/>
        <i x="584" s="1" nd="1"/>
        <i x="848" s="1" nd="1"/>
        <i x="655" s="1" nd="1"/>
        <i x="984" s="1" nd="1"/>
        <i x="562" s="1" nd="1"/>
        <i x="1177" s="1" nd="1"/>
        <i x="747" s="1" nd="1"/>
        <i x="789" s="1" nd="1"/>
        <i x="1074" s="1" nd="1"/>
        <i x="490" s="1" nd="1"/>
        <i x="603" s="1" nd="1"/>
        <i x="862" s="1" nd="1"/>
        <i x="1115" s="1" nd="1"/>
        <i x="395" s="1" nd="1"/>
        <i x="353" s="1" nd="1"/>
        <i x="1097" s="1" nd="1"/>
        <i x="117" s="1" nd="1"/>
        <i x="374" s="1" nd="1"/>
        <i x="991" s="1" nd="1"/>
        <i x="1077" s="1" nd="1"/>
        <i x="705" s="1" nd="1"/>
        <i x="816" s="1" nd="1"/>
        <i x="101" s="1" nd="1"/>
        <i x="544" s="1" nd="1"/>
        <i x="1067" s="1" nd="1"/>
        <i x="863" s="1" nd="1"/>
        <i x="762" s="1" nd="1"/>
        <i x="748" s="1" nd="1"/>
        <i x="493" s="1" nd="1"/>
        <i x="421" s="1" nd="1"/>
        <i x="841" s="1" nd="1"/>
        <i x="252" s="1" nd="1"/>
        <i x="834" s="1" nd="1"/>
        <i x="1111" s="1" nd="1"/>
        <i x="135" s="1" nd="1"/>
        <i x="406" s="1" nd="1"/>
        <i x="577" s="1" nd="1"/>
        <i x="67" s="1" nd="1"/>
        <i x="1014" s="1" nd="1"/>
        <i x="229" s="1" nd="1"/>
        <i x="861" s="1" nd="1"/>
        <i x="811" s="1" nd="1"/>
        <i x="1023" s="1" nd="1"/>
        <i x="471" s="1" nd="1"/>
        <i x="426" s="1" nd="1"/>
        <i x="1218" s="1" nd="1"/>
        <i x="1181" s="1" nd="1"/>
        <i x="357" s="1" nd="1"/>
        <i x="496" s="1" nd="1"/>
        <i x="12" s="1" nd="1"/>
        <i x="694" s="1" nd="1"/>
        <i x="486" s="1" nd="1"/>
        <i x="292" s="1" nd="1"/>
        <i x="242" s="1" nd="1"/>
        <i x="348" s="1" nd="1"/>
        <i x="1049" s="1" nd="1"/>
        <i x="330" s="1" nd="1"/>
        <i x="998" s="1" nd="1"/>
        <i x="2" s="1" nd="1"/>
        <i x="88" s="1" nd="1"/>
        <i x="313" s="1" nd="1"/>
        <i x="52" s="1" nd="1"/>
        <i x="1140" s="1" nd="1"/>
        <i x="872" s="1" nd="1"/>
        <i x="1090" s="1" nd="1"/>
        <i x="1182" s="1" nd="1"/>
        <i x="420" s="1" nd="1"/>
        <i x="924" s="1" nd="1"/>
        <i x="969" s="1" nd="1"/>
        <i x="662" s="1" nd="1"/>
        <i x="372" s="1" nd="1"/>
        <i x="1104" s="1" nd="1"/>
        <i x="628" s="1" nd="1"/>
        <i x="89" s="1" nd="1"/>
        <i x="549" s="1" nd="1"/>
        <i x="121" s="1" nd="1"/>
        <i x="599" s="1" nd="1"/>
        <i x="376" s="1" nd="1"/>
        <i x="209" s="1" nd="1"/>
        <i x="113" s="1" nd="1"/>
        <i x="1216" s="1" nd="1"/>
        <i x="768" s="1" nd="1"/>
        <i x="717" s="1" nd="1"/>
        <i x="219" s="1" nd="1"/>
        <i x="547" s="1" nd="1"/>
        <i x="972" s="1" nd="1"/>
        <i x="82" s="1" nd="1"/>
        <i x="6" s="1" nd="1"/>
        <i x="521" s="1" nd="1"/>
        <i x="27" s="1" nd="1"/>
        <i x="665" s="1" nd="1"/>
        <i x="650" s="1" nd="1"/>
        <i x="672" s="1" nd="1"/>
        <i x="155" s="1" nd="1"/>
        <i x="784" s="1" nd="1"/>
        <i x="901" s="1" nd="1"/>
        <i x="214" s="1" nd="1"/>
        <i x="575" s="1" nd="1"/>
        <i x="364" s="1" nd="1"/>
        <i x="295" s="1" nd="1"/>
        <i x="350" s="1" nd="1"/>
        <i x="83" s="1" nd="1"/>
        <i x="1135" s="1" nd="1"/>
        <i x="997" s="1" nd="1"/>
        <i x="217" s="1" nd="1"/>
        <i x="546" s="1" nd="1"/>
        <i x="139" s="1" nd="1"/>
        <i x="379" s="1" nd="1"/>
        <i x="937" s="1" nd="1"/>
        <i x="706" s="1" nd="1"/>
        <i x="100" s="1" nd="1"/>
        <i x="207" s="1" nd="1"/>
        <i x="17" s="1" nd="1"/>
        <i x="75" s="1" nd="1"/>
        <i x="1233" s="1" nd="1"/>
        <i x="1081" s="1" nd="1"/>
        <i x="620" s="1" nd="1"/>
        <i x="1006" s="1" nd="1"/>
        <i x="835" s="1" nd="1"/>
        <i x="810" s="1" nd="1"/>
        <i x="319" s="1" nd="1"/>
        <i x="1134" s="1" nd="1"/>
        <i x="850" s="1" nd="1"/>
        <i x="994" s="1" nd="1"/>
        <i x="383" s="1" nd="1"/>
        <i x="1154" s="1" nd="1"/>
        <i x="804" s="1" nd="1"/>
        <i x="13" s="1" nd="1"/>
        <i x="327" s="1" nd="1"/>
        <i x="803" s="1" nd="1"/>
        <i x="115" s="1" nd="1"/>
        <i x="1156" s="1" nd="1"/>
        <i x="990" s="1" nd="1"/>
        <i x="967" s="1" nd="1"/>
        <i x="1198" s="1" nd="1"/>
        <i x="806" s="1" nd="1"/>
        <i x="854" s="1" nd="1"/>
        <i x="1056" s="1" nd="1"/>
        <i x="1066" s="1" nd="1"/>
        <i x="1084" s="1" nd="1"/>
        <i x="473" s="1" nd="1"/>
        <i x="1072" s="1" nd="1"/>
        <i x="569" s="1" nd="1"/>
        <i x="597" s="1" nd="1"/>
        <i x="1206" s="1" nd="1"/>
        <i x="592" s="1" nd="1"/>
        <i x="1151" s="1" nd="1"/>
        <i x="1173" s="1" nd="1"/>
        <i x="431" s="1" nd="1"/>
        <i x="595" s="1" nd="1"/>
        <i x="317" s="1" nd="1"/>
        <i x="880" s="1" nd="1"/>
        <i x="823" s="1" nd="1"/>
        <i x="712" s="1" nd="1"/>
        <i x="1098" s="1" nd="1"/>
        <i x="781" s="1" nd="1"/>
        <i x="535" s="1" nd="1"/>
        <i x="1212" s="1" nd="1"/>
        <i x="905" s="1" nd="1"/>
        <i x="398" s="1" nd="1"/>
        <i x="840" s="1" nd="1"/>
        <i x="346" s="1" nd="1"/>
        <i x="1193" s="1" nd="1"/>
        <i x="311" s="1" nd="1"/>
        <i x="387" s="1" nd="1"/>
        <i x="1185" s="1" nd="1"/>
        <i x="21" s="1" nd="1"/>
        <i x="299" s="1" nd="1"/>
        <i x="560" s="1" nd="1"/>
        <i x="543" s="1" nd="1"/>
        <i x="716" s="1" nd="1"/>
        <i x="196" s="1" nd="1"/>
        <i x="690" s="1" nd="1"/>
        <i x="231" s="1" nd="1"/>
        <i x="844" s="1" nd="1"/>
        <i x="554" s="1" nd="1"/>
        <i x="830" s="1" nd="1"/>
        <i x="869" s="1" nd="1"/>
        <i x="253" s="1" nd="1"/>
        <i x="1196" s="1" nd="1"/>
        <i x="463" s="1" nd="1"/>
        <i x="892" s="1" nd="1"/>
        <i x="452" s="1" nd="1"/>
        <i x="1044" s="1" nd="1"/>
        <i x="178" s="1" nd="1"/>
        <i x="1197" s="1" nd="1"/>
        <i x="1015" s="1" nd="1"/>
        <i x="958" s="1" nd="1"/>
        <i x="41" s="1" nd="1"/>
        <i x="1204" s="1" nd="1"/>
        <i x="281" s="1" nd="1"/>
        <i x="143" s="1" nd="1"/>
        <i x="526" s="1" nd="1"/>
        <i x="342" s="1" nd="1"/>
        <i x="408" s="1" nd="1"/>
        <i x="1172" s="1" nd="1"/>
        <i x="167" s="1" nd="1"/>
        <i x="947" s="1" nd="1"/>
        <i x="764" s="1" nd="1"/>
        <i x="724" s="1" nd="1"/>
        <i x="475" s="1" nd="1"/>
        <i x="438" s="1" nd="1"/>
        <i x="131" s="1" nd="1"/>
        <i x="134" s="1" nd="1"/>
        <i x="993" s="1" nd="1"/>
        <i x="567" s="1" nd="1"/>
        <i x="766" s="1" nd="1"/>
        <i x="440" s="1" nd="1"/>
        <i x="973" s="1" nd="1"/>
        <i x="715" s="1" nd="1"/>
        <i x="681" s="1" nd="1"/>
        <i x="541" s="1" nd="1"/>
        <i x="195" s="1" nd="1"/>
        <i x="1120" s="1" nd="1"/>
        <i x="74" s="1" nd="1"/>
        <i x="536" s="1" nd="1"/>
        <i x="675" s="1" nd="1"/>
        <i x="666" s="1" nd="1"/>
        <i x="458" s="1" nd="1"/>
        <i x="624" s="1" nd="1"/>
        <i x="556" s="1" nd="1"/>
        <i x="288" s="1" nd="1"/>
        <i x="206" s="1" nd="1"/>
        <i x="730" s="1" nd="1"/>
        <i x="454" s="1" nd="1"/>
        <i x="1012" s="1" nd="1"/>
        <i x="822" s="1" nd="1"/>
        <i x="439" s="1" nd="1"/>
        <i x="1022" s="1" nd="1"/>
        <i x="316" s="1" nd="1"/>
        <i x="211" s="1" nd="1"/>
        <i x="1207" s="1" nd="1"/>
        <i x="799" s="1" nd="1"/>
        <i x="1235" s="1" nd="1"/>
        <i x="30" s="1" nd="1"/>
        <i x="410" s="1" nd="1"/>
        <i x="632" s="1" nd="1"/>
        <i x="224" s="1" nd="1"/>
        <i x="725" s="1" nd="1"/>
        <i x="1" s="1" nd="1"/>
        <i x="900" s="1" nd="1"/>
        <i x="1085" s="1" nd="1"/>
        <i x="950" s="1" nd="1"/>
        <i x="26" s="1" nd="1"/>
        <i x="1133" s="1" nd="1"/>
        <i x="351" s="1" nd="1"/>
        <i x="23" s="1" nd="1"/>
        <i x="1028" s="1" nd="1"/>
        <i x="661" s="1" nd="1"/>
        <i x="890" s="1" nd="1"/>
        <i x="674" s="1" nd="1"/>
        <i x="190" s="1" nd="1"/>
        <i x="812" s="1" nd="1"/>
        <i x="931" s="1" nd="1"/>
        <i x="622" s="1" nd="1"/>
        <i x="1186" s="1" nd="1"/>
        <i x="415" s="1" nd="1"/>
        <i x="894" s="1" nd="1"/>
        <i x="274" s="1" nd="1"/>
        <i x="630" s="1" nd="1"/>
        <i x="478" s="1" nd="1"/>
        <i x="188" s="1" nd="1"/>
        <i x="216" s="1" nd="1"/>
        <i x="87" s="1" nd="1"/>
        <i x="19" s="1" nd="1"/>
        <i x="427" s="1" nd="1"/>
        <i x="1180" s="1" nd="1"/>
        <i x="658" s="1" nd="1"/>
        <i x="310" s="1" nd="1"/>
        <i x="1131" s="1" nd="1"/>
        <i x="1062" s="1" nd="1"/>
        <i x="875" s="1" nd="1"/>
        <i x="679" s="1" nd="1"/>
        <i x="995" s="1" nd="1"/>
        <i x="1147" s="1" nd="1"/>
        <i x="1030" s="1" nd="1"/>
        <i x="1092" s="1" nd="1"/>
        <i x="578" s="1" nd="1"/>
        <i x="1222" s="1" nd="1"/>
        <i x="876" s="1" nd="1"/>
        <i x="1121" s="1" nd="1"/>
        <i x="888" s="1" nd="1"/>
        <i x="1190" s="1" nd="1"/>
        <i x="399" s="1" nd="1"/>
        <i x="572" s="1" nd="1"/>
        <i x="1041" s="1" nd="1"/>
        <i x="243" s="1" nd="1"/>
        <i x="765" s="1" nd="1"/>
        <i x="864" s="1" nd="1"/>
        <i x="298" s="1" nd="1"/>
        <i x="1146" s="1" nd="1"/>
        <i x="623" s="1" nd="1"/>
        <i x="1036" s="1" nd="1"/>
        <i x="828" s="1" nd="1"/>
        <i x="370" s="1" nd="1"/>
        <i x="278" s="1" nd="1"/>
        <i x="770" s="1" nd="1"/>
        <i x="48" s="1" nd="1"/>
        <i x="133" s="1" nd="1"/>
        <i x="1070" s="1" nd="1"/>
        <i x="323" s="1" nd="1"/>
        <i x="913" s="1" nd="1"/>
        <i x="64" s="1" nd="1"/>
        <i x="47" s="1" nd="1"/>
        <i x="369" s="1" nd="1"/>
        <i x="545" s="1" nd="1"/>
        <i x="108" s="1" nd="1"/>
        <i x="1160" s="1" nd="1"/>
        <i x="749" s="1" nd="1"/>
        <i x="306" s="1" nd="1"/>
        <i x="31" s="1" nd="1"/>
        <i x="897" s="1" nd="1"/>
        <i x="713" s="1" nd="1"/>
        <i x="477" s="1" nd="1"/>
        <i x="720" s="1" nd="1"/>
        <i x="150" s="1" nd="1"/>
        <i x="321" s="1" nd="1"/>
        <i x="955" s="1" nd="1"/>
        <i x="393" s="1" nd="1"/>
        <i x="824" s="1" nd="1"/>
        <i x="964" s="1" nd="1"/>
        <i x="877" s="1" nd="1"/>
        <i x="750" s="1" nd="1"/>
        <i x="1155" s="1" nd="1"/>
        <i x="1228" s="1" nd="1"/>
        <i x="63" s="1" nd="1"/>
        <i x="500" s="1" nd="1"/>
        <i x="1159" s="1" nd="1"/>
        <i x="807" s="1" nd="1"/>
        <i x="201" s="1" nd="1"/>
        <i x="332" s="1" nd="1"/>
        <i x="792" s="1" nd="1"/>
        <i x="99" s="1" nd="1"/>
        <i x="517" s="1" nd="1"/>
        <i x="859" s="1" nd="1"/>
        <i x="731" s="1" nd="1"/>
        <i x="474" s="1" nd="1"/>
        <i x="54" s="1" nd="1"/>
        <i x="0" s="1" nd="1"/>
        <i x="1199" s="1" nd="1"/>
        <i x="583" s="1" nd="1"/>
        <i x="696" s="1" nd="1"/>
        <i x="625" s="1" nd="1"/>
        <i x="76" s="1" nd="1"/>
        <i x="258" s="1" nd="1"/>
        <i x="73" s="1" nd="1"/>
        <i x="831" s="1" nd="1"/>
        <i x="441" s="1" nd="1"/>
        <i x="813" s="1" nd="1"/>
        <i x="881" s="1" nd="1"/>
        <i x="491" s="1" nd="1"/>
        <i x="581" s="1" nd="1"/>
        <i x="85" s="1" nd="1"/>
        <i x="896" s="1" nd="1"/>
        <i x="885" s="1" nd="1"/>
        <i x="499" s="1" nd="1"/>
        <i x="275" s="1" nd="1"/>
        <i x="429" s="1" nd="1"/>
        <i x="5" s="1" nd="1"/>
        <i x="16" s="1" nd="1"/>
        <i x="10" s="1" nd="1"/>
        <i x="939" s="1" nd="1"/>
        <i x="180" s="1" nd="1"/>
        <i x="882" s="1" nd="1"/>
        <i x="1054" s="1" nd="1"/>
        <i x="887" s="1" nd="1"/>
        <i x="443" s="1" nd="1"/>
        <i x="435" s="1" nd="1"/>
        <i x="591" s="1" nd="1"/>
        <i x="482" s="1" nd="1"/>
        <i x="723" s="1" nd="1"/>
        <i x="413" s="1" nd="1"/>
        <i x="314" s="1" nd="1"/>
        <i x="460" s="1" nd="1"/>
        <i x="1032" s="1" nd="1"/>
        <i x="1008" s="1" nd="1"/>
        <i x="363" s="1" nd="1"/>
        <i x="703" s="1" nd="1"/>
        <i x="1152" s="1" nd="1"/>
        <i x="602" s="1" nd="1"/>
        <i x="1123" s="1" nd="1"/>
        <i x="424" s="1" nd="1"/>
        <i x="1034" s="1" nd="1"/>
        <i x="617" s="1" nd="1"/>
        <i x="176" s="1" nd="1"/>
        <i x="714" s="1" nd="1"/>
        <i x="795" s="1" nd="1"/>
        <i x="678" s="1" nd="1"/>
        <i x="926" s="1" nd="1"/>
        <i x="62" s="1" nd="1"/>
        <i x="447" s="1" nd="1"/>
        <i x="1144" s="1" nd="1"/>
        <i x="1119" s="1" nd="1"/>
        <i x="839" s="1" nd="1"/>
        <i x="512" s="1" nd="1"/>
        <i x="778" s="1" nd="1"/>
        <i x="911" s="1" nd="1"/>
        <i x="922" s="1" nd="1"/>
        <i x="1042" s="1" nd="1"/>
        <i x="1217" s="1" nd="1"/>
        <i x="660" s="1" nd="1"/>
        <i x="642" s="1" nd="1"/>
        <i x="906" s="1" nd="1"/>
        <i x="1230" s="1" nd="1"/>
        <i x="580" s="1" nd="1"/>
        <i x="448" s="1" nd="1"/>
        <i x="168" s="1" nd="1"/>
        <i x="916" s="1" nd="1"/>
        <i x="469" s="1" nd="1"/>
        <i x="144" s="1" nd="1"/>
        <i x="631" s="1" nd="1"/>
        <i x="434" s="1" nd="1"/>
        <i x="825" s="1" nd="1"/>
        <i x="846" s="1" nd="1"/>
        <i x="1192" s="1" nd="1"/>
        <i x="294" s="1" nd="1"/>
        <i x="257" s="1" nd="1"/>
        <i x="498" s="1" nd="1"/>
        <i x="177" s="1" nd="1"/>
        <i x="668" s="1" nd="1"/>
        <i x="613" s="1" nd="1"/>
        <i x="615" s="1" nd="1"/>
        <i x="1065" s="1" nd="1"/>
        <i x="983" s="1" nd="1"/>
        <i x="185" s="1" nd="1"/>
        <i x="719" s="1" nd="1"/>
        <i x="459" s="1" nd="1"/>
        <i x="355" s="1" nd="1"/>
        <i x="1095" s="1" nd="1"/>
        <i x="1191" s="1" nd="1"/>
        <i x="104" s="1" nd="1"/>
        <i x="359" s="1" nd="1"/>
        <i x="318" s="1" nd="1"/>
        <i x="645" s="1" nd="1"/>
        <i x="483" s="1" nd="1"/>
        <i x="669" s="1" nd="1"/>
        <i x="349" s="1" nd="1"/>
        <i x="4" s="1" nd="1"/>
        <i x="693" s="1" nd="1"/>
        <i x="81" s="1" nd="1"/>
        <i x="300" s="1" nd="1"/>
        <i x="756" s="1" nd="1"/>
        <i x="1016" s="1" nd="1"/>
        <i x="842" s="1" nd="1"/>
        <i x="1045" s="1" nd="1"/>
        <i x="568" s="1" nd="1"/>
        <i x="927" s="1" nd="1"/>
        <i x="743" s="1" nd="1"/>
        <i x="898" s="1" nd="1"/>
        <i x="464" s="1" nd="1"/>
        <i x="1024" s="1" nd="1"/>
        <i x="636" s="1" nd="1"/>
        <i x="943" s="1" nd="1"/>
        <i x="605" s="1" nd="1"/>
        <i x="304" s="1" nd="1"/>
        <i x="356" s="1" nd="1"/>
        <i x="941" s="1" nd="1"/>
        <i x="796" s="1" nd="1"/>
        <i x="367" s="1" nd="1"/>
        <i x="979" s="1" nd="1"/>
        <i x="1126" s="1" nd="1"/>
        <i x="1143" s="1" nd="1"/>
        <i x="837" s="1" nd="1"/>
        <i x="39" s="1" nd="1"/>
        <i x="148" s="1" nd="1"/>
        <i x="702" s="1" nd="1"/>
        <i x="455" s="1" nd="1"/>
        <i x="400" s="1" nd="1"/>
        <i x="929" s="1" nd="1"/>
        <i x="255" s="1" nd="1"/>
        <i x="492" s="1" nd="1"/>
        <i x="140" s="1" nd="1"/>
        <i x="46" s="1" nd="1"/>
        <i x="978" s="1" nd="1"/>
        <i x="249" s="1" nd="1"/>
        <i x="308" s="1" nd="1"/>
        <i x="548" s="1" nd="1"/>
        <i x="738" s="1" nd="1"/>
        <i x="92" s="1" nd="1"/>
        <i x="335" s="1" nd="1"/>
        <i x="818" s="1" nd="1"/>
        <i x="222" s="1" nd="1"/>
        <i x="870" s="1" nd="1"/>
        <i x="1170" s="1" nd="1"/>
        <i x="957" s="1" nd="1"/>
        <i x="91" s="1" nd="1"/>
        <i x="437" s="1" nd="1"/>
        <i x="362" s="1" nd="1"/>
        <i x="815" s="1" nd="1"/>
        <i x="497" s="1" nd="1"/>
        <i x="1210" s="1" nd="1"/>
        <i x="1002" s="1" nd="1"/>
        <i x="1163" s="1" nd="1"/>
        <i x="663" s="1" nd="1"/>
        <i x="11" s="1" nd="1"/>
        <i x="930" s="1" nd="1"/>
        <i x="228" s="1" nd="1"/>
        <i x="246" s="1" nd="1"/>
        <i x="847" s="1" nd="1"/>
        <i x="283" s="1" nd="1"/>
        <i x="1138" s="1" nd="1"/>
        <i x="800" s="1" nd="1"/>
        <i x="1189" s="1" nd="1"/>
        <i x="944" s="1" nd="1"/>
        <i x="688" s="1" nd="1"/>
        <i x="570" s="1" nd="1"/>
        <i x="245" s="1" nd="1"/>
        <i x="689" s="1" nd="1"/>
        <i x="378" s="1" nd="1"/>
        <i x="646" s="1" nd="1"/>
        <i x="1018" s="1" nd="1"/>
        <i x="485" s="1" nd="1"/>
        <i x="634" s="1" nd="1"/>
        <i x="783" s="1" nd="1"/>
        <i x="682" s="1" nd="1"/>
        <i x="938" s="1" nd="1"/>
        <i x="801" s="1" nd="1"/>
        <i x="802" s="1" nd="1"/>
        <i x="718" s="1" nd="1"/>
        <i x="733" s="1" nd="1"/>
        <i x="1153" s="1" nd="1"/>
        <i x="629" s="1" nd="1"/>
        <i x="971" s="1" nd="1"/>
        <i x="648" s="1" nd="1"/>
        <i x="170" s="1" nd="1"/>
        <i x="1029" s="1" nd="1"/>
        <i x="962" s="1" nd="1"/>
        <i x="1043" s="1" nd="1"/>
        <i x="326" s="1" nd="1"/>
        <i x="775" s="1" nd="1"/>
        <i x="151" s="1" nd="1"/>
        <i x="635" s="1" nd="1"/>
        <i x="565" s="1" nd="1"/>
        <i x="428" s="1" nd="1"/>
        <i x="18" s="1" nd="1"/>
        <i x="510" s="1" nd="1"/>
        <i x="1168" s="1" nd="1"/>
        <i x="32" s="1" nd="1"/>
        <i x="118" s="1" nd="1"/>
        <i x="697" s="1" nd="1"/>
        <i x="65" s="1" nd="1"/>
        <i x="20" s="1" nd="1"/>
        <i x="1088" s="1" nd="1"/>
        <i x="296" s="1" nd="1"/>
        <i x="585" s="1" nd="1"/>
        <i x="145" s="1" nd="1"/>
        <i x="365" s="1" nd="1"/>
        <i x="621" s="1" nd="1"/>
        <i x="1055" s="1" nd="1"/>
        <i x="566" s="1" nd="1"/>
        <i x="1048" s="1" nd="1"/>
        <i x="449" s="1" nd="1"/>
        <i x="1209" s="1" nd="1"/>
        <i x="119" s="1" nd="1"/>
        <i x="336" s="1" nd="1"/>
        <i x="161" s="1" nd="1"/>
        <i x="15" s="1" nd="1"/>
        <i x="179" s="1" nd="1"/>
        <i x="208" s="1" nd="1"/>
        <i x="760" s="1" nd="1"/>
        <i x="436" s="1" nd="1"/>
        <i x="1200" s="1" nd="1"/>
        <i x="40" s="1" nd="1"/>
        <i x="960" s="1" nd="1"/>
        <i x="341" s="1" nd="1"/>
        <i x="505" s="1" nd="1"/>
        <i x="1108" s="1" nd="1"/>
        <i x="752" s="1" nd="1"/>
        <i x="259" s="1" nd="1"/>
        <i x="60" s="1" nd="1"/>
        <i x="1183" s="1" nd="1"/>
        <i x="45" s="1" nd="1"/>
        <i x="38" s="1" nd="1"/>
        <i x="237" s="1" nd="1"/>
        <i x="940" s="1" nd="1"/>
        <i x="701" s="1" nd="1"/>
        <i x="551" s="1" nd="1"/>
        <i x="123" s="1" nd="1"/>
        <i x="225" s="1" nd="1"/>
        <i x="903" s="1" nd="1"/>
        <i x="51" s="1" nd="1"/>
        <i x="221" s="1" nd="1"/>
        <i x="920" s="1" nd="1"/>
        <i x="200" s="1" nd="1"/>
        <i x="344" s="1" nd="1"/>
        <i x="354" s="1" nd="1"/>
        <i x="1161" s="1" nd="1"/>
        <i x="574" s="1" nd="1"/>
        <i x="769" s="1" nd="1"/>
        <i x="1139" s="1" nd="1"/>
        <i x="166" s="1" nd="1"/>
        <i x="389" s="1" nd="1"/>
        <i x="157" s="1" nd="1"/>
        <i x="1096" s="1" nd="1"/>
        <i x="484" s="1" nd="1"/>
        <i x="698" s="1" nd="1"/>
        <i x="202" s="1" nd="1"/>
        <i x="66" s="1" nd="1"/>
        <i x="331" s="1" nd="1"/>
        <i x="53" s="1" nd="1"/>
        <i x="377" s="1" nd="1"/>
        <i x="753" s="1" nd="1"/>
        <i x="116" s="1" nd="1"/>
        <i x="614" s="1" nd="1"/>
        <i x="24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A6F5957-C47C-46D1-95B1-54D1800610A3}" cache="Slicer_Year1" caption="Year" rowHeight="234950"/>
  <slicer name="Segment" xr10:uid="{E92ACCA3-0CF4-4AD5-A7FF-CAA7372D2B81}" cache="Slicer_Segment" caption="Segment" rowHeight="234950"/>
  <slicer name="Region" xr10:uid="{3A2D27A9-6B08-4764-BE0A-3FD074BD1152}" cache="Slicer_Region" caption="Region" rowHeight="234950"/>
  <slicer name="City" xr10:uid="{7E36C70B-789B-43E4-A6A0-582006870C45}" cache="Slicer_City" caption="City" rowHeight="234950"/>
  <slicer name="Order Date" xr10:uid="{691857D2-D742-4D33-8C46-18F252BDFDA7}" cache="Slicer_Order_Date" caption="Order Dat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1" xr10:uid="{53DF3C5E-2D55-4583-9297-E23F68DC53BC}" cache="Slicer_Segment" caption="Segment" style="Slicer Style 2" rowHeight="234950"/>
  <slicer name="Region 1" xr10:uid="{3E9E0440-168B-40DD-AD4A-E453963C9420}" cache="Slicer_Region" caption="Region" style="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6" sqref="D26"/>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8" width="16.21875" customWidth="1"/>
    <col min="9" max="11" width="12.5546875" customWidth="1"/>
    <col min="12" max="12" width="14.5546875" customWidth="1"/>
    <col min="13" max="13" width="12.5546875" customWidth="1"/>
    <col min="14" max="14" width="13.5546875" customWidth="1"/>
    <col min="15" max="15" width="17"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CCA55F-D5C8-4DB3-932E-60C17EFEC2C4}">
  <dimension ref="A3:C16"/>
  <sheetViews>
    <sheetView workbookViewId="0">
      <selection activeCell="M16" sqref="M1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10946</v>
      </c>
      <c r="C3" s="10" t="s">
        <v>10947</v>
      </c>
    </row>
    <row r="4" spans="1:3" x14ac:dyDescent="0.3">
      <c r="A4" s="7" t="s">
        <v>10934</v>
      </c>
      <c r="B4" s="11">
        <v>6440.4019999999982</v>
      </c>
      <c r="C4" s="12">
        <v>1829.8423999999998</v>
      </c>
    </row>
    <row r="5" spans="1:3" x14ac:dyDescent="0.3">
      <c r="A5" s="8" t="s">
        <v>10935</v>
      </c>
      <c r="B5" s="13">
        <v>3588.9290000000001</v>
      </c>
      <c r="C5" s="14">
        <v>338.83979999999997</v>
      </c>
    </row>
    <row r="6" spans="1:3" x14ac:dyDescent="0.3">
      <c r="A6" s="8" t="s">
        <v>10936</v>
      </c>
      <c r="B6" s="13">
        <v>17750.881999999998</v>
      </c>
      <c r="C6" s="14">
        <v>2846.2374999999997</v>
      </c>
    </row>
    <row r="7" spans="1:3" x14ac:dyDescent="0.3">
      <c r="A7" s="8" t="s">
        <v>10937</v>
      </c>
      <c r="B7" s="13">
        <v>10529.918000000003</v>
      </c>
      <c r="C7" s="14">
        <v>-3125.1964000000007</v>
      </c>
    </row>
    <row r="8" spans="1:3" x14ac:dyDescent="0.3">
      <c r="A8" s="8" t="s">
        <v>10938</v>
      </c>
      <c r="B8" s="13">
        <v>8929.2950000000001</v>
      </c>
      <c r="C8" s="14">
        <v>1979.8503999999998</v>
      </c>
    </row>
    <row r="9" spans="1:3" x14ac:dyDescent="0.3">
      <c r="A9" s="8" t="s">
        <v>10939</v>
      </c>
      <c r="B9" s="13">
        <v>8341.0780000000032</v>
      </c>
      <c r="C9" s="14">
        <v>825.24929999999972</v>
      </c>
    </row>
    <row r="10" spans="1:3" x14ac:dyDescent="0.3">
      <c r="A10" s="8" t="s">
        <v>10940</v>
      </c>
      <c r="B10" s="13">
        <v>9190.5529999999999</v>
      </c>
      <c r="C10" s="14">
        <v>2104.2723999999998</v>
      </c>
    </row>
    <row r="11" spans="1:3" x14ac:dyDescent="0.3">
      <c r="A11" s="8" t="s">
        <v>10941</v>
      </c>
      <c r="B11" s="13">
        <v>6687.6139999999987</v>
      </c>
      <c r="C11" s="14">
        <v>606.43459999999993</v>
      </c>
    </row>
    <row r="12" spans="1:3" x14ac:dyDescent="0.3">
      <c r="A12" s="8" t="s">
        <v>10942</v>
      </c>
      <c r="B12" s="13">
        <v>11616.378999999999</v>
      </c>
      <c r="C12" s="14">
        <v>1708.2489999999991</v>
      </c>
    </row>
    <row r="13" spans="1:3" x14ac:dyDescent="0.3">
      <c r="A13" s="8" t="s">
        <v>10943</v>
      </c>
      <c r="B13" s="13">
        <v>14580.155000000001</v>
      </c>
      <c r="C13" s="14">
        <v>1944.1813999999993</v>
      </c>
    </row>
    <row r="14" spans="1:3" x14ac:dyDescent="0.3">
      <c r="A14" s="8" t="s">
        <v>10944</v>
      </c>
      <c r="B14" s="13">
        <v>16381.467999999995</v>
      </c>
      <c r="C14" s="14">
        <v>2109.6276000000003</v>
      </c>
    </row>
    <row r="15" spans="1:3" x14ac:dyDescent="0.3">
      <c r="A15" s="8" t="s">
        <v>10945</v>
      </c>
      <c r="B15" s="13">
        <v>22685.104000000003</v>
      </c>
      <c r="C15" s="14">
        <v>3362.826999999998</v>
      </c>
    </row>
    <row r="16" spans="1:3" x14ac:dyDescent="0.3">
      <c r="A16" s="9" t="s">
        <v>10933</v>
      </c>
      <c r="B16" s="35">
        <v>136721.777</v>
      </c>
      <c r="C16" s="36">
        <v>16530.414999999994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A3ABD-473F-4FF6-AC4C-E2FB0379170E}">
  <dimension ref="A3:E7"/>
  <sheetViews>
    <sheetView topLeftCell="B1" workbookViewId="0">
      <selection activeCell="E10" sqref="E10"/>
    </sheetView>
  </sheetViews>
  <sheetFormatPr defaultRowHeight="14.4" x14ac:dyDescent="0.3"/>
  <cols>
    <col min="1" max="1" width="13.109375" bestFit="1" customWidth="1"/>
    <col min="2" max="2" width="11.6640625" bestFit="1" customWidth="1"/>
    <col min="4" max="4" width="13.21875" customWidth="1"/>
    <col min="5" max="5" width="13.77734375" customWidth="1"/>
  </cols>
  <sheetData>
    <row r="3" spans="1:5" x14ac:dyDescent="0.3">
      <c r="A3" s="5" t="s">
        <v>10932</v>
      </c>
      <c r="B3" s="6" t="s">
        <v>10947</v>
      </c>
      <c r="D3" s="15" t="s">
        <v>15</v>
      </c>
      <c r="E3" s="15" t="s">
        <v>21</v>
      </c>
    </row>
    <row r="4" spans="1:5" x14ac:dyDescent="0.3">
      <c r="A4" s="7" t="s">
        <v>46</v>
      </c>
      <c r="B4" s="37">
        <v>8747.7802999999894</v>
      </c>
      <c r="D4" s="16" t="s">
        <v>32</v>
      </c>
      <c r="E4" s="17">
        <f>GETPIVOTDATA("Profit",$A$3,"Category",A4)</f>
        <v>8747.7802999999894</v>
      </c>
    </row>
    <row r="5" spans="1:5" x14ac:dyDescent="0.3">
      <c r="A5" s="8" t="s">
        <v>71</v>
      </c>
      <c r="B5" s="38">
        <v>4577.018299999997</v>
      </c>
      <c r="D5" s="16" t="s">
        <v>46</v>
      </c>
      <c r="E5" s="17">
        <f t="shared" ref="E5:E6" si="0">GETPIVOTDATA("Profit",$A$3,"Category",A5)</f>
        <v>4577.018299999997</v>
      </c>
    </row>
    <row r="6" spans="1:5" x14ac:dyDescent="0.3">
      <c r="A6" s="8" t="s">
        <v>32</v>
      </c>
      <c r="B6" s="38">
        <v>3205.6164000000012</v>
      </c>
      <c r="D6" s="16" t="s">
        <v>71</v>
      </c>
      <c r="E6" s="17">
        <f t="shared" si="0"/>
        <v>3205.6164000000012</v>
      </c>
    </row>
    <row r="7" spans="1:5" x14ac:dyDescent="0.3">
      <c r="A7" s="9" t="s">
        <v>10933</v>
      </c>
      <c r="B7" s="39">
        <v>16530.414999999986</v>
      </c>
      <c r="D7" s="16" t="s">
        <v>10933</v>
      </c>
      <c r="E7" s="17">
        <f>GETPIVOTDATA("Profit",$A$3)</f>
        <v>16530.414999999986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0F5EC-BC84-4C61-AE86-5F05A6E42E10}">
  <dimension ref="A3:E52"/>
  <sheetViews>
    <sheetView workbookViewId="0">
      <selection activeCell="E14" sqref="E14"/>
    </sheetView>
  </sheetViews>
  <sheetFormatPr defaultRowHeight="14.4" x14ac:dyDescent="0.3"/>
  <cols>
    <col min="1" max="1" width="12.44140625" bestFit="1" customWidth="1"/>
    <col min="2" max="2" width="11.21875" bestFit="1" customWidth="1"/>
    <col min="4" max="4" width="17.77734375" customWidth="1"/>
    <col min="5" max="5" width="12.5546875" customWidth="1"/>
  </cols>
  <sheetData>
    <row r="3" spans="1:5" x14ac:dyDescent="0.3">
      <c r="A3" s="5" t="s">
        <v>10932</v>
      </c>
      <c r="B3" s="6" t="s">
        <v>10946</v>
      </c>
      <c r="D3" s="15" t="s">
        <v>11</v>
      </c>
      <c r="E3" s="15" t="s">
        <v>18</v>
      </c>
    </row>
    <row r="4" spans="1:5" x14ac:dyDescent="0.3">
      <c r="A4" s="7" t="s">
        <v>310</v>
      </c>
      <c r="B4" s="37">
        <v>7121.2570000000023</v>
      </c>
      <c r="D4" t="str">
        <f>A4</f>
        <v>Arizona</v>
      </c>
      <c r="E4" s="17">
        <f>GETPIVOTDATA("Sales",$A$3,"State",A4)</f>
        <v>7121.2570000000023</v>
      </c>
    </row>
    <row r="5" spans="1:5" x14ac:dyDescent="0.3">
      <c r="A5" s="8" t="s">
        <v>43</v>
      </c>
      <c r="B5" s="38">
        <v>80876.824999999968</v>
      </c>
      <c r="D5" t="str">
        <f t="shared" ref="D5:D52" si="0">A5</f>
        <v>California</v>
      </c>
      <c r="E5" s="17">
        <f t="shared" ref="E5:E52" si="1">GETPIVOTDATA("Sales",$A$3,"State",A5)</f>
        <v>80876.824999999968</v>
      </c>
    </row>
    <row r="6" spans="1:5" x14ac:dyDescent="0.3">
      <c r="A6" s="8" t="s">
        <v>457</v>
      </c>
      <c r="B6" s="38">
        <v>6367.7139999999999</v>
      </c>
      <c r="D6" t="str">
        <f t="shared" si="0"/>
        <v>Colorado</v>
      </c>
      <c r="E6" s="17">
        <f t="shared" si="1"/>
        <v>6367.7139999999999</v>
      </c>
    </row>
    <row r="7" spans="1:5" x14ac:dyDescent="0.3">
      <c r="A7" s="8" t="s">
        <v>6260</v>
      </c>
      <c r="B7" s="38">
        <v>307.73999999999995</v>
      </c>
      <c r="D7" t="str">
        <f t="shared" si="0"/>
        <v>Idaho</v>
      </c>
      <c r="E7" s="17">
        <f t="shared" si="1"/>
        <v>307.73999999999995</v>
      </c>
    </row>
    <row r="8" spans="1:5" x14ac:dyDescent="0.3">
      <c r="A8" s="8" t="s">
        <v>1762</v>
      </c>
      <c r="B8" s="38">
        <v>4643.0759999999991</v>
      </c>
      <c r="D8" t="str">
        <f t="shared" si="0"/>
        <v>Montana</v>
      </c>
      <c r="E8" s="17">
        <f t="shared" si="1"/>
        <v>4643.0759999999991</v>
      </c>
    </row>
    <row r="9" spans="1:5" x14ac:dyDescent="0.3">
      <c r="A9" s="8" t="s">
        <v>1392</v>
      </c>
      <c r="B9" s="38">
        <v>5342.2820000000011</v>
      </c>
      <c r="D9" t="str">
        <f t="shared" si="0"/>
        <v>Nevada</v>
      </c>
      <c r="E9" s="17">
        <f t="shared" si="1"/>
        <v>5342.2820000000011</v>
      </c>
    </row>
    <row r="10" spans="1:5" x14ac:dyDescent="0.3">
      <c r="A10" s="8" t="s">
        <v>668</v>
      </c>
      <c r="B10" s="38">
        <v>1327.4220000000003</v>
      </c>
      <c r="D10" t="str">
        <f t="shared" si="0"/>
        <v>New Mexico</v>
      </c>
      <c r="E10" s="17">
        <f t="shared" si="1"/>
        <v>1327.4220000000003</v>
      </c>
    </row>
    <row r="11" spans="1:5" x14ac:dyDescent="0.3">
      <c r="A11" s="8" t="s">
        <v>420</v>
      </c>
      <c r="B11" s="38">
        <v>1973.2470000000003</v>
      </c>
      <c r="D11" t="str">
        <f t="shared" si="0"/>
        <v>Oregon</v>
      </c>
      <c r="E11" s="17">
        <f t="shared" si="1"/>
        <v>1973.2470000000003</v>
      </c>
    </row>
    <row r="12" spans="1:5" x14ac:dyDescent="0.3">
      <c r="A12" s="8" t="s">
        <v>121</v>
      </c>
      <c r="B12" s="38">
        <v>2111.4380000000001</v>
      </c>
      <c r="D12" t="str">
        <f t="shared" si="0"/>
        <v>Utah</v>
      </c>
      <c r="E12" s="17">
        <f t="shared" si="1"/>
        <v>2111.4380000000001</v>
      </c>
    </row>
    <row r="13" spans="1:5" x14ac:dyDescent="0.3">
      <c r="A13" s="8" t="s">
        <v>96</v>
      </c>
      <c r="B13" s="38">
        <v>25047.640000000003</v>
      </c>
      <c r="D13" t="str">
        <f t="shared" si="0"/>
        <v>Washington</v>
      </c>
      <c r="E13" s="17">
        <f t="shared" si="1"/>
        <v>25047.640000000003</v>
      </c>
    </row>
    <row r="14" spans="1:5" x14ac:dyDescent="0.3">
      <c r="A14" s="8" t="s">
        <v>8542</v>
      </c>
      <c r="B14" s="38">
        <v>1603.1360000000002</v>
      </c>
      <c r="D14" t="str">
        <f t="shared" si="0"/>
        <v>Wyoming</v>
      </c>
      <c r="E14" s="17">
        <f t="shared" si="1"/>
        <v>1603.1360000000002</v>
      </c>
    </row>
    <row r="15" spans="1:5" x14ac:dyDescent="0.3">
      <c r="A15" s="9" t="s">
        <v>10933</v>
      </c>
      <c r="B15" s="39">
        <v>136721.777</v>
      </c>
      <c r="D15" t="str">
        <f t="shared" si="0"/>
        <v>Grand Total</v>
      </c>
      <c r="E15" s="17" t="e">
        <f t="shared" si="1"/>
        <v>#REF!</v>
      </c>
    </row>
    <row r="16" spans="1:5" x14ac:dyDescent="0.3">
      <c r="D16">
        <f t="shared" si="0"/>
        <v>0</v>
      </c>
      <c r="E16" s="17" t="e">
        <f t="shared" si="1"/>
        <v>#REF!</v>
      </c>
    </row>
    <row r="17" spans="4:5" x14ac:dyDescent="0.3">
      <c r="D17">
        <f t="shared" si="0"/>
        <v>0</v>
      </c>
      <c r="E17" s="17" t="e">
        <f t="shared" si="1"/>
        <v>#REF!</v>
      </c>
    </row>
    <row r="18" spans="4:5" x14ac:dyDescent="0.3">
      <c r="D18">
        <f t="shared" si="0"/>
        <v>0</v>
      </c>
      <c r="E18" s="17" t="e">
        <f t="shared" si="1"/>
        <v>#REF!</v>
      </c>
    </row>
    <row r="19" spans="4:5" x14ac:dyDescent="0.3">
      <c r="D19">
        <f t="shared" si="0"/>
        <v>0</v>
      </c>
      <c r="E19" s="17" t="e">
        <f t="shared" si="1"/>
        <v>#REF!</v>
      </c>
    </row>
    <row r="20" spans="4:5" x14ac:dyDescent="0.3">
      <c r="D20">
        <f t="shared" si="0"/>
        <v>0</v>
      </c>
      <c r="E20" s="17" t="e">
        <f t="shared" si="1"/>
        <v>#REF!</v>
      </c>
    </row>
    <row r="21" spans="4:5" x14ac:dyDescent="0.3">
      <c r="D21">
        <f t="shared" si="0"/>
        <v>0</v>
      </c>
      <c r="E21" s="17" t="e">
        <f t="shared" si="1"/>
        <v>#REF!</v>
      </c>
    </row>
    <row r="22" spans="4:5" x14ac:dyDescent="0.3">
      <c r="D22">
        <f t="shared" si="0"/>
        <v>0</v>
      </c>
      <c r="E22" s="17" t="e">
        <f t="shared" si="1"/>
        <v>#REF!</v>
      </c>
    </row>
    <row r="23" spans="4:5" x14ac:dyDescent="0.3">
      <c r="D23">
        <f t="shared" si="0"/>
        <v>0</v>
      </c>
      <c r="E23" s="17" t="e">
        <f t="shared" si="1"/>
        <v>#REF!</v>
      </c>
    </row>
    <row r="24" spans="4:5" x14ac:dyDescent="0.3">
      <c r="D24">
        <f t="shared" si="0"/>
        <v>0</v>
      </c>
      <c r="E24" s="17" t="e">
        <f t="shared" si="1"/>
        <v>#REF!</v>
      </c>
    </row>
    <row r="25" spans="4:5" x14ac:dyDescent="0.3">
      <c r="D25">
        <f t="shared" si="0"/>
        <v>0</v>
      </c>
      <c r="E25" s="17" t="e">
        <f t="shared" si="1"/>
        <v>#REF!</v>
      </c>
    </row>
    <row r="26" spans="4:5" x14ac:dyDescent="0.3">
      <c r="D26">
        <f t="shared" si="0"/>
        <v>0</v>
      </c>
      <c r="E26" s="17" t="e">
        <f t="shared" si="1"/>
        <v>#REF!</v>
      </c>
    </row>
    <row r="27" spans="4:5" x14ac:dyDescent="0.3">
      <c r="D27">
        <f t="shared" si="0"/>
        <v>0</v>
      </c>
      <c r="E27" s="17" t="e">
        <f t="shared" si="1"/>
        <v>#REF!</v>
      </c>
    </row>
    <row r="28" spans="4:5" x14ac:dyDescent="0.3">
      <c r="D28">
        <f t="shared" si="0"/>
        <v>0</v>
      </c>
      <c r="E28" s="17" t="e">
        <f t="shared" si="1"/>
        <v>#REF!</v>
      </c>
    </row>
    <row r="29" spans="4:5" x14ac:dyDescent="0.3">
      <c r="D29">
        <f t="shared" si="0"/>
        <v>0</v>
      </c>
      <c r="E29" s="17" t="e">
        <f t="shared" si="1"/>
        <v>#REF!</v>
      </c>
    </row>
    <row r="30" spans="4:5" x14ac:dyDescent="0.3">
      <c r="D30">
        <f t="shared" si="0"/>
        <v>0</v>
      </c>
      <c r="E30" s="17" t="e">
        <f t="shared" si="1"/>
        <v>#REF!</v>
      </c>
    </row>
    <row r="31" spans="4:5" x14ac:dyDescent="0.3">
      <c r="D31">
        <f t="shared" si="0"/>
        <v>0</v>
      </c>
      <c r="E31" s="17" t="e">
        <f t="shared" si="1"/>
        <v>#REF!</v>
      </c>
    </row>
    <row r="32" spans="4:5" x14ac:dyDescent="0.3">
      <c r="D32">
        <f t="shared" si="0"/>
        <v>0</v>
      </c>
      <c r="E32" s="17" t="e">
        <f t="shared" si="1"/>
        <v>#REF!</v>
      </c>
    </row>
    <row r="33" spans="4:5" x14ac:dyDescent="0.3">
      <c r="D33">
        <f t="shared" si="0"/>
        <v>0</v>
      </c>
      <c r="E33" s="17" t="e">
        <f t="shared" si="1"/>
        <v>#REF!</v>
      </c>
    </row>
    <row r="34" spans="4:5" x14ac:dyDescent="0.3">
      <c r="D34">
        <f t="shared" si="0"/>
        <v>0</v>
      </c>
      <c r="E34" s="17" t="e">
        <f t="shared" si="1"/>
        <v>#REF!</v>
      </c>
    </row>
    <row r="35" spans="4:5" x14ac:dyDescent="0.3">
      <c r="D35">
        <f t="shared" si="0"/>
        <v>0</v>
      </c>
      <c r="E35" s="17" t="e">
        <f t="shared" si="1"/>
        <v>#REF!</v>
      </c>
    </row>
    <row r="36" spans="4:5" x14ac:dyDescent="0.3">
      <c r="D36">
        <f t="shared" si="0"/>
        <v>0</v>
      </c>
      <c r="E36" s="17" t="e">
        <f t="shared" si="1"/>
        <v>#REF!</v>
      </c>
    </row>
    <row r="37" spans="4:5" x14ac:dyDescent="0.3">
      <c r="D37">
        <f t="shared" si="0"/>
        <v>0</v>
      </c>
      <c r="E37" s="17" t="e">
        <f t="shared" si="1"/>
        <v>#REF!</v>
      </c>
    </row>
    <row r="38" spans="4:5" x14ac:dyDescent="0.3">
      <c r="D38">
        <f t="shared" si="0"/>
        <v>0</v>
      </c>
      <c r="E38" s="17" t="e">
        <f t="shared" si="1"/>
        <v>#REF!</v>
      </c>
    </row>
    <row r="39" spans="4:5" x14ac:dyDescent="0.3">
      <c r="D39">
        <f t="shared" si="0"/>
        <v>0</v>
      </c>
      <c r="E39" s="17" t="e">
        <f t="shared" si="1"/>
        <v>#REF!</v>
      </c>
    </row>
    <row r="40" spans="4:5" x14ac:dyDescent="0.3">
      <c r="D40">
        <f t="shared" si="0"/>
        <v>0</v>
      </c>
      <c r="E40" s="17" t="e">
        <f t="shared" si="1"/>
        <v>#REF!</v>
      </c>
    </row>
    <row r="41" spans="4:5" x14ac:dyDescent="0.3">
      <c r="D41">
        <f t="shared" si="0"/>
        <v>0</v>
      </c>
      <c r="E41" s="17" t="e">
        <f t="shared" si="1"/>
        <v>#REF!</v>
      </c>
    </row>
    <row r="42" spans="4:5" x14ac:dyDescent="0.3">
      <c r="D42">
        <f t="shared" si="0"/>
        <v>0</v>
      </c>
      <c r="E42" s="17" t="e">
        <f t="shared" si="1"/>
        <v>#REF!</v>
      </c>
    </row>
    <row r="43" spans="4:5" x14ac:dyDescent="0.3">
      <c r="D43">
        <f t="shared" si="0"/>
        <v>0</v>
      </c>
      <c r="E43" s="17" t="e">
        <f t="shared" si="1"/>
        <v>#REF!</v>
      </c>
    </row>
    <row r="44" spans="4:5" x14ac:dyDescent="0.3">
      <c r="D44">
        <f t="shared" si="0"/>
        <v>0</v>
      </c>
      <c r="E44" s="17" t="e">
        <f t="shared" si="1"/>
        <v>#REF!</v>
      </c>
    </row>
    <row r="45" spans="4:5" x14ac:dyDescent="0.3">
      <c r="D45">
        <f t="shared" si="0"/>
        <v>0</v>
      </c>
      <c r="E45" s="17" t="e">
        <f t="shared" si="1"/>
        <v>#REF!</v>
      </c>
    </row>
    <row r="46" spans="4:5" x14ac:dyDescent="0.3">
      <c r="D46">
        <f t="shared" si="0"/>
        <v>0</v>
      </c>
      <c r="E46" s="17" t="e">
        <f t="shared" si="1"/>
        <v>#REF!</v>
      </c>
    </row>
    <row r="47" spans="4:5" x14ac:dyDescent="0.3">
      <c r="D47">
        <f t="shared" si="0"/>
        <v>0</v>
      </c>
      <c r="E47" s="17" t="e">
        <f t="shared" si="1"/>
        <v>#REF!</v>
      </c>
    </row>
    <row r="48" spans="4:5" x14ac:dyDescent="0.3">
      <c r="D48">
        <f t="shared" si="0"/>
        <v>0</v>
      </c>
      <c r="E48" s="17" t="e">
        <f t="shared" si="1"/>
        <v>#REF!</v>
      </c>
    </row>
    <row r="49" spans="4:5" x14ac:dyDescent="0.3">
      <c r="D49">
        <f t="shared" si="0"/>
        <v>0</v>
      </c>
      <c r="E49" s="17" t="e">
        <f t="shared" si="1"/>
        <v>#REF!</v>
      </c>
    </row>
    <row r="50" spans="4:5" x14ac:dyDescent="0.3">
      <c r="D50">
        <f t="shared" si="0"/>
        <v>0</v>
      </c>
      <c r="E50" s="17" t="e">
        <f t="shared" si="1"/>
        <v>#REF!</v>
      </c>
    </row>
    <row r="51" spans="4:5" x14ac:dyDescent="0.3">
      <c r="D51">
        <f t="shared" si="0"/>
        <v>0</v>
      </c>
      <c r="E51" s="17" t="e">
        <f t="shared" si="1"/>
        <v>#REF!</v>
      </c>
    </row>
    <row r="52" spans="4:5" x14ac:dyDescent="0.3">
      <c r="D52">
        <f t="shared" si="0"/>
        <v>0</v>
      </c>
      <c r="E52" s="17"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24FC6-8B39-46CA-8FEF-B2CE44BF6C1E}">
  <dimension ref="A3:B7"/>
  <sheetViews>
    <sheetView workbookViewId="0">
      <selection activeCell="B4" sqref="B4"/>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8">
        <v>0.36369151345948342</v>
      </c>
    </row>
    <row r="5" spans="1:2" x14ac:dyDescent="0.3">
      <c r="A5" s="8" t="s">
        <v>46</v>
      </c>
      <c r="B5" s="19">
        <v>0.24603580891140706</v>
      </c>
    </row>
    <row r="6" spans="1:2" x14ac:dyDescent="0.3">
      <c r="A6" s="8" t="s">
        <v>71</v>
      </c>
      <c r="B6" s="19">
        <v>0.39027267762910944</v>
      </c>
    </row>
    <row r="7" spans="1:2" x14ac:dyDescent="0.3">
      <c r="A7" s="9" t="s">
        <v>10933</v>
      </c>
      <c r="B7" s="20">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C190B-11B8-4BDB-94D3-8882216E18D5}">
  <dimension ref="A3:B9"/>
  <sheetViews>
    <sheetView workbookViewId="0">
      <selection activeCell="J20" sqref="J20"/>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56</v>
      </c>
      <c r="B4" s="37">
        <v>16009.184999999998</v>
      </c>
    </row>
    <row r="5" spans="1:2" x14ac:dyDescent="0.3">
      <c r="A5" s="8" t="s">
        <v>59</v>
      </c>
      <c r="B5" s="38">
        <v>11784.698</v>
      </c>
    </row>
    <row r="6" spans="1:2" x14ac:dyDescent="0.3">
      <c r="A6" s="8" t="s">
        <v>72</v>
      </c>
      <c r="B6" s="38">
        <v>23385.848000000005</v>
      </c>
    </row>
    <row r="7" spans="1:2" x14ac:dyDescent="0.3">
      <c r="A7" s="8" t="s">
        <v>682</v>
      </c>
      <c r="B7" s="38">
        <v>11241.208000000001</v>
      </c>
    </row>
    <row r="8" spans="1:2" x14ac:dyDescent="0.3">
      <c r="A8" s="8" t="s">
        <v>36</v>
      </c>
      <c r="B8" s="38">
        <v>22022.096000000001</v>
      </c>
    </row>
    <row r="9" spans="1:2" x14ac:dyDescent="0.3">
      <c r="A9" s="9" t="s">
        <v>10933</v>
      </c>
      <c r="B9" s="39">
        <v>84443.035000000003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9DB76-04FF-48FD-9AD8-E6D806063237}">
  <dimension ref="A3:N17"/>
  <sheetViews>
    <sheetView topLeftCell="A9" workbookViewId="0">
      <selection activeCell="E23" sqref="E23"/>
    </sheetView>
  </sheetViews>
  <sheetFormatPr defaultRowHeight="14.4" x14ac:dyDescent="0.3"/>
  <cols>
    <col min="1" max="1" width="12.44140625" bestFit="1" customWidth="1"/>
    <col min="2" max="2" width="11.21875" bestFit="1" customWidth="1"/>
    <col min="4" max="4" width="12.44140625" bestFit="1" customWidth="1"/>
    <col min="5" max="5" width="11.6640625" bestFit="1" customWidth="1"/>
    <col min="6" max="6" width="12" bestFit="1" customWidth="1"/>
    <col min="7" max="7" width="12.44140625" bestFit="1" customWidth="1"/>
    <col min="8" max="9" width="14.21875" bestFit="1"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10946</v>
      </c>
      <c r="D3" s="5" t="s">
        <v>10932</v>
      </c>
      <c r="E3" s="6" t="s">
        <v>10947</v>
      </c>
      <c r="G3" s="5" t="s">
        <v>10932</v>
      </c>
      <c r="H3" s="6" t="s">
        <v>10948</v>
      </c>
      <c r="J3" s="5" t="s">
        <v>10932</v>
      </c>
      <c r="K3" s="6" t="s">
        <v>10949</v>
      </c>
      <c r="M3" s="5" t="s">
        <v>10932</v>
      </c>
      <c r="N3" s="6" t="s">
        <v>10950</v>
      </c>
    </row>
    <row r="4" spans="1:14" x14ac:dyDescent="0.3">
      <c r="A4" s="7" t="s">
        <v>10934</v>
      </c>
      <c r="B4" s="37">
        <v>6440.4019999999982</v>
      </c>
      <c r="D4" s="7" t="s">
        <v>10934</v>
      </c>
      <c r="E4" s="37">
        <v>1829.8423999999998</v>
      </c>
      <c r="G4" s="7" t="s">
        <v>10934</v>
      </c>
      <c r="H4" s="37">
        <v>90</v>
      </c>
      <c r="J4" s="7" t="s">
        <v>10934</v>
      </c>
      <c r="K4" s="37">
        <v>27</v>
      </c>
      <c r="M4" s="7" t="s">
        <v>10934</v>
      </c>
      <c r="N4" s="37">
        <v>0.28411928323728863</v>
      </c>
    </row>
    <row r="5" spans="1:14" x14ac:dyDescent="0.3">
      <c r="A5" s="8" t="s">
        <v>10935</v>
      </c>
      <c r="B5" s="38">
        <v>3588.9290000000001</v>
      </c>
      <c r="D5" s="8" t="s">
        <v>10935</v>
      </c>
      <c r="E5" s="38">
        <v>338.83979999999997</v>
      </c>
      <c r="G5" s="8" t="s">
        <v>10935</v>
      </c>
      <c r="H5" s="38">
        <v>77</v>
      </c>
      <c r="J5" s="8" t="s">
        <v>10935</v>
      </c>
      <c r="K5" s="38">
        <v>21</v>
      </c>
      <c r="M5" s="8" t="s">
        <v>10935</v>
      </c>
      <c r="N5" s="38">
        <v>9.4412511364811047E-2</v>
      </c>
    </row>
    <row r="6" spans="1:14" x14ac:dyDescent="0.3">
      <c r="A6" s="8" t="s">
        <v>10936</v>
      </c>
      <c r="B6" s="38">
        <v>17750.881999999998</v>
      </c>
      <c r="D6" s="8" t="s">
        <v>10936</v>
      </c>
      <c r="E6" s="38">
        <v>2846.2374999999997</v>
      </c>
      <c r="G6" s="8" t="s">
        <v>10936</v>
      </c>
      <c r="H6" s="38">
        <v>188</v>
      </c>
      <c r="J6" s="8" t="s">
        <v>10936</v>
      </c>
      <c r="K6" s="38">
        <v>41</v>
      </c>
      <c r="M6" s="8" t="s">
        <v>10936</v>
      </c>
      <c r="N6" s="38">
        <v>0.16034344096253922</v>
      </c>
    </row>
    <row r="7" spans="1:14" x14ac:dyDescent="0.3">
      <c r="A7" s="8" t="s">
        <v>10937</v>
      </c>
      <c r="B7" s="38">
        <v>10529.918000000003</v>
      </c>
      <c r="D7" s="8" t="s">
        <v>10937</v>
      </c>
      <c r="E7" s="38">
        <v>-3125.1964000000007</v>
      </c>
      <c r="G7" s="8" t="s">
        <v>10937</v>
      </c>
      <c r="H7" s="38">
        <v>160</v>
      </c>
      <c r="J7" s="8" t="s">
        <v>10937</v>
      </c>
      <c r="K7" s="38">
        <v>41</v>
      </c>
      <c r="M7" s="8" t="s">
        <v>10937</v>
      </c>
      <c r="N7" s="38">
        <v>-0.29679209277793045</v>
      </c>
    </row>
    <row r="8" spans="1:14" x14ac:dyDescent="0.3">
      <c r="A8" s="8" t="s">
        <v>10938</v>
      </c>
      <c r="B8" s="38">
        <v>8929.2950000000001</v>
      </c>
      <c r="D8" s="8" t="s">
        <v>10938</v>
      </c>
      <c r="E8" s="38">
        <v>1979.8503999999998</v>
      </c>
      <c r="G8" s="8" t="s">
        <v>10938</v>
      </c>
      <c r="H8" s="38">
        <v>150</v>
      </c>
      <c r="J8" s="8" t="s">
        <v>10938</v>
      </c>
      <c r="K8" s="38">
        <v>38</v>
      </c>
      <c r="M8" s="8" t="s">
        <v>10938</v>
      </c>
      <c r="N8" s="38">
        <v>0.22172527618361806</v>
      </c>
    </row>
    <row r="9" spans="1:14" x14ac:dyDescent="0.3">
      <c r="A9" s="8" t="s">
        <v>10939</v>
      </c>
      <c r="B9" s="38">
        <v>8341.0780000000032</v>
      </c>
      <c r="D9" s="8" t="s">
        <v>10939</v>
      </c>
      <c r="E9" s="38">
        <v>825.24929999999972</v>
      </c>
      <c r="G9" s="8" t="s">
        <v>10939</v>
      </c>
      <c r="H9" s="38">
        <v>141</v>
      </c>
      <c r="J9" s="8" t="s">
        <v>10939</v>
      </c>
      <c r="K9" s="38">
        <v>39</v>
      </c>
      <c r="M9" s="8" t="s">
        <v>10939</v>
      </c>
      <c r="N9" s="38">
        <v>9.8937967010978609E-2</v>
      </c>
    </row>
    <row r="10" spans="1:14" x14ac:dyDescent="0.3">
      <c r="A10" s="8" t="s">
        <v>10940</v>
      </c>
      <c r="B10" s="38">
        <v>9190.5529999999999</v>
      </c>
      <c r="D10" s="8" t="s">
        <v>10940</v>
      </c>
      <c r="E10" s="38">
        <v>2104.2723999999998</v>
      </c>
      <c r="G10" s="8" t="s">
        <v>10940</v>
      </c>
      <c r="H10" s="38">
        <v>154</v>
      </c>
      <c r="J10" s="8" t="s">
        <v>10940</v>
      </c>
      <c r="K10" s="38">
        <v>40</v>
      </c>
      <c r="M10" s="8" t="s">
        <v>10940</v>
      </c>
      <c r="N10" s="38">
        <v>0.22896036832604086</v>
      </c>
    </row>
    <row r="11" spans="1:14" x14ac:dyDescent="0.3">
      <c r="A11" s="8" t="s">
        <v>10941</v>
      </c>
      <c r="B11" s="38">
        <v>6687.6139999999987</v>
      </c>
      <c r="D11" s="8" t="s">
        <v>10941</v>
      </c>
      <c r="E11" s="38">
        <v>606.43459999999993</v>
      </c>
      <c r="G11" s="8" t="s">
        <v>10941</v>
      </c>
      <c r="H11" s="38">
        <v>94</v>
      </c>
      <c r="J11" s="8" t="s">
        <v>10941</v>
      </c>
      <c r="K11" s="38">
        <v>25</v>
      </c>
      <c r="M11" s="8" t="s">
        <v>10941</v>
      </c>
      <c r="N11" s="38">
        <v>9.0680263543918657E-2</v>
      </c>
    </row>
    <row r="12" spans="1:14" x14ac:dyDescent="0.3">
      <c r="A12" s="8" t="s">
        <v>10942</v>
      </c>
      <c r="B12" s="38">
        <v>11616.378999999999</v>
      </c>
      <c r="D12" s="8" t="s">
        <v>10942</v>
      </c>
      <c r="E12" s="38">
        <v>1708.2489999999991</v>
      </c>
      <c r="G12" s="8" t="s">
        <v>10942</v>
      </c>
      <c r="H12" s="38">
        <v>225</v>
      </c>
      <c r="J12" s="8" t="s">
        <v>10942</v>
      </c>
      <c r="K12" s="38">
        <v>73</v>
      </c>
      <c r="M12" s="8" t="s">
        <v>10942</v>
      </c>
      <c r="N12" s="38">
        <v>0.14705520541297759</v>
      </c>
    </row>
    <row r="13" spans="1:14" x14ac:dyDescent="0.3">
      <c r="A13" s="8" t="s">
        <v>10943</v>
      </c>
      <c r="B13" s="38">
        <v>14580.155000000001</v>
      </c>
      <c r="D13" s="8" t="s">
        <v>10943</v>
      </c>
      <c r="E13" s="38">
        <v>1944.1813999999993</v>
      </c>
      <c r="G13" s="8" t="s">
        <v>10943</v>
      </c>
      <c r="H13" s="38">
        <v>217</v>
      </c>
      <c r="J13" s="8" t="s">
        <v>10943</v>
      </c>
      <c r="K13" s="38">
        <v>52</v>
      </c>
      <c r="M13" s="8" t="s">
        <v>10943</v>
      </c>
      <c r="N13" s="38">
        <v>0.13334435745024653</v>
      </c>
    </row>
    <row r="14" spans="1:14" x14ac:dyDescent="0.3">
      <c r="A14" s="8" t="s">
        <v>10944</v>
      </c>
      <c r="B14" s="38">
        <v>16381.467999999995</v>
      </c>
      <c r="D14" s="8" t="s">
        <v>10944</v>
      </c>
      <c r="E14" s="38">
        <v>2109.6276000000003</v>
      </c>
      <c r="G14" s="8" t="s">
        <v>10944</v>
      </c>
      <c r="H14" s="38">
        <v>313</v>
      </c>
      <c r="J14" s="8" t="s">
        <v>10944</v>
      </c>
      <c r="K14" s="38">
        <v>90</v>
      </c>
      <c r="M14" s="8" t="s">
        <v>10944</v>
      </c>
      <c r="N14" s="38">
        <v>0.12878135219627451</v>
      </c>
    </row>
    <row r="15" spans="1:14" x14ac:dyDescent="0.3">
      <c r="A15" s="8" t="s">
        <v>10945</v>
      </c>
      <c r="B15" s="38">
        <v>22685.104000000003</v>
      </c>
      <c r="D15" s="8" t="s">
        <v>10945</v>
      </c>
      <c r="E15" s="38">
        <v>3362.826999999998</v>
      </c>
      <c r="G15" s="8" t="s">
        <v>10945</v>
      </c>
      <c r="H15" s="38">
        <v>350</v>
      </c>
      <c r="J15" s="8" t="s">
        <v>10945</v>
      </c>
      <c r="K15" s="38">
        <v>84</v>
      </c>
      <c r="M15" s="8" t="s">
        <v>10945</v>
      </c>
      <c r="N15" s="38">
        <v>0.14823943500545544</v>
      </c>
    </row>
    <row r="16" spans="1:14" x14ac:dyDescent="0.3">
      <c r="A16" s="9" t="s">
        <v>10933</v>
      </c>
      <c r="B16" s="39">
        <v>136721.777</v>
      </c>
      <c r="D16" s="9" t="s">
        <v>10933</v>
      </c>
      <c r="E16" s="39">
        <v>16530.414999999994</v>
      </c>
      <c r="G16" s="9" t="s">
        <v>10933</v>
      </c>
      <c r="H16" s="39">
        <v>2159</v>
      </c>
      <c r="J16" s="9" t="s">
        <v>10933</v>
      </c>
      <c r="K16" s="39">
        <v>571</v>
      </c>
      <c r="M16" s="9" t="s">
        <v>10933</v>
      </c>
      <c r="N16" s="39">
        <v>0.12090550139645997</v>
      </c>
    </row>
    <row r="17" spans="2:14" x14ac:dyDescent="0.3">
      <c r="B17" s="21">
        <f>GETPIVOTDATA("Sales",$A$3)</f>
        <v>136721.777</v>
      </c>
      <c r="E17" s="22">
        <f>GETPIVOTDATA("Profit",$D$3)</f>
        <v>16530.414999999994</v>
      </c>
      <c r="H17" s="24">
        <f>GETPIVOTDATA("Quantity",$G$3)</f>
        <v>2159</v>
      </c>
      <c r="K17" s="23">
        <f>GETPIVOTDATA("Order ID",$J$3)</f>
        <v>571</v>
      </c>
      <c r="N17" s="25">
        <f>GETPIVOTDATA("Profit Margin",$M$3)</f>
        <v>0.12090550139645997</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D5617-7643-41B4-83CC-3F59B754E732}">
  <dimension ref="A3:L10"/>
  <sheetViews>
    <sheetView workbookViewId="0">
      <selection activeCell="I17" sqref="I17"/>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s>
  <sheetData>
    <row r="3" spans="1:12" x14ac:dyDescent="0.3">
      <c r="A3" s="5" t="s">
        <v>10932</v>
      </c>
      <c r="B3" s="4" t="s">
        <v>10946</v>
      </c>
      <c r="C3" s="26" t="s">
        <v>10947</v>
      </c>
      <c r="D3" s="26" t="s">
        <v>10948</v>
      </c>
      <c r="E3" s="26" t="s">
        <v>10949</v>
      </c>
      <c r="F3" s="10" t="s">
        <v>10950</v>
      </c>
    </row>
    <row r="4" spans="1:12" x14ac:dyDescent="0.3">
      <c r="A4" s="7">
        <v>2011</v>
      </c>
      <c r="B4" s="31">
        <v>21708.923000000013</v>
      </c>
      <c r="C4" s="40">
        <v>3690.4242000000004</v>
      </c>
      <c r="D4" s="40">
        <v>411</v>
      </c>
      <c r="E4" s="40">
        <v>104</v>
      </c>
      <c r="F4" s="32">
        <v>0.16999572940582994</v>
      </c>
    </row>
    <row r="5" spans="1:12" x14ac:dyDescent="0.3">
      <c r="A5" s="8">
        <v>2012</v>
      </c>
      <c r="B5" s="33">
        <v>20478.851999999988</v>
      </c>
      <c r="C5" s="41">
        <v>2774.0686000000001</v>
      </c>
      <c r="D5" s="41">
        <v>338</v>
      </c>
      <c r="E5" s="41">
        <v>87</v>
      </c>
      <c r="F5" s="34">
        <v>0.1354601615363987</v>
      </c>
    </row>
    <row r="6" spans="1:12" x14ac:dyDescent="0.3">
      <c r="A6" s="8">
        <v>2013</v>
      </c>
      <c r="B6" s="33">
        <v>37943.41399999999</v>
      </c>
      <c r="C6" s="41">
        <v>3696.9702999999986</v>
      </c>
      <c r="D6" s="41">
        <v>551</v>
      </c>
      <c r="E6" s="41">
        <v>147</v>
      </c>
      <c r="F6" s="34">
        <v>9.7433781261749397E-2</v>
      </c>
    </row>
    <row r="7" spans="1:12" x14ac:dyDescent="0.3">
      <c r="A7" s="8">
        <v>2014</v>
      </c>
      <c r="B7" s="33">
        <v>56590.587999999967</v>
      </c>
      <c r="C7" s="41">
        <v>6368.9518999999973</v>
      </c>
      <c r="D7" s="41">
        <v>859</v>
      </c>
      <c r="E7" s="41">
        <v>233</v>
      </c>
      <c r="F7" s="34">
        <v>0.11254436691839995</v>
      </c>
    </row>
    <row r="8" spans="1:12" x14ac:dyDescent="0.3">
      <c r="A8" s="9" t="s">
        <v>10933</v>
      </c>
      <c r="B8" s="35">
        <v>136721.77699999991</v>
      </c>
      <c r="C8" s="42">
        <v>16530.414999999994</v>
      </c>
      <c r="D8" s="42">
        <v>2159</v>
      </c>
      <c r="E8" s="42">
        <v>571</v>
      </c>
      <c r="F8" s="36">
        <v>0.12090550139646009</v>
      </c>
    </row>
    <row r="10" spans="1:12" x14ac:dyDescent="0.3">
      <c r="H10" s="29">
        <f>(GETPIVOTDATA("Sum of Sales",$A$3,"Year",2014)/GETPIVOTDATA("Sum of Sales",$A$3,"Year",2013))-1</f>
        <v>0.49144692146046687</v>
      </c>
      <c r="I10" s="29">
        <f>(GETPIVOTDATA("Sum of Profit",$A$3,"Year",2014)/GETPIVOTDATA("Sum of Profit",$A$3,"Year",2013))-1</f>
        <v>0.72274900342044934</v>
      </c>
      <c r="J10" s="29">
        <f>(GETPIVOTDATA("Sum of Quantity",$A$3,"Year",2014)/GETPIVOTDATA("Sum of Quantity",$A$3,"Year",2013))-1</f>
        <v>0.55898366606170602</v>
      </c>
      <c r="K10" s="29">
        <f>(GETPIVOTDATA("Count of Order ID",$A$3,"Year",2014)/GETPIVOTDATA("Count of Order ID",$A$3,"Year",2013))-1</f>
        <v>0.58503401360544216</v>
      </c>
      <c r="L10" s="29">
        <f>(GETPIVOTDATA("Sum of Profit Margin",$A$3,"Year",2014)/GETPIVOTDATA("Sum of Profit Margin",$A$3,"Year",2013))-1</f>
        <v>0.15508569472488154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738FF-87BF-4043-834D-D7BF55FC68EB}">
  <dimension ref="H26:Q41"/>
  <sheetViews>
    <sheetView showGridLines="0" tabSelected="1" zoomScaleNormal="100" workbookViewId="0">
      <selection activeCell="AB17" sqref="AB17"/>
    </sheetView>
  </sheetViews>
  <sheetFormatPr defaultRowHeight="14.4" x14ac:dyDescent="0.3"/>
  <cols>
    <col min="1" max="16384" width="8.88671875" style="28"/>
  </cols>
  <sheetData>
    <row r="26" spans="8:8" x14ac:dyDescent="0.3">
      <c r="H26" s="27"/>
    </row>
    <row r="41" spans="17:17" x14ac:dyDescent="0.3">
      <c r="Q41" s="30"/>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Sheet1</vt:lpstr>
      <vt:lpstr>Sheet2</vt:lpstr>
      <vt:lpstr>Sheet3</vt:lpstr>
      <vt:lpstr>Sheet4</vt:lpstr>
      <vt:lpstr>Sheet5</vt:lpstr>
      <vt:lpstr>Sheet6</vt:lpstr>
      <vt:lpstr>Sheet7</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Mansi Kumari</cp:lastModifiedBy>
  <dcterms:created xsi:type="dcterms:W3CDTF">2015-06-05T18:17:20Z</dcterms:created>
  <dcterms:modified xsi:type="dcterms:W3CDTF">2025-04-11T14:56:13Z</dcterms:modified>
</cp:coreProperties>
</file>