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58" i="1" l="1"/>
  <c r="G58" i="1" s="1"/>
  <c r="H58" i="1" s="1"/>
  <c r="I58" i="1" s="1"/>
  <c r="F57" i="1"/>
  <c r="G57" i="1" s="1"/>
  <c r="H57" i="1" s="1"/>
  <c r="I57" i="1" s="1"/>
  <c r="F56" i="1"/>
  <c r="G56" i="1" s="1"/>
  <c r="H56" i="1" s="1"/>
  <c r="I56" i="1" s="1"/>
  <c r="F55" i="1"/>
  <c r="G55" i="1" s="1"/>
  <c r="H55" i="1" s="1"/>
  <c r="I55" i="1" s="1"/>
  <c r="F54" i="1"/>
  <c r="G54" i="1" s="1"/>
  <c r="H54" i="1" s="1"/>
  <c r="I54" i="1" s="1"/>
  <c r="F53" i="1"/>
  <c r="G53" i="1" s="1"/>
  <c r="H53" i="1" s="1"/>
  <c r="I53" i="1" s="1"/>
  <c r="F52" i="1"/>
  <c r="G52" i="1" s="1"/>
  <c r="H52" i="1" s="1"/>
  <c r="I52" i="1" s="1"/>
  <c r="F51" i="1"/>
  <c r="G51" i="1" s="1"/>
  <c r="H51" i="1" s="1"/>
  <c r="I51" i="1" s="1"/>
  <c r="F50" i="1"/>
  <c r="G50" i="1" s="1"/>
  <c r="H50" i="1" s="1"/>
  <c r="I50" i="1" s="1"/>
  <c r="I37" i="1" l="1"/>
  <c r="I38" i="1"/>
  <c r="I39" i="1"/>
  <c r="I40" i="1"/>
  <c r="I41" i="1"/>
  <c r="I36" i="1"/>
  <c r="I35" i="1"/>
  <c r="H37" i="1"/>
  <c r="H38" i="1"/>
  <c r="H39" i="1"/>
  <c r="H40" i="1"/>
  <c r="H41" i="1"/>
  <c r="H36" i="1"/>
  <c r="H35" i="1"/>
  <c r="G41" i="1"/>
  <c r="G40" i="1"/>
  <c r="G39" i="1"/>
  <c r="G38" i="1"/>
  <c r="G37" i="1"/>
  <c r="G36" i="1"/>
  <c r="G35" i="1"/>
  <c r="F41" i="1"/>
  <c r="F40" i="1"/>
  <c r="F39" i="1"/>
  <c r="F38" i="1"/>
  <c r="F37" i="1"/>
  <c r="F35" i="1"/>
  <c r="F36" i="1"/>
  <c r="G34" i="1"/>
  <c r="I21" i="1"/>
  <c r="I22" i="1"/>
  <c r="I23" i="1"/>
  <c r="I24" i="1"/>
  <c r="I25" i="1"/>
  <c r="I26" i="1"/>
  <c r="I20" i="1"/>
  <c r="H26" i="1"/>
  <c r="H25" i="1"/>
  <c r="H24" i="1"/>
  <c r="H23" i="1"/>
  <c r="H22" i="1"/>
  <c r="H21" i="1"/>
  <c r="I6" i="1"/>
  <c r="I7" i="1"/>
  <c r="I8" i="1"/>
  <c r="I9" i="1"/>
  <c r="I10" i="1"/>
  <c r="I11" i="1"/>
  <c r="H11" i="1"/>
  <c r="H9" i="1"/>
  <c r="H8" i="1"/>
  <c r="H7" i="1"/>
  <c r="H6" i="1"/>
  <c r="H20" i="1"/>
  <c r="G26" i="1"/>
  <c r="G25" i="1"/>
  <c r="G24" i="1"/>
  <c r="G23" i="1"/>
  <c r="G22" i="1"/>
  <c r="G21" i="1"/>
  <c r="G20" i="1"/>
  <c r="G19" i="1"/>
  <c r="F21" i="1"/>
  <c r="F22" i="1"/>
  <c r="F23" i="1"/>
  <c r="F24" i="1"/>
  <c r="F25" i="1"/>
  <c r="F26" i="1"/>
  <c r="F20" i="1"/>
  <c r="I5" i="1"/>
  <c r="H10" i="1" l="1"/>
  <c r="G6" i="1" l="1"/>
  <c r="G7" i="1"/>
  <c r="G8" i="1"/>
  <c r="G9" i="1"/>
  <c r="G10" i="1"/>
  <c r="G11" i="1"/>
  <c r="G5" i="1"/>
  <c r="H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<sst xmlns="http://schemas.openxmlformats.org/spreadsheetml/2006/main" count="62" uniqueCount="25">
  <si>
    <t>A549</t>
  </si>
  <si>
    <t>ctrl</t>
  </si>
  <si>
    <t>NaOH</t>
  </si>
  <si>
    <t>16uM</t>
  </si>
  <si>
    <t>8uM</t>
  </si>
  <si>
    <t>4uM</t>
  </si>
  <si>
    <t>2uM</t>
  </si>
  <si>
    <t>1uM</t>
  </si>
  <si>
    <t>Avg</t>
  </si>
  <si>
    <t>Avg-Blank</t>
  </si>
  <si>
    <t>Viability</t>
  </si>
  <si>
    <t>% viability</t>
  </si>
  <si>
    <t>Conc</t>
  </si>
  <si>
    <t>MTT combination (mucoricin+pteroic acid 200 uM)</t>
  </si>
  <si>
    <t>MTT combination (mucoricin+pteroic acid 400 uM)</t>
  </si>
  <si>
    <t>MTT combination (mucoricin+pteroic acid) 100 uM</t>
  </si>
  <si>
    <t>MTT MUCORICIN INHIBITOR</t>
  </si>
  <si>
    <t>%Viability</t>
  </si>
  <si>
    <t>5uM</t>
  </si>
  <si>
    <t>10uM</t>
  </si>
  <si>
    <t>50uM</t>
  </si>
  <si>
    <t>100uM</t>
  </si>
  <si>
    <t>200uM</t>
  </si>
  <si>
    <t>400uM</t>
  </si>
  <si>
    <t>800uM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</si>
</sst>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Sheet1!$L$4:$L$9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100</c:v>
                </c:pt>
                <c:pt idx="1">
                  <c:v>79.671319999999994</c:v>
                </c:pt>
                <c:pt idx="2">
                  <c:v>84.96302</c:v>
                </c:pt>
                <c:pt idx="3">
                  <c:v>101.9228</c:v>
                </c:pt>
                <c:pt idx="4">
                  <c:v>76.975170000000006</c:v>
                </c:pt>
                <c:pt idx="5">
                  <c:v>82.990960000000001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4896"/>
        <c:axId val="142467072"/>
      </c:scatterChart>
      <c:valAx>
        <c:axId val="1424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67072"/>
        <c:crosses val="autoZero"/>
        <c:crossBetween val="midCat"/>
      </c:valAx>
      <c:valAx>
        <c:axId val="142467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viabilitty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Sheet1!$L$19:$L$24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Sheet1!$M$19:$M$24</c:f>
              <c:numCache>
                <c:formatCode>General</c:formatCode>
                <c:ptCount val="6"/>
                <c:pt idx="0">
                  <c:v>100</c:v>
                </c:pt>
                <c:pt idx="1">
                  <c:v>65.256209999999996</c:v>
                </c:pt>
                <c:pt idx="2">
                  <c:v>55.667700000000004</c:v>
                </c:pt>
                <c:pt idx="3">
                  <c:v>121.97199999999999</c:v>
                </c:pt>
                <c:pt idx="4">
                  <c:v>123.1366</c:v>
                </c:pt>
                <c:pt idx="5">
                  <c:v>130.97829999999999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6464"/>
        <c:axId val="142768384"/>
      </c:scatterChart>
      <c:valAx>
        <c:axId val="142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Concentration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68384"/>
        <c:crosses val="autoZero"/>
        <c:crossBetween val="midCat"/>
      </c:valAx>
      <c:valAx>
        <c:axId val="142768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viability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6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Sheet1!$L$34:$L$39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Sheet1!$M$34:$M$39</c:f>
              <c:numCache>
                <c:formatCode>General</c:formatCode>
                <c:ptCount val="6"/>
                <c:pt idx="0">
                  <c:v>100</c:v>
                </c:pt>
                <c:pt idx="1">
                  <c:v>92.956379999999996</c:v>
                </c:pt>
                <c:pt idx="2">
                  <c:v>87.722130000000007</c:v>
                </c:pt>
                <c:pt idx="3">
                  <c:v>87.108239999999995</c:v>
                </c:pt>
                <c:pt idx="4">
                  <c:v>84.394180000000006</c:v>
                </c:pt>
                <c:pt idx="5">
                  <c:v>84.1357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6960"/>
        <c:axId val="142791424"/>
      </c:scatterChart>
      <c:valAx>
        <c:axId val="1427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91424"/>
        <c:crosses val="autoZero"/>
        <c:crossBetween val="midCat"/>
      </c:valAx>
      <c:valAx>
        <c:axId val="14279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viability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7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[1]Sheet1!$C$18:$C$25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cat>
          <c:val>
            <c:numRef>
              <c:f>[1]Sheet1!$D$18:$D$25</c:f>
              <c:numCache>
                <c:formatCode>General</c:formatCode>
                <c:ptCount val="8"/>
                <c:pt idx="0">
                  <c:v>100</c:v>
                </c:pt>
                <c:pt idx="1">
                  <c:v>340</c:v>
                </c:pt>
                <c:pt idx="2">
                  <c:v>144</c:v>
                </c:pt>
                <c:pt idx="3">
                  <c:v>180</c:v>
                </c:pt>
                <c:pt idx="4">
                  <c:v>200</c:v>
                </c:pt>
                <c:pt idx="5">
                  <c:v>163</c:v>
                </c:pt>
                <c:pt idx="6">
                  <c:v>97</c:v>
                </c:pt>
                <c:pt idx="7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2912"/>
        <c:axId val="21785600"/>
      </c:lineChart>
      <c:catAx>
        <c:axId val="21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85600"/>
        <c:crosses val="autoZero"/>
        <c:auto val="1"/>
        <c:lblAlgn val="ctr"/>
        <c:lblOffset val="100"/>
        <c:noMultiLvlLbl val="0"/>
      </c:catAx>
      <c:valAx>
        <c:axId val="217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0</xdr:row>
      <xdr:rowOff>57150</xdr:rowOff>
    </xdr:from>
    <xdr:to>
      <xdr:col>21</xdr:col>
      <xdr:colOff>541020</xdr:colOff>
      <xdr:row>13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13</xdr:row>
      <xdr:rowOff>60960</xdr:rowOff>
    </xdr:from>
    <xdr:to>
      <xdr:col>21</xdr:col>
      <xdr:colOff>464820</xdr:colOff>
      <xdr:row>25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27</xdr:row>
      <xdr:rowOff>83820</xdr:rowOff>
    </xdr:from>
    <xdr:to>
      <xdr:col>21</xdr:col>
      <xdr:colOff>579120</xdr:colOff>
      <xdr:row>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472440</xdr:colOff>
      <xdr:row>50</xdr:row>
      <xdr:rowOff>30480</xdr:rowOff>
    </xdr:from>
    <xdr:to>
      <xdr:col>18</xdr:col>
      <xdr:colOff>167640</xdr:colOff>
      <xdr:row>65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C18">
            <v>0</v>
          </cell>
          <cell r="D18">
            <v>100</v>
          </cell>
        </row>
        <row r="19">
          <cell r="C19">
            <v>5</v>
          </cell>
          <cell r="D19">
            <v>340</v>
          </cell>
        </row>
        <row r="20">
          <cell r="C20">
            <v>10</v>
          </cell>
          <cell r="D20">
            <v>144</v>
          </cell>
        </row>
        <row r="21">
          <cell r="C21">
            <v>50</v>
          </cell>
          <cell r="D21">
            <v>180</v>
          </cell>
        </row>
        <row r="22">
          <cell r="C22">
            <v>100</v>
          </cell>
          <cell r="D22">
            <v>200</v>
          </cell>
        </row>
        <row r="23">
          <cell r="C23">
            <v>200</v>
          </cell>
          <cell r="D23">
            <v>163</v>
          </cell>
        </row>
        <row r="24">
          <cell r="C24">
            <v>400</v>
          </cell>
          <cell r="D24">
            <v>97</v>
          </cell>
        </row>
        <row r="25">
          <cell r="C25">
            <v>800</v>
          </cell>
          <cell r="D25">
            <v>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6" workbookViewId="0">
      <selection activeCell="L66" sqref="L66"/>
    </sheetView>
  </sheetViews>
  <sheetFormatPr defaultRowHeight="14.4" x14ac:dyDescent="0.3"/>
  <sheetData>
    <row r="1" spans="1:13" x14ac:dyDescent="0.3">
      <c r="A1" t="s">
        <v>15</v>
      </c>
    </row>
    <row r="3" spans="1:13" x14ac:dyDescent="0.3">
      <c r="A3" t="s">
        <v>0</v>
      </c>
      <c r="F3" t="s">
        <v>8</v>
      </c>
      <c r="G3" t="s">
        <v>9</v>
      </c>
      <c r="H3" t="s">
        <v>10</v>
      </c>
      <c r="I3" t="s">
        <v>11</v>
      </c>
      <c r="L3" t="s">
        <v>12</v>
      </c>
      <c r="M3" t="s">
        <v>11</v>
      </c>
    </row>
    <row r="4" spans="1:13" x14ac:dyDescent="0.3">
      <c r="C4">
        <v>0.129</v>
      </c>
      <c r="D4">
        <v>0.121</v>
      </c>
      <c r="E4">
        <v>0.125</v>
      </c>
      <c r="G4">
        <v>1.2500000000000001E-2</v>
      </c>
      <c r="L4">
        <v>0</v>
      </c>
      <c r="M4">
        <v>100</v>
      </c>
    </row>
    <row r="5" spans="1:13" x14ac:dyDescent="0.3">
      <c r="B5" t="s">
        <v>1</v>
      </c>
      <c r="C5">
        <v>0.94199999999999995</v>
      </c>
      <c r="D5">
        <v>1.05</v>
      </c>
      <c r="E5">
        <v>1.0880000000000001</v>
      </c>
      <c r="F5">
        <f>AVERAGE(C5:E5)</f>
        <v>1.0266666666666666</v>
      </c>
      <c r="G5">
        <f>F5-G4</f>
        <v>1.0141666666666667</v>
      </c>
      <c r="H5">
        <f>G5/G5</f>
        <v>1</v>
      </c>
      <c r="I5">
        <f>H5*100</f>
        <v>100</v>
      </c>
      <c r="L5">
        <v>1</v>
      </c>
      <c r="M5">
        <v>79.671319999999994</v>
      </c>
    </row>
    <row r="6" spans="1:13" x14ac:dyDescent="0.3">
      <c r="B6" t="s">
        <v>2</v>
      </c>
      <c r="C6">
        <v>0.88500000000000001</v>
      </c>
      <c r="D6">
        <v>0.70099999999999996</v>
      </c>
      <c r="E6">
        <v>0.64600000000000002</v>
      </c>
      <c r="F6">
        <f t="shared" ref="F6:F11" si="0">AVERAGE(C6:E6)</f>
        <v>0.74399999999999988</v>
      </c>
      <c r="G6">
        <f>F6-G4</f>
        <v>0.73149999999999993</v>
      </c>
      <c r="H6">
        <f>G6/G5</f>
        <v>0.72128184059161871</v>
      </c>
      <c r="I6">
        <f t="shared" ref="I6:I11" si="1">H6*100</f>
        <v>72.128184059161867</v>
      </c>
      <c r="L6">
        <v>2</v>
      </c>
      <c r="M6">
        <v>84.96302</v>
      </c>
    </row>
    <row r="7" spans="1:13" x14ac:dyDescent="0.3">
      <c r="B7" t="s">
        <v>7</v>
      </c>
      <c r="C7">
        <v>0.70199999999999996</v>
      </c>
      <c r="D7">
        <v>0.82899999999999996</v>
      </c>
      <c r="E7">
        <v>0.89300000000000002</v>
      </c>
      <c r="F7">
        <f t="shared" si="0"/>
        <v>0.80799999999999994</v>
      </c>
      <c r="G7">
        <f>F7-F4</f>
        <v>0.80799999999999994</v>
      </c>
      <c r="H7">
        <f>G7/G5</f>
        <v>0.79671322925225962</v>
      </c>
      <c r="I7">
        <f t="shared" si="1"/>
        <v>79.671322925225965</v>
      </c>
      <c r="L7">
        <v>4</v>
      </c>
      <c r="M7">
        <v>101.9228</v>
      </c>
    </row>
    <row r="8" spans="1:13" x14ac:dyDescent="0.3">
      <c r="B8" t="s">
        <v>6</v>
      </c>
      <c r="C8">
        <v>0.878</v>
      </c>
      <c r="D8">
        <v>0.81200000000000006</v>
      </c>
      <c r="E8">
        <v>0.89500000000000002</v>
      </c>
      <c r="F8">
        <f t="shared" si="0"/>
        <v>0.86166666666666669</v>
      </c>
      <c r="G8">
        <f>F8-F4</f>
        <v>0.86166666666666669</v>
      </c>
      <c r="H8">
        <f>G8/G5</f>
        <v>0.84963023829087925</v>
      </c>
      <c r="I8">
        <f t="shared" si="1"/>
        <v>84.96302382908793</v>
      </c>
      <c r="L8">
        <v>8</v>
      </c>
      <c r="M8">
        <v>76.975170000000006</v>
      </c>
    </row>
    <row r="9" spans="1:13" x14ac:dyDescent="0.3">
      <c r="B9" t="s">
        <v>5</v>
      </c>
      <c r="C9">
        <v>0.94499999999999995</v>
      </c>
      <c r="D9">
        <v>1.073</v>
      </c>
      <c r="E9">
        <v>1.083</v>
      </c>
      <c r="F9">
        <f t="shared" si="0"/>
        <v>1.0336666666666667</v>
      </c>
      <c r="G9">
        <f>F9-F4</f>
        <v>1.0336666666666667</v>
      </c>
      <c r="H9">
        <f>G9/G5</f>
        <v>1.0192276088742811</v>
      </c>
      <c r="I9">
        <f t="shared" si="1"/>
        <v>101.92276088742811</v>
      </c>
      <c r="L9">
        <v>16</v>
      </c>
      <c r="M9">
        <v>82.990960000000001</v>
      </c>
    </row>
    <row r="10" spans="1:13" x14ac:dyDescent="0.3">
      <c r="B10" t="s">
        <v>4</v>
      </c>
      <c r="C10">
        <v>0.67400000000000004</v>
      </c>
      <c r="D10">
        <v>0.746</v>
      </c>
      <c r="E10">
        <v>0.96699999999999997</v>
      </c>
      <c r="F10">
        <f t="shared" si="0"/>
        <v>0.79566666666666663</v>
      </c>
      <c r="G10">
        <f>F10-F4</f>
        <v>0.79566666666666663</v>
      </c>
      <c r="H10">
        <f t="shared" ref="H10" si="2">G10/G9</f>
        <v>0.76975169300225721</v>
      </c>
      <c r="I10">
        <f t="shared" si="1"/>
        <v>76.975169300225716</v>
      </c>
    </row>
    <row r="11" spans="1:13" x14ac:dyDescent="0.3">
      <c r="B11" t="s">
        <v>3</v>
      </c>
      <c r="C11">
        <v>0.76200000000000001</v>
      </c>
      <c r="D11">
        <v>0.76</v>
      </c>
      <c r="E11">
        <v>1.0029999999999999</v>
      </c>
      <c r="F11">
        <f t="shared" si="0"/>
        <v>0.84166666666666667</v>
      </c>
      <c r="G11">
        <f>F11-F4</f>
        <v>0.84166666666666667</v>
      </c>
      <c r="H11">
        <f>G11/G5</f>
        <v>0.82990961380443717</v>
      </c>
      <c r="I11">
        <f t="shared" si="1"/>
        <v>82.990961380443721</v>
      </c>
    </row>
    <row r="16" spans="1:13" x14ac:dyDescent="0.3">
      <c r="A16" t="s">
        <v>13</v>
      </c>
    </row>
    <row r="18" spans="1:13" x14ac:dyDescent="0.3">
      <c r="A18" t="s">
        <v>0</v>
      </c>
      <c r="F18" t="s">
        <v>8</v>
      </c>
      <c r="G18" t="s">
        <v>9</v>
      </c>
      <c r="H18" t="s">
        <v>10</v>
      </c>
      <c r="I18" t="s">
        <v>11</v>
      </c>
      <c r="L18" t="s">
        <v>12</v>
      </c>
      <c r="M18" t="s">
        <v>11</v>
      </c>
    </row>
    <row r="19" spans="1:13" x14ac:dyDescent="0.3">
      <c r="C19">
        <v>0.129</v>
      </c>
      <c r="D19">
        <v>0.121</v>
      </c>
      <c r="E19">
        <v>0.125</v>
      </c>
      <c r="G19">
        <f>AVERAGE(C19:E19)</f>
        <v>0.125</v>
      </c>
      <c r="L19">
        <v>0</v>
      </c>
      <c r="M19">
        <v>100</v>
      </c>
    </row>
    <row r="20" spans="1:13" x14ac:dyDescent="0.3">
      <c r="B20" t="s">
        <v>1</v>
      </c>
      <c r="C20">
        <v>0.82499999999999996</v>
      </c>
      <c r="D20">
        <v>1.0580000000000001</v>
      </c>
      <c r="E20">
        <v>1.0680000000000001</v>
      </c>
      <c r="F20">
        <f>AVERAGE(C20:E20)</f>
        <v>0.98366666666666669</v>
      </c>
      <c r="G20">
        <f>F20-G19</f>
        <v>0.85866666666666669</v>
      </c>
      <c r="H20">
        <f>G20/G20</f>
        <v>1</v>
      </c>
      <c r="I20">
        <f>H20*100</f>
        <v>100</v>
      </c>
      <c r="L20">
        <v>1</v>
      </c>
      <c r="M20">
        <v>65.256209999999996</v>
      </c>
    </row>
    <row r="21" spans="1:13" x14ac:dyDescent="0.3">
      <c r="B21" t="s">
        <v>2</v>
      </c>
      <c r="C21">
        <v>0.753</v>
      </c>
      <c r="D21">
        <v>0.73299999999999998</v>
      </c>
      <c r="E21">
        <v>0.69099999999999995</v>
      </c>
      <c r="F21">
        <f t="shared" ref="F21:F26" si="3">AVERAGE(C21:E21)</f>
        <v>0.72566666666666668</v>
      </c>
      <c r="G21">
        <f>F21-G19</f>
        <v>0.60066666666666668</v>
      </c>
      <c r="H21">
        <f>G21/G20</f>
        <v>0.69953416149068326</v>
      </c>
      <c r="I21">
        <f t="shared" ref="I21:I26" si="4">H21*100</f>
        <v>69.953416149068332</v>
      </c>
      <c r="L21">
        <v>2</v>
      </c>
      <c r="M21">
        <v>55.667700000000004</v>
      </c>
    </row>
    <row r="22" spans="1:13" x14ac:dyDescent="0.3">
      <c r="B22" t="s">
        <v>7</v>
      </c>
      <c r="C22">
        <v>0.66400000000000003</v>
      </c>
      <c r="D22">
        <v>0.59399999999999997</v>
      </c>
      <c r="E22">
        <v>0.79800000000000004</v>
      </c>
      <c r="F22">
        <f t="shared" si="3"/>
        <v>0.68533333333333335</v>
      </c>
      <c r="G22">
        <f>F22-G19</f>
        <v>0.56033333333333335</v>
      </c>
      <c r="H22">
        <f>G22/G20</f>
        <v>0.65256211180124224</v>
      </c>
      <c r="I22">
        <f t="shared" si="4"/>
        <v>65.256211180124225</v>
      </c>
      <c r="L22">
        <v>4</v>
      </c>
      <c r="M22">
        <v>121.97199999999999</v>
      </c>
    </row>
    <row r="23" spans="1:13" x14ac:dyDescent="0.3">
      <c r="B23" t="s">
        <v>6</v>
      </c>
      <c r="C23">
        <v>0.65100000000000002</v>
      </c>
      <c r="D23">
        <v>0.56599999999999995</v>
      </c>
      <c r="E23">
        <v>0.59199999999999997</v>
      </c>
      <c r="F23">
        <f t="shared" si="3"/>
        <v>0.60300000000000009</v>
      </c>
      <c r="G23">
        <f>F23-G19</f>
        <v>0.47800000000000009</v>
      </c>
      <c r="H23">
        <f>G23/G20</f>
        <v>0.55667701863354047</v>
      </c>
      <c r="I23">
        <f t="shared" si="4"/>
        <v>55.667701863354047</v>
      </c>
      <c r="L23">
        <v>8</v>
      </c>
      <c r="M23">
        <v>123.1366</v>
      </c>
    </row>
    <row r="24" spans="1:13" x14ac:dyDescent="0.3">
      <c r="B24" t="s">
        <v>5</v>
      </c>
      <c r="C24">
        <v>1.0669999999999999</v>
      </c>
      <c r="D24">
        <v>1.169</v>
      </c>
      <c r="E24">
        <v>1.2809999999999999</v>
      </c>
      <c r="F24">
        <f t="shared" si="3"/>
        <v>1.1723333333333332</v>
      </c>
      <c r="G24">
        <f>F24-G19</f>
        <v>1.0473333333333332</v>
      </c>
      <c r="H24">
        <f>G24/G20</f>
        <v>1.2197204968944098</v>
      </c>
      <c r="I24">
        <f t="shared" si="4"/>
        <v>121.97204968944098</v>
      </c>
      <c r="L24">
        <v>16</v>
      </c>
      <c r="M24">
        <v>130.97829999999999</v>
      </c>
    </row>
    <row r="25" spans="1:13" x14ac:dyDescent="0.3">
      <c r="B25" t="s">
        <v>4</v>
      </c>
      <c r="C25">
        <v>1.085</v>
      </c>
      <c r="D25">
        <v>1.248</v>
      </c>
      <c r="E25">
        <v>1.214</v>
      </c>
      <c r="F25">
        <f t="shared" si="3"/>
        <v>1.1823333333333335</v>
      </c>
      <c r="G25">
        <f>F25-G19</f>
        <v>1.0573333333333335</v>
      </c>
      <c r="H25">
        <f>G25/G20</f>
        <v>1.2313664596273293</v>
      </c>
      <c r="I25">
        <f t="shared" si="4"/>
        <v>123.13664596273293</v>
      </c>
    </row>
    <row r="26" spans="1:13" x14ac:dyDescent="0.3">
      <c r="B26" t="s">
        <v>3</v>
      </c>
      <c r="C26">
        <v>1.242</v>
      </c>
      <c r="D26">
        <v>1.228</v>
      </c>
      <c r="E26">
        <v>1.2789999999999999</v>
      </c>
      <c r="F26">
        <f t="shared" si="3"/>
        <v>1.2496666666666665</v>
      </c>
      <c r="G26">
        <f>F26-G19</f>
        <v>1.1246666666666665</v>
      </c>
      <c r="H26">
        <f>G26/G20</f>
        <v>1.3097826086956519</v>
      </c>
      <c r="I26">
        <f t="shared" si="4"/>
        <v>130.97826086956519</v>
      </c>
    </row>
    <row r="31" spans="1:13" x14ac:dyDescent="0.3">
      <c r="A31" t="s">
        <v>14</v>
      </c>
    </row>
    <row r="33" spans="1:13" x14ac:dyDescent="0.3">
      <c r="A33" t="s">
        <v>0</v>
      </c>
      <c r="F33" t="s">
        <v>8</v>
      </c>
      <c r="G33" t="s">
        <v>9</v>
      </c>
      <c r="H33" t="s">
        <v>10</v>
      </c>
      <c r="I33" t="s">
        <v>11</v>
      </c>
      <c r="L33" t="s">
        <v>12</v>
      </c>
      <c r="M33" t="s">
        <v>11</v>
      </c>
    </row>
    <row r="34" spans="1:13" x14ac:dyDescent="0.3">
      <c r="C34">
        <v>0.129</v>
      </c>
      <c r="D34">
        <v>0.121</v>
      </c>
      <c r="E34">
        <v>0.125</v>
      </c>
      <c r="G34">
        <f>AVERAGE(C34:E34)</f>
        <v>0.125</v>
      </c>
      <c r="L34">
        <v>0</v>
      </c>
      <c r="M34">
        <v>100</v>
      </c>
    </row>
    <row r="35" spans="1:13" x14ac:dyDescent="0.3">
      <c r="B35" t="s">
        <v>1</v>
      </c>
      <c r="C35">
        <v>1.238</v>
      </c>
      <c r="D35">
        <v>1.222</v>
      </c>
      <c r="E35">
        <v>1.01</v>
      </c>
      <c r="F35">
        <f t="shared" ref="F35:F41" si="5">AVERAGE(C35:E35)</f>
        <v>1.1566666666666665</v>
      </c>
      <c r="G35">
        <f>F35-G34</f>
        <v>1.0316666666666665</v>
      </c>
      <c r="H35">
        <f>G35/G35</f>
        <v>1</v>
      </c>
      <c r="I35">
        <f>H35*100</f>
        <v>100</v>
      </c>
      <c r="L35">
        <v>1</v>
      </c>
      <c r="M35">
        <v>92.956379999999996</v>
      </c>
    </row>
    <row r="36" spans="1:13" x14ac:dyDescent="0.3">
      <c r="B36" t="s">
        <v>2</v>
      </c>
      <c r="C36">
        <v>1.077</v>
      </c>
      <c r="D36">
        <v>1.0489999999999999</v>
      </c>
      <c r="E36">
        <v>1.278</v>
      </c>
      <c r="F36">
        <f t="shared" si="5"/>
        <v>1.1346666666666667</v>
      </c>
      <c r="G36">
        <f>F36-G34</f>
        <v>1.0096666666666667</v>
      </c>
      <c r="H36">
        <f>G36/G35</f>
        <v>0.97867528271405513</v>
      </c>
      <c r="I36">
        <f>H36*100</f>
        <v>97.867528271405519</v>
      </c>
      <c r="L36">
        <v>2</v>
      </c>
      <c r="M36">
        <v>87.722130000000007</v>
      </c>
    </row>
    <row r="37" spans="1:13" x14ac:dyDescent="0.3">
      <c r="B37" t="s">
        <v>7</v>
      </c>
      <c r="C37">
        <v>1.087</v>
      </c>
      <c r="D37">
        <v>1.0820000000000001</v>
      </c>
      <c r="E37">
        <v>1.083</v>
      </c>
      <c r="F37">
        <f t="shared" si="5"/>
        <v>1.0839999999999999</v>
      </c>
      <c r="G37">
        <f>F37-G34</f>
        <v>0.95899999999999985</v>
      </c>
      <c r="H37">
        <f>G37/G35</f>
        <v>0.92956381260096932</v>
      </c>
      <c r="I37">
        <f t="shared" ref="I37:I41" si="6">H37*100</f>
        <v>92.956381260096933</v>
      </c>
      <c r="L37">
        <v>4</v>
      </c>
      <c r="M37">
        <v>87.108239999999995</v>
      </c>
    </row>
    <row r="38" spans="1:13" x14ac:dyDescent="0.3">
      <c r="B38" t="s">
        <v>6</v>
      </c>
      <c r="C38">
        <v>1.0640000000000001</v>
      </c>
      <c r="D38">
        <v>1.069</v>
      </c>
      <c r="E38">
        <v>0.95699999999999996</v>
      </c>
      <c r="F38">
        <f t="shared" si="5"/>
        <v>1.03</v>
      </c>
      <c r="G38">
        <f>F38-G34</f>
        <v>0.90500000000000003</v>
      </c>
      <c r="H38">
        <f>G38/G35</f>
        <v>0.87722132471728609</v>
      </c>
      <c r="I38">
        <f t="shared" si="6"/>
        <v>87.722132471728614</v>
      </c>
      <c r="L38">
        <v>8</v>
      </c>
      <c r="M38">
        <v>84.394180000000006</v>
      </c>
    </row>
    <row r="39" spans="1:13" x14ac:dyDescent="0.3">
      <c r="B39" t="s">
        <v>5</v>
      </c>
      <c r="C39">
        <v>1.123</v>
      </c>
      <c r="D39">
        <v>1.014</v>
      </c>
      <c r="E39">
        <v>0.93400000000000005</v>
      </c>
      <c r="F39">
        <f t="shared" si="5"/>
        <v>1.0236666666666667</v>
      </c>
      <c r="G39">
        <f>F39-G34</f>
        <v>0.89866666666666672</v>
      </c>
      <c r="H39">
        <f>G39/G35</f>
        <v>0.87108239095315043</v>
      </c>
      <c r="I39">
        <f t="shared" si="6"/>
        <v>87.108239095315042</v>
      </c>
      <c r="L39">
        <v>16</v>
      </c>
      <c r="M39">
        <v>84.1357</v>
      </c>
    </row>
    <row r="40" spans="1:13" x14ac:dyDescent="0.3">
      <c r="B40" t="s">
        <v>4</v>
      </c>
      <c r="C40">
        <v>0.86799999999999999</v>
      </c>
      <c r="D40">
        <v>0.90800000000000003</v>
      </c>
      <c r="E40">
        <v>1.2110000000000001</v>
      </c>
      <c r="F40">
        <f t="shared" si="5"/>
        <v>0.9956666666666667</v>
      </c>
      <c r="G40">
        <f>F40-G34</f>
        <v>0.8706666666666667</v>
      </c>
      <c r="H40">
        <f>G40/G35</f>
        <v>0.84394184168012942</v>
      </c>
      <c r="I40">
        <f t="shared" si="6"/>
        <v>84.394184168012941</v>
      </c>
    </row>
    <row r="41" spans="1:13" x14ac:dyDescent="0.3">
      <c r="B41" t="s">
        <v>3</v>
      </c>
      <c r="C41">
        <v>1.0720000000000001</v>
      </c>
      <c r="D41">
        <v>0.82</v>
      </c>
      <c r="E41">
        <v>1.087</v>
      </c>
      <c r="F41">
        <f t="shared" si="5"/>
        <v>0.99299999999999999</v>
      </c>
      <c r="G41">
        <f>F41-G34</f>
        <v>0.86799999999999999</v>
      </c>
      <c r="H41">
        <f>G41/G35</f>
        <v>0.84135702746365115</v>
      </c>
      <c r="I41">
        <f t="shared" si="6"/>
        <v>84.135702746365112</v>
      </c>
    </row>
    <row r="46" spans="1:13" x14ac:dyDescent="0.3">
      <c r="A46" t="s">
        <v>16</v>
      </c>
    </row>
    <row r="48" spans="1:13" x14ac:dyDescent="0.3">
      <c r="A48" t="s">
        <v>0</v>
      </c>
      <c r="F48" t="s">
        <v>8</v>
      </c>
      <c r="G48" t="s">
        <v>9</v>
      </c>
      <c r="H48" t="s">
        <v>10</v>
      </c>
      <c r="I48" t="s">
        <v>17</v>
      </c>
    </row>
    <row r="49" spans="2:9" x14ac:dyDescent="0.3">
      <c r="C49">
        <v>0.28899999999999998</v>
      </c>
      <c r="D49">
        <v>0.26100000000000001</v>
      </c>
      <c r="E49">
        <v>0.34699999999999998</v>
      </c>
      <c r="G49" s="1">
        <v>0.29899999999999999</v>
      </c>
    </row>
    <row r="50" spans="2:9" x14ac:dyDescent="0.3">
      <c r="B50" t="s">
        <v>1</v>
      </c>
      <c r="C50">
        <v>0.44900000000000001</v>
      </c>
      <c r="D50">
        <v>0.44600000000000001</v>
      </c>
      <c r="E50">
        <v>0.41699999999999998</v>
      </c>
      <c r="F50">
        <f t="shared" ref="F50:F58" si="7">AVERAGE(C50:E50)</f>
        <v>0.43733333333333335</v>
      </c>
      <c r="G50" s="1">
        <f>F50-0.299</f>
        <v>0.13833333333333336</v>
      </c>
      <c r="H50" s="2">
        <f>G50/0.138</f>
        <v>1.0024154589371983</v>
      </c>
      <c r="I50" s="3">
        <f>H50*100</f>
        <v>100.24154589371983</v>
      </c>
    </row>
    <row r="51" spans="2:9" x14ac:dyDescent="0.3">
      <c r="B51" t="s">
        <v>2</v>
      </c>
      <c r="C51">
        <v>0.42</v>
      </c>
      <c r="D51">
        <v>0.52400000000000002</v>
      </c>
      <c r="E51">
        <v>0.311</v>
      </c>
      <c r="F51">
        <f t="shared" si="7"/>
        <v>0.41833333333333328</v>
      </c>
      <c r="G51" s="1">
        <f t="shared" ref="G51:G58" si="8">F51-0.299</f>
        <v>0.11933333333333329</v>
      </c>
      <c r="H51" s="2">
        <f t="shared" ref="H51:H58" si="9">G51/0.138</f>
        <v>0.86473429951690783</v>
      </c>
      <c r="I51" s="3">
        <f t="shared" ref="I51:I58" si="10">H51*100</f>
        <v>86.47342995169079</v>
      </c>
    </row>
    <row r="52" spans="2:9" x14ac:dyDescent="0.3">
      <c r="B52" t="s">
        <v>18</v>
      </c>
      <c r="C52">
        <v>0.77700000000000002</v>
      </c>
      <c r="D52">
        <v>0.77300000000000002</v>
      </c>
      <c r="E52">
        <v>0.753</v>
      </c>
      <c r="F52">
        <f t="shared" si="7"/>
        <v>0.76766666666666661</v>
      </c>
      <c r="G52" s="1">
        <f t="shared" si="8"/>
        <v>0.46866666666666662</v>
      </c>
      <c r="H52" s="2">
        <f t="shared" si="9"/>
        <v>3.3961352657004826</v>
      </c>
      <c r="I52" s="3">
        <f t="shared" si="10"/>
        <v>339.61352657004824</v>
      </c>
    </row>
    <row r="53" spans="2:9" x14ac:dyDescent="0.3">
      <c r="B53" t="s">
        <v>19</v>
      </c>
      <c r="C53">
        <v>0.501</v>
      </c>
      <c r="D53">
        <v>0.59399999999999997</v>
      </c>
      <c r="E53">
        <v>0.39900000000000002</v>
      </c>
      <c r="F53">
        <f t="shared" si="7"/>
        <v>0.498</v>
      </c>
      <c r="G53" s="1">
        <f t="shared" si="8"/>
        <v>0.19900000000000001</v>
      </c>
      <c r="H53" s="2">
        <f t="shared" si="9"/>
        <v>1.4420289855072463</v>
      </c>
      <c r="I53" s="3">
        <f t="shared" si="10"/>
        <v>144.20289855072463</v>
      </c>
    </row>
    <row r="54" spans="2:9" x14ac:dyDescent="0.3">
      <c r="B54" t="s">
        <v>20</v>
      </c>
      <c r="C54">
        <v>0.56599999999999995</v>
      </c>
      <c r="D54">
        <v>0.55600000000000005</v>
      </c>
      <c r="E54">
        <v>0.52200000000000002</v>
      </c>
      <c r="F54">
        <f t="shared" si="7"/>
        <v>0.54799999999999993</v>
      </c>
      <c r="G54" s="1">
        <f t="shared" si="8"/>
        <v>0.24899999999999994</v>
      </c>
      <c r="H54" s="2">
        <f t="shared" si="9"/>
        <v>1.8043478260869559</v>
      </c>
      <c r="I54" s="3">
        <f t="shared" si="10"/>
        <v>180.4347826086956</v>
      </c>
    </row>
    <row r="55" spans="2:9" x14ac:dyDescent="0.3">
      <c r="B55" t="s">
        <v>21</v>
      </c>
      <c r="C55">
        <v>0.59599999999999997</v>
      </c>
      <c r="D55">
        <v>0.52200000000000002</v>
      </c>
      <c r="E55">
        <v>0.60499999999999998</v>
      </c>
      <c r="F55">
        <f t="shared" si="7"/>
        <v>0.57433333333333325</v>
      </c>
      <c r="G55" s="1">
        <f t="shared" si="8"/>
        <v>0.27533333333333326</v>
      </c>
      <c r="H55" s="2">
        <f t="shared" si="9"/>
        <v>1.9951690821256032</v>
      </c>
      <c r="I55" s="3">
        <f t="shared" si="10"/>
        <v>199.51690821256031</v>
      </c>
    </row>
    <row r="56" spans="2:9" x14ac:dyDescent="0.3">
      <c r="B56" t="s">
        <v>22</v>
      </c>
      <c r="C56">
        <v>0.59</v>
      </c>
      <c r="D56">
        <v>0.56399999999999995</v>
      </c>
      <c r="E56">
        <v>0.41599999999999998</v>
      </c>
      <c r="F56">
        <f t="shared" si="7"/>
        <v>0.52333333333333332</v>
      </c>
      <c r="G56" s="1">
        <f t="shared" si="8"/>
        <v>0.22433333333333333</v>
      </c>
      <c r="H56" s="2">
        <f t="shared" si="9"/>
        <v>1.6256038647342994</v>
      </c>
      <c r="I56" s="3">
        <f t="shared" si="10"/>
        <v>162.56038647342993</v>
      </c>
    </row>
    <row r="57" spans="2:9" x14ac:dyDescent="0.3">
      <c r="B57" t="s">
        <v>23</v>
      </c>
      <c r="C57">
        <v>0.42299999999999999</v>
      </c>
      <c r="D57">
        <v>0.378</v>
      </c>
      <c r="E57">
        <v>0.499</v>
      </c>
      <c r="F57">
        <f t="shared" si="7"/>
        <v>0.43333333333333329</v>
      </c>
      <c r="G57" s="1">
        <f t="shared" si="8"/>
        <v>0.1343333333333333</v>
      </c>
      <c r="H57" s="2">
        <f t="shared" si="9"/>
        <v>0.97342995169082092</v>
      </c>
      <c r="I57" s="3">
        <f t="shared" si="10"/>
        <v>97.342995169082087</v>
      </c>
    </row>
    <row r="58" spans="2:9" x14ac:dyDescent="0.3">
      <c r="B58" t="s">
        <v>24</v>
      </c>
      <c r="C58">
        <v>0.432</v>
      </c>
      <c r="D58">
        <v>0.40699999999999997</v>
      </c>
      <c r="E58">
        <v>0.442</v>
      </c>
      <c r="F58">
        <f t="shared" si="7"/>
        <v>0.42699999999999999</v>
      </c>
      <c r="G58" s="1">
        <f t="shared" si="8"/>
        <v>0.128</v>
      </c>
      <c r="H58" s="2">
        <f t="shared" si="9"/>
        <v>0.92753623188405787</v>
      </c>
      <c r="I58" s="3">
        <f t="shared" si="10"/>
        <v>92.753623188405783</v>
      </c>
    </row>
    <row r="62" spans="2:9" x14ac:dyDescent="0.3">
      <c r="C62" t="s">
        <v>12</v>
      </c>
      <c r="D62" t="s">
        <v>10</v>
      </c>
    </row>
    <row r="63" spans="2:9" x14ac:dyDescent="0.3">
      <c r="C63">
        <v>0</v>
      </c>
      <c r="D63">
        <v>100</v>
      </c>
    </row>
    <row r="64" spans="2:9" x14ac:dyDescent="0.3">
      <c r="C64">
        <v>5</v>
      </c>
      <c r="D64">
        <v>340</v>
      </c>
    </row>
    <row r="65" spans="3:4" x14ac:dyDescent="0.3">
      <c r="C65">
        <v>10</v>
      </c>
      <c r="D65">
        <v>144</v>
      </c>
    </row>
    <row r="66" spans="3:4" x14ac:dyDescent="0.3">
      <c r="C66">
        <v>50</v>
      </c>
      <c r="D66">
        <v>180</v>
      </c>
    </row>
    <row r="67" spans="3:4" x14ac:dyDescent="0.3">
      <c r="C67">
        <v>100</v>
      </c>
      <c r="D67">
        <v>200</v>
      </c>
    </row>
    <row r="68" spans="3:4" x14ac:dyDescent="0.3">
      <c r="C68">
        <v>200</v>
      </c>
      <c r="D68">
        <v>163</v>
      </c>
    </row>
    <row r="69" spans="3:4" x14ac:dyDescent="0.3">
      <c r="C69">
        <v>400</v>
      </c>
      <c r="D69">
        <v>97</v>
      </c>
    </row>
    <row r="70" spans="3:4" x14ac:dyDescent="0.3">
      <c r="C70">
        <v>800</v>
      </c>
      <c r="D70">
        <v>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2024-03-22T11:03:03Z</dcterms:modified>
</cp:coreProperties>
</file>