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hidePivotFieldList="1"/>
  <mc:AlternateContent xmlns:mc="http://schemas.openxmlformats.org/markup-compatibility/2006">
    <mc:Choice Requires="x15">
      <x15ac:absPath xmlns:x15ac="http://schemas.microsoft.com/office/spreadsheetml/2010/11/ac" url="F:\"/>
    </mc:Choice>
  </mc:AlternateContent>
  <xr:revisionPtr revIDLastSave="0" documentId="13_ncr:1_{230B7B2E-1318-4CCD-90EF-00945B0C3864}" xr6:coauthVersionLast="47" xr6:coauthVersionMax="47" xr10:uidLastSave="{00000000-0000-0000-0000-000000000000}"/>
  <bookViews>
    <workbookView xWindow="-108" yWindow="-108" windowWidth="23256" windowHeight="12576" activeTab="1" xr2:uid="{26D4546B-D2A1-4444-8EAF-A6228F96F0C1}"/>
  </bookViews>
  <sheets>
    <sheet name="Data" sheetId="2" r:id="rId1"/>
    <sheet name="Customer Centre Report" sheetId="5" r:id="rId2"/>
    <sheet name="Pivots" sheetId="6" r:id="rId3"/>
    <sheet name="Assets" sheetId="4"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498" r:id="rId5"/>
    <pivotCache cacheId="500" r:id="rId6"/>
    <pivotCache cacheId="504" r:id="rId7"/>
    <pivotCache cacheId="540" r:id="rId8"/>
    <pivotCache cacheId="858" r:id="rId9"/>
    <pivotCache cacheId="861" r:id="rId10"/>
    <pivotCache cacheId="864" r:id="rId11"/>
    <pivotCache cacheId="867" r:id="rId12"/>
    <pivotCache cacheId="870" r:id="rId13"/>
  </pivotCaches>
  <extLst>
    <ext xmlns:x14="http://schemas.microsoft.com/office/spreadsheetml/2009/9/main" uri="{876F7934-8845-4945-9796-88D515C7AA90}">
      <x14:pivotCaches>
        <pivotCache cacheId="94"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07.sample-data-excel-portfolio-project.xlsx!calls"/>
          <x15:modelTable id="customers" name="customers" connection="WorksheetConnection_07.sample-data-excel-portfolio-project.xlsx!customer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6" i="6" l="1"/>
  <c r="M28" i="5" s="1"/>
  <c r="L49" i="6"/>
  <c r="I50" i="6" s="1"/>
  <c r="I54" i="6" s="1"/>
  <c r="M36" i="5" s="1"/>
  <c r="L48" i="6"/>
  <c r="I49" i="6" s="1"/>
  <c r="I53" i="6" s="1"/>
  <c r="M35" i="5" s="1"/>
  <c r="I48" i="6"/>
  <c r="I52" i="6" s="1"/>
  <c r="M34" i="5" s="1"/>
  <c r="P18" i="5" a="1"/>
  <c r="P18" i="5" s="1"/>
  <c r="O19" i="5" a="1"/>
  <c r="O19" i="5" s="1"/>
  <c r="H33" i="6"/>
  <c r="I37" i="6" s="1"/>
  <c r="E36" i="6" a="1"/>
  <c r="E3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9" i="6" l="1"/>
  <c r="H37" i="6"/>
  <c r="H36" i="6"/>
  <c r="H38" i="6"/>
  <c r="I38" i="6"/>
  <c r="I36" i="6"/>
  <c r="I40" i="6"/>
  <c r="I39" i="6"/>
  <c r="H40"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2F28F2-5A53-4EFA-B1F2-6A55ECDE162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248739FD-92A6-49DE-9F3B-DA17A5A6F537}"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5BD51BAE-4736-4BAB-91F4-C3A7239DB948}"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<sst xmlns="http://schemas.openxmlformats.org/spreadsheetml/2006/main" count="3172" uniqueCount="1086">
  <si>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</si>
  <si>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</si>
  <si>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</si>
  <si>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</si>
  <si>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</si>
  <si>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</si>
  <si>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</si>
  <si>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</si>
  <si>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</si>
  <si>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</si>
  <si>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</si>
  <si>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</si>
  <si>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</si>
  <si>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</si>
  <si>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</si>
  <si>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</si>
  <si>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</si>
  <si>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</si>
  <si>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</si>
  <si>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</si>
  <si>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</si>
  <si>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</si>
  <si>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</si>
  <si>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</si>
  <si>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</si>
  <si>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</si>
  <si>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</si>
  <si>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</si>
  <si>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</si>
  <si>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</si>
  <si>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</si>
  <si>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</si>
  <si>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</si>
  <si>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</si>
  <si>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</si>
  <si>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</si>
  <si>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</si>
  <si>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</si>
  <si>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</si>
  <si>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</si>
  <si>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</si>
  <si>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</si>
  <si>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</si>
  <si>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</si>
  <si>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</si>
  <si>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</si>
  <si>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</si>
  <si>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</si>
  <si>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</si>
  <si>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</si>
  <si>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</si>
  <si>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</si>
  <si>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</si>
  <si>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</si>
  <si>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</si>
  <si>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</si>
  <si>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</si>
  <si>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</si>
  <si>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</si>
  <si>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</si>
  <si>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</si>
  <si>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</si>
  <si>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</si>
  <si>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</si>
  <si>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</si>
  <si>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</si>
  <si>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</si>
  <si>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</si>
  <si>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</si>
  <si>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</si>
  <si>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</si>
  <si>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</si>
  <si>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</si>
  <si>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</si>
  <si>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</si>
  <si>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</si>
  <si>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</si>
  <si>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</si>
  <si>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</si>
  <si>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</si>
  <si>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</si>
  <si>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</si>
  <si>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</si>
  <si>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</si>
  <si>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</si>
  <si>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</si>
  <si>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</si>
  <si>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</si>
  <si>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</si>
  <si>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</si>
  <si>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</si>
  <si>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</si>
  <si>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</si>
  <si>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</si>
  <si>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</si>
  <si>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</si>
  <si>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</si>
  <si>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</si>
  <si>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</si>
  <si>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</si>
  <si>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</si>
  <si>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</si>
  <si>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</si>
  <si>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</si>
  <si>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</si>
  <si>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</si>
  <si>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</si>
  <si>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</si>
  <si>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</si>
  <si>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</si>
  <si>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</si>
  <si>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</si>
  <si>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</si>
  <si>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</si>
  <si>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</si>
  <si>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</si>
  <si>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</si>
  <si>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</si>
  <si>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</si>
  <si>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</si>
  <si>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</si>
  <si>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</si>
  <si>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</si>
  <si>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</si>
  <si>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</si>
  <si>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</si>
  <si>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</si>
  <si>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</si>
  <si>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</si>
  <si>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</si>
  <si>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</si>
  <si>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</si>
  <si>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</si>
  <si>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</si>
  <si>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</si>
  <si>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</si>
  <si>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</si>
  <si>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</si>
  <si>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</si>
  <si>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</si>
  <si>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</si>
  <si>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</si>
  <si>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</si>
  <si>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</si>
  <si>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</si>
  <si>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</si>
  <si>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</si>
  <si>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</si>
  <si>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</si>
  <si>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</si>
  <si>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</si>
  <si>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</si>
  <si>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</si>
  <si>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</si>
  <si>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</si>
  <si>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</si>
  <si>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</si>
  <si>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</si>
  <si>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</si>
  <si>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</si>
  <si>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</si>
  <si>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</si>
  <si>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</si>
  <si>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</si>
  <si>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</si>
  <si>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</si>
  <si>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</si>
  <si>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</si>
  <si>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</si>
  <si>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</si>
  <si>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</si>
  <si>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</si>
  <si>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</si>
  <si>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</si>
  <si>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</si>
  <si>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</si>
  <si>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</si>
  <si>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</si>
  <si>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</si>
  <si>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</si>
  <si>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</si>
  <si>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</si>
  <si>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</si>
  <si>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</si>
  <si>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</si>
  <si>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</si>
  <si>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</si>
  <si>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</si>
  <si>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</si>
  <si>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</si>
  <si>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</si>
  <si>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</si>
  <si>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</si>
  <si>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</si>
  <si>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</si>
  <si>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</si>
  <si>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</si>
  <si>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</si>
  <si>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</si>
  <si>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</si>
  <si>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</si>
  <si>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</si>
  <si>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</si>
  <si>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</si>
  <si>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</si>
  <si>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</si>
  <si>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</si>
  <si>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</si>
  <si>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</si>
  <si>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</si>
  <si>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</si>
  <si>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</si>
  <si>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</si>
  <si>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</si>
  <si>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</si>
  <si>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</si>
  <si>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</si>
  <si>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</si>
  <si>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</si>
  <si>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</si>
  <si>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</si>
  <si>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</si>
  <si>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</si>
  <si>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</si>
  <si>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</si>
  <si>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</si>
  <si>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</si>
  <si>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</si>
  <si>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</si>
  <si>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</si>
  <si>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</si>
  <si>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</si>
  <si>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</si>
  <si>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</si>
  <si>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</si>
  <si>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</si>
  <si>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</si>
  <si>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</si>
  <si>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</si>
  <si>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</si>
  <si>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</si>
  <si>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</si>
  <si>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</si>
  <si>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</si>
  <si>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</si>
  <si>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</si>
  <si>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</si>
  <si>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</si>
  <si>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</si>
  <si>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</si>
  <si>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</si>
  <si>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</si>
  <si>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</si>
  <si>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</si>
  <si>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</si>
  <si>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</si>
  <si>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</si>
  <si>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</si>
  <si>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</si>
  <si>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</si>
  <si>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</si>
  <si>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</si>
  <si>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</si>
  <si>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</si>
  <si>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</si>
  <si>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</si>
  <si>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</si>
  <si>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</si>
  <si>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</si>
  <si>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</si>
  <si>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</si>
  <si>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</si>
  <si>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</si>
  <si>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</si>
  <si>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</si>
  <si>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</si>
  <si>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</si>
  <si>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</si>
  <si>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</si>
  <si>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</si>
  <si>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</si>
  <si>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</si>
  <si>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</si>
  <si>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</si>
  <si>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</si>
  <si>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</si>
  <si>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</si>
  <si>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</si>
  <si>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</si>
  <si>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</si>
  <si>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</si>
  <si>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</si>
  <si>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</si>
  <si>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</si>
  <si>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</si>
  <si>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</si>
  <si>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</si>
  <si>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</si>
  <si>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</si>
  <si>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</si>
  <si>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</si>
  <si>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</si>
  <si>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</si>
  <si>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</si>
  <si>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</si>
  <si>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</si>
  <si>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</si>
  <si>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</si>
  <si>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</si>
  <si>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</si>
  <si>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</si>
  <si>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</si>
  <si>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</si>
  <si>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</si>
  <si>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</si>
  <si>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</si>
  <si>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</si>
  <si>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</si>
  <si>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</si>
  <si>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</si>
  <si>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</si>
  <si>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</si>
  <si>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</si>
  <si>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</si>
  <si>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</si>
  <si>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</si>
  <si>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</si>
  <si>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</si>
  <si>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</si>
  <si>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</si>
  <si>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</si>
  <si>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</si>
  <si>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</si>
  <si>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</si>
  <si>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</si>
  <si>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</si>
  <si>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</si>
  <si>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</si>
  <si>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</si>
  <si>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</si>
  <si>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</si>
  <si>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</si>
  <si>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</si>
  <si>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</si>
  <si>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</si>
  <si>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</si>
  <si>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</si>
  <si>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</si>
  <si>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</si>
  <si>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</si>
  <si>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</si>
  <si>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</si>
  <si>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</si>
  <si>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</si>
  <si>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</si>
  <si>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</si>
  <si>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</si>
  <si>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</si>
  <si>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</si>
  <si>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</si>
  <si>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</si>
  <si>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</si>
  <si>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</si>
  <si>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</si>
  <si>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</si>
  <si>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</si>
  <si>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</si>
  <si>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</si>
  <si>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</si>
  <si>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</si>
  <si>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</si>
  <si>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</si>
  <si>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</si>
  <si>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</si>
  <si>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</si>
  <si>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</si>
  <si>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</si>
  <si>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</si>
  <si>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</si>
  <si>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</si>
  <si>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</si>
  <si>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</si>
  <si>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</si>
  <si>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</si>
  <si>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</si>
  <si>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</si>
  <si>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</si>
  <si>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</si>
  <si>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</si>
  <si>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</si>
  <si>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</si>
  <si>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</si>
  <si>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</si>
  <si>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</si>
  <si>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</si>
  <si>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</si>
  <si>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</si>
  <si>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</si>
  <si>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</si>
  <si>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</si>
  <si>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</si>
  <si>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</si>
  <si>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</si>
  <si>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</si>
  <si>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</si>
  <si>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</si>
  <si>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</si>
  <si>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</si>
  <si>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</si>
  <si>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</si>
  <si>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</si>
  <si>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</si>
  <si>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</si>
  <si>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</si>
  <si>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</si>
  <si>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</si>
  <si>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</si>
  <si>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</si>
  <si>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</si>
  <si>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</si>
  <si>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</si>
  <si>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</si>
  <si>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</si>
  <si>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</si>
  <si>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</si>
  <si>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</si>
  <si>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</si>
  <si>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</si>
  <si>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</si>
  <si>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</si>
  <si>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</si>
  <si>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</si>
  <si>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</si>
  <si>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</si>
  <si>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</si>
  <si>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</si>
  <si>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</si>
  <si>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</si>
  <si>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</si>
  <si>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</si>
  <si>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</si>
  <si>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</si>
  <si>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</si>
  <si>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</si>
  <si>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</si>
  <si>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</si>
  <si>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</si>
  <si>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</si>
  <si>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</si>
  <si>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</si>
  <si>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</si>
  <si>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</si>
  <si>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</si>
  <si>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</si>
  <si>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</si>
  <si>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</si>
  <si>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</si>
  <si>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</si>
  <si>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</si>
  <si>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</si>
  <si>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</si>
  <si>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</si>
  <si>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</si>
  <si>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</si>
  <si>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</si>
  <si>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</si>
  <si>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</si>
  <si>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</si>
  <si>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</si>
  <si>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</si>
  <si>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</si>
  <si>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</si>
  <si>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</si>
  <si>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</si>
  <si>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</si>
  <si>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</si>
  <si>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</si>
  <si>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</si>
  <si>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</si>
  <si>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</si>
  <si>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</si>
  <si>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</si>
  <si>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</si>
  <si>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</si>
  <si>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</si>
  <si>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</si>
  <si>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</si>
  <si>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</si>
  <si>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</si>
  <si>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</si>
  <si>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</si>
  <si>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</si>
  <si>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</si>
  <si>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</si>
  <si>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</si>
  <si>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</si>
  <si>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</si>
  <si>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</si>
  <si>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</si>
  <si>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</si>
  <si>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</si>
  <si>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</si>
  <si>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</si>
  <si>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</si>
  <si>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</si>
  <si>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</si>
  <si>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</si>
  <si>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</si>
  <si>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</si>
  <si>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</si>
  <si>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</si>
  <si>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</si>
  <si>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</si>
  <si>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</si>
  <si>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</si>
  <si>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</si>
  <si>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</si>
  <si>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</si>
  <si>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</si>
  <si>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</si>
  <si>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</si>
  <si>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</si>
  <si>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</si>
  <si>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</si>
  <si>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</si>
  <si>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</si>
  <si>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</si>
  <si>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</si>
  <si>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</si>
  <si>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</si>
  <si>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</si>
  <si>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</si>
  <si>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</si>
  <si>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</si>
  <si>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</si>
  <si>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</si>
  <si>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</si>
  <si>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</si>
  <si>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</si>
  <si>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</si>
  <si>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</si>
  <si>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</si>
  <si>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</si>
  <si>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</si>
  <si>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</si>
  <si>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</si>
  <si>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</si>
  <si>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</si>
  <si>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</si>
  <si>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</si>
  <si>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</si>
  <si>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</si>
  <si>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</si>
  <si>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</si>
  <si>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</si>
  <si>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</si>
  <si>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</si>
  <si>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</si>
  <si>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</si>
  <si>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</si>
  <si>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</si>
  <si>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</si>
  <si>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</si>
  <si>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</si>
  <si>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</si>
  <si>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</si>
  <si>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</si>
  <si>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</si>
  <si>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</si>
  <si>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</si>
  <si>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</si>
  <si>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</si>
  <si>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</si>
  <si>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</si>
  <si>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</si>
  <si>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</si>
  <si>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</si>
  <si>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</si>
  <si>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</si>
  <si>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</si>
  <si>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</si>
  <si>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</si>
  <si>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</si>
  <si>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</si>
  <si>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</si>
  <si>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</si>
  <si>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</si>
  <si>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</si>
  <si>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</si>
  <si>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</si>
  <si>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</si>
  <si>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</si>
  <si>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</si>
  <si>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</si>
  <si>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</si>
  <si>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</si>
  <si>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</si>
  <si>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</si>
  <si>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</si>
  <si>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</si>
  <si>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</si>
  <si>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</si>
  <si>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</si>
  <si>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</si>
  <si>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</si>
  <si>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</si>
  <si>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</si>
  <si>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</si>
  <si>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</si>
  <si>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</si>
  <si>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</si>
  <si>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</si>
  <si>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</si>
  <si>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</si>
  <si>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</si>
  <si>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</si>
  <si>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</si>
  <si>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</si>
  <si>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</si>
  <si>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</si>
  <si>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</si>
  <si>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</si>
  <si>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</si>
  <si>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</si>
  <si>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</si>
  <si>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</si>
  <si>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</si>
  <si>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</si>
  <si>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</si>
  <si>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</si>
  <si>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</si>
  <si>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</si>
  <si>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</si>
  <si>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</si>
  <si>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</si>
  <si>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</si>
  <si>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</si>
  <si>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</si>
  <si>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</si>
  <si>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</si>
  <si>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</si>
  <si>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</si>
  <si>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</si>
  <si>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</si>
  <si>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</si>
  <si>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</si>
  <si>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</si>
  <si>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</si>
  <si>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</si>
  <si>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</si>
  <si>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</si>
  <si>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</si>
  <si>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</si>
  <si>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</si>
  <si>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</si>
  <si>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</si>
  <si>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</si>
  <si>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</si>
  <si>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</si>
  <si>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</si>
  <si>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</si>
  <si>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</si>
  <si>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</si>
  <si>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</si>
  <si>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</si>
  <si>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</si>
  <si>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</si>
  <si>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</si>
  <si>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</si>
  <si>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</si>
  <si>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</si>
  <si>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</si>
  <si>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</si>
  <si>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</si>
  <si>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</si>
  <si>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</si>
  <si>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</si>
  <si>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</si>
  <si>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</si>
  <si>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</si>
  <si>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</si>
  <si>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</si>
  <si>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</si>
  <si>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</si>
  <si>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</si>
  <si>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</si>
  <si>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</si>
  <si>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</si>
  <si>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</si>
  <si>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</si>
  <si>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</si>
  <si>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</si>
  <si>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</si>
  <si>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</si>
  <si>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</si>
  <si>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</si>
  <si>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</si>
  <si>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</si>
  <si>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</si>
  <si>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</si>
  <si>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</si>
  <si>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</si>
  <si>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</si>
  <si>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</si>
  <si>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</si>
  <si>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</si>
  <si>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</si>
  <si>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</si>
  <si>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</si>
  <si>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</si>
  <si>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</si>
  <si>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</si>
  <si>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</si>
  <si>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</si>
  <si>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</si>
  <si>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</si>
  <si>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</si>
  <si>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</si>
  <si>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</si>
  <si>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</si>
  <si>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</si>
  <si>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</si>
  <si>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</si>
  <si>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</si>
  <si>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</si>
  <si>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</si>
  <si>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</si>
  <si>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</si>
  <si>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</si>
  <si>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</si>
  <si>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</si>
  <si>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</si>
  <si>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</si>
  <si>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</si>
  <si>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</si>
  <si>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</si>
  <si>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</si>
  <si>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</si>
  <si>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</si>
  <si>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</si>
  <si>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</si>
  <si>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</si>
  <si>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</si>
  <si>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</si>
  <si>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</si>
  <si>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</si>
  <si>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</si>
  <si>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</si>
  <si>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</si>
  <si>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</si>
  <si>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</si>
  <si>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</si>
  <si>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</si>
  <si>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</si>
  <si>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</si>
  <si>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</si>
  <si>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</si>
  <si>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</si>
  <si>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</si>
  <si>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</si>
  <si>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</si>
  <si>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</si>
  <si>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</si>
  <si>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</si>
  <si>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</si>
  <si>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</si>
  <si>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</si>
  <si>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</si>
  <si>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</si>
  <si>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</si>
  <si>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</si>
  <si>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</si>
  <si>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</si>
  <si>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</si>
  <si>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</si>
  <si>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</si>
  <si>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</si>
  <si>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</si>
  <si>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</si>
  <si>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</si>
  <si>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</si>
  <si>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</si>
  <si>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</si>
  <si>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</si>
  <si>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</si>
  <si>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</si>
  <si>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</si>
  <si>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</si>
  <si>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</si>
  <si>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</si>
  <si>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</si>
  <si>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</si>
  <si>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</si>
  <si>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</si>
  <si>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</si>
  <si>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</si>
  <si>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</si>
  <si>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</si>
  <si>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</si>
  <si>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</si>
  <si>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</si>
  <si>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</si>
  <si>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</si>
  <si>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</si>
  <si>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</si>
  <si>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</si>
  <si>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</si>
  <si>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</si>
  <si>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</si>
  <si>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</si>
  <si>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</si>
  <si>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</si>
  <si>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</si>
  <si>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</si>
  <si>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</si>
  <si>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</si>
  <si>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</si>
  <si>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</si>
  <si>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</si>
  <si>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</si>
  <si>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</si>
  <si>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</si>
  <si>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</si>
  <si>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</si>
  <si>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</si>
  <si>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</si>
  <si>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</si>
  <si>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</si>
  <si>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</si>
  <si>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</si>
  <si>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</si>
  <si>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</si>
  <si>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</si>
  <si>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</si>
  <si>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</si>
  <si>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</si>
  <si>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</si>
  <si>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</si>
  <si>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</si>
  <si>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</si>
  <si>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</si>
  <si>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</si>
  <si>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</si>
  <si>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</si>
  <si>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</si>
  <si>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</si>
  <si>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</si>
  <si>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</si>
  <si>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</si>
  <si>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</si>
  <si>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</si>
  <si>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</si>
  <si>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</si>
  <si>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</si>
  <si>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</si>
  <si>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</si>
  <si>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</si>
  <si>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</si>
  <si>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</si>
  <si>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</si>
  <si>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</si>
  <si>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</si>
  <si>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</si>
  <si>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</si>
  <si>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</si>
  <si>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</si>
  <si>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</si>
  <si>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</si>
  <si>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</si>
  <si>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</si>
  <si>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</si>
  <si>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</si>
  <si>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</si>
  <si>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</si>
  <si>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</si>
  <si>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</si>
  <si>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</si>
  <si>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</si>
  <si>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</si>
  <si>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</si>
  <si>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</si>
  <si>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</si>
  <si>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</si>
  <si>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</si>
  <si>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</si>
  <si>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</si>
  <si>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</si>
  <si>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</si>
  <si>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</si>
  <si>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</si>
  <si>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</si>
  <si>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</si>
  <si>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</si>
  <si>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</si>
  <si>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</si>
  <si>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</si>
  <si>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</si>
  <si>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</si>
  <si>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</si>
  <si>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</si>
  <si>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</si>
  <si>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</si>
  <si>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</si>
  <si>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</si>
  <si>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</si>
  <si>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</si>
  <si>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</si>
  <si>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</si>
  <si>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</si>
  <si>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</si>
  <si>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</si>
  <si>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</si>
  <si>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</si>
  <si>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</si>
  <si>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</si>
  <si>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</si>
  <si>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</si>
  <si>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</si>
  <si>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</si>
  <si>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</si>
  <si>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</si>
  <si>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</si>
  <si>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</si>
  <si>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</si>
  <si>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</si>
  <si>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</si>
  <si>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</si>
  <si>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</si>
  <si>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</si>
  <si>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</si>
  <si>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</si>
  <si>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</si>
  <si>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</si>
  <si>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</si>
  <si>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</si>
  <si>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</si>
  <si>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</si>
  <si>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</si>
  <si>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</si>
  <si>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</si>
  <si>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</si>
  <si>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</si>
  <si>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</si>
  <si>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</si>
  <si>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</si>
  <si>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</si>
  <si>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</si>
  <si>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</si>
  <si>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</si>
  <si>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</si>
  <si>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</si>
  <si>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</si>
  <si>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</si>
  <si>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</si>
  <si>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</si>
  <si>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</si>
  <si>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</si>
  <si>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</si>
  <si>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</si>
  <si>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</si>
  <si>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</si>
  <si>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</si>
  <si>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</si>
  <si>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</si>
  <si>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</si>
  <si>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</si>
  <si>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</si>
  <si>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</si>
  <si>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</si>
  <si>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</si>
  <si>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</si>
  <si>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</si>
  <si>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</si>
  <si>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</si>
  <si>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</si>
  <si>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</si>
  <si>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</si>
  <si>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</si>
  <si>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</si>
  <si>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</si>
  <si>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</si>
  <si>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</si>
  <si>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</si>
  <si>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</si>
  <si>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</si>
  <si>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</si>
  <si>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</si>
  <si>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</si>
  <si>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</si>
  <si>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</si>
  <si>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</si>
  <si>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</si>
  <si>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</si>
  <si>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</si>
  <si>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</si>
  <si>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</si>
  <si>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</si>
  <si>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</si>
  <si>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</si>
  <si>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</si>
  <si>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</si>
  <si>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</si>
  <si>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</si>
  <si>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</si>
  <si>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</si>
  <si>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</si>
  <si>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</si>
  <si>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</si>
  <si>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</si>
  <si>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</si>
  <si>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</si>
  <si>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</si>
  <si>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</si>
  <si>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</si>
  <si>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</si>
  <si>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</si>
  <si>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</si>
  <si>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</si>
  <si>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</si>
  <si>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</si>
  <si>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</si>
  <si>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</si>
  <si>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</si>
  <si>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</si>
  <si>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</si>
  <si>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</si>
  <si>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</si>
  <si>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</si>
  <si>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</si>
  <si>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</si>
  <si>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</si>
  <si>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</si>
  <si>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</si>
  <si>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</si>
  <si>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</si>
  <si>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</si>
  <si>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</si>
  <si>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</si>
  <si>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</si>
  <si>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</si>
  <si>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</si>
  <si>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</si>
  <si>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</si>
  <si>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</si>
  <si>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</si>
  <si>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 *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</si>
  <si>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</si>
  <si>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</si>
  <si>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</si>
  <si>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</si>
  <si>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</si>
  <si>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</si>
  <si>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</si>
  <si>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</si>
  <si>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</si>
  <si>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</si>
  <si>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</si>
  <si>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</si>
  <si>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</si>
  <si>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</si>
  <si>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</si>
  <si>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</si>
  <si>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</si>
  <si>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</si>
  <si>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</si>
  <si>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</si>
  <si>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</si>
  <si>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</si>
  <si>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</si>
  <si>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</si>
  <si>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 xml:space="preserve">Calls </t>
  </si>
  <si>
    <t>Amount</t>
  </si>
  <si>
    <t>Sel calls</t>
  </si>
  <si>
    <t>Sel Amounts</t>
  </si>
  <si>
    <t>Selected Rep</t>
  </si>
  <si>
    <t>Column Labels</t>
  </si>
  <si>
    <t>Gender</t>
  </si>
  <si>
    <t xml:space="preserve"> </t>
  </si>
  <si>
    <t>Rep Summary</t>
  </si>
  <si>
    <t>% of calls</t>
  </si>
  <si>
    <t>Call rank</t>
  </si>
  <si>
    <t>Amount rank</t>
  </si>
  <si>
    <t>Calls</t>
  </si>
  <si>
    <t>Labels</t>
  </si>
  <si>
    <t>Image</t>
  </si>
  <si>
    <t>Call Centre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</si>
</sst>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164" formatCode="[$-409]d\-mmm\-yy;@"/>
    <numFmt numFmtId="165" formatCode="\$#,##0;\(\$#,##0\);\$#,##0"/>
    <numFmt numFmtId="166" formatCode="&quot;$&quot;#,##0"/>
    <numFmt numFmtId="167" formatCode="0.0"/>
    <numFmt numFmtId="170" formatCode="&quot;$&quot;#,###.0,&quot;k&quot;"/>
  </numFmts>
  <fonts count="7" x14ac:knownFonts="1">
    <font>
      <sz val="11"/>
      <color theme="1"/>
      <name val="Tw Cen MT"/>
      <family val="2"/>
      <scheme val="minor"/>
    </font>
    <font>
      <b/>
      <sz val="11"/>
      <color theme="1"/>
      <name val="Tw Cen MT"/>
      <family val="2"/>
      <scheme val="minor"/>
    </font>
    <font>
      <sz val="8"/>
      <name val="Tw Cen MT"/>
      <family val="2"/>
      <scheme val="minor"/>
    </font>
    <font>
      <sz val="18"/>
      <color theme="1"/>
      <name val="Aptos ExtraBold"/>
      <family val="2"/>
    </font>
    <font>
      <sz val="11"/>
      <color theme="1"/>
      <name val="Tw Cen MT"/>
      <family val="2"/>
      <scheme val="minor"/>
    </font>
    <font>
      <sz val="11"/>
      <color theme="0" tint="-0.499984740745262"/>
      <name val="Tw Cen MT"/>
      <family val="2"/>
      <scheme val="minor"/>
    </font>
    <font>
      <b/>
      <sz val="22"/>
      <color theme="0" tint="-0.499984740745262"/>
      <name val="Tw Cen MT"/>
      <family val="2"/>
      <scheme val="minor"/>
    </font>
  </fonts>
  <fills count="6">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0" tint="-0.14999847407452621"/>
        <bgColor indexed="64"/>
      </patternFill>
    </fill>
    <fill>
      <patternFill patternType="solid">
        <fgColor theme="0" tint="-0.149967955565050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2">
    <xf numFmtId="0" fontId="0" fillId="0" borderId="0"/>
    <xf numFmtId="9" fontId="4" fillId="0" borderId="0" applyFont="0" applyFill="0" applyBorder="0" applyAlignment="0" applyProtection="0"/>
  </cellStyleXfs>
  <cellXfs count="5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165" fontId="0" fillId="0" borderId="0" xfId="0" applyNumberFormat="1"/>
    <xf numFmtId="0" fontId="0" fillId="0" borderId="0" xfId="0" applyNumberFormat="1"/>
    <xf numFmtId="166" fontId="0" fillId="0" borderId="0" xfId="0" applyNumberFormat="1"/>
    <xf numFmtId="167" fontId="0" fillId="0" borderId="0" xfId="0" applyNumberFormat="1"/>
    <xf numFmtId="1" fontId="0" fillId="0" borderId="0" xfId="0" applyNumberFormat="1"/>
    <xf numFmtId="0" fontId="0" fillId="0" borderId="0" xfId="0" pivotButton="1"/>
    <xf numFmtId="0" fontId="0" fillId="0" borderId="0" xfId="0" applyAlignment="1">
      <alignment horizontal="left"/>
    </xf>
    <xf numFmtId="6" fontId="0" fillId="0" borderId="0" xfId="0" applyNumberFormat="1"/>
    <xf numFmtId="170" fontId="0" fillId="0" borderId="0" xfId="0" applyNumberFormat="1"/>
    <xf numFmtId="0" fontId="0" fillId="3" borderId="0" xfId="0" applyFill="1" applyAlignment="1">
      <alignment horizontal="left"/>
    </xf>
    <xf numFmtId="0" fontId="0" fillId="0" borderId="0" xfId="0" applyAlignment="1">
      <alignment horizontal="left" indent="1"/>
    </xf>
    <xf numFmtId="0" fontId="0" fillId="4" borderId="0" xfId="0" applyFill="1"/>
    <xf numFmtId="0" fontId="0" fillId="5" borderId="10" xfId="0" applyFill="1" applyBorder="1"/>
    <xf numFmtId="0" fontId="0" fillId="5" borderId="0" xfId="0" applyFill="1" applyBorder="1"/>
    <xf numFmtId="0" fontId="0" fillId="5" borderId="14" xfId="0" applyFill="1" applyBorder="1"/>
    <xf numFmtId="0" fontId="0" fillId="5" borderId="13" xfId="0" applyFill="1" applyBorder="1" applyAlignment="1">
      <alignment horizontal="center"/>
    </xf>
    <xf numFmtId="6" fontId="0" fillId="5" borderId="0" xfId="0" applyNumberFormat="1" applyFill="1" applyBorder="1"/>
    <xf numFmtId="6" fontId="0" fillId="5" borderId="14" xfId="0" applyNumberFormat="1" applyFill="1" applyBorder="1"/>
    <xf numFmtId="0" fontId="0" fillId="5" borderId="15" xfId="0" applyFill="1" applyBorder="1" applyAlignment="1">
      <alignment horizontal="center"/>
    </xf>
    <xf numFmtId="6" fontId="0" fillId="5" borderId="16" xfId="0" applyNumberFormat="1" applyFill="1" applyBorder="1"/>
    <xf numFmtId="6" fontId="0" fillId="5" borderId="17" xfId="0" applyNumberFormat="1" applyFill="1" applyBorder="1"/>
    <xf numFmtId="0" fontId="1" fillId="5" borderId="11" xfId="0" applyFont="1" applyFill="1" applyBorder="1"/>
    <xf numFmtId="0" fontId="1" fillId="5" borderId="12" xfId="0" applyFont="1" applyFill="1" applyBorder="1"/>
    <xf numFmtId="0" fontId="1" fillId="5" borderId="13" xfId="0" applyFont="1" applyFill="1" applyBorder="1"/>
    <xf numFmtId="9" fontId="0" fillId="0" borderId="0" xfId="1" applyFont="1"/>
    <xf numFmtId="0" fontId="0" fillId="4" borderId="0" xfId="0" applyFill="1" applyAlignment="1">
      <alignment horizontal="center"/>
    </xf>
    <xf numFmtId="0" fontId="0" fillId="4" borderId="14" xfId="0" applyFill="1" applyBorder="1" applyAlignment="1">
      <alignment horizontal="center"/>
    </xf>
    <xf numFmtId="0" fontId="5" fillId="4" borderId="0" xfId="0" applyFont="1" applyFill="1" applyAlignment="1">
      <alignment horizontal="center"/>
    </xf>
    <xf numFmtId="0" fontId="5" fillId="4" borderId="14" xfId="0" applyFont="1" applyFill="1" applyBorder="1" applyAlignment="1">
      <alignment horizontal="center"/>
    </xf>
    <xf numFmtId="0" fontId="5" fillId="4" borderId="0" xfId="0" applyFont="1" applyFill="1"/>
    <xf numFmtId="0" fontId="6" fillId="4" borderId="0" xfId="0" applyFont="1" applyFill="1"/>
  </cellXfs>
  <cellStyles count="2">
    <cellStyle name="Normal" xfId="0" builtinId="0"/>
    <cellStyle name="Percent" xfId="1" builtinId="5"/>
  </cellStyles>
  <dxfs count="26">
    <dxf>
      <fill>
        <patternFill>
          <bgColor theme="8" tint="0.59996337778862885"/>
        </patternFill>
      </fill>
    </dxf>
    <dxf>
      <fill>
        <patternFill>
          <bgColor theme="8" tint="0.59996337778862885"/>
        </patternFill>
      </fill>
    </dxf>
    <dxf>
      <font>
        <b/>
        <color theme="1"/>
      </font>
      <border>
        <bottom style="thin">
          <color theme="8"/>
        </bottom>
        <vertical/>
        <horizontal/>
      </border>
    </dxf>
    <dxf>
      <fill>
        <patternFill patternType="solid">
          <bgColor theme="8"/>
        </patternFill>
      </fill>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numFmt numFmtId="12" formatCode="&quot;$&quot;#,##0.00_);[Red]\(&quot;$&quot;#,##0.00\)"/>
    </dxf>
    <dxf>
      <numFmt numFmtId="10" formatCode="&quot;$&quot;#,##0_);[Red]\(&quot;$&quot;#,##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Tw Cen MT"/>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5"/>
    </tableStyle>
    <tableStyle name="SlicerStyleLight5 2" pivot="0" table="0" count="9" xr9:uid="{BC99FD71-B454-4A73-87C8-156391B11AFA}">
      <tableStyleElement type="headerRow" dxfId="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Project.xlsx]Pivots!Weekly Trend</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s>
    <c:plotArea>
      <c:layout/>
      <c:barChart>
        <c:barDir val="bar"/>
        <c:grouping val="clustered"/>
        <c:varyColors val="0"/>
        <c:ser>
          <c:idx val="0"/>
          <c:order val="0"/>
          <c:tx>
            <c:strRef>
              <c:f>Pivots!$F$18</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Pivots!$E$19:$E$26</c:f>
              <c:strCache>
                <c:ptCount val="7"/>
                <c:pt idx="0">
                  <c:v>Sunday</c:v>
                </c:pt>
                <c:pt idx="1">
                  <c:v>Monday</c:v>
                </c:pt>
                <c:pt idx="2">
                  <c:v>Tuesday</c:v>
                </c:pt>
                <c:pt idx="3">
                  <c:v>Wednesday</c:v>
                </c:pt>
                <c:pt idx="4">
                  <c:v>Thursday</c:v>
                </c:pt>
                <c:pt idx="5">
                  <c:v>Friday</c:v>
                </c:pt>
                <c:pt idx="6">
                  <c:v>Saturday</c:v>
                </c:pt>
              </c:strCache>
            </c:strRef>
          </c:cat>
          <c:val>
            <c:numRef>
              <c:f>Pivots!$F$19:$F$26</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3046-4628-8E01-9DDA154202E9}"/>
            </c:ext>
          </c:extLst>
        </c:ser>
        <c:dLbls>
          <c:dLblPos val="outEnd"/>
          <c:showLegendKey val="0"/>
          <c:showVal val="1"/>
          <c:showCatName val="0"/>
          <c:showSerName val="0"/>
          <c:showPercent val="0"/>
          <c:showBubbleSize val="0"/>
        </c:dLbls>
        <c:gapWidth val="25"/>
        <c:axId val="631266863"/>
        <c:axId val="631277903"/>
      </c:barChart>
      <c:catAx>
        <c:axId val="6312668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277903"/>
        <c:crosses val="autoZero"/>
        <c:auto val="1"/>
        <c:lblAlgn val="ctr"/>
        <c:lblOffset val="100"/>
        <c:noMultiLvlLbl val="0"/>
      </c:catAx>
      <c:valAx>
        <c:axId val="631277903"/>
        <c:scaling>
          <c:orientation val="minMax"/>
        </c:scaling>
        <c:delete val="1"/>
        <c:axPos val="b"/>
        <c:numFmt formatCode="0" sourceLinked="1"/>
        <c:majorTickMark val="none"/>
        <c:minorTickMark val="none"/>
        <c:tickLblPos val="nextTo"/>
        <c:crossAx val="631266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Project.xlsx]Pivots!Monthly Trend</c:name>
    <c:fmtId val="5"/>
  </c:pivotSource>
  <c:chart>
    <c:title>
      <c:tx>
        <c:rich>
          <a:bodyPr rot="0" spcFirstLastPara="1" vertOverflow="ellipsis" vert="horz" wrap="square" anchor="ctr" anchorCtr="1"/>
          <a:lstStyle/>
          <a:p>
            <a:pPr>
              <a:defRPr sz="1600" b="1" i="0" u="none" strike="noStrike" kern="1200" spc="0" baseline="0">
                <a:solidFill>
                  <a:schemeClr val="accent6"/>
                </a:solidFill>
                <a:latin typeface="+mn-lt"/>
                <a:ea typeface="+mn-ea"/>
                <a:cs typeface="+mn-cs"/>
              </a:defRPr>
            </a:pPr>
            <a:r>
              <a:rPr lang="en-US" sz="1600" b="1">
                <a:solidFill>
                  <a:schemeClr val="accent6"/>
                </a:solidFill>
              </a:rPr>
              <a:t>Call Trend</a:t>
            </a:r>
          </a:p>
        </c:rich>
      </c:tx>
      <c:layout>
        <c:manualLayout>
          <c:xMode val="edge"/>
          <c:yMode val="edge"/>
          <c:x val="4.8430446194225714E-2"/>
          <c:y val="4.2579075425790751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6"/>
              </a:gs>
              <a:gs pos="0">
                <a:schemeClr val="accent6">
                  <a:lumMod val="40000"/>
                  <a:lumOff val="60000"/>
                  <a:alpha val="50000"/>
                </a:schemeClr>
              </a:gs>
            </a:gsLst>
            <a:lin ang="16200000" scaled="1"/>
            <a:tileRect/>
          </a:gradFill>
          <a:ln>
            <a:solidFill>
              <a:schemeClr val="accent6">
                <a:shade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5"/>
          <c:spPr>
            <a:solidFill>
              <a:schemeClr val="bg1">
                <a:lumMod val="95000"/>
              </a:schemeClr>
            </a:solidFill>
            <a:ln w="25400">
              <a:solidFill>
                <a:schemeClr val="tx1">
                  <a:lumMod val="65000"/>
                  <a:lumOff val="3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Pivots!$C$18</c:f>
              <c:strCache>
                <c:ptCount val="1"/>
                <c:pt idx="0">
                  <c:v>Call Count2</c:v>
                </c:pt>
              </c:strCache>
            </c:strRef>
          </c:tx>
          <c:spPr>
            <a:gradFill flip="none" rotWithShape="1">
              <a:gsLst>
                <a:gs pos="100000">
                  <a:schemeClr val="accent6"/>
                </a:gs>
                <a:gs pos="0">
                  <a:schemeClr val="accent6">
                    <a:lumMod val="40000"/>
                    <a:lumOff val="60000"/>
                    <a:alpha val="50000"/>
                  </a:schemeClr>
                </a:gs>
              </a:gsLst>
              <a:lin ang="16200000" scaled="1"/>
              <a:tileRect/>
            </a:gradFill>
            <a:ln>
              <a:solidFill>
                <a:schemeClr val="accent6">
                  <a:shade val="15000"/>
                </a:schemeClr>
              </a:solidFill>
            </a:ln>
            <a:effectLst/>
          </c:spP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Pivots!$C$19:$C$31</c:f>
              <c:numCache>
                <c:formatCode>\$#,##0;\(\$#,##0\);\$#,##0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1F12-49AF-A4C9-08C3EBF315D6}"/>
            </c:ext>
          </c:extLst>
        </c:ser>
        <c:dLbls>
          <c:showLegendKey val="0"/>
          <c:showVal val="0"/>
          <c:showCatName val="0"/>
          <c:showSerName val="0"/>
          <c:showPercent val="0"/>
          <c:showBubbleSize val="0"/>
        </c:dLbls>
        <c:axId val="631261583"/>
        <c:axId val="631252943"/>
      </c:areaChart>
      <c:lineChart>
        <c:grouping val="standard"/>
        <c:varyColors val="0"/>
        <c:ser>
          <c:idx val="0"/>
          <c:order val="0"/>
          <c:tx>
            <c:strRef>
              <c:f>Pivots!$B$18</c:f>
              <c:strCache>
                <c:ptCount val="1"/>
                <c:pt idx="0">
                  <c:v>Call Count</c:v>
                </c:pt>
              </c:strCache>
            </c:strRef>
          </c:tx>
          <c:spPr>
            <a:ln w="28575" cap="rnd">
              <a:solidFill>
                <a:schemeClr val="accent6"/>
              </a:solidFill>
              <a:round/>
            </a:ln>
            <a:effectLst/>
          </c:spPr>
          <c:marker>
            <c:symbol val="circle"/>
            <c:size val="5"/>
            <c:spPr>
              <a:solidFill>
                <a:schemeClr val="bg1">
                  <a:lumMod val="95000"/>
                </a:schemeClr>
              </a:solidFill>
              <a:ln w="25400">
                <a:solidFill>
                  <a:schemeClr val="tx1">
                    <a:lumMod val="65000"/>
                    <a:lumOff val="35000"/>
                  </a:schemeClr>
                </a:solidFill>
              </a:ln>
              <a:effectLst/>
            </c:spPr>
          </c:marke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Pivots!$B$19:$B$31</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1F12-49AF-A4C9-08C3EBF315D6}"/>
            </c:ext>
          </c:extLst>
        </c:ser>
        <c:dLbls>
          <c:showLegendKey val="0"/>
          <c:showVal val="0"/>
          <c:showCatName val="0"/>
          <c:showSerName val="0"/>
          <c:showPercent val="0"/>
          <c:showBubbleSize val="0"/>
        </c:dLbls>
        <c:marker val="1"/>
        <c:smooth val="0"/>
        <c:axId val="631261583"/>
        <c:axId val="631252943"/>
      </c:lineChart>
      <c:catAx>
        <c:axId val="63126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252943"/>
        <c:crosses val="autoZero"/>
        <c:auto val="1"/>
        <c:lblAlgn val="ctr"/>
        <c:lblOffset val="100"/>
        <c:noMultiLvlLbl val="0"/>
      </c:catAx>
      <c:valAx>
        <c:axId val="63125294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261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6"/>
                </a:solidFill>
              </a:rPr>
              <a:t>Amount</a:t>
            </a:r>
          </a:p>
        </c:rich>
      </c:tx>
      <c:layout>
        <c:manualLayout>
          <c:xMode val="edge"/>
          <c:yMode val="edge"/>
          <c:x val="0.10891061370137721"/>
          <c:y val="3.12779267202859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Pivots!$E$36:$E$40</c:f>
              <c:strCache>
                <c:ptCount val="5"/>
                <c:pt idx="0">
                  <c:v>R01</c:v>
                </c:pt>
                <c:pt idx="1">
                  <c:v>R02</c:v>
                </c:pt>
                <c:pt idx="2">
                  <c:v>R03</c:v>
                </c:pt>
                <c:pt idx="3">
                  <c:v>R04</c:v>
                </c:pt>
                <c:pt idx="4">
                  <c:v>R05</c:v>
                </c:pt>
              </c:strCache>
            </c:strRef>
          </c:cat>
          <c:val>
            <c:numRef>
              <c:f>Pivots!$G$36:$G$40</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13C-4F97-B24A-57C08909DD7F}"/>
            </c:ext>
          </c:extLst>
        </c:ser>
        <c:ser>
          <c:idx val="1"/>
          <c:order val="1"/>
          <c:tx>
            <c:strRef>
              <c:f>Pivots!$I$35</c:f>
              <c:strCache>
                <c:ptCount val="1"/>
                <c:pt idx="0">
                  <c:v>Sel Amounts</c:v>
                </c:pt>
              </c:strCache>
            </c:strRef>
          </c:tx>
          <c:spPr>
            <a:gradFill>
              <a:gsLst>
                <a:gs pos="100000">
                  <a:schemeClr val="accent6"/>
                </a:gs>
                <a:gs pos="0">
                  <a:schemeClr val="accent5">
                    <a:lumMod val="40000"/>
                    <a:lumOff val="60000"/>
                  </a:schemeClr>
                </a:gs>
              </a:gsLst>
              <a:lin ang="0" scaled="1"/>
            </a:gradFill>
            <a:ln>
              <a:noFill/>
            </a:ln>
            <a:effectLst/>
          </c:spPr>
          <c:invertIfNegative val="0"/>
          <c:val>
            <c:numRef>
              <c:f>Pivots!$I$36:$I$40</c:f>
              <c:numCache>
                <c:formatCode>General</c:formatCode>
                <c:ptCount val="5"/>
                <c:pt idx="0">
                  <c:v>0</c:v>
                </c:pt>
                <c:pt idx="1">
                  <c:v>0</c:v>
                </c:pt>
                <c:pt idx="2">
                  <c:v>0</c:v>
                </c:pt>
                <c:pt idx="3">
                  <c:v>0</c:v>
                </c:pt>
                <c:pt idx="4">
                  <c:v>20104</c:v>
                </c:pt>
              </c:numCache>
            </c:numRef>
          </c:val>
          <c:extLst>
            <c:ext xmlns:c16="http://schemas.microsoft.com/office/drawing/2014/chart" uri="{C3380CC4-5D6E-409C-BE32-E72D297353CC}">
              <c16:uniqueId val="{00000001-913C-4F97-B24A-57C08909DD7F}"/>
            </c:ext>
          </c:extLst>
        </c:ser>
        <c:dLbls>
          <c:showLegendKey val="0"/>
          <c:showVal val="0"/>
          <c:showCatName val="0"/>
          <c:showSerName val="0"/>
          <c:showPercent val="0"/>
          <c:showBubbleSize val="0"/>
        </c:dLbls>
        <c:gapWidth val="25"/>
        <c:overlap val="100"/>
        <c:axId val="726991535"/>
        <c:axId val="726992975"/>
      </c:barChart>
      <c:catAx>
        <c:axId val="7269915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92975"/>
        <c:crosses val="autoZero"/>
        <c:auto val="1"/>
        <c:lblAlgn val="ctr"/>
        <c:lblOffset val="100"/>
        <c:noMultiLvlLbl val="0"/>
      </c:catAx>
      <c:valAx>
        <c:axId val="726992975"/>
        <c:scaling>
          <c:orientation val="minMax"/>
        </c:scaling>
        <c:delete val="1"/>
        <c:axPos val="t"/>
        <c:numFmt formatCode="&quot;$&quot;#,###.0,&quot;k&quot;" sourceLinked="1"/>
        <c:majorTickMark val="none"/>
        <c:minorTickMark val="none"/>
        <c:tickLblPos val="nextTo"/>
        <c:crossAx val="72699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5"/>
                </a:solidFill>
              </a:rPr>
              <a:t>Calls</a:t>
            </a:r>
            <a:endParaRPr lang="en-US" b="1">
              <a:solidFill>
                <a:schemeClr val="accent5"/>
              </a:solidFill>
            </a:endParaRPr>
          </a:p>
        </c:rich>
      </c:tx>
      <c:layout>
        <c:manualLayout>
          <c:xMode val="edge"/>
          <c:yMode val="edge"/>
          <c:x val="0.1125912145597185"/>
          <c:y val="3.15315315315315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Pivots!$E$36:$E$40</c:f>
              <c:strCache>
                <c:ptCount val="5"/>
                <c:pt idx="0">
                  <c:v>R01</c:v>
                </c:pt>
                <c:pt idx="1">
                  <c:v>R02</c:v>
                </c:pt>
                <c:pt idx="2">
                  <c:v>R03</c:v>
                </c:pt>
                <c:pt idx="3">
                  <c:v>R04</c:v>
                </c:pt>
                <c:pt idx="4">
                  <c:v>R05</c:v>
                </c:pt>
              </c:strCache>
            </c:strRef>
          </c:cat>
          <c:val>
            <c:numRef>
              <c:f>Pivots!$F$36:$F$40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B275-4D97-91C5-65586DF79086}"/>
            </c:ext>
          </c:extLst>
        </c:ser>
        <c:ser>
          <c:idx val="1"/>
          <c:order val="1"/>
          <c:tx>
            <c:strRef>
              <c:f>Pivots!$H$35</c:f>
              <c:strCache>
                <c:ptCount val="1"/>
                <c:pt idx="0">
                  <c:v>Sel calls</c:v>
                </c:pt>
              </c:strCache>
            </c:strRef>
          </c:tx>
          <c:spPr>
            <a:gradFill flip="none" rotWithShape="1">
              <a:gsLst>
                <a:gs pos="100000">
                  <a:schemeClr val="accent5"/>
                </a:gs>
                <a:gs pos="0">
                  <a:schemeClr val="accent5">
                    <a:lumMod val="40000"/>
                    <a:lumOff val="60000"/>
                  </a:schemeClr>
                </a:gs>
              </a:gsLst>
              <a:lin ang="0" scaled="1"/>
              <a:tileRect/>
            </a:gradFill>
            <a:ln>
              <a:noFill/>
            </a:ln>
            <a:effectLst/>
          </c:spPr>
          <c:invertIfNegative val="0"/>
          <c:val>
            <c:numRef>
              <c:f>Pivots!$H$36:$H$40</c:f>
              <c:numCache>
                <c:formatCode>General</c:formatCode>
                <c:ptCount val="5"/>
                <c:pt idx="0">
                  <c:v>0</c:v>
                </c:pt>
                <c:pt idx="1">
                  <c:v>0</c:v>
                </c:pt>
                <c:pt idx="2">
                  <c:v>0</c:v>
                </c:pt>
                <c:pt idx="3">
                  <c:v>0</c:v>
                </c:pt>
                <c:pt idx="4">
                  <c:v>189</c:v>
                </c:pt>
              </c:numCache>
            </c:numRef>
          </c:val>
          <c:extLst>
            <c:ext xmlns:c16="http://schemas.microsoft.com/office/drawing/2014/chart" uri="{C3380CC4-5D6E-409C-BE32-E72D297353CC}">
              <c16:uniqueId val="{00000001-B275-4D97-91C5-65586DF79086}"/>
            </c:ext>
          </c:extLst>
        </c:ser>
        <c:dLbls>
          <c:showLegendKey val="0"/>
          <c:showVal val="0"/>
          <c:showCatName val="0"/>
          <c:showSerName val="0"/>
          <c:showPercent val="0"/>
          <c:showBubbleSize val="0"/>
        </c:dLbls>
        <c:gapWidth val="25"/>
        <c:overlap val="100"/>
        <c:axId val="726991535"/>
        <c:axId val="726992975"/>
      </c:barChart>
      <c:catAx>
        <c:axId val="72699153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992975"/>
        <c:crosses val="autoZero"/>
        <c:auto val="1"/>
        <c:lblAlgn val="ctr"/>
        <c:lblOffset val="100"/>
        <c:noMultiLvlLbl val="0"/>
      </c:catAx>
      <c:valAx>
        <c:axId val="726992975"/>
        <c:scaling>
          <c:orientation val="minMax"/>
          <c:min val="0"/>
        </c:scaling>
        <c:delete val="1"/>
        <c:axPos val="t"/>
        <c:numFmt formatCode="General" sourceLinked="1"/>
        <c:majorTickMark val="none"/>
        <c:minorTickMark val="none"/>
        <c:tickLblPos val="nextTo"/>
        <c:crossAx val="72699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Project.xlsx]Pivots!PivotTable8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Female</a:t>
            </a:r>
            <a:r>
              <a:rPr lang="en-US" b="1" baseline="0">
                <a:solidFill>
                  <a:schemeClr val="accent5"/>
                </a:solidFill>
              </a:rPr>
              <a:t> vs Male Callers</a:t>
            </a:r>
            <a:endParaRPr lang="en-US" b="1">
              <a:solidFill>
                <a:schemeClr val="accent5"/>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c:spPr>
        <c:marker>
          <c:symbol val="none"/>
        </c:marker>
        <c:dLbl>
          <c:idx val="0"/>
          <c:spPr>
            <a:solidFill>
              <a:schemeClr val="lt1">
                <a:alpha val="5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60000"/>
              <a:lumOff val="40000"/>
            </a:schemeClr>
          </a:solidFill>
          <a:ln>
            <a:noFill/>
          </a:ln>
          <a:effectLst/>
        </c:spPr>
        <c:marker>
          <c:symbol val="none"/>
        </c:marker>
        <c:dLbl>
          <c:idx val="0"/>
          <c:spPr>
            <a:solidFill>
              <a:schemeClr val="lt1">
                <a:alpha val="5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Pivots!$D$56:$D$57</c:f>
              <c:strCache>
                <c:ptCount val="1"/>
                <c:pt idx="0">
                  <c:v>Female</c:v>
                </c:pt>
              </c:strCache>
            </c:strRef>
          </c:tx>
          <c:spPr>
            <a:solidFill>
              <a:schemeClr val="accent5">
                <a:lumMod val="75000"/>
              </a:schemeClr>
            </a:solidFill>
            <a:ln>
              <a:noFill/>
            </a:ln>
            <a:effectLst/>
          </c:spPr>
          <c:invertIfNegative val="0"/>
          <c:dLbls>
            <c:spPr>
              <a:solidFill>
                <a:schemeClr val="lt1">
                  <a:alpha val="5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Pivots!$C$58:$C$61</c:f>
              <c:strCache>
                <c:ptCount val="3"/>
                <c:pt idx="0">
                  <c:v>Cincinnati</c:v>
                </c:pt>
                <c:pt idx="1">
                  <c:v>Cleveland</c:v>
                </c:pt>
                <c:pt idx="2">
                  <c:v>Columbus</c:v>
                </c:pt>
              </c:strCache>
            </c:strRef>
          </c:cat>
          <c:val>
            <c:numRef>
              <c:f>Pivots!$D$58:$D$61</c:f>
              <c:numCache>
                <c:formatCode>0</c:formatCode>
                <c:ptCount val="3"/>
                <c:pt idx="0">
                  <c:v>144</c:v>
                </c:pt>
                <c:pt idx="1">
                  <c:v>326</c:v>
                </c:pt>
                <c:pt idx="2">
                  <c:v>129</c:v>
                </c:pt>
              </c:numCache>
            </c:numRef>
          </c:val>
          <c:extLst>
            <c:ext xmlns:c16="http://schemas.microsoft.com/office/drawing/2014/chart" uri="{C3380CC4-5D6E-409C-BE32-E72D297353CC}">
              <c16:uniqueId val="{00000000-A1C3-435B-A68E-C384ADAE6759}"/>
            </c:ext>
          </c:extLst>
        </c:ser>
        <c:ser>
          <c:idx val="1"/>
          <c:order val="1"/>
          <c:tx>
            <c:strRef>
              <c:f>Pivots!$E$56:$E$57</c:f>
              <c:strCache>
                <c:ptCount val="1"/>
                <c:pt idx="0">
                  <c:v>Male</c:v>
                </c:pt>
              </c:strCache>
            </c:strRef>
          </c:tx>
          <c:spPr>
            <a:solidFill>
              <a:schemeClr val="accent2">
                <a:lumMod val="60000"/>
                <a:lumOff val="40000"/>
              </a:schemeClr>
            </a:solidFill>
            <a:ln>
              <a:noFill/>
            </a:ln>
            <a:effectLst/>
          </c:spPr>
          <c:invertIfNegative val="0"/>
          <c:dLbls>
            <c:spPr>
              <a:solidFill>
                <a:schemeClr val="lt1">
                  <a:alpha val="50000"/>
                </a:schemeClr>
              </a:solidFill>
              <a:ln w="12700" cap="flat" cmpd="sng" algn="ctr">
                <a:no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Pivots!$C$58:$C$61</c:f>
              <c:strCache>
                <c:ptCount val="3"/>
                <c:pt idx="0">
                  <c:v>Cincinnati</c:v>
                </c:pt>
                <c:pt idx="1">
                  <c:v>Cleveland</c:v>
                </c:pt>
                <c:pt idx="2">
                  <c:v>Columbus</c:v>
                </c:pt>
              </c:strCache>
            </c:strRef>
          </c:cat>
          <c:val>
            <c:numRef>
              <c:f>Pivots!$E$58:$E$61</c:f>
              <c:numCache>
                <c:formatCode>0</c:formatCode>
                <c:ptCount val="3"/>
                <c:pt idx="0">
                  <c:v>132</c:v>
                </c:pt>
                <c:pt idx="1">
                  <c:v>63</c:v>
                </c:pt>
                <c:pt idx="2">
                  <c:v>206</c:v>
                </c:pt>
              </c:numCache>
            </c:numRef>
          </c:val>
          <c:extLst>
            <c:ext xmlns:c16="http://schemas.microsoft.com/office/drawing/2014/chart" uri="{C3380CC4-5D6E-409C-BE32-E72D297353CC}">
              <c16:uniqueId val="{00000001-A1C3-435B-A68E-C384ADAE6759}"/>
            </c:ext>
          </c:extLst>
        </c:ser>
        <c:dLbls>
          <c:dLblPos val="ctr"/>
          <c:showLegendKey val="0"/>
          <c:showVal val="1"/>
          <c:showCatName val="0"/>
          <c:showSerName val="0"/>
          <c:showPercent val="0"/>
          <c:showBubbleSize val="0"/>
        </c:dLbls>
        <c:gapWidth val="25"/>
        <c:overlap val="100"/>
        <c:axId val="727003535"/>
        <c:axId val="631235663"/>
      </c:barChart>
      <c:catAx>
        <c:axId val="72700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1235663"/>
        <c:crosses val="autoZero"/>
        <c:auto val="1"/>
        <c:lblAlgn val="ctr"/>
        <c:lblOffset val="100"/>
        <c:noMultiLvlLbl val="0"/>
      </c:catAx>
      <c:valAx>
        <c:axId val="631235663"/>
        <c:scaling>
          <c:orientation val="minMax"/>
        </c:scaling>
        <c:delete val="1"/>
        <c:axPos val="l"/>
        <c:numFmt formatCode="0%" sourceLinked="1"/>
        <c:majorTickMark val="none"/>
        <c:minorTickMark val="none"/>
        <c:tickLblPos val="nextTo"/>
        <c:crossAx val="727003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Portfolio Project.xlsx]Pivots!Rep Satisfaction</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75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Pivots!$D$75</c:f>
              <c:strCache>
                <c:ptCount val="1"/>
                <c:pt idx="0">
                  <c:v>Total</c:v>
                </c:pt>
              </c:strCache>
            </c:strRef>
          </c:tx>
          <c:spPr>
            <a:solidFill>
              <a:schemeClr val="bg2">
                <a:lumMod val="75000"/>
              </a:schemeClr>
            </a:solidFill>
            <a:ln>
              <a:noFill/>
            </a:ln>
            <a:effectLst/>
          </c:spPr>
          <c:invertIfNegative val="0"/>
          <c:cat>
            <c:strRef>
              <c:f>Pivots!$C$76:$C$80</c:f>
              <c:strCache>
                <c:ptCount val="4"/>
                <c:pt idx="0">
                  <c:v>2</c:v>
                </c:pt>
                <c:pt idx="1">
                  <c:v>3</c:v>
                </c:pt>
                <c:pt idx="2">
                  <c:v>4</c:v>
                </c:pt>
                <c:pt idx="3">
                  <c:v>5</c:v>
                </c:pt>
              </c:strCache>
            </c:strRef>
          </c:cat>
          <c:val>
            <c:numRef>
              <c:f>Pivots!$D$76:$D$80</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6C17-44A8-A1FD-33B52A18E547}"/>
            </c:ext>
          </c:extLst>
        </c:ser>
        <c:dLbls>
          <c:showLegendKey val="0"/>
          <c:showVal val="0"/>
          <c:showCatName val="0"/>
          <c:showSerName val="0"/>
          <c:showPercent val="0"/>
          <c:showBubbleSize val="0"/>
        </c:dLbls>
        <c:gapWidth val="10"/>
        <c:overlap val="-27"/>
        <c:axId val="752729759"/>
        <c:axId val="752735999"/>
      </c:barChart>
      <c:catAx>
        <c:axId val="75272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735999"/>
        <c:crosses val="autoZero"/>
        <c:auto val="1"/>
        <c:lblAlgn val="ctr"/>
        <c:lblOffset val="100"/>
        <c:noMultiLvlLbl val="0"/>
      </c:catAx>
      <c:valAx>
        <c:axId val="752735999"/>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729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2</xdr:col>
      <xdr:colOff>22860</xdr:colOff>
      <xdr:row>3</xdr:row>
      <xdr:rowOff>129540</xdr:rowOff>
    </xdr:from>
    <xdr:to>
      <xdr:col>4</xdr:col>
      <xdr:colOff>0</xdr:colOff>
      <xdr:row>9</xdr:row>
      <xdr:rowOff>0</xdr:rowOff>
    </xdr:to>
    <xdr:sp macro="" textlink="Pivots!A4">
      <xdr:nvSpPr>
        <xdr:cNvPr id="2" name="Rectangle 1">
          <a:extLst>
            <a:ext uri="{FF2B5EF4-FFF2-40B4-BE49-F238E27FC236}">
              <a16:creationId xmlns:a16="http://schemas.microsoft.com/office/drawing/2014/main" id="{50F4690C-662B-17E2-4F31-6F4134D6F762}"/>
            </a:ext>
          </a:extLst>
        </xdr:cNvPr>
        <xdr:cNvSpPr/>
      </xdr:nvSpPr>
      <xdr:spPr>
        <a:xfrm>
          <a:off x="502920" y="480060"/>
          <a:ext cx="1318260" cy="922020"/>
        </a:xfrm>
        <a:prstGeom prst="rect">
          <a:avLst/>
        </a:prstGeom>
        <a:ln>
          <a:noFill/>
        </a:ln>
        <a:effectLst>
          <a:outerShdw blurRad="254000" dist="127000" dir="27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E1113937-4FE5-43F7-8D24-1543F422134B}" type="TxLink">
            <a:rPr lang="en-US" sz="2000" b="1" i="0" u="none" strike="noStrike">
              <a:solidFill>
                <a:schemeClr val="bg1"/>
              </a:solidFill>
              <a:latin typeface="Tw Cen MT"/>
              <a:ea typeface="+mn-ea"/>
              <a:cs typeface="+mn-cs"/>
            </a:rPr>
            <a:pPr marL="0" indent="0" algn="ctr"/>
            <a:t>1000</a:t>
          </a:fld>
          <a:endParaRPr lang="en-US" sz="2000" b="1" i="0" u="none" strike="noStrike">
            <a:solidFill>
              <a:schemeClr val="bg1"/>
            </a:solidFill>
            <a:latin typeface="Tw Cen MT"/>
            <a:ea typeface="+mn-ea"/>
            <a:cs typeface="+mn-cs"/>
          </a:endParaRPr>
        </a:p>
      </xdr:txBody>
    </xdr:sp>
    <xdr:clientData/>
  </xdr:twoCellAnchor>
  <xdr:twoCellAnchor>
    <xdr:from>
      <xdr:col>2</xdr:col>
      <xdr:colOff>198120</xdr:colOff>
      <xdr:row>4</xdr:row>
      <xdr:rowOff>15240</xdr:rowOff>
    </xdr:from>
    <xdr:to>
      <xdr:col>3</xdr:col>
      <xdr:colOff>533400</xdr:colOff>
      <xdr:row>5</xdr:row>
      <xdr:rowOff>38100</xdr:rowOff>
    </xdr:to>
    <xdr:sp macro="" textlink="">
      <xdr:nvSpPr>
        <xdr:cNvPr id="3" name="TextBox 2">
          <a:extLst>
            <a:ext uri="{FF2B5EF4-FFF2-40B4-BE49-F238E27FC236}">
              <a16:creationId xmlns:a16="http://schemas.microsoft.com/office/drawing/2014/main" id="{5890033E-DE5E-9A66-E47B-7A3794497B06}"/>
            </a:ext>
          </a:extLst>
        </xdr:cNvPr>
        <xdr:cNvSpPr txBox="1"/>
      </xdr:nvSpPr>
      <xdr:spPr>
        <a:xfrm>
          <a:off x="678180" y="541020"/>
          <a:ext cx="100584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1">
                  <a:lumMod val="85000"/>
                </a:schemeClr>
              </a:solidFill>
            </a:rPr>
            <a:t>Calls</a:t>
          </a:r>
        </a:p>
      </xdr:txBody>
    </xdr:sp>
    <xdr:clientData/>
  </xdr:twoCellAnchor>
  <xdr:twoCellAnchor editAs="oneCell">
    <xdr:from>
      <xdr:col>2</xdr:col>
      <xdr:colOff>254519</xdr:colOff>
      <xdr:row>4</xdr:row>
      <xdr:rowOff>30733</xdr:rowOff>
    </xdr:from>
    <xdr:to>
      <xdr:col>2</xdr:col>
      <xdr:colOff>432022</xdr:colOff>
      <xdr:row>5</xdr:row>
      <xdr:rowOff>28669</xdr:rowOff>
    </xdr:to>
    <xdr:pic>
      <xdr:nvPicPr>
        <xdr:cNvPr id="4" name="Graphic 3" descr="Receiver with solid fill">
          <a:extLst>
            <a:ext uri="{FF2B5EF4-FFF2-40B4-BE49-F238E27FC236}">
              <a16:creationId xmlns:a16="http://schemas.microsoft.com/office/drawing/2014/main" id="{64BA6D5E-1D3A-4572-A28F-066F6B38AAB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526469">
          <a:off x="734579" y="556513"/>
          <a:ext cx="177503" cy="173196"/>
        </a:xfrm>
        <a:prstGeom prst="rect">
          <a:avLst/>
        </a:prstGeom>
      </xdr:spPr>
    </xdr:pic>
    <xdr:clientData/>
  </xdr:twoCellAnchor>
  <xdr:twoCellAnchor>
    <xdr:from>
      <xdr:col>2</xdr:col>
      <xdr:colOff>251460</xdr:colOff>
      <xdr:row>7</xdr:row>
      <xdr:rowOff>68580</xdr:rowOff>
    </xdr:from>
    <xdr:to>
      <xdr:col>3</xdr:col>
      <xdr:colOff>419100</xdr:colOff>
      <xdr:row>8</xdr:row>
      <xdr:rowOff>68580</xdr:rowOff>
    </xdr:to>
    <xdr:sp macro="" textlink="Pivots!A12">
      <xdr:nvSpPr>
        <xdr:cNvPr id="5" name="TextBox 4">
          <a:extLst>
            <a:ext uri="{FF2B5EF4-FFF2-40B4-BE49-F238E27FC236}">
              <a16:creationId xmlns:a16="http://schemas.microsoft.com/office/drawing/2014/main" id="{15F7A191-4B44-DF01-2620-5C89078D8675}"/>
            </a:ext>
          </a:extLst>
        </xdr:cNvPr>
        <xdr:cNvSpPr txBox="1"/>
      </xdr:nvSpPr>
      <xdr:spPr>
        <a:xfrm>
          <a:off x="731520" y="1120140"/>
          <a:ext cx="83820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62F8DE0-0608-4DE9-9DCB-59C3173DCB66}" type="TxLink">
            <a:rPr lang="en-US" sz="1100" b="0" i="0" u="none" strike="noStrike">
              <a:solidFill>
                <a:schemeClr val="bg1">
                  <a:lumMod val="85000"/>
                </a:schemeClr>
              </a:solidFill>
              <a:latin typeface="Tw Cen MT"/>
            </a:rPr>
            <a:pPr algn="ctr"/>
            <a:t>200</a:t>
          </a:fld>
          <a:endParaRPr lang="en-US" sz="1100">
            <a:solidFill>
              <a:schemeClr val="bg1">
                <a:lumMod val="85000"/>
              </a:schemeClr>
            </a:solidFill>
          </a:endParaRPr>
        </a:p>
      </xdr:txBody>
    </xdr:sp>
    <xdr:clientData/>
  </xdr:twoCellAnchor>
  <xdr:twoCellAnchor>
    <xdr:from>
      <xdr:col>2</xdr:col>
      <xdr:colOff>22860</xdr:colOff>
      <xdr:row>10</xdr:row>
      <xdr:rowOff>68580</xdr:rowOff>
    </xdr:from>
    <xdr:to>
      <xdr:col>4</xdr:col>
      <xdr:colOff>0</xdr:colOff>
      <xdr:row>15</xdr:row>
      <xdr:rowOff>114300</xdr:rowOff>
    </xdr:to>
    <xdr:sp macro="" textlink="Pivots!B4">
      <xdr:nvSpPr>
        <xdr:cNvPr id="6" name="Rectangle 5">
          <a:extLst>
            <a:ext uri="{FF2B5EF4-FFF2-40B4-BE49-F238E27FC236}">
              <a16:creationId xmlns:a16="http://schemas.microsoft.com/office/drawing/2014/main" id="{93495A8F-7FED-4FA7-BFF8-6EC55A8EC048}"/>
            </a:ext>
          </a:extLst>
        </xdr:cNvPr>
        <xdr:cNvSpPr/>
      </xdr:nvSpPr>
      <xdr:spPr>
        <a:xfrm>
          <a:off x="502920" y="1645920"/>
          <a:ext cx="1318260" cy="922020"/>
        </a:xfrm>
        <a:prstGeom prst="rect">
          <a:avLst/>
        </a:prstGeom>
        <a:ln>
          <a:noFill/>
        </a:ln>
        <a:effectLst>
          <a:outerShdw blurRad="254000" dist="127000" dir="27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E20E7619-5C05-49A4-A33F-16B551AFCEFA}" type="TxLink">
            <a:rPr lang="en-US" sz="2000" b="1" i="0" u="none" strike="noStrike">
              <a:solidFill>
                <a:schemeClr val="bg1"/>
              </a:solidFill>
              <a:latin typeface="Tw Cen MT"/>
              <a:ea typeface="+mn-ea"/>
              <a:cs typeface="+mn-cs"/>
            </a:rPr>
            <a:pPr marL="0" indent="0" algn="ctr"/>
            <a:t>$96,623</a:t>
          </a:fld>
          <a:endParaRPr lang="en-US" sz="2000" b="1" i="0" u="none" strike="noStrike">
            <a:solidFill>
              <a:schemeClr val="bg1"/>
            </a:solidFill>
            <a:latin typeface="Tw Cen MT"/>
            <a:ea typeface="+mn-ea"/>
            <a:cs typeface="+mn-cs"/>
          </a:endParaRPr>
        </a:p>
      </xdr:txBody>
    </xdr:sp>
    <xdr:clientData/>
  </xdr:twoCellAnchor>
  <xdr:twoCellAnchor>
    <xdr:from>
      <xdr:col>2</xdr:col>
      <xdr:colOff>182880</xdr:colOff>
      <xdr:row>10</xdr:row>
      <xdr:rowOff>129540</xdr:rowOff>
    </xdr:from>
    <xdr:to>
      <xdr:col>3</xdr:col>
      <xdr:colOff>518160</xdr:colOff>
      <xdr:row>11</xdr:row>
      <xdr:rowOff>152400</xdr:rowOff>
    </xdr:to>
    <xdr:sp macro="" textlink="">
      <xdr:nvSpPr>
        <xdr:cNvPr id="7" name="TextBox 6">
          <a:extLst>
            <a:ext uri="{FF2B5EF4-FFF2-40B4-BE49-F238E27FC236}">
              <a16:creationId xmlns:a16="http://schemas.microsoft.com/office/drawing/2014/main" id="{891F6731-2741-4C22-AC14-CA9C4B567EDF}"/>
            </a:ext>
          </a:extLst>
        </xdr:cNvPr>
        <xdr:cNvSpPr txBox="1"/>
      </xdr:nvSpPr>
      <xdr:spPr>
        <a:xfrm>
          <a:off x="662940" y="1706880"/>
          <a:ext cx="100584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1">
                  <a:lumMod val="85000"/>
                </a:schemeClr>
              </a:solidFill>
            </a:rPr>
            <a:t>Amount</a:t>
          </a:r>
        </a:p>
        <a:p>
          <a:pPr algn="ctr"/>
          <a:endParaRPr lang="en-US" sz="1200" b="1">
            <a:solidFill>
              <a:schemeClr val="bg1">
                <a:lumMod val="85000"/>
              </a:schemeClr>
            </a:solidFill>
          </a:endParaRPr>
        </a:p>
      </xdr:txBody>
    </xdr:sp>
    <xdr:clientData/>
  </xdr:twoCellAnchor>
  <xdr:twoCellAnchor>
    <xdr:from>
      <xdr:col>2</xdr:col>
      <xdr:colOff>251460</xdr:colOff>
      <xdr:row>14</xdr:row>
      <xdr:rowOff>22860</xdr:rowOff>
    </xdr:from>
    <xdr:to>
      <xdr:col>3</xdr:col>
      <xdr:colOff>419100</xdr:colOff>
      <xdr:row>15</xdr:row>
      <xdr:rowOff>22860</xdr:rowOff>
    </xdr:to>
    <xdr:sp macro="" textlink="Pivots!B12">
      <xdr:nvSpPr>
        <xdr:cNvPr id="9" name="TextBox 8">
          <a:extLst>
            <a:ext uri="{FF2B5EF4-FFF2-40B4-BE49-F238E27FC236}">
              <a16:creationId xmlns:a16="http://schemas.microsoft.com/office/drawing/2014/main" id="{4303B748-28E2-4D18-B4AD-21927123768C}"/>
            </a:ext>
          </a:extLst>
        </xdr:cNvPr>
        <xdr:cNvSpPr txBox="1"/>
      </xdr:nvSpPr>
      <xdr:spPr>
        <a:xfrm>
          <a:off x="731520" y="2301240"/>
          <a:ext cx="83820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85440FF-79FF-4687-ADAC-3B0DDDBD6868}" type="TxLink">
            <a:rPr lang="en-US" sz="1100" b="0" i="0" u="none" strike="noStrike">
              <a:solidFill>
                <a:schemeClr val="bg1">
                  <a:lumMod val="85000"/>
                </a:schemeClr>
              </a:solidFill>
              <a:latin typeface="Tw Cen MT"/>
              <a:ea typeface="+mn-ea"/>
              <a:cs typeface="+mn-cs"/>
            </a:rPr>
            <a:pPr marL="0" indent="0" algn="ctr"/>
            <a:t>$20,104</a:t>
          </a:fld>
          <a:endParaRPr lang="en-US" sz="1100" b="0" i="0" u="none" strike="noStrike">
            <a:solidFill>
              <a:schemeClr val="bg1">
                <a:lumMod val="85000"/>
              </a:schemeClr>
            </a:solidFill>
            <a:latin typeface="Tw Cen MT"/>
            <a:ea typeface="+mn-ea"/>
            <a:cs typeface="+mn-cs"/>
          </a:endParaRPr>
        </a:p>
      </xdr:txBody>
    </xdr:sp>
    <xdr:clientData/>
  </xdr:twoCellAnchor>
  <xdr:twoCellAnchor>
    <xdr:from>
      <xdr:col>2</xdr:col>
      <xdr:colOff>0</xdr:colOff>
      <xdr:row>17</xdr:row>
      <xdr:rowOff>0</xdr:rowOff>
    </xdr:from>
    <xdr:to>
      <xdr:col>3</xdr:col>
      <xdr:colOff>647700</xdr:colOff>
      <xdr:row>22</xdr:row>
      <xdr:rowOff>45720</xdr:rowOff>
    </xdr:to>
    <xdr:sp macro="" textlink="Pivots!C4">
      <xdr:nvSpPr>
        <xdr:cNvPr id="10" name="Rectangle 9">
          <a:extLst>
            <a:ext uri="{FF2B5EF4-FFF2-40B4-BE49-F238E27FC236}">
              <a16:creationId xmlns:a16="http://schemas.microsoft.com/office/drawing/2014/main" id="{376FC220-049C-41A6-91BE-6F3ECCACB731}"/>
            </a:ext>
          </a:extLst>
        </xdr:cNvPr>
        <xdr:cNvSpPr/>
      </xdr:nvSpPr>
      <xdr:spPr>
        <a:xfrm>
          <a:off x="480060" y="2804160"/>
          <a:ext cx="1318260" cy="922020"/>
        </a:xfrm>
        <a:prstGeom prst="rect">
          <a:avLst/>
        </a:prstGeom>
        <a:ln>
          <a:noFill/>
        </a:ln>
        <a:effectLst>
          <a:outerShdw blurRad="254000" dist="127000" dir="27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CFF22A11-0845-4BE5-8175-0493E61F47B5}" type="TxLink">
            <a:rPr lang="en-US" sz="2000" b="1" i="0" u="none" strike="noStrike">
              <a:solidFill>
                <a:schemeClr val="bg1"/>
              </a:solidFill>
              <a:latin typeface="Tw Cen MT"/>
              <a:ea typeface="+mn-ea"/>
              <a:cs typeface="+mn-cs"/>
            </a:rPr>
            <a:pPr marL="0" indent="0" algn="ctr"/>
            <a:t>89850</a:t>
          </a:fld>
          <a:endParaRPr lang="en-US" sz="2000" b="1" i="0" u="none" strike="noStrike">
            <a:solidFill>
              <a:schemeClr val="bg1"/>
            </a:solidFill>
            <a:latin typeface="Tw Cen MT"/>
            <a:ea typeface="+mn-ea"/>
            <a:cs typeface="+mn-cs"/>
          </a:endParaRPr>
        </a:p>
      </xdr:txBody>
    </xdr:sp>
    <xdr:clientData/>
  </xdr:twoCellAnchor>
  <xdr:twoCellAnchor>
    <xdr:from>
      <xdr:col>2</xdr:col>
      <xdr:colOff>175260</xdr:colOff>
      <xdr:row>17</xdr:row>
      <xdr:rowOff>60960</xdr:rowOff>
    </xdr:from>
    <xdr:to>
      <xdr:col>3</xdr:col>
      <xdr:colOff>510540</xdr:colOff>
      <xdr:row>18</xdr:row>
      <xdr:rowOff>83820</xdr:rowOff>
    </xdr:to>
    <xdr:sp macro="" textlink="">
      <xdr:nvSpPr>
        <xdr:cNvPr id="11" name="TextBox 10">
          <a:extLst>
            <a:ext uri="{FF2B5EF4-FFF2-40B4-BE49-F238E27FC236}">
              <a16:creationId xmlns:a16="http://schemas.microsoft.com/office/drawing/2014/main" id="{16FB352A-62FC-45B1-8A3A-44F8E38BF059}"/>
            </a:ext>
          </a:extLst>
        </xdr:cNvPr>
        <xdr:cNvSpPr txBox="1"/>
      </xdr:nvSpPr>
      <xdr:spPr>
        <a:xfrm>
          <a:off x="655320" y="3390900"/>
          <a:ext cx="100584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1">
                  <a:lumMod val="85000"/>
                </a:schemeClr>
              </a:solidFill>
            </a:rPr>
            <a:t>Duration</a:t>
          </a:r>
        </a:p>
      </xdr:txBody>
    </xdr:sp>
    <xdr:clientData/>
  </xdr:twoCellAnchor>
  <xdr:twoCellAnchor>
    <xdr:from>
      <xdr:col>2</xdr:col>
      <xdr:colOff>228600</xdr:colOff>
      <xdr:row>20</xdr:row>
      <xdr:rowOff>114300</xdr:rowOff>
    </xdr:from>
    <xdr:to>
      <xdr:col>3</xdr:col>
      <xdr:colOff>396240</xdr:colOff>
      <xdr:row>21</xdr:row>
      <xdr:rowOff>114300</xdr:rowOff>
    </xdr:to>
    <xdr:sp macro="" textlink="Pivots!C12">
      <xdr:nvSpPr>
        <xdr:cNvPr id="13" name="TextBox 12">
          <a:extLst>
            <a:ext uri="{FF2B5EF4-FFF2-40B4-BE49-F238E27FC236}">
              <a16:creationId xmlns:a16="http://schemas.microsoft.com/office/drawing/2014/main" id="{0EFA9BE6-E486-446D-B390-D8BF05FEDDB8}"/>
            </a:ext>
          </a:extLst>
        </xdr:cNvPr>
        <xdr:cNvSpPr txBox="1"/>
      </xdr:nvSpPr>
      <xdr:spPr>
        <a:xfrm>
          <a:off x="708660" y="3970020"/>
          <a:ext cx="83820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BAD3E9F-2E70-4C70-878D-B01AE97B408B}" type="TxLink">
            <a:rPr lang="en-US" sz="1100" b="0" i="0" u="none" strike="noStrike">
              <a:solidFill>
                <a:schemeClr val="bg1">
                  <a:lumMod val="85000"/>
                </a:schemeClr>
              </a:solidFill>
              <a:latin typeface="Tw Cen MT"/>
              <a:ea typeface="+mn-ea"/>
              <a:cs typeface="+mn-cs"/>
            </a:rPr>
            <a:pPr marL="0" indent="0" algn="ctr"/>
            <a:t>18209</a:t>
          </a:fld>
          <a:endParaRPr lang="en-US" sz="1100" b="0" i="0" u="none" strike="noStrike">
            <a:solidFill>
              <a:schemeClr val="bg1">
                <a:lumMod val="85000"/>
              </a:schemeClr>
            </a:solidFill>
            <a:latin typeface="Tw Cen MT"/>
            <a:ea typeface="+mn-ea"/>
            <a:cs typeface="+mn-cs"/>
          </a:endParaRPr>
        </a:p>
      </xdr:txBody>
    </xdr:sp>
    <xdr:clientData/>
  </xdr:twoCellAnchor>
  <xdr:twoCellAnchor>
    <xdr:from>
      <xdr:col>2</xdr:col>
      <xdr:colOff>0</xdr:colOff>
      <xdr:row>24</xdr:row>
      <xdr:rowOff>0</xdr:rowOff>
    </xdr:from>
    <xdr:to>
      <xdr:col>3</xdr:col>
      <xdr:colOff>647700</xdr:colOff>
      <xdr:row>29</xdr:row>
      <xdr:rowOff>45720</xdr:rowOff>
    </xdr:to>
    <xdr:sp macro="" textlink="Pivots!D4">
      <xdr:nvSpPr>
        <xdr:cNvPr id="14" name="Rectangle 13">
          <a:extLst>
            <a:ext uri="{FF2B5EF4-FFF2-40B4-BE49-F238E27FC236}">
              <a16:creationId xmlns:a16="http://schemas.microsoft.com/office/drawing/2014/main" id="{6DADC85D-6C50-47AD-B466-C55705E17638}"/>
            </a:ext>
          </a:extLst>
        </xdr:cNvPr>
        <xdr:cNvSpPr/>
      </xdr:nvSpPr>
      <xdr:spPr>
        <a:xfrm>
          <a:off x="480060" y="4556760"/>
          <a:ext cx="1318260" cy="922020"/>
        </a:xfrm>
        <a:prstGeom prst="rect">
          <a:avLst/>
        </a:prstGeom>
        <a:ln>
          <a:noFill/>
        </a:ln>
        <a:effectLst>
          <a:outerShdw blurRad="254000" dist="127000" dir="27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A3926686-96D4-4DB8-934D-65F00BC0CB1E}" type="TxLink">
            <a:rPr lang="en-US" sz="2000" b="1" i="0" u="none" strike="noStrike">
              <a:solidFill>
                <a:schemeClr val="bg1"/>
              </a:solidFill>
              <a:latin typeface="Tw Cen MT"/>
              <a:ea typeface="+mn-ea"/>
              <a:cs typeface="+mn-cs"/>
            </a:rPr>
            <a:pPr marL="0" indent="0" algn="ctr"/>
            <a:t>3.9</a:t>
          </a:fld>
          <a:endParaRPr lang="en-US" sz="2000" b="1" i="0" u="none" strike="noStrike">
            <a:solidFill>
              <a:schemeClr val="bg1"/>
            </a:solidFill>
            <a:latin typeface="Tw Cen MT"/>
            <a:ea typeface="+mn-ea"/>
            <a:cs typeface="+mn-cs"/>
          </a:endParaRPr>
        </a:p>
      </xdr:txBody>
    </xdr:sp>
    <xdr:clientData/>
  </xdr:twoCellAnchor>
  <xdr:twoCellAnchor>
    <xdr:from>
      <xdr:col>2</xdr:col>
      <xdr:colOff>175260</xdr:colOff>
      <xdr:row>24</xdr:row>
      <xdr:rowOff>60960</xdr:rowOff>
    </xdr:from>
    <xdr:to>
      <xdr:col>3</xdr:col>
      <xdr:colOff>510540</xdr:colOff>
      <xdr:row>25</xdr:row>
      <xdr:rowOff>83820</xdr:rowOff>
    </xdr:to>
    <xdr:sp macro="" textlink="">
      <xdr:nvSpPr>
        <xdr:cNvPr id="15" name="TextBox 14">
          <a:extLst>
            <a:ext uri="{FF2B5EF4-FFF2-40B4-BE49-F238E27FC236}">
              <a16:creationId xmlns:a16="http://schemas.microsoft.com/office/drawing/2014/main" id="{84588E31-CEC0-467A-9E40-6AB13286C6DE}"/>
            </a:ext>
          </a:extLst>
        </xdr:cNvPr>
        <xdr:cNvSpPr txBox="1"/>
      </xdr:nvSpPr>
      <xdr:spPr>
        <a:xfrm>
          <a:off x="655320" y="4617720"/>
          <a:ext cx="100584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1">
                  <a:lumMod val="85000"/>
                </a:schemeClr>
              </a:solidFill>
            </a:rPr>
            <a:t>Avg</a:t>
          </a:r>
          <a:r>
            <a:rPr lang="en-US" sz="1200" b="1" baseline="0">
              <a:solidFill>
                <a:schemeClr val="bg1">
                  <a:lumMod val="85000"/>
                </a:schemeClr>
              </a:solidFill>
            </a:rPr>
            <a:t> Rating</a:t>
          </a:r>
          <a:endParaRPr lang="en-US" sz="1200" b="1">
            <a:solidFill>
              <a:schemeClr val="bg1">
                <a:lumMod val="85000"/>
              </a:schemeClr>
            </a:solidFill>
          </a:endParaRPr>
        </a:p>
      </xdr:txBody>
    </xdr:sp>
    <xdr:clientData/>
  </xdr:twoCellAnchor>
  <xdr:twoCellAnchor>
    <xdr:from>
      <xdr:col>2</xdr:col>
      <xdr:colOff>228600</xdr:colOff>
      <xdr:row>27</xdr:row>
      <xdr:rowOff>114300</xdr:rowOff>
    </xdr:from>
    <xdr:to>
      <xdr:col>3</xdr:col>
      <xdr:colOff>396240</xdr:colOff>
      <xdr:row>28</xdr:row>
      <xdr:rowOff>114300</xdr:rowOff>
    </xdr:to>
    <xdr:sp macro="" textlink="Pivots!D12">
      <xdr:nvSpPr>
        <xdr:cNvPr id="17" name="TextBox 16">
          <a:extLst>
            <a:ext uri="{FF2B5EF4-FFF2-40B4-BE49-F238E27FC236}">
              <a16:creationId xmlns:a16="http://schemas.microsoft.com/office/drawing/2014/main" id="{56C75056-8D17-4436-99C5-7F3CBA4C9B21}"/>
            </a:ext>
          </a:extLst>
        </xdr:cNvPr>
        <xdr:cNvSpPr txBox="1"/>
      </xdr:nvSpPr>
      <xdr:spPr>
        <a:xfrm>
          <a:off x="708660" y="4671060"/>
          <a:ext cx="83820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7A7CA69-7C94-49DA-AEC2-173F503AA4E4}" type="TxLink">
            <a:rPr lang="en-US" sz="1100" b="0" i="0" u="none" strike="noStrike">
              <a:solidFill>
                <a:schemeClr val="bg1">
                  <a:lumMod val="85000"/>
                </a:schemeClr>
              </a:solidFill>
              <a:latin typeface="Tw Cen MT"/>
              <a:ea typeface="+mn-ea"/>
              <a:cs typeface="+mn-cs"/>
            </a:rPr>
            <a:pPr marL="0" indent="0" algn="ctr"/>
            <a:t>3.9</a:t>
          </a:fld>
          <a:endParaRPr lang="en-US" sz="1100" b="0" i="0" u="none" strike="noStrike">
            <a:solidFill>
              <a:schemeClr val="bg1">
                <a:lumMod val="85000"/>
              </a:schemeClr>
            </a:solidFill>
            <a:latin typeface="Tw Cen MT"/>
            <a:ea typeface="+mn-ea"/>
            <a:cs typeface="+mn-cs"/>
          </a:endParaRPr>
        </a:p>
      </xdr:txBody>
    </xdr:sp>
    <xdr:clientData/>
  </xdr:twoCellAnchor>
  <xdr:twoCellAnchor>
    <xdr:from>
      <xdr:col>2</xdr:col>
      <xdr:colOff>0</xdr:colOff>
      <xdr:row>31</xdr:row>
      <xdr:rowOff>0</xdr:rowOff>
    </xdr:from>
    <xdr:to>
      <xdr:col>3</xdr:col>
      <xdr:colOff>647700</xdr:colOff>
      <xdr:row>36</xdr:row>
      <xdr:rowOff>45720</xdr:rowOff>
    </xdr:to>
    <xdr:sp macro="" textlink="Pivots!E4">
      <xdr:nvSpPr>
        <xdr:cNvPr id="18" name="Rectangle 17">
          <a:extLst>
            <a:ext uri="{FF2B5EF4-FFF2-40B4-BE49-F238E27FC236}">
              <a16:creationId xmlns:a16="http://schemas.microsoft.com/office/drawing/2014/main" id="{5F92B775-6313-44E1-9EE1-B5DFFC0E1C7B}"/>
            </a:ext>
          </a:extLst>
        </xdr:cNvPr>
        <xdr:cNvSpPr/>
      </xdr:nvSpPr>
      <xdr:spPr>
        <a:xfrm>
          <a:off x="480060" y="5257800"/>
          <a:ext cx="1318260" cy="922020"/>
        </a:xfrm>
        <a:prstGeom prst="rect">
          <a:avLst/>
        </a:prstGeom>
        <a:ln>
          <a:noFill/>
        </a:ln>
        <a:effectLst>
          <a:outerShdw blurRad="254000" dist="127000" dir="2700000" algn="ctr" rotWithShape="0">
            <a:srgbClr val="000000">
              <a:alpha val="50000"/>
            </a:srgb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A011E6D3-B6D2-4CE0-873C-5F7749BD2489}" type="TxLink">
            <a:rPr lang="en-US" sz="2000" b="1" i="0" u="none" strike="noStrike">
              <a:solidFill>
                <a:schemeClr val="bg1"/>
              </a:solidFill>
              <a:latin typeface="Tw Cen MT"/>
              <a:ea typeface="+mn-ea"/>
              <a:cs typeface="+mn-cs"/>
            </a:rPr>
            <a:pPr marL="0" indent="0" algn="ctr"/>
            <a:t>307</a:t>
          </a:fld>
          <a:endParaRPr lang="en-US" sz="2000" b="1" i="0" u="none" strike="noStrike">
            <a:solidFill>
              <a:schemeClr val="bg1"/>
            </a:solidFill>
            <a:latin typeface="Tw Cen MT"/>
            <a:ea typeface="+mn-ea"/>
            <a:cs typeface="+mn-cs"/>
          </a:endParaRPr>
        </a:p>
      </xdr:txBody>
    </xdr:sp>
    <xdr:clientData/>
  </xdr:twoCellAnchor>
  <xdr:twoCellAnchor>
    <xdr:from>
      <xdr:col>2</xdr:col>
      <xdr:colOff>175260</xdr:colOff>
      <xdr:row>31</xdr:row>
      <xdr:rowOff>60960</xdr:rowOff>
    </xdr:from>
    <xdr:to>
      <xdr:col>3</xdr:col>
      <xdr:colOff>655320</xdr:colOff>
      <xdr:row>32</xdr:row>
      <xdr:rowOff>121920</xdr:rowOff>
    </xdr:to>
    <xdr:sp macro="" textlink="">
      <xdr:nvSpPr>
        <xdr:cNvPr id="19" name="TextBox 18">
          <a:extLst>
            <a:ext uri="{FF2B5EF4-FFF2-40B4-BE49-F238E27FC236}">
              <a16:creationId xmlns:a16="http://schemas.microsoft.com/office/drawing/2014/main" id="{E96BAC8C-6966-48F4-A620-8CBB9F4AD6E6}"/>
            </a:ext>
          </a:extLst>
        </xdr:cNvPr>
        <xdr:cNvSpPr txBox="1"/>
      </xdr:nvSpPr>
      <xdr:spPr>
        <a:xfrm>
          <a:off x="655320" y="5318760"/>
          <a:ext cx="1150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1">
                  <a:lumMod val="85000"/>
                </a:schemeClr>
              </a:solidFill>
            </a:rPr>
            <a:t>Happy Callers </a:t>
          </a:r>
        </a:p>
        <a:p>
          <a:pPr algn="ctr"/>
          <a:endParaRPr lang="en-US" sz="1200" b="1">
            <a:solidFill>
              <a:schemeClr val="bg1">
                <a:lumMod val="85000"/>
              </a:schemeClr>
            </a:solidFill>
          </a:endParaRPr>
        </a:p>
      </xdr:txBody>
    </xdr:sp>
    <xdr:clientData/>
  </xdr:twoCellAnchor>
  <xdr:twoCellAnchor>
    <xdr:from>
      <xdr:col>2</xdr:col>
      <xdr:colOff>228600</xdr:colOff>
      <xdr:row>34</xdr:row>
      <xdr:rowOff>114300</xdr:rowOff>
    </xdr:from>
    <xdr:to>
      <xdr:col>3</xdr:col>
      <xdr:colOff>396240</xdr:colOff>
      <xdr:row>35</xdr:row>
      <xdr:rowOff>114300</xdr:rowOff>
    </xdr:to>
    <xdr:sp macro="" textlink="Pivots!E12">
      <xdr:nvSpPr>
        <xdr:cNvPr id="21" name="TextBox 20">
          <a:extLst>
            <a:ext uri="{FF2B5EF4-FFF2-40B4-BE49-F238E27FC236}">
              <a16:creationId xmlns:a16="http://schemas.microsoft.com/office/drawing/2014/main" id="{F7E14443-681E-4582-AE10-7BEE1626EA28}"/>
            </a:ext>
          </a:extLst>
        </xdr:cNvPr>
        <xdr:cNvSpPr txBox="1"/>
      </xdr:nvSpPr>
      <xdr:spPr>
        <a:xfrm>
          <a:off x="708660" y="6423660"/>
          <a:ext cx="83820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D56625D-59AF-41C1-9614-8FABCA5DC377}" type="TxLink">
            <a:rPr lang="en-US" sz="1100" b="0" i="0" u="none" strike="noStrike">
              <a:solidFill>
                <a:schemeClr val="bg1">
                  <a:lumMod val="85000"/>
                </a:schemeClr>
              </a:solidFill>
              <a:latin typeface="Tw Cen MT"/>
              <a:ea typeface="+mn-ea"/>
              <a:cs typeface="+mn-cs"/>
            </a:rPr>
            <a:pPr marL="0" indent="0" algn="ctr"/>
            <a:t>51</a:t>
          </a:fld>
          <a:endParaRPr lang="en-US" sz="1100" b="0" i="0" u="none" strike="noStrike">
            <a:solidFill>
              <a:schemeClr val="bg1">
                <a:lumMod val="85000"/>
              </a:schemeClr>
            </a:solidFill>
            <a:latin typeface="Tw Cen MT"/>
            <a:ea typeface="+mn-ea"/>
            <a:cs typeface="+mn-cs"/>
          </a:endParaRPr>
        </a:p>
      </xdr:txBody>
    </xdr:sp>
    <xdr:clientData/>
  </xdr:twoCellAnchor>
  <xdr:twoCellAnchor editAs="oneCell">
    <xdr:from>
      <xdr:col>2</xdr:col>
      <xdr:colOff>175260</xdr:colOff>
      <xdr:row>10</xdr:row>
      <xdr:rowOff>173873</xdr:rowOff>
    </xdr:from>
    <xdr:to>
      <xdr:col>2</xdr:col>
      <xdr:colOff>350520</xdr:colOff>
      <xdr:row>11</xdr:row>
      <xdr:rowOff>167495</xdr:rowOff>
    </xdr:to>
    <xdr:pic>
      <xdr:nvPicPr>
        <xdr:cNvPr id="22" name="Graphic 21" descr="Shopping cart with solid fill">
          <a:extLst>
            <a:ext uri="{FF2B5EF4-FFF2-40B4-BE49-F238E27FC236}">
              <a16:creationId xmlns:a16="http://schemas.microsoft.com/office/drawing/2014/main" id="{CFB3B851-AF8E-46A1-BA58-FEFDAB348B9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55320" y="1751213"/>
          <a:ext cx="175260" cy="168882"/>
        </a:xfrm>
        <a:prstGeom prst="rect">
          <a:avLst/>
        </a:prstGeom>
      </xdr:spPr>
    </xdr:pic>
    <xdr:clientData/>
  </xdr:twoCellAnchor>
  <xdr:twoCellAnchor editAs="oneCell">
    <xdr:from>
      <xdr:col>2</xdr:col>
      <xdr:colOff>152680</xdr:colOff>
      <xdr:row>17</xdr:row>
      <xdr:rowOff>114300</xdr:rowOff>
    </xdr:from>
    <xdr:to>
      <xdr:col>2</xdr:col>
      <xdr:colOff>327660</xdr:colOff>
      <xdr:row>18</xdr:row>
      <xdr:rowOff>111898</xdr:rowOff>
    </xdr:to>
    <xdr:pic>
      <xdr:nvPicPr>
        <xdr:cNvPr id="23" name="Graphic 22" descr="Hourglass Finished with solid fill">
          <a:extLst>
            <a:ext uri="{FF2B5EF4-FFF2-40B4-BE49-F238E27FC236}">
              <a16:creationId xmlns:a16="http://schemas.microsoft.com/office/drawing/2014/main" id="{116446D0-49DB-4317-9A67-D01A7B3AF45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32740" y="2918460"/>
          <a:ext cx="174980" cy="172858"/>
        </a:xfrm>
        <a:prstGeom prst="rect">
          <a:avLst/>
        </a:prstGeom>
      </xdr:spPr>
    </xdr:pic>
    <xdr:clientData/>
  </xdr:twoCellAnchor>
  <xdr:twoCellAnchor editAs="oneCell">
    <xdr:from>
      <xdr:col>2</xdr:col>
      <xdr:colOff>99061</xdr:colOff>
      <xdr:row>31</xdr:row>
      <xdr:rowOff>112267</xdr:rowOff>
    </xdr:from>
    <xdr:to>
      <xdr:col>2</xdr:col>
      <xdr:colOff>272953</xdr:colOff>
      <xdr:row>32</xdr:row>
      <xdr:rowOff>106680</xdr:rowOff>
    </xdr:to>
    <xdr:pic>
      <xdr:nvPicPr>
        <xdr:cNvPr id="24" name="Graphic 23" descr="Star-struck face outline with solid fill">
          <a:extLst>
            <a:ext uri="{FF2B5EF4-FFF2-40B4-BE49-F238E27FC236}">
              <a16:creationId xmlns:a16="http://schemas.microsoft.com/office/drawing/2014/main" id="{419C23D8-A977-4085-BC33-E7F4133AD3C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79121" y="5370067"/>
          <a:ext cx="173892" cy="169673"/>
        </a:xfrm>
        <a:prstGeom prst="rect">
          <a:avLst/>
        </a:prstGeom>
      </xdr:spPr>
    </xdr:pic>
    <xdr:clientData/>
  </xdr:twoCellAnchor>
  <xdr:twoCellAnchor editAs="oneCell">
    <xdr:from>
      <xdr:col>2</xdr:col>
      <xdr:colOff>22860</xdr:colOff>
      <xdr:row>24</xdr:row>
      <xdr:rowOff>45721</xdr:rowOff>
    </xdr:from>
    <xdr:to>
      <xdr:col>2</xdr:col>
      <xdr:colOff>327396</xdr:colOff>
      <xdr:row>25</xdr:row>
      <xdr:rowOff>167641</xdr:rowOff>
    </xdr:to>
    <xdr:pic>
      <xdr:nvPicPr>
        <xdr:cNvPr id="25" name="Graphic 24" descr="Rating Star with solid fill">
          <a:extLst>
            <a:ext uri="{FF2B5EF4-FFF2-40B4-BE49-F238E27FC236}">
              <a16:creationId xmlns:a16="http://schemas.microsoft.com/office/drawing/2014/main" id="{5277A816-440A-489F-AECA-A07C3416E80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502920" y="4076701"/>
          <a:ext cx="304536" cy="297180"/>
        </a:xfrm>
        <a:prstGeom prst="rect">
          <a:avLst/>
        </a:prstGeom>
      </xdr:spPr>
    </xdr:pic>
    <xdr:clientData/>
  </xdr:twoCellAnchor>
  <xdr:twoCellAnchor editAs="oneCell">
    <xdr:from>
      <xdr:col>11</xdr:col>
      <xdr:colOff>571500</xdr:colOff>
      <xdr:row>17</xdr:row>
      <xdr:rowOff>7621</xdr:rowOff>
    </xdr:from>
    <xdr:to>
      <xdr:col>13</xdr:col>
      <xdr:colOff>617220</xdr:colOff>
      <xdr:row>26</xdr:row>
      <xdr:rowOff>160021</xdr:rowOff>
    </xdr:to>
    <mc:AlternateContent xmlns:mc="http://schemas.openxmlformats.org/markup-compatibility/2006">
      <mc:Choice xmlns:a14="http://schemas.microsoft.com/office/drawing/2010/main" Requires="a14">
        <xdr:graphicFrame macro="">
          <xdr:nvGraphicFramePr>
            <xdr:cNvPr id="26" name="Representative">
              <a:extLst>
                <a:ext uri="{FF2B5EF4-FFF2-40B4-BE49-F238E27FC236}">
                  <a16:creationId xmlns:a16="http://schemas.microsoft.com/office/drawing/2014/main" id="{3A3910DE-E386-4F5A-97B5-220B36AC98AF}"/>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686791" y="3248532"/>
              <a:ext cx="1396100" cy="17149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533400</xdr:colOff>
      <xdr:row>3</xdr:row>
      <xdr:rowOff>9646</xdr:rowOff>
    </xdr:from>
    <xdr:to>
      <xdr:col>13</xdr:col>
      <xdr:colOff>578734</xdr:colOff>
      <xdr:row>15</xdr:row>
      <xdr:rowOff>53341</xdr:rowOff>
    </xdr:to>
    <xdr:graphicFrame macro="">
      <xdr:nvGraphicFramePr>
        <xdr:cNvPr id="28" name="Chart 27">
          <a:extLst>
            <a:ext uri="{FF2B5EF4-FFF2-40B4-BE49-F238E27FC236}">
              <a16:creationId xmlns:a16="http://schemas.microsoft.com/office/drawing/2014/main" id="{4E81F8C2-296E-48D5-B4F5-0523AC41C8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15240</xdr:colOff>
      <xdr:row>3</xdr:row>
      <xdr:rowOff>129540</xdr:rowOff>
    </xdr:from>
    <xdr:to>
      <xdr:col>11</xdr:col>
      <xdr:colOff>563880</xdr:colOff>
      <xdr:row>15</xdr:row>
      <xdr:rowOff>114300</xdr:rowOff>
    </xdr:to>
    <xdr:graphicFrame macro="">
      <xdr:nvGraphicFramePr>
        <xdr:cNvPr id="27" name="Chart 26">
          <a:extLst>
            <a:ext uri="{FF2B5EF4-FFF2-40B4-BE49-F238E27FC236}">
              <a16:creationId xmlns:a16="http://schemas.microsoft.com/office/drawing/2014/main" id="{CF6E5ACC-47BC-41B6-8219-C6BF93AC33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220980</xdr:colOff>
      <xdr:row>16</xdr:row>
      <xdr:rowOff>160020</xdr:rowOff>
    </xdr:from>
    <xdr:to>
      <xdr:col>11</xdr:col>
      <xdr:colOff>335280</xdr:colOff>
      <xdr:row>36</xdr:row>
      <xdr:rowOff>45720</xdr:rowOff>
    </xdr:to>
    <xdr:sp macro="" textlink="">
      <xdr:nvSpPr>
        <xdr:cNvPr id="31" name="Rectangle 30">
          <a:extLst>
            <a:ext uri="{FF2B5EF4-FFF2-40B4-BE49-F238E27FC236}">
              <a16:creationId xmlns:a16="http://schemas.microsoft.com/office/drawing/2014/main" id="{171979E3-1F68-1BD7-2177-4C144BEDCD6F}"/>
            </a:ext>
          </a:extLst>
        </xdr:cNvPr>
        <xdr:cNvSpPr/>
      </xdr:nvSpPr>
      <xdr:spPr>
        <a:xfrm>
          <a:off x="2042160" y="2788920"/>
          <a:ext cx="4366260" cy="3390900"/>
        </a:xfrm>
        <a:prstGeom prst="rect">
          <a:avLst/>
        </a:prstGeom>
        <a:solidFill>
          <a:schemeClr val="bg1">
            <a:lumMod val="75000"/>
          </a:schemeClr>
        </a:solid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266700</xdr:colOff>
      <xdr:row>17</xdr:row>
      <xdr:rowOff>7620</xdr:rowOff>
    </xdr:from>
    <xdr:to>
      <xdr:col>11</xdr:col>
      <xdr:colOff>251460</xdr:colOff>
      <xdr:row>35</xdr:row>
      <xdr:rowOff>15240</xdr:rowOff>
    </xdr:to>
    <xdr:graphicFrame macro="">
      <xdr:nvGraphicFramePr>
        <xdr:cNvPr id="29" name="Chart 28">
          <a:extLst>
            <a:ext uri="{FF2B5EF4-FFF2-40B4-BE49-F238E27FC236}">
              <a16:creationId xmlns:a16="http://schemas.microsoft.com/office/drawing/2014/main" id="{420E4ADE-CF74-4E80-AA16-7B4CA7EFD4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91440</xdr:colOff>
      <xdr:row>17</xdr:row>
      <xdr:rowOff>0</xdr:rowOff>
    </xdr:from>
    <xdr:to>
      <xdr:col>8</xdr:col>
      <xdr:colOff>160020</xdr:colOff>
      <xdr:row>35</xdr:row>
      <xdr:rowOff>53340</xdr:rowOff>
    </xdr:to>
    <xdr:graphicFrame macro="">
      <xdr:nvGraphicFramePr>
        <xdr:cNvPr id="30" name="Chart 29">
          <a:extLst>
            <a:ext uri="{FF2B5EF4-FFF2-40B4-BE49-F238E27FC236}">
              <a16:creationId xmlns:a16="http://schemas.microsoft.com/office/drawing/2014/main" id="{BB9CB2B9-7E9E-4BD1-BB65-D37B646417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547386</xdr:colOff>
      <xdr:row>2</xdr:row>
      <xdr:rowOff>183267</xdr:rowOff>
    </xdr:from>
    <xdr:to>
      <xdr:col>17</xdr:col>
      <xdr:colOff>395468</xdr:colOff>
      <xdr:row>15</xdr:row>
      <xdr:rowOff>106102</xdr:rowOff>
    </xdr:to>
    <xdr:graphicFrame macro="">
      <xdr:nvGraphicFramePr>
        <xdr:cNvPr id="32" name="Chart 31">
          <a:extLst>
            <a:ext uri="{FF2B5EF4-FFF2-40B4-BE49-F238E27FC236}">
              <a16:creationId xmlns:a16="http://schemas.microsoft.com/office/drawing/2014/main" id="{83725C6C-DE3C-423E-97E6-F591EA2D2F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457200</xdr:colOff>
      <xdr:row>2</xdr:row>
      <xdr:rowOff>106102</xdr:rowOff>
    </xdr:from>
    <xdr:to>
      <xdr:col>21</xdr:col>
      <xdr:colOff>83820</xdr:colOff>
      <xdr:row>15</xdr:row>
      <xdr:rowOff>99061</xdr:rowOff>
    </xdr:to>
    <xdr:graphicFrame macro="">
      <xdr:nvGraphicFramePr>
        <xdr:cNvPr id="33" name="Chart 32">
          <a:extLst>
            <a:ext uri="{FF2B5EF4-FFF2-40B4-BE49-F238E27FC236}">
              <a16:creationId xmlns:a16="http://schemas.microsoft.com/office/drawing/2014/main" id="{F9094528-7507-4DCF-9ABB-3D150E2622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94.806353935186" backgroundQuery="1" createdVersion="8" refreshedVersion="8" minRefreshableVersion="3" recordCount="0" supportSubquery="1" supportAdvancedDrill="1" xr:uid="{5893C363-B549-494D-BF3E-0B409A4B06F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94.783679166663" backgroundQuery="1" createdVersion="8" refreshedVersion="8" minRefreshableVersion="3" recordCount="0" supportSubquery="1" supportAdvancedDrill="1" xr:uid="{C3C53C5C-7508-4CFC-90B6-D8781407E121}">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94.768216087963" backgroundQuery="1" createdVersion="8" refreshedVersion="8" minRefreshableVersion="3" recordCount="0" supportSubquery="1" supportAdvancedDrill="1" xr:uid="{3BEBFF0F-D8C0-4C6C-9F7C-1BBD85440080}">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caption="5 * 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94.819640740738" backgroundQuery="1" createdVersion="8" refreshedVersion="8" minRefreshableVersion="3" recordCount="0" supportSubquery="1" supportAdvancedDrill="1" xr:uid="{459C8D14-9C40-4718-A562-D75545B8216F}">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94.845523611111" backgroundQuery="1" createdVersion="8" refreshedVersion="8" minRefreshableVersion="3" recordCount="0" supportSubquery="1" supportAdvancedDrill="1" xr:uid="{80EFD53B-5E55-4C37-984A-124712CA11ED}">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caption="5 * 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94.845524189812" backgroundQuery="1" createdVersion="8" refreshedVersion="8" minRefreshableVersion="3" recordCount="0" supportSubquery="1" supportAdvancedDrill="1" xr:uid="{8564908D-483F-4564-9FA7-6D3CEA4AB0DB}">
  <cacheSource type="external" connectionId="1"/>
  <cacheFields count="5">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94.845524652781" backgroundQuery="1" createdVersion="8" refreshedVersion="8" minRefreshableVersion="3" recordCount="0" supportSubquery="1" supportAdvancedDrill="1" xr:uid="{2DE24658-8CBD-40AF-9B78-A58B59139C9B}">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94.845524999997" backgroundQuery="1" createdVersion="8" refreshedVersion="8" minRefreshableVersion="3" recordCount="0" supportSubquery="1" supportAdvancedDrill="1" xr:uid="{9365B7EC-937C-47C1-BD71-89B1637DE064}">
  <cacheSource type="external" connectionId="1"/>
  <cacheFields count="1">
    <cacheField name="[calls].[Representative].[Representative]" caption="Representative" numFmtId="0" hierarchy="3" level="1">
      <sharedItems count="1">
        <s v="R05"/>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94.845525462966" backgroundQuery="1" createdVersion="8" refreshedVersion="8" minRefreshableVersion="3" recordCount="0" supportSubquery="1" supportAdvancedDrill="1" xr:uid="{F21DFE62-A889-4AD9-AFE2-82E99654E07B}">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SUS" refreshedDate="45794.76820972222" backgroundQuery="1" createdVersion="3" refreshedVersion="8" minRefreshableVersion="3" recordCount="0" supportSubquery="1" supportAdvancedDrill="1" xr:uid="{2A07FBF8-409A-4B8B-9336-BC423062CAB7}">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6315106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E12D9C-F9D1-48A1-8470-DC42319A3418}" name="Rep Amount" cacheId="54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8">
  <location ref="C87:I10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formats count="6">
    <format dxfId="9">
      <pivotArea field="1" grandRow="1" outline="0" collapsedLevelsAreSubtotals="1" axis="axisRow" fieldPosition="0">
        <references count="1">
          <reference field="4294967294" count="1" selected="0">
            <x v="0"/>
          </reference>
        </references>
      </pivotArea>
    </format>
    <format dxfId="8">
      <pivotArea collapsedLevelsAreSubtotals="1" fieldPosition="0">
        <references count="2">
          <reference field="1" count="1" selected="0">
            <x v="0"/>
          </reference>
          <reference field="2" count="4">
            <x v="0"/>
            <x v="1"/>
            <x v="2"/>
            <x v="3"/>
          </reference>
        </references>
      </pivotArea>
    </format>
    <format dxfId="7">
      <pivotArea collapsedLevelsAreSubtotals="1" fieldPosition="0">
        <references count="1">
          <reference field="1" count="1">
            <x v="1"/>
          </reference>
        </references>
      </pivotArea>
    </format>
    <format dxfId="6">
      <pivotArea collapsedLevelsAreSubtotals="1" fieldPosition="0">
        <references count="2">
          <reference field="1" count="1" selected="0">
            <x v="1"/>
          </reference>
          <reference field="2" count="6">
            <x v="4"/>
            <x v="5"/>
            <x v="6"/>
            <x v="7"/>
            <x v="8"/>
            <x v="9"/>
          </reference>
        </references>
      </pivotArea>
    </format>
    <format dxfId="5">
      <pivotArea collapsedLevelsAreSubtotals="1" fieldPosition="0">
        <references count="1">
          <reference field="1" count="1">
            <x v="2"/>
          </reference>
        </references>
      </pivotArea>
    </format>
    <format dxfId="4">
      <pivotArea collapsedLevelsAreSubtotals="1" fieldPosition="0">
        <references count="2">
          <reference field="1" count="1" selected="0">
            <x v="2"/>
          </reference>
          <reference field="2" count="5">
            <x v="10"/>
            <x v="11"/>
            <x v="12"/>
            <x v="13"/>
            <x v="14"/>
          </reference>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6C9F9E-5BE3-40F8-A316-75131B034206}" name="Rep Satisfaction" cacheId="87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8">
  <location ref="C75:D80"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numFmtId="1"/>
  </dataFields>
  <chartFormats count="1">
    <chartFormat chart="16"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CB3500-CE70-4BFC-A469-B55CA2B48811}" name="PivotTable8" cacheId="49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C56:F6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numFmtId="1"/>
  </dataFields>
  <chartFormats count="2">
    <chartFormat chart="11" format="4" series="1">
      <pivotArea type="data" outline="0" fieldPosition="0">
        <references count="2">
          <reference field="4294967294" count="1" selected="0">
            <x v="0"/>
          </reference>
          <reference field="1" count="1" selected="0">
            <x v="0"/>
          </reference>
        </references>
      </pivotArea>
    </chartFormat>
    <chartFormat chart="11"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71E8B16-AD4A-443B-ADF7-08341E6D1540}" name="Selected Rep" cacheId="86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C49:C50"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3">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DDABE2-76C7-4D88-9E1D-175B1F96E78A}" name="Reps Pivot" cacheId="5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6:C4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numFmtId="1"/>
    <dataField fld="2" subtotal="count" baseField="0" baseItem="0" numFmtId="6"/>
  </dataFields>
  <formats count="1">
    <format dxfId="10">
      <pivotArea outline="0" collapsedLevelsAreSubtotals="1" fieldPosition="0">
        <references count="1">
          <reference field="4294967294" count="1" selected="0">
            <x v="1"/>
          </reference>
        </references>
      </pivotArea>
    </format>
  </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026EA6-7CA1-4114-9761-F05E18425EC6}" name="Weekly Trend" cacheId="86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E18:F26"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numFmtId="1"/>
  </dataFields>
  <chartFormats count="3">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4" format="3">
      <pivotArea type="data" outline="0" fieldPosition="0">
        <references count="2">
          <reference field="4294967294" count="1" selected="0">
            <x v="0"/>
          </reference>
          <reference field="1"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119A33-DC4B-4218-B588-A9124788CF7D}" name="Monthly Trend" cacheId="86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location ref="A18:C31" firstHeaderRow="0" firstDataRow="1" firstDataCol="1"/>
  <pivotFields count="5">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numFmtId="1"/>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4">
    <chartFormat chart="4" format="2" series="1">
      <pivotArea type="data" outline="0" fieldPosition="0">
        <references count="1">
          <reference field="4294967294" count="1" selected="0">
            <x v="1"/>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4FD33C-732A-4371-A072-AAD23C568AFF}" name="Rep Pivot" cacheId="85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numFmtId="1"/>
    <dataField fld="1" subtotal="count" baseField="0" baseItem="0" numFmtId="166"/>
    <dataField fld="2" subtotal="count" baseField="0" baseItem="0"/>
    <dataField fld="3" subtotal="count" baseField="0" baseItem="0" numFmtId="167"/>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237A121-A72A-4223-8858-4884B6AF02AA}" name="SummarPivot" cacheId="5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numFmtId="1"/>
    <dataField fld="1" subtotal="count" baseField="0" baseItem="0" numFmtId="166"/>
    <dataField fld="2" subtotal="count" baseField="0" baseItem="0"/>
    <dataField fld="3" subtotal="count" baseField="0" baseItem="0" numFmtId="167"/>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 woman shrugging</v>
  </rv>
  <rv s="0">
    <v>1</v>
    <v>5</v>
    <v>A person in a skirt and a cardigan
Description automatically generated</v>
  </rv>
  <rv s="0">
    <v>2</v>
    <v>5</v>
    <v>A person in a suit and tie
Description automatically generated</v>
  </rv>
  <rv s="0">
    <v>3</v>
    <v>5</v>
    <v>Business woman raising hand</v>
  </rv>
  <rv s="0">
    <v>4</v>
    <v>5</v>
    <v>Young businessman writing on notebook</v>
  </rv>
  <rv s="0">
    <v>0</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885900D0-F8AA-4608-A42F-BBEF0FB5F457}" sourceName="[calls].[Representative]">
  <pivotTables>
    <pivotTable tabId="6" name="Rep Pivot"/>
    <pivotTable tabId="6" name="Monthly Trend"/>
    <pivotTable tabId="6" name="Weekly Trend"/>
    <pivotTable tabId="6" name="Selected Rep"/>
    <pivotTable tabId="6" name="Rep Satisfaction"/>
  </pivotTables>
  <data>
    <olap pivotCacheId="186315106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E98C56E-3528-4F9A-BB59-7D68FA8258A7}" cache="Slicer_Representative" caption="Representative" level="1" style="SlicerStyleLight6" rowHeight="2222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4"/>
    <tableColumn id="5" xr3:uid="{5A35565E-8707-4DED-AD15-A0669D67B382}" name="Date of Call" dataDxfId="23"/>
    <tableColumn id="6" xr3:uid="{F2E4F158-B41F-47BC-8DF8-DFCADFEE4E40}" name="Purchase Amount"/>
    <tableColumn id="7" xr3:uid="{04B291B5-47BD-4F78-8FD8-D1551CCA6BD9}" name="Satisfaction Rating"/>
    <tableColumn id="8" xr3:uid="{6E4123C0-0B17-43B8-A142-A1E540CE974C}" name="FY" dataDxfId="22">
      <calculatedColumnFormula>IF(MONTH(calls[[#This Row],[Date of Call]])&lt;=6, YEAR(calls[[#This Row],[Date of Call]]), YEAR(calls[[#This Row],[Date of Call]])+1)</calculatedColumnFormula>
    </tableColumn>
    <tableColumn id="9" xr3:uid="{199FA271-5E9B-46CE-9BC6-2801F92CD17E}" name="Day of week" dataDxfId="21">
      <calculatedColumnFormula>TEXT(calls[[#This Row],[Date of Call]],"DDDD")</calculatedColumnFormula>
    </tableColumn>
    <tableColumn id="10" xr3:uid="{328CDB09-95B8-4D5E-9ED9-EF0D363735A1}" name="Duration Bucket" dataDxfId="2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8" headerRowBorderDxfId="17" tableBorderDxfId="16" totalsRowBorderDxfId="15">
  <autoFilter ref="Q3:T18" xr:uid="{27158F51-A707-4171-8A04-81FB0AABCBA5}"/>
  <tableColumns count="4">
    <tableColumn id="1" xr3:uid="{02688061-6A8C-4E23-B7FF-D00CD8B58CAC}" name="Customer ID" dataDxfId="14"/>
    <tableColumn id="2" xr3:uid="{771678B6-DB44-426B-9874-B4E421A440D5}" name="Gender" dataDxfId="13"/>
    <tableColumn id="3" xr3:uid="{B0D41C62-587E-494D-B49A-603F2C05F8D3}" name="Age" dataDxfId="12"/>
    <tableColumn id="4" xr3:uid="{663F92D6-FE31-4D81-9E01-8D066DDC8A88}" name="City" dataDxfId="1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w Cen MT">
      <a:maj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HGPｺﾞｼｯｸE"/>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J1" zoomScale="115" zoomScaleNormal="115" workbookViewId="0">
      <selection activeCell="R4" sqref="R4"/>
    </sheetView>
  </sheetViews>
  <sheetFormatPr defaultRowHeight="14.4"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296875" customWidth="1"/>
    <col min="8" max="8" width="18.3984375" customWidth="1"/>
    <col min="9" max="9" width="17.296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1002</v>
      </c>
    </row>
    <row r="2" spans="2:20" ht="13.8" x14ac:dyDescent="0.25">
      <c r="R2" s="1"/>
    </row>
    <row r="3" spans="2:20" ht="13.8" x14ac:dyDescent="0.25">
      <c r="B3" s="14" t="s">
        <v>25</v>
      </c>
      <c r="C3" s="14" t="s">
        <v>0</v>
      </c>
      <c r="D3" s="15" t="s">
        <v>1</v>
      </c>
      <c r="E3" s="16" t="s">
        <v>3</v>
      </c>
      <c r="F3" s="16" t="s">
        <v>4</v>
      </c>
      <c r="G3" s="14" t="s">
        <v>2</v>
      </c>
      <c r="H3" s="14" t="s">
        <v>994</v>
      </c>
      <c r="I3" t="s">
        <v>1035</v>
      </c>
      <c r="J3" t="s">
        <v>1036</v>
      </c>
      <c r="K3" t="s">
        <v>1037</v>
      </c>
      <c r="L3" t="s">
        <v>1038</v>
      </c>
      <c r="Q3" s="8" t="s">
        <v>0</v>
      </c>
      <c r="R3" s="9" t="s">
        <v>1076</v>
      </c>
      <c r="S3" s="9" t="s">
        <v>995</v>
      </c>
      <c r="T3" s="10" t="s">
        <v>996</v>
      </c>
    </row>
    <row r="4" spans="2:20" ht="13.8"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ht="13.8"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ht="13.8"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ht="13.8"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ht="13.8"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ht="13.8"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ht="13.8"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ht="13.8"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ht="13.8"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ht="13.8"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ht="13.8"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ht="13.8"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ht="13.8"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ht="13.8"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ht="13.8"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ht="13.8"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ht="13.8"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ht="13.8"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ht="13.8"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ht="13.8"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ht="13.8"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ht="13.8"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ht="13.8"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ht="13.8"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ht="13.8"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ht="13.8"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ht="13.8"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ht="13.8"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ht="13.8"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ht="13.8"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ht="13.8"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ht="13.8"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ht="13.8"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ht="13.8"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ht="13.8"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ht="13.8"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ht="13.8"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ht="13.8"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ht="13.8"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ht="13.8"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ht="13.8"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ht="13.8"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ht="13.8"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ht="13.8"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ht="13.8"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ht="13.8"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ht="13.8"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ht="13.8"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ht="13.8"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ht="13.8"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ht="13.8"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ht="13.8"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ht="13.8"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ht="13.8"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ht="13.8"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ht="13.8"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ht="13.8"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ht="13.8"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ht="13.8"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ht="13.8"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ht="13.8"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ht="13.8"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ht="13.8"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ht="13.8"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ht="13.8"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ht="13.8"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ht="13.8"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ht="13.8"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ht="13.8"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ht="13.8"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ht="13.8"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ht="13.8"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ht="13.8"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ht="13.8"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ht="13.8"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ht="13.8"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ht="13.8"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ht="13.8"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ht="13.8"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ht="13.8"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ht="13.8"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ht="13.8"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ht="13.8"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ht="13.8"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ht="13.8"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ht="13.8"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ht="13.8"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ht="13.8"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ht="13.8"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ht="13.8"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ht="13.8"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ht="13.8"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ht="13.8"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ht="13.8"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ht="13.8"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ht="13.8"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ht="13.8"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ht="13.8"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ht="13.8"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ht="13.8"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ht="13.8"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ht="13.8"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ht="13.8"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ht="13.8"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ht="13.8"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ht="13.8"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ht="13.8"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ht="13.8"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ht="13.8"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ht="13.8"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ht="13.8"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ht="13.8"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ht="13.8"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ht="13.8"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ht="13.8"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ht="13.8"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ht="13.8"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ht="13.8"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ht="13.8"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ht="13.8"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ht="13.8"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ht="13.8"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ht="13.8"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ht="13.8"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ht="13.8"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ht="13.8"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ht="13.8"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ht="13.8"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ht="13.8"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ht="13.8"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ht="13.8"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ht="13.8"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ht="13.8"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ht="13.8"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ht="13.8"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ht="13.8"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ht="13.8"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ht="13.8"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ht="13.8"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ht="13.8"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ht="13.8"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ht="13.8"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ht="13.8"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ht="13.8"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ht="13.8"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ht="13.8"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ht="13.8"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ht="13.8"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ht="13.8"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ht="13.8"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ht="13.8"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ht="13.8"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ht="13.8"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ht="13.8"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ht="13.8"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ht="13.8"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ht="13.8"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ht="13.8"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ht="13.8"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ht="13.8"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ht="13.8"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ht="13.8"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ht="13.8"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ht="13.8"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ht="13.8"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ht="13.8"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ht="13.8"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ht="13.8"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ht="13.8"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ht="13.8"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ht="13.8"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ht="13.8"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ht="13.8"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ht="13.8"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ht="13.8"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ht="13.8"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ht="13.8"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ht="13.8"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ht="13.8"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ht="13.8"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ht="13.8"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ht="13.8"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ht="13.8"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ht="13.8"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ht="13.8"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ht="13.8"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ht="13.8"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ht="13.8"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ht="13.8"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ht="13.8"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ht="13.8"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ht="13.8"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ht="13.8"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ht="13.8"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ht="13.8"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ht="13.8"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ht="13.8"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ht="13.8"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ht="13.8"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ht="13.8"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ht="13.8"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ht="13.8"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ht="13.8"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ht="13.8"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ht="13.8"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ht="13.8"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ht="13.8"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ht="13.8"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ht="13.8"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ht="13.8"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ht="13.8"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ht="13.8"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ht="13.8"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ht="13.8"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ht="13.8"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ht="13.8"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ht="13.8"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ht="13.8"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ht="13.8"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ht="13.8"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ht="13.8"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ht="13.8"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ht="13.8"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ht="13.8"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ht="13.8"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ht="13.8"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ht="13.8"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ht="13.8"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ht="13.8"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ht="13.8"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ht="13.8"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ht="13.8"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ht="13.8"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ht="13.8"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ht="13.8"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ht="13.8"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ht="13.8"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ht="13.8"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ht="13.8"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ht="13.8"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ht="13.8"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ht="13.8"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ht="13.8"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ht="13.8"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ht="13.8"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ht="13.8"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ht="13.8"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ht="13.8"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ht="13.8"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ht="13.8"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ht="13.8"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ht="13.8"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ht="13.8"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ht="13.8"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ht="13.8"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ht="13.8"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ht="13.8"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ht="13.8"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ht="13.8"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ht="13.8"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ht="13.8"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ht="13.8"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ht="13.8"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ht="13.8"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ht="13.8"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ht="13.8"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ht="13.8"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ht="13.8"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ht="13.8"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ht="13.8"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ht="13.8"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ht="13.8"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ht="13.8"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ht="13.8"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ht="13.8"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ht="13.8"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ht="13.8"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ht="13.8"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ht="13.8"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ht="13.8"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ht="13.8"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ht="13.8"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ht="13.8"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ht="13.8"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ht="13.8"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ht="13.8"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ht="13.8"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ht="13.8"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ht="13.8"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ht="13.8"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ht="13.8"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ht="13.8"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ht="13.8"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ht="13.8"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ht="13.8"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ht="13.8"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ht="13.8"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ht="13.8"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ht="13.8"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ht="13.8"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ht="13.8"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ht="13.8"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ht="13.8"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ht="13.8"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ht="13.8"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ht="13.8"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ht="13.8"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ht="13.8"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ht="13.8"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ht="13.8"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ht="13.8"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ht="13.8"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ht="13.8"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ht="13.8"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ht="13.8"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ht="13.8"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ht="13.8"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ht="13.8"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ht="13.8"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ht="13.8"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ht="13.8"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ht="13.8"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ht="13.8"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ht="13.8"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ht="13.8"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ht="13.8"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ht="13.8"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ht="13.8"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ht="13.8"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ht="13.8"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ht="13.8"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ht="13.8"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ht="13.8"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ht="13.8"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ht="13.8"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ht="13.8"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ht="13.8"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ht="13.8"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ht="13.8"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ht="13.8"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ht="13.8"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ht="13.8"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ht="13.8"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ht="13.8"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ht="13.8"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ht="13.8"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ht="13.8"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ht="13.8"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ht="13.8"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ht="13.8"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ht="13.8"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ht="13.8"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ht="13.8"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ht="13.8"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ht="13.8"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ht="13.8"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ht="13.8"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ht="13.8"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ht="13.8"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ht="13.8"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ht="13.8"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ht="13.8"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ht="13.8"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ht="13.8"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ht="13.8"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ht="13.8"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ht="13.8"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ht="13.8"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ht="13.8"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ht="13.8"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ht="13.8"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ht="13.8"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ht="13.8"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ht="13.8"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ht="13.8"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ht="13.8"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ht="13.8"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ht="13.8"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ht="13.8"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ht="13.8"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ht="13.8"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ht="13.8"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ht="13.8"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ht="13.8"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ht="13.8"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ht="13.8"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ht="13.8"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ht="13.8"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ht="13.8"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ht="13.8"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ht="13.8"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ht="13.8"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ht="13.8"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ht="13.8"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ht="13.8"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ht="13.8"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ht="13.8"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ht="13.8"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ht="13.8"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ht="13.8"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ht="13.8"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ht="13.8"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ht="13.8"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ht="13.8"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ht="13.8"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ht="13.8"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ht="13.8"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ht="13.8"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ht="13.8"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ht="13.8"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ht="13.8"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ht="13.8"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ht="13.8"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ht="13.8"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ht="13.8"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ht="13.8"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ht="13.8"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ht="13.8"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ht="13.8"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ht="13.8"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ht="13.8"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ht="13.8"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ht="13.8"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ht="13.8"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ht="13.8"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ht="13.8"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ht="13.8"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ht="13.8"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ht="13.8"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ht="13.8"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ht="13.8"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ht="13.8"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ht="13.8"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ht="13.8"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ht="13.8"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ht="13.8"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ht="13.8"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ht="13.8"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ht="13.8"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ht="13.8"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ht="13.8"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ht="13.8"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ht="13.8"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ht="13.8"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ht="13.8"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ht="13.8"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ht="13.8"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ht="13.8"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ht="13.8"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ht="13.8"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ht="13.8"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ht="13.8"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ht="13.8"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ht="13.8"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ht="13.8"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ht="13.8"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ht="13.8"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ht="13.8"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ht="13.8"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ht="13.8"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ht="13.8"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ht="13.8"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ht="13.8"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ht="13.8"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ht="13.8"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ht="13.8"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ht="13.8"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ht="13.8"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ht="13.8"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ht="13.8"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ht="13.8"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ht="13.8"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ht="13.8"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ht="13.8"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ht="13.8"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ht="13.8"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ht="13.8"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ht="13.8"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ht="13.8"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ht="13.8"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ht="13.8"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ht="13.8"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ht="13.8"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ht="13.8"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ht="13.8"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ht="13.8"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ht="13.8"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ht="13.8"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ht="13.8"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ht="13.8"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ht="13.8"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ht="13.8"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ht="13.8"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ht="13.8"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ht="13.8"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ht="13.8"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ht="13.8"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ht="13.8"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ht="13.8"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ht="13.8"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ht="13.8"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ht="13.8"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ht="13.8"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ht="13.8"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ht="13.8"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ht="13.8"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ht="13.8"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ht="13.8"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ht="13.8"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ht="13.8"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ht="13.8"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ht="13.8"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ht="13.8"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ht="13.8"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ht="13.8"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ht="13.8"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ht="13.8"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ht="13.8"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ht="13.8"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ht="13.8"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ht="13.8"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ht="13.8"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ht="13.8"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ht="13.8"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ht="13.8"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ht="13.8"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ht="13.8"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ht="13.8"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ht="13.8"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ht="13.8"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ht="13.8"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ht="13.8"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ht="13.8"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ht="13.8"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ht="13.8"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ht="13.8"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ht="13.8"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ht="13.8"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ht="13.8"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ht="13.8"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ht="13.8"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ht="13.8"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ht="13.8"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ht="13.8"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ht="13.8"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ht="13.8"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ht="13.8"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ht="13.8"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ht="13.8"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ht="13.8"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ht="13.8"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ht="13.8"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ht="13.8"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ht="13.8"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ht="13.8"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ht="13.8"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ht="13.8"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ht="13.8"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ht="13.8"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ht="13.8"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ht="13.8"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ht="13.8"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ht="13.8"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ht="13.8"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ht="13.8"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ht="13.8"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ht="13.8"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ht="13.8"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ht="13.8"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ht="13.8"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ht="13.8"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ht="13.8"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ht="13.8"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ht="13.8"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ht="13.8"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ht="13.8"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ht="13.8"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ht="13.8"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ht="13.8"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ht="13.8"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ht="13.8"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ht="13.8"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ht="13.8"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ht="13.8"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ht="13.8"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ht="13.8"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ht="13.8"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ht="13.8"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ht="13.8"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ht="13.8"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ht="13.8"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ht="13.8"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ht="13.8"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ht="13.8"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ht="13.8"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ht="13.8"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ht="13.8"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ht="13.8"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ht="13.8"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ht="13.8"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ht="13.8"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ht="13.8"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ht="13.8"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ht="13.8"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ht="13.8"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ht="13.8"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ht="13.8"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ht="13.8"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ht="13.8"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ht="13.8"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ht="13.8"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ht="13.8"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ht="13.8"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ht="13.8"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ht="13.8"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ht="13.8"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ht="13.8"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ht="13.8"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ht="13.8"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ht="13.8"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ht="13.8"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ht="13.8"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ht="13.8"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ht="13.8"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ht="13.8"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ht="13.8"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ht="13.8"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ht="13.8"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ht="13.8"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ht="13.8"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ht="13.8"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ht="13.8"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ht="13.8"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ht="13.8"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ht="13.8"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ht="13.8"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ht="13.8"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ht="13.8"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ht="13.8"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ht="13.8"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ht="13.8"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ht="13.8"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ht="13.8"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ht="13.8"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ht="13.8"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ht="13.8"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ht="13.8"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ht="13.8"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ht="13.8"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ht="13.8"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ht="13.8"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ht="13.8"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ht="13.8"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ht="13.8"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ht="13.8"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ht="13.8"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ht="13.8"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ht="13.8"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ht="13.8"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ht="13.8"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ht="13.8"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ht="13.8"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ht="13.8"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ht="13.8"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ht="13.8"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ht="13.8"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ht="13.8"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ht="13.8"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ht="13.8"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ht="13.8"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ht="13.8"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ht="13.8"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ht="13.8"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ht="13.8"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ht="13.8"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ht="13.8"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ht="13.8"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ht="13.8"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ht="13.8"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ht="13.8"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ht="13.8"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ht="13.8"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ht="13.8"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ht="13.8"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ht="13.8"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ht="13.8"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ht="13.8"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ht="13.8"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ht="13.8"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ht="13.8"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ht="13.8"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ht="13.8"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ht="13.8"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ht="13.8"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ht="13.8"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ht="13.8"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ht="13.8"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ht="13.8"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ht="13.8"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ht="13.8"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ht="13.8"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ht="13.8"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ht="13.8"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ht="13.8"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ht="13.8"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ht="13.8"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ht="13.8"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ht="13.8"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ht="13.8"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ht="13.8"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ht="13.8"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ht="13.8"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ht="13.8"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ht="13.8"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ht="13.8"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ht="13.8"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ht="13.8"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ht="13.8"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ht="13.8"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ht="13.8"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ht="13.8"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ht="13.8"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ht="13.8"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ht="13.8"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ht="13.8"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ht="13.8"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ht="13.8"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ht="13.8"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ht="13.8"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ht="13.8"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ht="13.8"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ht="13.8"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ht="13.8"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ht="13.8"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ht="13.8"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ht="13.8"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ht="13.8"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ht="13.8"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ht="13.8"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ht="13.8"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ht="13.8"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ht="13.8"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ht="13.8"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ht="13.8"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ht="13.8"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ht="13.8"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ht="13.8"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ht="13.8"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ht="13.8"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ht="13.8"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ht="13.8"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ht="13.8"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ht="13.8"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ht="13.8"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ht="13.8"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ht="13.8"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ht="13.8"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ht="13.8"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ht="13.8"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ht="13.8"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ht="13.8"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ht="13.8"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ht="13.8"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ht="13.8"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ht="13.8"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ht="13.8"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ht="13.8"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ht="13.8"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ht="13.8"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ht="13.8"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ht="13.8"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ht="13.8"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ht="13.8"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ht="13.8"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ht="13.8"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ht="13.8"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ht="13.8"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ht="13.8"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ht="13.8"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ht="13.8"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ht="13.8"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ht="13.8"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ht="13.8"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ht="13.8"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ht="13.8"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ht="13.8"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ht="13.8"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ht="13.8"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ht="13.8"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ht="13.8"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ht="13.8"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ht="13.8"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ht="13.8"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ht="13.8"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ht="13.8"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ht="13.8"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ht="13.8"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ht="13.8"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ht="13.8"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ht="13.8"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ht="13.8"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ht="13.8"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ht="13.8"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ht="13.8"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ht="13.8"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ht="13.8"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ht="13.8"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ht="13.8"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ht="13.8"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ht="13.8"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ht="13.8"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ht="13.8"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ht="13.8"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ht="13.8"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ht="13.8"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ht="13.8"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ht="13.8"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ht="13.8"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ht="13.8"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ht="13.8"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ht="13.8"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ht="13.8"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ht="13.8"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ht="13.8"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ht="13.8"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ht="13.8"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ht="13.8"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ht="13.8"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ht="13.8"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ht="13.8"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ht="13.8"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ht="13.8"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ht="13.8"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ht="13.8"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ht="13.8"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ht="13.8"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ht="13.8"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ht="13.8"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ht="13.8"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ht="13.8"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ht="13.8"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ht="13.8"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ht="13.8"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ht="13.8"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ht="13.8"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ht="13.8"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ht="13.8"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ht="13.8"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ht="13.8"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ht="13.8"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ht="13.8"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ht="13.8"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ht="13.8"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ht="13.8"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ht="13.8"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ht="13.8"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ht="13.8"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ht="13.8"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ht="13.8"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ht="13.8"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ht="13.8"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ht="13.8"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ht="13.8"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ht="13.8"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ht="13.8"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ht="13.8"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ht="13.8"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ht="13.8"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ht="13.8"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ht="13.8"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ht="13.8"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ht="13.8"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ht="13.8"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ht="13.8"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ht="13.8"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ht="13.8"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ht="13.8"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ht="13.8"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ht="13.8"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ht="13.8"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ht="13.8"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ht="13.8"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ht="13.8"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ht="13.8"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ht="13.8"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ht="13.8"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ht="13.8"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ht="13.8"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ht="13.8"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ht="13.8"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ht="13.8"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ht="13.8"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ht="13.8"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ht="13.8"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ht="13.8"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ht="13.8"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ht="13.8"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ht="13.8"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ht="13.8"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ht="13.8"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ht="13.8"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ht="13.8"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ht="13.8"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ht="13.8"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ht="13.8"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ht="13.8"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ht="13.8"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ht="13.8"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ht="13.8"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ht="13.8"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ht="13.8"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ht="13.8"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ht="13.8"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ht="13.8"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ht="13.8"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ht="13.8"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ht="13.8"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ht="13.8"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ht="13.8"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ht="13.8"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ht="13.8"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ht="13.8"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ht="13.8"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ht="13.8"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ht="13.8"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ht="13.8"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ht="13.8"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ht="13.8"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ht="13.8"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ht="13.8"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ht="13.8"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ht="13.8"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ht="13.8"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ht="13.8"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ht="13.8"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ht="13.8"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ht="13.8"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ht="13.8"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ht="13.8"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ht="13.8"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ht="13.8"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ht="13.8"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ht="13.8"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ht="13.8"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ht="13.8"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ht="13.8"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ht="13.8"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ht="13.8"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ht="13.8"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ht="13.8"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ht="13.8"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ht="13.8"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ht="13.8"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ht="13.8"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ht="13.8"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ht="13.8"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ht="13.8"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ht="13.8"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ht="13.8"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ht="13.8"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ht="13.8"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ht="13.8"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ht="13.8"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ht="13.8"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ht="13.8"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ht="13.8"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ht="13.8"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ht="13.8"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ht="13.8" x14ac:dyDescent="0.25">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ht="13.8" x14ac:dyDescent="0.25">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ht="13.8" x14ac:dyDescent="0.25">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ht="13.8" x14ac:dyDescent="0.25">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ht="13.8" x14ac:dyDescent="0.25">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ht="13.8" x14ac:dyDescent="0.25">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ht="13.8" x14ac:dyDescent="0.25">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ht="13.8" x14ac:dyDescent="0.25">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ht="13.8" x14ac:dyDescent="0.25">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ht="13.8" x14ac:dyDescent="0.25">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ht="13.8" x14ac:dyDescent="0.25">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ht="13.8" x14ac:dyDescent="0.25">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ht="13.8" x14ac:dyDescent="0.25">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ht="13.8" x14ac:dyDescent="0.25">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ht="13.8" x14ac:dyDescent="0.25">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ht="13.8" x14ac:dyDescent="0.25">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ht="13.8" x14ac:dyDescent="0.25">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ht="13.8" x14ac:dyDescent="0.25">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ht="13.8" x14ac:dyDescent="0.25">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ht="13.8" x14ac:dyDescent="0.25">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ht="13.8" x14ac:dyDescent="0.25">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ht="13.8" x14ac:dyDescent="0.25">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ht="13.8" x14ac:dyDescent="0.25">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ht="13.8" x14ac:dyDescent="0.25">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ht="13.8" x14ac:dyDescent="0.25">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ht="13.8" x14ac:dyDescent="0.25">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ht="13.8" x14ac:dyDescent="0.25">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ht="13.8" x14ac:dyDescent="0.25">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ht="13.8" x14ac:dyDescent="0.25">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ht="13.8" x14ac:dyDescent="0.25">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ht="13.8" x14ac:dyDescent="0.25">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ht="13.8" x14ac:dyDescent="0.25">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44C40-E7FF-4A31-8B62-CEAD1FBB61E1}">
  <dimension ref="B2:X37"/>
  <sheetViews>
    <sheetView tabSelected="1" zoomScale="79" workbookViewId="0">
      <selection activeCell="X14" sqref="X14"/>
    </sheetView>
  </sheetViews>
  <sheetFormatPr defaultRowHeight="13.8" x14ac:dyDescent="0.25"/>
  <cols>
    <col min="1" max="1" width="3" style="31" customWidth="1"/>
    <col min="2" max="2" width="3.296875" style="31" customWidth="1"/>
    <col min="3" max="4" width="8.796875" style="31"/>
    <col min="5" max="5" width="3" style="31" customWidth="1"/>
    <col min="6" max="15" width="8.796875" style="31"/>
    <col min="16" max="21" width="9.19921875" style="31" bestFit="1" customWidth="1"/>
    <col min="22" max="16384" width="8.796875" style="31"/>
  </cols>
  <sheetData>
    <row r="2" spans="2:24" ht="25.2" customHeight="1" x14ac:dyDescent="0.5">
      <c r="B2" s="50" t="s">
        <v>1085</v>
      </c>
    </row>
    <row r="3" spans="2:24" ht="25.2" customHeight="1" x14ac:dyDescent="0.25"/>
    <row r="9" spans="2:24" x14ac:dyDescent="0.25">
      <c r="X9" s="31" t="s">
        <v>1077</v>
      </c>
    </row>
    <row r="18" spans="13:21" x14ac:dyDescent="0.25">
      <c r="O18" s="32"/>
      <c r="P18" s="41" t="str" cm="1">
        <f t="array" ref="P18:U18">Pivots!D88:I88</f>
        <v>R01</v>
      </c>
      <c r="Q18" s="41" t="str">
        <v>R02</v>
      </c>
      <c r="R18" s="41" t="str">
        <v>R03</v>
      </c>
      <c r="S18" s="41" t="str">
        <v>R04</v>
      </c>
      <c r="T18" s="41" t="str">
        <v>R05</v>
      </c>
      <c r="U18" s="42" t="str">
        <v>Grand Total</v>
      </c>
    </row>
    <row r="19" spans="13:21" x14ac:dyDescent="0.25">
      <c r="O19" s="43" t="str" cm="1">
        <f t="array" ref="O19:U36">IF(Pivots!C89:I106="","",Pivots!C89:I106)</f>
        <v>Cincinnati</v>
      </c>
      <c r="P19" s="33" t="str">
        <v/>
      </c>
      <c r="Q19" s="33" t="str">
        <v/>
      </c>
      <c r="R19" s="33" t="str">
        <v/>
      </c>
      <c r="S19" s="33" t="str">
        <v/>
      </c>
      <c r="T19" s="33" t="str">
        <v/>
      </c>
      <c r="U19" s="34" t="str">
        <v/>
      </c>
    </row>
    <row r="20" spans="13:21" x14ac:dyDescent="0.25">
      <c r="O20" s="35" t="str">
        <v>C0003</v>
      </c>
      <c r="P20" s="36">
        <v>891</v>
      </c>
      <c r="Q20" s="36">
        <v>1332</v>
      </c>
      <c r="R20" s="36">
        <v>1282</v>
      </c>
      <c r="S20" s="36">
        <v>739</v>
      </c>
      <c r="T20" s="36">
        <v>560</v>
      </c>
      <c r="U20" s="37">
        <v>4804</v>
      </c>
    </row>
    <row r="21" spans="13:21" x14ac:dyDescent="0.25">
      <c r="O21" s="35" t="str">
        <v>C0004</v>
      </c>
      <c r="P21" s="36">
        <v>1991</v>
      </c>
      <c r="Q21" s="36">
        <v>1886</v>
      </c>
      <c r="R21" s="36">
        <v>1206</v>
      </c>
      <c r="S21" s="36">
        <v>884</v>
      </c>
      <c r="T21" s="36">
        <v>1722</v>
      </c>
      <c r="U21" s="37">
        <v>7689</v>
      </c>
    </row>
    <row r="22" spans="13:21" x14ac:dyDescent="0.25">
      <c r="O22" s="35" t="str">
        <v>C0011</v>
      </c>
      <c r="P22" s="36">
        <v>1163</v>
      </c>
      <c r="Q22" s="36">
        <v>1180</v>
      </c>
      <c r="R22" s="36">
        <v>1616</v>
      </c>
      <c r="S22" s="36">
        <v>1043</v>
      </c>
      <c r="T22" s="36">
        <v>1747</v>
      </c>
      <c r="U22" s="37">
        <v>6749</v>
      </c>
    </row>
    <row r="23" spans="13:21" x14ac:dyDescent="0.25">
      <c r="O23" s="35" t="str">
        <v>C0012</v>
      </c>
      <c r="P23" s="36">
        <v>1438</v>
      </c>
      <c r="Q23" s="36">
        <v>1616</v>
      </c>
      <c r="R23" s="36">
        <v>866</v>
      </c>
      <c r="S23" s="36">
        <v>829</v>
      </c>
      <c r="T23" s="36">
        <v>2070</v>
      </c>
      <c r="U23" s="37">
        <v>6819</v>
      </c>
    </row>
    <row r="24" spans="13:21" x14ac:dyDescent="0.25">
      <c r="O24" s="43" t="str">
        <v>Cleveland</v>
      </c>
      <c r="P24" s="36" t="str">
        <v/>
      </c>
      <c r="Q24" s="36" t="str">
        <v/>
      </c>
      <c r="R24" s="36" t="str">
        <v/>
      </c>
      <c r="S24" s="36" t="str">
        <v/>
      </c>
      <c r="T24" s="36" t="str">
        <v/>
      </c>
      <c r="U24" s="37" t="str">
        <v/>
      </c>
    </row>
    <row r="25" spans="13:21" x14ac:dyDescent="0.25">
      <c r="O25" s="35" t="str">
        <v>C0002</v>
      </c>
      <c r="P25" s="36">
        <v>1233</v>
      </c>
      <c r="Q25" s="36">
        <v>223</v>
      </c>
      <c r="R25" s="36">
        <v>1680</v>
      </c>
      <c r="S25" s="36">
        <v>990</v>
      </c>
      <c r="T25" s="36">
        <v>1508</v>
      </c>
      <c r="U25" s="37">
        <v>5634</v>
      </c>
    </row>
    <row r="26" spans="13:21" x14ac:dyDescent="0.25">
      <c r="O26" s="35" t="str">
        <v>C0007</v>
      </c>
      <c r="P26" s="36">
        <v>1598</v>
      </c>
      <c r="Q26" s="36">
        <v>1907</v>
      </c>
      <c r="R26" s="36">
        <v>869</v>
      </c>
      <c r="S26" s="36">
        <v>1426</v>
      </c>
      <c r="T26" s="36">
        <v>1416</v>
      </c>
      <c r="U26" s="37">
        <v>7216</v>
      </c>
    </row>
    <row r="27" spans="13:21" x14ac:dyDescent="0.25">
      <c r="O27" s="35" t="str">
        <v>C0008</v>
      </c>
      <c r="P27" s="36">
        <v>900</v>
      </c>
      <c r="Q27" s="36">
        <v>1016</v>
      </c>
      <c r="R27" s="36">
        <v>960</v>
      </c>
      <c r="S27" s="36">
        <v>940</v>
      </c>
      <c r="T27" s="36">
        <v>1193</v>
      </c>
      <c r="U27" s="37">
        <v>5009</v>
      </c>
    </row>
    <row r="28" spans="13:21" x14ac:dyDescent="0.25">
      <c r="M28" s="45" t="e" vm="1">
        <f>Pivots!I56</f>
        <v>#VALUE!</v>
      </c>
      <c r="N28" s="46"/>
      <c r="O28" s="35" t="str">
        <v>C0010</v>
      </c>
      <c r="P28" s="36">
        <v>900</v>
      </c>
      <c r="Q28" s="36">
        <v>1470</v>
      </c>
      <c r="R28" s="36">
        <v>1617</v>
      </c>
      <c r="S28" s="36">
        <v>1314</v>
      </c>
      <c r="T28" s="36">
        <v>941</v>
      </c>
      <c r="U28" s="37">
        <v>6242</v>
      </c>
    </row>
    <row r="29" spans="13:21" x14ac:dyDescent="0.25">
      <c r="M29" s="45"/>
      <c r="N29" s="46"/>
      <c r="O29" s="35" t="str">
        <v>C0013</v>
      </c>
      <c r="P29" s="36">
        <v>1255</v>
      </c>
      <c r="Q29" s="36">
        <v>516</v>
      </c>
      <c r="R29" s="36">
        <v>1874</v>
      </c>
      <c r="S29" s="36">
        <v>1863</v>
      </c>
      <c r="T29" s="36">
        <v>1722</v>
      </c>
      <c r="U29" s="37">
        <v>7230</v>
      </c>
    </row>
    <row r="30" spans="13:21" x14ac:dyDescent="0.25">
      <c r="M30" s="45"/>
      <c r="N30" s="46"/>
      <c r="O30" s="35" t="str">
        <v>C0015</v>
      </c>
      <c r="P30" s="36">
        <v>1138</v>
      </c>
      <c r="Q30" s="36">
        <v>1898</v>
      </c>
      <c r="R30" s="36">
        <v>1482</v>
      </c>
      <c r="S30" s="36">
        <v>846</v>
      </c>
      <c r="T30" s="36">
        <v>1154</v>
      </c>
      <c r="U30" s="37">
        <v>6518</v>
      </c>
    </row>
    <row r="31" spans="13:21" x14ac:dyDescent="0.25">
      <c r="M31" s="45"/>
      <c r="N31" s="46"/>
      <c r="O31" s="43" t="str">
        <v>Columbus</v>
      </c>
      <c r="P31" s="36" t="str">
        <v/>
      </c>
      <c r="Q31" s="36" t="str">
        <v/>
      </c>
      <c r="R31" s="36" t="str">
        <v/>
      </c>
      <c r="S31" s="36" t="str">
        <v/>
      </c>
      <c r="T31" s="36" t="str">
        <v/>
      </c>
      <c r="U31" s="37" t="str">
        <v/>
      </c>
    </row>
    <row r="32" spans="13:21" x14ac:dyDescent="0.25">
      <c r="M32" s="45"/>
      <c r="N32" s="46"/>
      <c r="O32" s="35" t="str">
        <v>C0001</v>
      </c>
      <c r="P32" s="36">
        <v>1655</v>
      </c>
      <c r="Q32" s="36">
        <v>805</v>
      </c>
      <c r="R32" s="36">
        <v>2263</v>
      </c>
      <c r="S32" s="36">
        <v>987</v>
      </c>
      <c r="T32" s="36">
        <v>1075</v>
      </c>
      <c r="U32" s="37">
        <v>6785</v>
      </c>
    </row>
    <row r="33" spans="13:21" x14ac:dyDescent="0.25">
      <c r="M33" s="45"/>
      <c r="N33" s="46"/>
      <c r="O33" s="35" t="str">
        <v>C0005</v>
      </c>
      <c r="P33" s="36">
        <v>1104</v>
      </c>
      <c r="Q33" s="36">
        <v>2280</v>
      </c>
      <c r="R33" s="36">
        <v>1445</v>
      </c>
      <c r="S33" s="36">
        <v>1722</v>
      </c>
      <c r="T33" s="36">
        <v>1196</v>
      </c>
      <c r="U33" s="37">
        <v>7747</v>
      </c>
    </row>
    <row r="34" spans="13:21" x14ac:dyDescent="0.25">
      <c r="M34" s="47" t="str">
        <f>Pivots!I52</f>
        <v>% of calls:20%</v>
      </c>
      <c r="N34" s="48"/>
      <c r="O34" s="35" t="str">
        <v>C0006</v>
      </c>
      <c r="P34" s="36">
        <v>372</v>
      </c>
      <c r="Q34" s="36">
        <v>1818</v>
      </c>
      <c r="R34" s="36">
        <v>1346</v>
      </c>
      <c r="S34" s="36">
        <v>1156</v>
      </c>
      <c r="T34" s="36">
        <v>1484</v>
      </c>
      <c r="U34" s="37">
        <v>6176</v>
      </c>
    </row>
    <row r="35" spans="13:21" x14ac:dyDescent="0.25">
      <c r="M35" s="47" t="str">
        <f>Pivots!I53</f>
        <v>Call rank:3</v>
      </c>
      <c r="N35" s="48"/>
      <c r="O35" s="35" t="str">
        <v>C0009</v>
      </c>
      <c r="P35" s="36">
        <v>1415</v>
      </c>
      <c r="Q35" s="36">
        <v>1271</v>
      </c>
      <c r="R35" s="36">
        <v>1214</v>
      </c>
      <c r="S35" s="36">
        <v>1135</v>
      </c>
      <c r="T35" s="36">
        <v>1566</v>
      </c>
      <c r="U35" s="37">
        <v>6601</v>
      </c>
    </row>
    <row r="36" spans="13:21" x14ac:dyDescent="0.25">
      <c r="M36" s="47" t="str">
        <f>Pivots!I54</f>
        <v>Amount rank:3</v>
      </c>
      <c r="N36" s="48"/>
      <c r="O36" s="38" t="str">
        <v>C0014</v>
      </c>
      <c r="P36" s="39">
        <v>1362</v>
      </c>
      <c r="Q36" s="39">
        <v>1363</v>
      </c>
      <c r="R36" s="39">
        <v>1152</v>
      </c>
      <c r="S36" s="39">
        <v>777</v>
      </c>
      <c r="T36" s="39">
        <v>750</v>
      </c>
      <c r="U36" s="40">
        <v>5404</v>
      </c>
    </row>
    <row r="37" spans="13:21" x14ac:dyDescent="0.25">
      <c r="M37" s="49"/>
      <c r="N37" s="49"/>
    </row>
  </sheetData>
  <mergeCells count="4">
    <mergeCell ref="M28:N33"/>
    <mergeCell ref="M34:N34"/>
    <mergeCell ref="M35:N35"/>
    <mergeCell ref="M36:N36"/>
  </mergeCells>
  <conditionalFormatting sqref="P20:T36">
    <cfRule type="dataBar" priority="2">
      <dataBar>
        <cfvo type="num" val="0"/>
        <cfvo type="formula" val="MAX($P$20:$T$36)*2"/>
        <color theme="1" tint="0.14999847407452621"/>
      </dataBar>
      <extLst>
        <ext xmlns:x14="http://schemas.microsoft.com/office/spreadsheetml/2009/9/main" uri="{B025F937-C7B1-47D3-B67F-A62EFF666E3E}">
          <x14:id>{31D97B9F-3305-4679-82E6-14C14E4CAEF0}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1D97B9F-3305-4679-82E6-14C14E4CAEF0}">
            <x14:dataBar minLength="0" maxLength="100" border="1" gradient="0" negativeBarBorderColorSameAsPositive="0">
              <x14:cfvo type="num">
                <xm:f>0</xm:f>
              </x14:cfvo>
              <x14:cfvo type="formula">
                <xm:f>MAX($P$20:$T$36)*2</xm:f>
              </x14:cfvo>
              <x14:borderColor theme="1" tint="0.14999847407452621"/>
              <x14:negativeFillColor rgb="FFFF0000"/>
              <x14:negativeBorderColor rgb="FFFF0000"/>
              <x14:axisColor rgb="FF000000"/>
            </x14:dataBar>
          </x14:cfRule>
          <xm:sqref>P20:T36</xm:sqref>
        </x14:conditionalFormatting>
        <x14:conditionalFormatting xmlns:xm="http://schemas.microsoft.com/office/excel/2006/main">
          <x14:cfRule type="expression" priority="1" id="{546DF403-0260-4E29-98D3-73F1A6F75DF3}">
            <xm:f>P$18=Pivots!$C$50</xm:f>
            <x14:dxf>
              <fill>
                <patternFill>
                  <bgColor theme="8" tint="0.59996337778862885"/>
                </patternFill>
              </fill>
            </x14:dxf>
          </x14:cfRule>
          <xm:sqref>P18:T36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11C52-3C7D-42A7-B13B-5DD83E06A7D7}">
  <dimension ref="A3:L106"/>
  <sheetViews>
    <sheetView topLeftCell="A26" workbookViewId="0">
      <selection activeCell="I57" sqref="I57"/>
    </sheetView>
  </sheetViews>
  <sheetFormatPr defaultRowHeight="13.8" x14ac:dyDescent="0.25"/>
  <cols>
    <col min="1" max="1" width="11.8984375" bestFit="1" customWidth="1"/>
    <col min="2" max="2" width="9.09765625" bestFit="1" customWidth="1"/>
    <col min="3" max="3" width="11.8984375" bestFit="1" customWidth="1"/>
    <col min="4" max="4" width="9.09765625" bestFit="1" customWidth="1"/>
    <col min="5" max="5" width="11.8984375" bestFit="1" customWidth="1"/>
    <col min="6" max="6" width="9.09765625" bestFit="1" customWidth="1"/>
    <col min="7" max="8" width="9.19921875" bestFit="1" customWidth="1"/>
    <col min="9" max="9" width="10.09765625" bestFit="1" customWidth="1"/>
    <col min="12" max="12" width="10.19921875" bestFit="1" customWidth="1"/>
  </cols>
  <sheetData>
    <row r="3" spans="1:5" x14ac:dyDescent="0.25">
      <c r="A3" t="s">
        <v>1041</v>
      </c>
      <c r="B3" t="s">
        <v>1042</v>
      </c>
      <c r="C3" t="s">
        <v>1043</v>
      </c>
      <c r="D3" t="s">
        <v>1044</v>
      </c>
      <c r="E3" t="s">
        <v>1045</v>
      </c>
    </row>
    <row r="4" spans="1:5" x14ac:dyDescent="0.25">
      <c r="A4" s="24">
        <v>1000</v>
      </c>
      <c r="B4" s="22">
        <v>96623</v>
      </c>
      <c r="C4" s="21">
        <v>89850</v>
      </c>
      <c r="D4" s="23">
        <v>3.8854000000000033</v>
      </c>
      <c r="E4" s="24">
        <v>307</v>
      </c>
    </row>
    <row r="11" spans="1:5" x14ac:dyDescent="0.25">
      <c r="A11" t="s">
        <v>1041</v>
      </c>
      <c r="B11" t="s">
        <v>1042</v>
      </c>
      <c r="C11" t="s">
        <v>1043</v>
      </c>
      <c r="D11" t="s">
        <v>1044</v>
      </c>
      <c r="E11" t="s">
        <v>1045</v>
      </c>
    </row>
    <row r="12" spans="1:5" x14ac:dyDescent="0.25">
      <c r="A12" s="24">
        <v>200</v>
      </c>
      <c r="B12" s="22">
        <v>20104</v>
      </c>
      <c r="C12" s="21">
        <v>18209</v>
      </c>
      <c r="D12" s="23">
        <v>3.8824999999999998</v>
      </c>
      <c r="E12" s="24">
        <v>51</v>
      </c>
    </row>
    <row r="18" spans="1:6" x14ac:dyDescent="0.25">
      <c r="A18" s="25" t="s">
        <v>1046</v>
      </c>
      <c r="B18" t="s">
        <v>1041</v>
      </c>
      <c r="C18" t="s">
        <v>1060</v>
      </c>
      <c r="E18" s="25" t="s">
        <v>1046</v>
      </c>
      <c r="F18" t="s">
        <v>1041</v>
      </c>
    </row>
    <row r="19" spans="1:6" x14ac:dyDescent="0.25">
      <c r="A19" s="26" t="s">
        <v>1048</v>
      </c>
      <c r="B19" s="24">
        <v>21</v>
      </c>
      <c r="C19" s="20">
        <v>21</v>
      </c>
      <c r="E19" s="26" t="s">
        <v>1064</v>
      </c>
      <c r="F19" s="24">
        <v>27</v>
      </c>
    </row>
    <row r="20" spans="1:6" x14ac:dyDescent="0.25">
      <c r="A20" s="26" t="s">
        <v>1049</v>
      </c>
      <c r="B20" s="24">
        <v>18</v>
      </c>
      <c r="C20" s="20">
        <v>18</v>
      </c>
      <c r="E20" s="26" t="s">
        <v>1062</v>
      </c>
      <c r="F20" s="24">
        <v>22</v>
      </c>
    </row>
    <row r="21" spans="1:6" x14ac:dyDescent="0.25">
      <c r="A21" s="26" t="s">
        <v>1050</v>
      </c>
      <c r="B21" s="24">
        <v>31</v>
      </c>
      <c r="C21" s="20">
        <v>31</v>
      </c>
      <c r="E21" s="26" t="s">
        <v>1066</v>
      </c>
      <c r="F21" s="24">
        <v>27</v>
      </c>
    </row>
    <row r="22" spans="1:6" x14ac:dyDescent="0.25">
      <c r="A22" s="26" t="s">
        <v>1051</v>
      </c>
      <c r="B22" s="24">
        <v>20</v>
      </c>
      <c r="C22" s="20">
        <v>20</v>
      </c>
      <c r="E22" s="26" t="s">
        <v>1067</v>
      </c>
      <c r="F22" s="24">
        <v>27</v>
      </c>
    </row>
    <row r="23" spans="1:6" x14ac:dyDescent="0.25">
      <c r="A23" s="26" t="s">
        <v>1052</v>
      </c>
      <c r="B23" s="24">
        <v>8</v>
      </c>
      <c r="C23" s="20">
        <v>8</v>
      </c>
      <c r="E23" s="26" t="s">
        <v>1065</v>
      </c>
      <c r="F23" s="24">
        <v>27</v>
      </c>
    </row>
    <row r="24" spans="1:6" x14ac:dyDescent="0.25">
      <c r="A24" s="26" t="s">
        <v>1053</v>
      </c>
      <c r="B24" s="24">
        <v>12</v>
      </c>
      <c r="C24" s="20">
        <v>12</v>
      </c>
      <c r="E24" s="26" t="s">
        <v>1061</v>
      </c>
      <c r="F24" s="24">
        <v>32</v>
      </c>
    </row>
    <row r="25" spans="1:6" x14ac:dyDescent="0.25">
      <c r="A25" s="26" t="s">
        <v>1054</v>
      </c>
      <c r="B25" s="24">
        <v>12</v>
      </c>
      <c r="C25" s="20">
        <v>12</v>
      </c>
      <c r="E25" s="26" t="s">
        <v>1063</v>
      </c>
      <c r="F25" s="24">
        <v>38</v>
      </c>
    </row>
    <row r="26" spans="1:6" x14ac:dyDescent="0.25">
      <c r="A26" s="26" t="s">
        <v>1055</v>
      </c>
      <c r="B26" s="24">
        <v>7</v>
      </c>
      <c r="C26" s="20">
        <v>7</v>
      </c>
      <c r="E26" s="26" t="s">
        <v>1047</v>
      </c>
      <c r="F26" s="24">
        <v>200</v>
      </c>
    </row>
    <row r="27" spans="1:6" x14ac:dyDescent="0.25">
      <c r="A27" s="26" t="s">
        <v>1056</v>
      </c>
      <c r="B27" s="24">
        <v>20</v>
      </c>
      <c r="C27" s="20">
        <v>20</v>
      </c>
    </row>
    <row r="28" spans="1:6" x14ac:dyDescent="0.25">
      <c r="A28" s="26" t="s">
        <v>1057</v>
      </c>
      <c r="B28" s="24">
        <v>24</v>
      </c>
      <c r="C28" s="20">
        <v>24</v>
      </c>
    </row>
    <row r="29" spans="1:6" x14ac:dyDescent="0.25">
      <c r="A29" s="26" t="s">
        <v>1058</v>
      </c>
      <c r="B29" s="24">
        <v>12</v>
      </c>
      <c r="C29" s="20">
        <v>12</v>
      </c>
    </row>
    <row r="30" spans="1:6" x14ac:dyDescent="0.25">
      <c r="A30" s="26" t="s">
        <v>1059</v>
      </c>
      <c r="B30" s="24">
        <v>15</v>
      </c>
      <c r="C30" s="20">
        <v>15</v>
      </c>
    </row>
    <row r="31" spans="1:6" x14ac:dyDescent="0.25">
      <c r="A31" s="26" t="s">
        <v>1047</v>
      </c>
      <c r="B31" s="24">
        <v>200</v>
      </c>
      <c r="C31" s="20">
        <v>200</v>
      </c>
    </row>
    <row r="33" spans="1:12" x14ac:dyDescent="0.25">
      <c r="E33" t="s">
        <v>1068</v>
      </c>
      <c r="G33" t="s">
        <v>1074</v>
      </c>
      <c r="H33" t="str">
        <f>C50</f>
        <v>R05</v>
      </c>
    </row>
    <row r="35" spans="1:12" x14ac:dyDescent="0.25">
      <c r="E35" t="s">
        <v>1069</v>
      </c>
      <c r="F35" t="s">
        <v>1070</v>
      </c>
      <c r="G35" t="s">
        <v>1071</v>
      </c>
      <c r="H35" t="s">
        <v>1072</v>
      </c>
      <c r="I35" t="s">
        <v>1073</v>
      </c>
    </row>
    <row r="36" spans="1:12" x14ac:dyDescent="0.25">
      <c r="A36" s="25" t="s">
        <v>1046</v>
      </c>
      <c r="B36" t="s">
        <v>1041</v>
      </c>
      <c r="C36" t="s">
        <v>1042</v>
      </c>
      <c r="E36" t="str" cm="1">
        <f t="array" ref="E36:G40">A37:C41</f>
        <v>R01</v>
      </c>
      <c r="F36">
        <v>189</v>
      </c>
      <c r="G36" s="28">
        <v>18415</v>
      </c>
      <c r="H36" t="str">
        <f>IF(E36=$H$33,F$36,"N/A")</f>
        <v>N/A</v>
      </c>
      <c r="I36" t="str">
        <f>IF(E36=$H$33,G36,"N/A")</f>
        <v>N/A</v>
      </c>
    </row>
    <row r="37" spans="1:12" x14ac:dyDescent="0.25">
      <c r="A37" s="26" t="s">
        <v>11</v>
      </c>
      <c r="B37" s="24">
        <v>189</v>
      </c>
      <c r="C37" s="27">
        <v>18415</v>
      </c>
      <c r="E37" t="str">
        <v>R02</v>
      </c>
      <c r="F37">
        <v>218</v>
      </c>
      <c r="G37" s="28">
        <v>20581</v>
      </c>
      <c r="H37" t="str">
        <f t="shared" ref="H37:H40" si="0">IF(E37=$H$33,F$36,"N/A")</f>
        <v>N/A</v>
      </c>
      <c r="I37" t="str">
        <f t="shared" ref="I37:I40" si="1">IF(E37=$H$33,G37,"N/A")</f>
        <v>N/A</v>
      </c>
    </row>
    <row r="38" spans="1:12" x14ac:dyDescent="0.25">
      <c r="A38" s="26" t="s">
        <v>9</v>
      </c>
      <c r="B38" s="24">
        <v>218</v>
      </c>
      <c r="C38" s="27">
        <v>20581</v>
      </c>
      <c r="E38" t="str">
        <v>R03</v>
      </c>
      <c r="F38">
        <v>207</v>
      </c>
      <c r="G38" s="28">
        <v>20872</v>
      </c>
      <c r="H38" t="str">
        <f t="shared" si="0"/>
        <v>N/A</v>
      </c>
      <c r="I38" t="str">
        <f t="shared" si="1"/>
        <v>N/A</v>
      </c>
    </row>
    <row r="39" spans="1:12" x14ac:dyDescent="0.25">
      <c r="A39" s="26" t="s">
        <v>6</v>
      </c>
      <c r="B39" s="24">
        <v>207</v>
      </c>
      <c r="C39" s="27">
        <v>20872</v>
      </c>
      <c r="E39" t="str">
        <v>R04</v>
      </c>
      <c r="F39">
        <v>186</v>
      </c>
      <c r="G39" s="28">
        <v>16651</v>
      </c>
      <c r="H39" t="str">
        <f t="shared" si="0"/>
        <v>N/A</v>
      </c>
      <c r="I39" t="str">
        <f t="shared" si="1"/>
        <v>N/A</v>
      </c>
    </row>
    <row r="40" spans="1:12" x14ac:dyDescent="0.25">
      <c r="A40" s="26" t="s">
        <v>13</v>
      </c>
      <c r="B40" s="24">
        <v>186</v>
      </c>
      <c r="C40" s="27">
        <v>16651</v>
      </c>
      <c r="E40" t="str">
        <v>R05</v>
      </c>
      <c r="F40">
        <v>200</v>
      </c>
      <c r="G40" s="28">
        <v>20104</v>
      </c>
      <c r="H40">
        <f t="shared" si="0"/>
        <v>189</v>
      </c>
      <c r="I40">
        <f t="shared" si="1"/>
        <v>20104</v>
      </c>
    </row>
    <row r="41" spans="1:12" x14ac:dyDescent="0.25">
      <c r="A41" s="26" t="s">
        <v>10</v>
      </c>
      <c r="B41" s="24">
        <v>200</v>
      </c>
      <c r="C41" s="27">
        <v>20104</v>
      </c>
    </row>
    <row r="42" spans="1:12" x14ac:dyDescent="0.25">
      <c r="A42" s="26" t="s">
        <v>1047</v>
      </c>
      <c r="B42" s="24">
        <v>1000</v>
      </c>
      <c r="C42" s="27">
        <v>96623</v>
      </c>
    </row>
    <row r="46" spans="1:12" x14ac:dyDescent="0.25">
      <c r="H46" t="s">
        <v>1078</v>
      </c>
    </row>
    <row r="48" spans="1:12" x14ac:dyDescent="0.25">
      <c r="H48" t="s">
        <v>1079</v>
      </c>
      <c r="I48" s="44">
        <f>A12/A4</f>
        <v>0.2</v>
      </c>
      <c r="K48" t="s">
        <v>1082</v>
      </c>
      <c r="L48">
        <f>_xlfn.XLOOKUP(C50,E36:E40,F36:F40)</f>
        <v>200</v>
      </c>
    </row>
    <row r="49" spans="3:12" x14ac:dyDescent="0.25">
      <c r="C49" s="25" t="s">
        <v>1046</v>
      </c>
      <c r="H49" t="s">
        <v>1080</v>
      </c>
      <c r="I49">
        <f>_xlfn.RANK.AVG(L48,F36:F40)</f>
        <v>3</v>
      </c>
      <c r="K49" t="s">
        <v>1071</v>
      </c>
      <c r="L49" s="27">
        <f>_xlfn.XLOOKUP(C50,E36:E40,G36:G40)</f>
        <v>20104</v>
      </c>
    </row>
    <row r="50" spans="3:12" x14ac:dyDescent="0.25">
      <c r="C50" s="29" t="s">
        <v>10</v>
      </c>
      <c r="H50" t="s">
        <v>1081</v>
      </c>
      <c r="I50">
        <f>_xlfn.RANK.AVG(L49,G36:G40)</f>
        <v>3</v>
      </c>
    </row>
    <row r="52" spans="3:12" x14ac:dyDescent="0.25">
      <c r="H52" t="s">
        <v>1083</v>
      </c>
      <c r="I52" t="str">
        <f>"% of calls:"&amp;TEXT(I48,"0%")</f>
        <v>% of calls:20%</v>
      </c>
    </row>
    <row r="53" spans="3:12" x14ac:dyDescent="0.25">
      <c r="I53" t="str">
        <f>IF(COUNTA(C50:C55)&gt;1,"","Call rank:"&amp;I49)</f>
        <v>Call rank:3</v>
      </c>
    </row>
    <row r="54" spans="3:12" x14ac:dyDescent="0.25">
      <c r="I54" t="str">
        <f>IF(COUNTA(C50:C54)&gt;1,"","Amount rank:"&amp;I50)</f>
        <v>Amount rank:3</v>
      </c>
    </row>
    <row r="56" spans="3:12" x14ac:dyDescent="0.25">
      <c r="C56" s="25" t="s">
        <v>1041</v>
      </c>
      <c r="D56" s="25" t="s">
        <v>1075</v>
      </c>
      <c r="H56" t="s">
        <v>1084</v>
      </c>
      <c r="I56" t="e" vm="1">
        <f>IF(COUNTA(C50:C55)&gt;1,"",_xlfn.XLOOKUP(C50,Assets!$E$3:$E$7,Assets!$F$3:$F$7))</f>
        <v>#VALUE!</v>
      </c>
    </row>
    <row r="57" spans="3:12" x14ac:dyDescent="0.25">
      <c r="C57" s="25" t="s">
        <v>1046</v>
      </c>
      <c r="D57" t="s">
        <v>998</v>
      </c>
      <c r="E57" t="s">
        <v>997</v>
      </c>
      <c r="F57" t="s">
        <v>1047</v>
      </c>
    </row>
    <row r="58" spans="3:12" x14ac:dyDescent="0.25">
      <c r="C58" s="26" t="s">
        <v>1001</v>
      </c>
      <c r="D58" s="24">
        <v>144</v>
      </c>
      <c r="E58" s="24">
        <v>132</v>
      </c>
      <c r="F58" s="24">
        <v>276</v>
      </c>
    </row>
    <row r="59" spans="3:12" x14ac:dyDescent="0.25">
      <c r="C59" s="26" t="s">
        <v>1000</v>
      </c>
      <c r="D59" s="24">
        <v>326</v>
      </c>
      <c r="E59" s="24">
        <v>63</v>
      </c>
      <c r="F59" s="24">
        <v>389</v>
      </c>
    </row>
    <row r="60" spans="3:12" x14ac:dyDescent="0.25">
      <c r="C60" s="26" t="s">
        <v>999</v>
      </c>
      <c r="D60" s="24">
        <v>129</v>
      </c>
      <c r="E60" s="24">
        <v>206</v>
      </c>
      <c r="F60" s="24">
        <v>335</v>
      </c>
    </row>
    <row r="61" spans="3:12" x14ac:dyDescent="0.25">
      <c r="C61" s="26" t="s">
        <v>1047</v>
      </c>
      <c r="D61" s="24">
        <v>599</v>
      </c>
      <c r="E61" s="24">
        <v>401</v>
      </c>
      <c r="F61" s="24">
        <v>1000</v>
      </c>
    </row>
    <row r="75" spans="3:4" x14ac:dyDescent="0.25">
      <c r="C75" s="25" t="s">
        <v>1046</v>
      </c>
      <c r="D75" t="s">
        <v>1041</v>
      </c>
    </row>
    <row r="76" spans="3:4" x14ac:dyDescent="0.25">
      <c r="C76" s="26">
        <v>2</v>
      </c>
      <c r="D76" s="24">
        <v>10</v>
      </c>
    </row>
    <row r="77" spans="3:4" x14ac:dyDescent="0.25">
      <c r="C77" s="26">
        <v>3</v>
      </c>
      <c r="D77" s="24">
        <v>44</v>
      </c>
    </row>
    <row r="78" spans="3:4" x14ac:dyDescent="0.25">
      <c r="C78" s="26">
        <v>4</v>
      </c>
      <c r="D78" s="24">
        <v>95</v>
      </c>
    </row>
    <row r="79" spans="3:4" x14ac:dyDescent="0.25">
      <c r="C79" s="26">
        <v>5</v>
      </c>
      <c r="D79" s="24">
        <v>51</v>
      </c>
    </row>
    <row r="80" spans="3:4" x14ac:dyDescent="0.25">
      <c r="C80" s="26" t="s">
        <v>1047</v>
      </c>
      <c r="D80" s="24">
        <v>200</v>
      </c>
    </row>
    <row r="87" spans="3:9" x14ac:dyDescent="0.25">
      <c r="C87" s="25" t="s">
        <v>1042</v>
      </c>
      <c r="D87" s="25" t="s">
        <v>1075</v>
      </c>
    </row>
    <row r="88" spans="3:9" x14ac:dyDescent="0.25">
      <c r="C88" s="25" t="s">
        <v>1046</v>
      </c>
      <c r="D88" t="s">
        <v>11</v>
      </c>
      <c r="E88" t="s">
        <v>9</v>
      </c>
      <c r="F88" t="s">
        <v>6</v>
      </c>
      <c r="G88" t="s">
        <v>13</v>
      </c>
      <c r="H88" t="s">
        <v>10</v>
      </c>
      <c r="I88" t="s">
        <v>1047</v>
      </c>
    </row>
    <row r="89" spans="3:9" x14ac:dyDescent="0.25">
      <c r="C89" s="26" t="s">
        <v>1001</v>
      </c>
      <c r="D89" s="21"/>
      <c r="E89" s="21"/>
      <c r="F89" s="21"/>
      <c r="G89" s="21"/>
      <c r="H89" s="21"/>
      <c r="I89" s="21"/>
    </row>
    <row r="90" spans="3:9" x14ac:dyDescent="0.25">
      <c r="C90" s="30" t="s">
        <v>20</v>
      </c>
      <c r="D90" s="27">
        <v>891</v>
      </c>
      <c r="E90" s="27">
        <v>1332</v>
      </c>
      <c r="F90" s="27">
        <v>1282</v>
      </c>
      <c r="G90" s="27">
        <v>739</v>
      </c>
      <c r="H90" s="27">
        <v>560</v>
      </c>
      <c r="I90" s="27">
        <v>4804</v>
      </c>
    </row>
    <row r="91" spans="3:9" x14ac:dyDescent="0.25">
      <c r="C91" s="30" t="s">
        <v>12</v>
      </c>
      <c r="D91" s="27">
        <v>1991</v>
      </c>
      <c r="E91" s="27">
        <v>1886</v>
      </c>
      <c r="F91" s="27">
        <v>1206</v>
      </c>
      <c r="G91" s="27">
        <v>884</v>
      </c>
      <c r="H91" s="27">
        <v>1722</v>
      </c>
      <c r="I91" s="27">
        <v>7689</v>
      </c>
    </row>
    <row r="92" spans="3:9" x14ac:dyDescent="0.25">
      <c r="C92" s="30" t="s">
        <v>8</v>
      </c>
      <c r="D92" s="27">
        <v>1163</v>
      </c>
      <c r="E92" s="27">
        <v>1180</v>
      </c>
      <c r="F92" s="27">
        <v>1616</v>
      </c>
      <c r="G92" s="27">
        <v>1043</v>
      </c>
      <c r="H92" s="27">
        <v>1747</v>
      </c>
      <c r="I92" s="27">
        <v>6749</v>
      </c>
    </row>
    <row r="93" spans="3:9" x14ac:dyDescent="0.25">
      <c r="C93" s="30" t="s">
        <v>16</v>
      </c>
      <c r="D93" s="27">
        <v>1438</v>
      </c>
      <c r="E93" s="27">
        <v>1616</v>
      </c>
      <c r="F93" s="27">
        <v>866</v>
      </c>
      <c r="G93" s="27">
        <v>829</v>
      </c>
      <c r="H93" s="27">
        <v>2070</v>
      </c>
      <c r="I93" s="27">
        <v>6819</v>
      </c>
    </row>
    <row r="94" spans="3:9" x14ac:dyDescent="0.25">
      <c r="C94" s="26" t="s">
        <v>1000</v>
      </c>
      <c r="D94" s="27"/>
      <c r="E94" s="27"/>
      <c r="F94" s="27"/>
      <c r="G94" s="27"/>
      <c r="H94" s="27"/>
      <c r="I94" s="27"/>
    </row>
    <row r="95" spans="3:9" x14ac:dyDescent="0.25">
      <c r="C95" s="30" t="s">
        <v>24</v>
      </c>
      <c r="D95" s="27">
        <v>1233</v>
      </c>
      <c r="E95" s="27">
        <v>223</v>
      </c>
      <c r="F95" s="27">
        <v>1680</v>
      </c>
      <c r="G95" s="27">
        <v>990</v>
      </c>
      <c r="H95" s="27">
        <v>1508</v>
      </c>
      <c r="I95" s="27">
        <v>5634</v>
      </c>
    </row>
    <row r="96" spans="3:9" x14ac:dyDescent="0.25">
      <c r="C96" s="30" t="s">
        <v>15</v>
      </c>
      <c r="D96" s="27">
        <v>1598</v>
      </c>
      <c r="E96" s="27">
        <v>1907</v>
      </c>
      <c r="F96" s="27">
        <v>869</v>
      </c>
      <c r="G96" s="27">
        <v>1426</v>
      </c>
      <c r="H96" s="27">
        <v>1416</v>
      </c>
      <c r="I96" s="27">
        <v>7216</v>
      </c>
    </row>
    <row r="97" spans="3:9" x14ac:dyDescent="0.25">
      <c r="C97" s="30" t="s">
        <v>5</v>
      </c>
      <c r="D97" s="27">
        <v>900</v>
      </c>
      <c r="E97" s="27">
        <v>1016</v>
      </c>
      <c r="F97" s="27">
        <v>960</v>
      </c>
      <c r="G97" s="27">
        <v>940</v>
      </c>
      <c r="H97" s="27">
        <v>1193</v>
      </c>
      <c r="I97" s="27">
        <v>5009</v>
      </c>
    </row>
    <row r="98" spans="3:9" x14ac:dyDescent="0.25">
      <c r="C98" s="30" t="s">
        <v>18</v>
      </c>
      <c r="D98" s="27">
        <v>900</v>
      </c>
      <c r="E98" s="27">
        <v>1470</v>
      </c>
      <c r="F98" s="27">
        <v>1617</v>
      </c>
      <c r="G98" s="27">
        <v>1314</v>
      </c>
      <c r="H98" s="27">
        <v>941</v>
      </c>
      <c r="I98" s="27">
        <v>6242</v>
      </c>
    </row>
    <row r="99" spans="3:9" x14ac:dyDescent="0.25">
      <c r="C99" s="30" t="s">
        <v>14</v>
      </c>
      <c r="D99" s="27">
        <v>1255</v>
      </c>
      <c r="E99" s="27">
        <v>516</v>
      </c>
      <c r="F99" s="27">
        <v>1874</v>
      </c>
      <c r="G99" s="27">
        <v>1863</v>
      </c>
      <c r="H99" s="27">
        <v>1722</v>
      </c>
      <c r="I99" s="27">
        <v>7230</v>
      </c>
    </row>
    <row r="100" spans="3:9" x14ac:dyDescent="0.25">
      <c r="C100" s="30" t="s">
        <v>19</v>
      </c>
      <c r="D100" s="27">
        <v>1138</v>
      </c>
      <c r="E100" s="27">
        <v>1898</v>
      </c>
      <c r="F100" s="27">
        <v>1482</v>
      </c>
      <c r="G100" s="27">
        <v>846</v>
      </c>
      <c r="H100" s="27">
        <v>1154</v>
      </c>
      <c r="I100" s="27">
        <v>6518</v>
      </c>
    </row>
    <row r="101" spans="3:9" x14ac:dyDescent="0.25">
      <c r="C101" s="26" t="s">
        <v>999</v>
      </c>
      <c r="D101" s="27"/>
      <c r="E101" s="27"/>
      <c r="F101" s="27"/>
      <c r="G101" s="27"/>
      <c r="H101" s="27"/>
      <c r="I101" s="27"/>
    </row>
    <row r="102" spans="3:9" x14ac:dyDescent="0.25">
      <c r="C102" s="30" t="s">
        <v>17</v>
      </c>
      <c r="D102" s="27">
        <v>1655</v>
      </c>
      <c r="E102" s="27">
        <v>805</v>
      </c>
      <c r="F102" s="27">
        <v>2263</v>
      </c>
      <c r="G102" s="27">
        <v>987</v>
      </c>
      <c r="H102" s="27">
        <v>1075</v>
      </c>
      <c r="I102" s="27">
        <v>6785</v>
      </c>
    </row>
    <row r="103" spans="3:9" x14ac:dyDescent="0.25">
      <c r="C103" s="30" t="s">
        <v>23</v>
      </c>
      <c r="D103" s="27">
        <v>1104</v>
      </c>
      <c r="E103" s="27">
        <v>2280</v>
      </c>
      <c r="F103" s="27">
        <v>1445</v>
      </c>
      <c r="G103" s="27">
        <v>1722</v>
      </c>
      <c r="H103" s="27">
        <v>1196</v>
      </c>
      <c r="I103" s="27">
        <v>7747</v>
      </c>
    </row>
    <row r="104" spans="3:9" x14ac:dyDescent="0.25">
      <c r="C104" s="30" t="s">
        <v>7</v>
      </c>
      <c r="D104" s="27">
        <v>372</v>
      </c>
      <c r="E104" s="27">
        <v>1818</v>
      </c>
      <c r="F104" s="27">
        <v>1346</v>
      </c>
      <c r="G104" s="27">
        <v>1156</v>
      </c>
      <c r="H104" s="27">
        <v>1484</v>
      </c>
      <c r="I104" s="27">
        <v>6176</v>
      </c>
    </row>
    <row r="105" spans="3:9" x14ac:dyDescent="0.25">
      <c r="C105" s="30" t="s">
        <v>22</v>
      </c>
      <c r="D105" s="27">
        <v>1415</v>
      </c>
      <c r="E105" s="27">
        <v>1271</v>
      </c>
      <c r="F105" s="27">
        <v>1214</v>
      </c>
      <c r="G105" s="27">
        <v>1135</v>
      </c>
      <c r="H105" s="27">
        <v>1566</v>
      </c>
      <c r="I105" s="27">
        <v>6601</v>
      </c>
    </row>
    <row r="106" spans="3:9" x14ac:dyDescent="0.25">
      <c r="C106" s="30" t="s">
        <v>21</v>
      </c>
      <c r="D106" s="27">
        <v>1362</v>
      </c>
      <c r="E106" s="27">
        <v>1363</v>
      </c>
      <c r="F106" s="27">
        <v>1152</v>
      </c>
      <c r="G106" s="27">
        <v>777</v>
      </c>
      <c r="H106" s="27">
        <v>750</v>
      </c>
      <c r="I106" s="27">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B1" zoomScale="115" zoomScaleNormal="115" workbookViewId="0">
      <selection activeCell="D13" sqref="D13"/>
    </sheetView>
  </sheetViews>
  <sheetFormatPr defaultRowHeight="13.8" x14ac:dyDescent="0.25"/>
  <cols>
    <col min="5" max="5" width="10.8984375" customWidth="1"/>
    <col min="6" max="6" width="9.8984375" customWidth="1"/>
  </cols>
  <sheetData>
    <row r="2" spans="5:6" x14ac:dyDescent="0.25">
      <c r="E2" t="s">
        <v>1039</v>
      </c>
      <c r="F2" t="s">
        <v>1040</v>
      </c>
    </row>
    <row r="3" spans="5:6" ht="25.5" customHeight="1" x14ac:dyDescent="0.25">
      <c r="E3" t="s">
        <v>11</v>
      </c>
      <c r="F3" t="e" vm="2">
        <v>#VALUE!</v>
      </c>
    </row>
    <row r="4" spans="5:6" ht="25.5" customHeight="1" x14ac:dyDescent="0.25">
      <c r="E4" t="s">
        <v>9</v>
      </c>
      <c r="F4" t="e" vm="3">
        <v>#VALUE!</v>
      </c>
    </row>
    <row r="5" spans="5:6" ht="25.5" customHeight="1" x14ac:dyDescent="0.25">
      <c r="E5" t="s">
        <v>6</v>
      </c>
      <c r="F5" t="e" vm="4">
        <v>#VALUE!</v>
      </c>
    </row>
    <row r="6" spans="5:6" ht="25.5" customHeight="1" x14ac:dyDescent="0.25">
      <c r="E6" t="s">
        <v>13</v>
      </c>
      <c r="F6" t="e" vm="5">
        <v>#VALUE!</v>
      </c>
    </row>
    <row r="7" spans="5:6" ht="25.5" customHeight="1" x14ac:dyDescent="0.25">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Customer Centre Report</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a487</cp:lastModifiedBy>
  <dcterms:created xsi:type="dcterms:W3CDTF">2021-03-14T20:21:32Z</dcterms:created>
  <dcterms:modified xsi:type="dcterms:W3CDTF">2025-05-17T16:00:13Z</dcterms:modified>
</cp:coreProperties>
</file>