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wor\OneDrive\Desktop\mansoor\"/>
    </mc:Choice>
  </mc:AlternateContent>
  <bookViews>
    <workbookView xWindow="0" yWindow="0" windowWidth="28800" windowHeight="12315" activeTab="2"/>
  </bookViews>
  <sheets>
    <sheet name="Mayabunder station" sheetId="2" r:id="rId1"/>
    <sheet name="average" sheetId="3" r:id="rId2"/>
    <sheet name="manually gathered data 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7" l="1"/>
  <c r="I51" i="7"/>
  <c r="J51" i="7"/>
  <c r="K51" i="7"/>
  <c r="L51" i="7"/>
  <c r="M51" i="7"/>
  <c r="N51" i="7"/>
  <c r="O51" i="7"/>
  <c r="P51" i="7"/>
  <c r="Q51" i="7"/>
  <c r="R51" i="7"/>
  <c r="S51" i="7"/>
  <c r="H52" i="7"/>
  <c r="I52" i="7"/>
  <c r="J52" i="7"/>
  <c r="K52" i="7"/>
  <c r="L52" i="7"/>
  <c r="M52" i="7"/>
  <c r="N52" i="7"/>
  <c r="O52" i="7"/>
  <c r="P52" i="7"/>
  <c r="Q52" i="7"/>
  <c r="R52" i="7"/>
  <c r="S52" i="7"/>
  <c r="I50" i="7"/>
  <c r="J50" i="7"/>
  <c r="K50" i="7"/>
  <c r="L50" i="7"/>
  <c r="M50" i="7"/>
  <c r="N50" i="7"/>
  <c r="O50" i="7"/>
  <c r="P50" i="7"/>
  <c r="Q50" i="7"/>
  <c r="R50" i="7"/>
  <c r="S50" i="7"/>
  <c r="H50" i="7"/>
  <c r="T47" i="7"/>
  <c r="O10" i="2"/>
  <c r="O11" i="2"/>
  <c r="O12" i="2"/>
  <c r="O13" i="2"/>
  <c r="O14" i="2"/>
  <c r="O15" i="2"/>
  <c r="O16" i="2"/>
  <c r="O17" i="2"/>
  <c r="O18" i="2"/>
  <c r="O19" i="2"/>
  <c r="O20" i="2"/>
  <c r="O21" i="2"/>
</calcChain>
</file>

<file path=xl/sharedStrings.xml><?xml version="1.0" encoding="utf-8"?>
<sst xmlns="http://schemas.openxmlformats.org/spreadsheetml/2006/main" count="64" uniqueCount="57">
  <si>
    <t>Mayabunder</t>
  </si>
  <si>
    <t>January</t>
  </si>
  <si>
    <t>February</t>
  </si>
  <si>
    <t>March</t>
  </si>
  <si>
    <t>April</t>
  </si>
  <si>
    <t>May</t>
  </si>
  <si>
    <t>October</t>
  </si>
  <si>
    <t>November</t>
  </si>
  <si>
    <t>December</t>
  </si>
  <si>
    <t>June</t>
  </si>
  <si>
    <t>July</t>
  </si>
  <si>
    <t>August</t>
  </si>
  <si>
    <t>September</t>
  </si>
  <si>
    <t>Total</t>
  </si>
  <si>
    <t>Month
/Year</t>
  </si>
  <si>
    <t>Rainfall data from 2011 to 2022</t>
  </si>
  <si>
    <t>http://andssw1.and.nic.in/ecostat/2010/metrologicalstatistics2010.pdf</t>
  </si>
  <si>
    <t>Source:</t>
  </si>
  <si>
    <t>Row Labels</t>
  </si>
  <si>
    <t>Grand Total</t>
  </si>
  <si>
    <t>Sum of 2011</t>
  </si>
  <si>
    <t>Sum of 2012</t>
  </si>
  <si>
    <t>Sum of 2014</t>
  </si>
  <si>
    <t>Sum of 2013</t>
  </si>
  <si>
    <t>Sum of 2015</t>
  </si>
  <si>
    <t>Sum of 2016</t>
  </si>
  <si>
    <t>Sum of 2017</t>
  </si>
  <si>
    <t>Sum of 2018</t>
  </si>
  <si>
    <t>Sum of 2019</t>
  </si>
  <si>
    <t>Sum of 2020</t>
  </si>
  <si>
    <t>Sum of 2021</t>
  </si>
  <si>
    <t>Sum of 2022</t>
  </si>
  <si>
    <t>Average of Months</t>
  </si>
  <si>
    <t>Most Probable months for Electrical Faults were identified based on the value of rainfall (highlighted in Red)</t>
  </si>
  <si>
    <t>Manually gathered data for faults location for the year 2022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</si>
  <si>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</si>
  <si>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</si>
  <si>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</si>
  <si>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</si>
  <si>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</si>
  <si>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</si>
  <si>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</si>
  <si>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</si>
  <si>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</si>
  <si>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</si>
  <si>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</si>
  <si>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Rampur Feeder</t>
  </si>
  <si>
    <t>Pokadera feeder</t>
  </si>
  <si>
    <t>Mayabunder Feeder</t>
  </si>
  <si>
    <t>No.of Faults</t>
  </si>
  <si>
    <t>Forecasted Table for the year 2023</t>
  </si>
  <si>
    <t>Rampur</t>
  </si>
  <si>
    <t>Pokadera</t>
  </si>
  <si>
    <t xml:space="preserve"> </t>
  </si>
  <si>
    <r>
      <t xml:space="preserve">Based on the recommendation of the above forecasted table ,  </t>
    </r>
    <r>
      <rPr>
        <b/>
        <sz val="16"/>
        <color theme="1"/>
        <rFont val="Century Gothic"/>
        <family val="2"/>
      </rPr>
      <t>a new complaint redressal cell</t>
    </r>
    <r>
      <rPr>
        <sz val="16"/>
        <color theme="1"/>
        <rFont val="Century Gothic"/>
        <family val="2"/>
      </rPr>
      <t xml:space="preserve"> was formed at Rampur feeder area which was strengthened by providing extra staff and vehicle during the month of </t>
    </r>
    <r>
      <rPr>
        <b/>
        <sz val="16"/>
        <color theme="1"/>
        <rFont val="Century Gothic"/>
        <family val="2"/>
      </rPr>
      <t>AUGUST</t>
    </r>
    <r>
      <rPr>
        <sz val="16"/>
        <color theme="1"/>
        <rFont val="Century Gothic"/>
        <family val="2"/>
      </rPr>
      <t xml:space="preserve"> which resulted in </t>
    </r>
    <r>
      <rPr>
        <b/>
        <sz val="16"/>
        <color theme="1"/>
        <rFont val="Century Gothic"/>
        <family val="2"/>
      </rPr>
      <t>reduction in time required to resume power supply to 50%</t>
    </r>
  </si>
  <si>
    <t>Finding out the most probable months of faults</t>
  </si>
  <si>
    <t>Final Report: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</si>
</sst>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m"/>
  </numFmts>
  <fonts count="1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entury Gothic"/>
      <family val="2"/>
    </font>
    <font>
      <b/>
      <u/>
      <sz val="14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u/>
      <sz val="24"/>
      <color theme="9" tint="-0.499984740745262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0" fillId="0" borderId="0" xfId="0" applyNumberFormat="1"/>
    <xf numFmtId="0" fontId="0" fillId="0" borderId="2" xfId="0" applyBorder="1"/>
    <xf numFmtId="0" fontId="0" fillId="0" borderId="2" xfId="0" applyNumberForma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2" xfId="0" applyNumberFormat="1" applyBorder="1" applyAlignment="1">
      <alignment horizontal="center"/>
    </xf>
    <xf numFmtId="0" fontId="1" fillId="0" borderId="0" xfId="1"/>
    <xf numFmtId="0" fontId="2" fillId="0" borderId="1" xfId="2"/>
    <xf numFmtId="0" fontId="0" fillId="4" borderId="2" xfId="0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76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/>
    <xf numFmtId="0" fontId="10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/>
    <xf numFmtId="2" fontId="11" fillId="0" borderId="2" xfId="0" applyNumberFormat="1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0" fontId="13" fillId="0" borderId="0" xfId="0" applyFont="1"/>
    <xf numFmtId="0" fontId="14" fillId="0" borderId="0" xfId="1" applyFont="1"/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</cellXfs>
  <cellStyles count="3">
    <cellStyle name="Heading 1" xfId="2" builtinId="16"/>
    <cellStyle name="Normal" xfId="0" builtinId="0"/>
    <cellStyle name="Title" xfId="1" builtinId="1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Electrical Fault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23169760356784E-2"/>
          <c:y val="0.13363333333333333"/>
          <c:w val="0.89395271493470752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'manually gathered data '!$K$6</c:f>
              <c:strCache>
                <c:ptCount val="1"/>
                <c:pt idx="0">
                  <c:v>Rampur Feeder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6868475568114532"/>
                  <c:y val="-0.48211324600226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 w="6350">
                        <a:solidFill>
                          <a:schemeClr val="accent1"/>
                        </a:solidFill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'manually gathered data '!$J$7:$J$18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'manually gathered data '!$K$7:$K$18</c:f>
              <c:numCache>
                <c:formatCode>General</c:formatCode>
                <c:ptCount val="12"/>
                <c:pt idx="0">
                  <c:v>56</c:v>
                </c:pt>
                <c:pt idx="1">
                  <c:v>9</c:v>
                </c:pt>
                <c:pt idx="2">
                  <c:v>31</c:v>
                </c:pt>
                <c:pt idx="3">
                  <c:v>42</c:v>
                </c:pt>
                <c:pt idx="4">
                  <c:v>317</c:v>
                </c:pt>
                <c:pt idx="5">
                  <c:v>481</c:v>
                </c:pt>
                <c:pt idx="6">
                  <c:v>444</c:v>
                </c:pt>
                <c:pt idx="7">
                  <c:v>516</c:v>
                </c:pt>
                <c:pt idx="8">
                  <c:v>632</c:v>
                </c:pt>
                <c:pt idx="9">
                  <c:v>327</c:v>
                </c:pt>
                <c:pt idx="10">
                  <c:v>191</c:v>
                </c:pt>
                <c:pt idx="11">
                  <c:v>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'manually gathered data '!$L$6</c:f>
              <c:strCache>
                <c:ptCount val="1"/>
                <c:pt idx="0">
                  <c:v>Pokadera feeder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6456237347372831"/>
                  <c:y val="-0.467633588690804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0.0035x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6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- 0.0956x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+ 0.9903x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- 6.9789x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+ 44.901x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- 126.6x + 113.2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'manually gathered data '!$J$7:$J$18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'manually gathered data '!$L$7:$L$18</c:f>
              <c:numCache>
                <c:formatCode>General</c:formatCode>
                <c:ptCount val="12"/>
                <c:pt idx="0">
                  <c:v>23</c:v>
                </c:pt>
                <c:pt idx="1">
                  <c:v>4</c:v>
                </c:pt>
                <c:pt idx="2">
                  <c:v>12</c:v>
                </c:pt>
                <c:pt idx="3">
                  <c:v>17</c:v>
                </c:pt>
                <c:pt idx="4">
                  <c:v>127</c:v>
                </c:pt>
                <c:pt idx="5">
                  <c:v>192</c:v>
                </c:pt>
                <c:pt idx="6">
                  <c:v>177</c:v>
                </c:pt>
                <c:pt idx="7">
                  <c:v>206</c:v>
                </c:pt>
                <c:pt idx="8">
                  <c:v>252</c:v>
                </c:pt>
                <c:pt idx="9">
                  <c:v>130</c:v>
                </c:pt>
                <c:pt idx="10">
                  <c:v>76</c:v>
                </c:pt>
                <c:pt idx="11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'manually gathered data '!$M$6</c:f>
              <c:strCache>
                <c:ptCount val="1"/>
                <c:pt idx="0">
                  <c:v>Mayabunder Feeder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5148669240957756"/>
                  <c:y val="-0.41053186636094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'manually gathered data '!$J$7:$J$18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'manually gathered data '!$M$7:$M$18</c:f>
              <c:numCache>
                <c:formatCode>General</c:formatCode>
                <c:ptCount val="12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58</c:v>
                </c:pt>
                <c:pt idx="5">
                  <c:v>88</c:v>
                </c:pt>
                <c:pt idx="6">
                  <c:v>81</c:v>
                </c:pt>
                <c:pt idx="7">
                  <c:v>94</c:v>
                </c:pt>
                <c:pt idx="8">
                  <c:v>115</c:v>
                </c:pt>
                <c:pt idx="9">
                  <c:v>60</c:v>
                </c:pt>
                <c:pt idx="10">
                  <c:v>35</c:v>
                </c:pt>
                <c:pt idx="11">
                  <c:v>21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1894000"/>
        <c:axId val="381894392"/>
      </c:lineChart>
      <c:catAx>
        <c:axId val="3818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94392"/>
        <c:crosses val="autoZero"/>
        <c:auto val="1"/>
        <c:lblAlgn val="ctr"/>
        <c:lblOffset val="100"/>
        <c:noMultiLvlLbl val="0"/>
      </c:catAx>
      <c:valAx>
        <c:axId val="381894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18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19</xdr:row>
      <xdr:rowOff>44824</xdr:rowOff>
    </xdr:from>
    <xdr:to>
      <xdr:col>16</xdr:col>
      <xdr:colOff>227478</xdr:colOff>
      <xdr:row>44</xdr:row>
      <xdr:rowOff>23532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zoomScale="85" zoomScaleNormal="85" workbookViewId="0">
      <selection activeCell="I6" sqref="I6"/>
    </sheetView>
  </sheetViews>
  <sheetFormatPr defaultColWidth="14.7109375" defaultRowHeight="18.75" x14ac:dyDescent="0.3"/>
  <cols>
    <col min="1" max="1" width="14.7109375" style="32"/>
    <col min="2" max="2" width="18" style="32" customWidth="1"/>
    <col min="3" max="16384" width="14.7109375" style="32"/>
  </cols>
  <sheetData>
    <row r="2" spans="2:15" ht="31.5" x14ac:dyDescent="0.5">
      <c r="B2" s="42" t="s">
        <v>15</v>
      </c>
    </row>
    <row r="6" spans="2:15" ht="23.25" x14ac:dyDescent="0.35"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2:15" ht="20.25" customHeight="1" thickBot="1" x14ac:dyDescent="0.35">
      <c r="B7" s="24" t="s">
        <v>33</v>
      </c>
      <c r="C7" s="24"/>
      <c r="D7" s="24"/>
      <c r="E7" s="24"/>
      <c r="F7" s="24"/>
      <c r="G7" s="24"/>
      <c r="H7" s="24"/>
      <c r="I7" s="24"/>
      <c r="J7" s="24"/>
      <c r="K7"/>
      <c r="L7"/>
      <c r="M7"/>
      <c r="N7"/>
      <c r="O7"/>
    </row>
    <row r="8" spans="2:15" ht="19.5" thickTop="1" x14ac:dyDescent="0.3"/>
    <row r="9" spans="2:15" ht="15" customHeight="1" x14ac:dyDescent="0.3">
      <c r="B9" s="33" t="s">
        <v>14</v>
      </c>
      <c r="C9" s="33">
        <v>2011</v>
      </c>
      <c r="D9" s="33">
        <v>2012</v>
      </c>
      <c r="E9" s="33">
        <v>2013</v>
      </c>
      <c r="F9" s="33">
        <v>2014</v>
      </c>
      <c r="G9" s="33">
        <v>2015</v>
      </c>
      <c r="H9" s="33">
        <v>2016</v>
      </c>
      <c r="I9" s="33">
        <v>2017</v>
      </c>
      <c r="J9" s="33">
        <v>2018</v>
      </c>
      <c r="K9" s="33">
        <v>2019</v>
      </c>
      <c r="L9" s="33">
        <v>2020</v>
      </c>
      <c r="M9" s="33">
        <v>2021</v>
      </c>
      <c r="N9" s="33">
        <v>2022</v>
      </c>
      <c r="O9" s="34" t="s">
        <v>13</v>
      </c>
    </row>
    <row r="10" spans="2:15" ht="15" customHeight="1" x14ac:dyDescent="0.3">
      <c r="B10" s="33" t="s">
        <v>1</v>
      </c>
      <c r="C10" s="35">
        <v>189</v>
      </c>
      <c r="D10" s="35">
        <v>2</v>
      </c>
      <c r="E10" s="35">
        <v>10</v>
      </c>
      <c r="F10" s="35">
        <v>0</v>
      </c>
      <c r="G10" s="35">
        <v>151.6</v>
      </c>
      <c r="H10" s="35">
        <v>15</v>
      </c>
      <c r="I10" s="35">
        <v>41.7</v>
      </c>
      <c r="J10" s="35">
        <v>211.8</v>
      </c>
      <c r="K10" s="35">
        <v>116</v>
      </c>
      <c r="L10" s="35">
        <v>0</v>
      </c>
      <c r="M10" s="35">
        <v>5</v>
      </c>
      <c r="N10" s="35">
        <v>24.6</v>
      </c>
      <c r="O10" s="34">
        <f>SUM(C10:N10)</f>
        <v>766.7</v>
      </c>
    </row>
    <row r="11" spans="2:15" ht="15" customHeight="1" x14ac:dyDescent="0.3">
      <c r="B11" s="33" t="s">
        <v>2</v>
      </c>
      <c r="C11" s="35">
        <v>5</v>
      </c>
      <c r="D11" s="35">
        <v>14</v>
      </c>
      <c r="E11" s="35">
        <v>0</v>
      </c>
      <c r="F11" s="35">
        <v>1.2</v>
      </c>
      <c r="G11" s="35">
        <v>3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14</v>
      </c>
      <c r="N11" s="35">
        <v>86.8</v>
      </c>
      <c r="O11" s="34">
        <f t="shared" ref="O11:O21" si="0">SUM(C11:N11)</f>
        <v>124</v>
      </c>
    </row>
    <row r="12" spans="2:15" ht="15" customHeight="1" x14ac:dyDescent="0.3">
      <c r="B12" s="33" t="s">
        <v>3</v>
      </c>
      <c r="C12" s="35">
        <v>302</v>
      </c>
      <c r="D12" s="35">
        <v>0</v>
      </c>
      <c r="E12" s="35">
        <v>2.8</v>
      </c>
      <c r="F12" s="35">
        <v>0</v>
      </c>
      <c r="G12" s="35">
        <v>6</v>
      </c>
      <c r="H12" s="35">
        <v>0</v>
      </c>
      <c r="I12" s="35">
        <v>0</v>
      </c>
      <c r="J12" s="35">
        <v>38.200000000000003</v>
      </c>
      <c r="K12" s="35">
        <v>0</v>
      </c>
      <c r="L12" s="35">
        <v>0</v>
      </c>
      <c r="M12" s="35">
        <v>0.6</v>
      </c>
      <c r="N12" s="35">
        <v>68</v>
      </c>
      <c r="O12" s="34">
        <f t="shared" si="0"/>
        <v>417.6</v>
      </c>
    </row>
    <row r="13" spans="2:15" ht="15" customHeight="1" x14ac:dyDescent="0.3">
      <c r="B13" s="33" t="s">
        <v>4</v>
      </c>
      <c r="C13" s="35">
        <v>44</v>
      </c>
      <c r="D13" s="35">
        <v>54</v>
      </c>
      <c r="E13" s="35">
        <v>89</v>
      </c>
      <c r="F13" s="35">
        <v>7</v>
      </c>
      <c r="G13" s="35">
        <v>99.6</v>
      </c>
      <c r="H13" s="35">
        <v>0</v>
      </c>
      <c r="I13" s="35">
        <v>93.2</v>
      </c>
      <c r="J13" s="35">
        <v>66.8</v>
      </c>
      <c r="K13" s="35">
        <v>11.8</v>
      </c>
      <c r="L13" s="35">
        <v>18.3</v>
      </c>
      <c r="M13" s="35">
        <v>78.099999999999994</v>
      </c>
      <c r="N13" s="35">
        <v>14.4</v>
      </c>
      <c r="O13" s="34">
        <f t="shared" si="0"/>
        <v>576.20000000000005</v>
      </c>
    </row>
    <row r="14" spans="2:15" ht="15" customHeight="1" x14ac:dyDescent="0.3">
      <c r="B14" s="36" t="s">
        <v>5</v>
      </c>
      <c r="C14" s="35">
        <v>444</v>
      </c>
      <c r="D14" s="35">
        <v>604</v>
      </c>
      <c r="E14" s="35">
        <v>871.9</v>
      </c>
      <c r="F14" s="35">
        <v>92</v>
      </c>
      <c r="G14" s="35">
        <v>369.3</v>
      </c>
      <c r="H14" s="35">
        <v>249.4</v>
      </c>
      <c r="I14" s="35">
        <v>260.39999999999998</v>
      </c>
      <c r="J14" s="35">
        <v>230.3</v>
      </c>
      <c r="K14" s="35">
        <v>156</v>
      </c>
      <c r="L14" s="35">
        <v>88</v>
      </c>
      <c r="M14" s="35">
        <v>310.10000000000002</v>
      </c>
      <c r="N14" s="37">
        <v>633</v>
      </c>
      <c r="O14" s="34">
        <f t="shared" si="0"/>
        <v>4308.4000000000005</v>
      </c>
    </row>
    <row r="15" spans="2:15" ht="15" customHeight="1" x14ac:dyDescent="0.3">
      <c r="B15" s="36" t="s">
        <v>9</v>
      </c>
      <c r="C15" s="35">
        <v>569</v>
      </c>
      <c r="D15" s="35">
        <v>911</v>
      </c>
      <c r="E15" s="37">
        <v>1219.5</v>
      </c>
      <c r="F15" s="35">
        <v>548.4</v>
      </c>
      <c r="G15" s="35">
        <v>313</v>
      </c>
      <c r="H15" s="35">
        <v>369.6</v>
      </c>
      <c r="I15" s="35">
        <v>394.6</v>
      </c>
      <c r="J15" s="35">
        <v>375.2</v>
      </c>
      <c r="K15" s="37">
        <v>870.5</v>
      </c>
      <c r="L15" s="35">
        <v>462.4</v>
      </c>
      <c r="M15" s="35">
        <v>345.4</v>
      </c>
      <c r="N15" s="35">
        <v>154.30000000000001</v>
      </c>
      <c r="O15" s="34">
        <f t="shared" si="0"/>
        <v>6532.9</v>
      </c>
    </row>
    <row r="16" spans="2:15" ht="15" customHeight="1" x14ac:dyDescent="0.3">
      <c r="B16" s="36" t="s">
        <v>10</v>
      </c>
      <c r="C16" s="35">
        <v>819</v>
      </c>
      <c r="D16" s="35">
        <v>549</v>
      </c>
      <c r="E16" s="35">
        <v>741</v>
      </c>
      <c r="F16" s="37">
        <v>704.7</v>
      </c>
      <c r="G16" s="35">
        <v>365</v>
      </c>
      <c r="H16" s="35">
        <v>384.2</v>
      </c>
      <c r="I16" s="37">
        <v>508.3</v>
      </c>
      <c r="J16" s="35">
        <v>407.6</v>
      </c>
      <c r="K16" s="35">
        <v>241</v>
      </c>
      <c r="L16" s="35">
        <v>319.39999999999998</v>
      </c>
      <c r="M16" s="35">
        <v>413.7</v>
      </c>
      <c r="N16" s="35">
        <v>572</v>
      </c>
      <c r="O16" s="34">
        <f t="shared" si="0"/>
        <v>6024.9</v>
      </c>
    </row>
    <row r="17" spans="2:15" ht="15" customHeight="1" x14ac:dyDescent="0.3">
      <c r="B17" s="36" t="s">
        <v>11</v>
      </c>
      <c r="C17" s="35">
        <v>919</v>
      </c>
      <c r="D17" s="35">
        <v>713</v>
      </c>
      <c r="E17" s="35">
        <v>600.20000000000005</v>
      </c>
      <c r="F17" s="35">
        <v>462.3</v>
      </c>
      <c r="G17" s="37">
        <v>766.6</v>
      </c>
      <c r="H17" s="35">
        <v>257.60000000000002</v>
      </c>
      <c r="I17" s="35">
        <v>390.4</v>
      </c>
      <c r="J17" s="35">
        <v>651.4</v>
      </c>
      <c r="K17" s="35">
        <v>818.5</v>
      </c>
      <c r="L17" s="35">
        <v>333.3</v>
      </c>
      <c r="M17" s="35">
        <v>593.20000000000005</v>
      </c>
      <c r="N17" s="35">
        <v>505.2</v>
      </c>
      <c r="O17" s="34">
        <f t="shared" si="0"/>
        <v>7010.6999999999989</v>
      </c>
    </row>
    <row r="18" spans="2:15" ht="15" customHeight="1" x14ac:dyDescent="0.3">
      <c r="B18" s="36" t="s">
        <v>12</v>
      </c>
      <c r="C18" s="37">
        <v>1481</v>
      </c>
      <c r="D18" s="37">
        <v>1358</v>
      </c>
      <c r="E18" s="35">
        <v>699.6</v>
      </c>
      <c r="F18" s="35">
        <v>386.8</v>
      </c>
      <c r="G18" s="35">
        <v>544.6</v>
      </c>
      <c r="H18" s="37">
        <v>551.6</v>
      </c>
      <c r="I18" s="35">
        <v>324.3</v>
      </c>
      <c r="J18" s="37">
        <v>737.2</v>
      </c>
      <c r="K18" s="35">
        <v>620</v>
      </c>
      <c r="L18" s="35">
        <v>472.9</v>
      </c>
      <c r="M18" s="37">
        <v>902.6</v>
      </c>
      <c r="N18" s="35">
        <v>507.4</v>
      </c>
      <c r="O18" s="38">
        <f t="shared" si="0"/>
        <v>8586</v>
      </c>
    </row>
    <row r="19" spans="2:15" ht="15" customHeight="1" x14ac:dyDescent="0.3">
      <c r="B19" s="33" t="s">
        <v>6</v>
      </c>
      <c r="C19" s="35">
        <v>208</v>
      </c>
      <c r="D19" s="35">
        <v>356.2</v>
      </c>
      <c r="E19" s="35">
        <v>941.2</v>
      </c>
      <c r="F19" s="35">
        <v>637.1</v>
      </c>
      <c r="G19" s="35">
        <v>206.1</v>
      </c>
      <c r="H19" s="35">
        <v>283.10000000000002</v>
      </c>
      <c r="I19" s="35">
        <v>257.89999999999998</v>
      </c>
      <c r="J19" s="35">
        <v>205.5</v>
      </c>
      <c r="K19" s="35">
        <v>71.7</v>
      </c>
      <c r="L19" s="37">
        <v>565</v>
      </c>
      <c r="M19" s="35">
        <v>472</v>
      </c>
      <c r="N19" s="35">
        <v>237.6</v>
      </c>
      <c r="O19" s="34">
        <f t="shared" si="0"/>
        <v>4441.3999999999996</v>
      </c>
    </row>
    <row r="20" spans="2:15" ht="15" customHeight="1" x14ac:dyDescent="0.3">
      <c r="B20" s="33" t="s">
        <v>7</v>
      </c>
      <c r="C20" s="35">
        <v>112</v>
      </c>
      <c r="D20" s="35">
        <v>463</v>
      </c>
      <c r="E20" s="35">
        <v>715.7</v>
      </c>
      <c r="F20" s="35">
        <v>184.2</v>
      </c>
      <c r="G20" s="35">
        <v>85.5</v>
      </c>
      <c r="H20" s="35">
        <v>150.4</v>
      </c>
      <c r="I20" s="35">
        <v>110.1</v>
      </c>
      <c r="J20" s="35">
        <v>209.8</v>
      </c>
      <c r="K20" s="35">
        <v>65.8</v>
      </c>
      <c r="L20" s="35">
        <v>57</v>
      </c>
      <c r="M20" s="35">
        <v>232.7</v>
      </c>
      <c r="N20" s="35">
        <v>213.6</v>
      </c>
      <c r="O20" s="34">
        <f t="shared" si="0"/>
        <v>2599.7999999999997</v>
      </c>
    </row>
    <row r="21" spans="2:15" ht="15" customHeight="1" x14ac:dyDescent="0.3">
      <c r="B21" s="33" t="s">
        <v>8</v>
      </c>
      <c r="C21" s="35">
        <v>269.3</v>
      </c>
      <c r="D21" s="35">
        <v>97.6</v>
      </c>
      <c r="E21" s="35">
        <v>44.1</v>
      </c>
      <c r="F21" s="35">
        <v>16.100000000000001</v>
      </c>
      <c r="G21" s="35">
        <v>147.80000000000001</v>
      </c>
      <c r="H21" s="35">
        <v>378.2</v>
      </c>
      <c r="I21" s="35">
        <v>166.6</v>
      </c>
      <c r="J21" s="35">
        <v>229.2</v>
      </c>
      <c r="K21" s="35">
        <v>2.4</v>
      </c>
      <c r="L21" s="35">
        <v>28.8</v>
      </c>
      <c r="M21" s="35">
        <v>90</v>
      </c>
      <c r="N21" s="35">
        <v>78</v>
      </c>
      <c r="O21" s="34">
        <f t="shared" si="0"/>
        <v>1548.1000000000001</v>
      </c>
    </row>
    <row r="22" spans="2:15" ht="15" customHeight="1" x14ac:dyDescent="0.3">
      <c r="B22" s="33" t="s">
        <v>13</v>
      </c>
      <c r="C22" s="39">
        <v>5361.3</v>
      </c>
      <c r="D22" s="39">
        <v>5121.8</v>
      </c>
      <c r="E22" s="40">
        <v>5935</v>
      </c>
      <c r="F22" s="39">
        <v>3039.8</v>
      </c>
      <c r="G22" s="39">
        <v>3058.1</v>
      </c>
      <c r="H22" s="39">
        <v>2639.1</v>
      </c>
      <c r="I22" s="39">
        <v>2547.5</v>
      </c>
      <c r="J22" s="39">
        <v>3363</v>
      </c>
      <c r="K22" s="39">
        <v>2973.7</v>
      </c>
      <c r="L22" s="39">
        <v>2345.1</v>
      </c>
      <c r="M22" s="39">
        <v>3457.4</v>
      </c>
      <c r="N22" s="39">
        <v>3094</v>
      </c>
    </row>
    <row r="23" spans="2:15" ht="15" customHeight="1" x14ac:dyDescent="0.3"/>
    <row r="24" spans="2:15" ht="15" customHeight="1" x14ac:dyDescent="0.3">
      <c r="B24" s="30" t="s">
        <v>17</v>
      </c>
    </row>
    <row r="25" spans="2:15" ht="15" customHeight="1" x14ac:dyDescent="0.3">
      <c r="B25" s="30" t="s">
        <v>16</v>
      </c>
    </row>
    <row r="26" spans="2:15" ht="15" customHeight="1" x14ac:dyDescent="0.3">
      <c r="B26" s="41"/>
    </row>
    <row r="27" spans="2:15" ht="15" customHeight="1" x14ac:dyDescent="0.3"/>
    <row r="28" spans="2:15" ht="1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B2" sqref="B2"/>
    </sheetView>
  </sheetViews>
  <sheetFormatPr defaultRowHeight="15" x14ac:dyDescent="0.25"/>
  <cols>
    <col min="2" max="2" width="13.140625" customWidth="1"/>
    <col min="3" max="14" width="11.5703125" customWidth="1"/>
    <col min="15" max="15" width="24.42578125" customWidth="1"/>
    <col min="16" max="16" width="24.42578125" bestFit="1" customWidth="1"/>
  </cols>
  <sheetData>
    <row r="2" spans="2:15" ht="21" x14ac:dyDescent="0.35">
      <c r="B2" s="31" t="s">
        <v>55</v>
      </c>
    </row>
    <row r="3" spans="2:15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5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5" x14ac:dyDescent="0.25">
      <c r="B5" s="7" t="s">
        <v>18</v>
      </c>
      <c r="C5" s="7" t="s">
        <v>20</v>
      </c>
      <c r="D5" s="7" t="s">
        <v>21</v>
      </c>
      <c r="E5" s="7" t="s">
        <v>23</v>
      </c>
      <c r="F5" s="7" t="s">
        <v>22</v>
      </c>
      <c r="G5" s="7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7" t="s">
        <v>31</v>
      </c>
      <c r="O5" s="7" t="s">
        <v>32</v>
      </c>
    </row>
    <row r="6" spans="2:15" x14ac:dyDescent="0.25">
      <c r="B6" s="5" t="s">
        <v>5</v>
      </c>
      <c r="C6" s="6">
        <v>444</v>
      </c>
      <c r="D6" s="6">
        <v>604</v>
      </c>
      <c r="E6" s="6">
        <v>871.9</v>
      </c>
      <c r="F6" s="6">
        <v>92</v>
      </c>
      <c r="G6" s="6">
        <v>369.3</v>
      </c>
      <c r="H6" s="6">
        <v>249.4</v>
      </c>
      <c r="I6" s="6">
        <v>260.39999999999998</v>
      </c>
      <c r="J6" s="6">
        <v>230.3</v>
      </c>
      <c r="K6" s="6">
        <v>156</v>
      </c>
      <c r="L6" s="6">
        <v>88</v>
      </c>
      <c r="M6" s="6">
        <v>310.10000000000002</v>
      </c>
      <c r="N6" s="6">
        <v>633</v>
      </c>
      <c r="O6" s="3">
        <v>359.03333333333336</v>
      </c>
    </row>
    <row r="7" spans="2:15" x14ac:dyDescent="0.25">
      <c r="B7" s="5" t="s">
        <v>9</v>
      </c>
      <c r="C7" s="5">
        <v>569</v>
      </c>
      <c r="D7" s="5">
        <v>911</v>
      </c>
      <c r="E7" s="5">
        <v>1219.5</v>
      </c>
      <c r="F7" s="5">
        <v>548.4</v>
      </c>
      <c r="G7" s="5">
        <v>313</v>
      </c>
      <c r="H7" s="5">
        <v>369.6</v>
      </c>
      <c r="I7" s="5">
        <v>394.6</v>
      </c>
      <c r="J7" s="5">
        <v>375.2</v>
      </c>
      <c r="K7" s="5">
        <v>870.5</v>
      </c>
      <c r="L7" s="5">
        <v>462.4</v>
      </c>
      <c r="M7" s="5">
        <v>345.4</v>
      </c>
      <c r="N7" s="5">
        <v>154.30000000000001</v>
      </c>
      <c r="O7" s="3">
        <v>544.4083333333333</v>
      </c>
    </row>
    <row r="8" spans="2:15" x14ac:dyDescent="0.25">
      <c r="B8" s="5" t="s">
        <v>10</v>
      </c>
      <c r="C8" s="5">
        <v>819</v>
      </c>
      <c r="D8" s="5">
        <v>549</v>
      </c>
      <c r="E8" s="5">
        <v>741</v>
      </c>
      <c r="F8" s="5">
        <v>704.7</v>
      </c>
      <c r="G8" s="5">
        <v>365</v>
      </c>
      <c r="H8" s="5">
        <v>384.2</v>
      </c>
      <c r="I8" s="5">
        <v>508.3</v>
      </c>
      <c r="J8" s="5">
        <v>407.6</v>
      </c>
      <c r="K8" s="5">
        <v>241</v>
      </c>
      <c r="L8" s="5">
        <v>319.39999999999998</v>
      </c>
      <c r="M8" s="5">
        <v>413.7</v>
      </c>
      <c r="N8" s="5">
        <v>572</v>
      </c>
      <c r="O8" s="3">
        <v>502.07499999999999</v>
      </c>
    </row>
    <row r="9" spans="2:15" x14ac:dyDescent="0.25">
      <c r="B9" s="5" t="s">
        <v>11</v>
      </c>
      <c r="C9" s="5">
        <v>919</v>
      </c>
      <c r="D9" s="5">
        <v>713</v>
      </c>
      <c r="E9" s="5">
        <v>600.20000000000005</v>
      </c>
      <c r="F9" s="5">
        <v>462.3</v>
      </c>
      <c r="G9" s="5">
        <v>766.6</v>
      </c>
      <c r="H9" s="5">
        <v>257.60000000000002</v>
      </c>
      <c r="I9" s="5">
        <v>390.4</v>
      </c>
      <c r="J9" s="5">
        <v>651.4</v>
      </c>
      <c r="K9" s="5">
        <v>818.5</v>
      </c>
      <c r="L9" s="5">
        <v>333.3</v>
      </c>
      <c r="M9" s="5">
        <v>593.20000000000005</v>
      </c>
      <c r="N9" s="5">
        <v>505.2</v>
      </c>
      <c r="O9" s="3">
        <v>584.22499999999991</v>
      </c>
    </row>
    <row r="10" spans="2:15" x14ac:dyDescent="0.25">
      <c r="B10" s="5" t="s">
        <v>12</v>
      </c>
      <c r="C10" s="5">
        <v>1481</v>
      </c>
      <c r="D10" s="5">
        <v>1358</v>
      </c>
      <c r="E10" s="5">
        <v>699.6</v>
      </c>
      <c r="F10" s="5">
        <v>386.8</v>
      </c>
      <c r="G10" s="5">
        <v>544.6</v>
      </c>
      <c r="H10" s="5">
        <v>551.6</v>
      </c>
      <c r="I10" s="5">
        <v>324.3</v>
      </c>
      <c r="J10" s="5">
        <v>737.2</v>
      </c>
      <c r="K10" s="5">
        <v>620</v>
      </c>
      <c r="L10" s="5">
        <v>472.9</v>
      </c>
      <c r="M10" s="5">
        <v>902.6</v>
      </c>
      <c r="N10" s="5">
        <v>507.4</v>
      </c>
      <c r="O10" s="3">
        <v>715.5</v>
      </c>
    </row>
    <row r="11" spans="2:15" x14ac:dyDescent="0.25">
      <c r="B11" s="8" t="s">
        <v>19</v>
      </c>
      <c r="C11" s="8">
        <v>4232</v>
      </c>
      <c r="D11" s="8">
        <v>4135</v>
      </c>
      <c r="E11" s="8">
        <v>4132.2000000000007</v>
      </c>
      <c r="F11" s="8">
        <v>2194.1999999999998</v>
      </c>
      <c r="G11" s="8">
        <v>2358.5</v>
      </c>
      <c r="H11" s="8">
        <v>1812.4</v>
      </c>
      <c r="I11" s="8">
        <v>1877.9999999999998</v>
      </c>
      <c r="J11" s="8">
        <v>2401.6999999999998</v>
      </c>
      <c r="K11" s="8">
        <v>2706</v>
      </c>
      <c r="L11" s="8">
        <v>1676</v>
      </c>
      <c r="M11" s="8">
        <v>2565</v>
      </c>
      <c r="N11" s="8">
        <v>2371.9</v>
      </c>
      <c r="O11" s="8">
        <v>2705.2416666666668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T62"/>
  <sheetViews>
    <sheetView tabSelected="1" topLeftCell="A34" zoomScale="85" zoomScaleNormal="85" workbookViewId="0">
      <selection activeCell="G56" sqref="G56:S62"/>
    </sheetView>
  </sheetViews>
  <sheetFormatPr defaultRowHeight="15" x14ac:dyDescent="0.25"/>
  <cols>
    <col min="6" max="6" width="4.7109375" customWidth="1"/>
    <col min="7" max="7" width="14.7109375" bestFit="1" customWidth="1"/>
    <col min="8" max="8" width="16" customWidth="1"/>
    <col min="9" max="9" width="19.42578125" customWidth="1"/>
    <col min="10" max="12" width="10.42578125" bestFit="1" customWidth="1"/>
    <col min="13" max="13" width="20.7109375" customWidth="1"/>
    <col min="14" max="19" width="10.42578125" bestFit="1" customWidth="1"/>
  </cols>
  <sheetData>
    <row r="2" spans="10:17" ht="15.75" thickBot="1" x14ac:dyDescent="0.3"/>
    <row r="3" spans="10:17" x14ac:dyDescent="0.25">
      <c r="J3" s="10" t="s">
        <v>34</v>
      </c>
      <c r="K3" s="11"/>
      <c r="L3" s="11"/>
      <c r="M3" s="12"/>
    </row>
    <row r="4" spans="10:17" x14ac:dyDescent="0.25">
      <c r="J4" s="13"/>
      <c r="K4" s="14"/>
      <c r="L4" s="14"/>
      <c r="M4" s="15"/>
    </row>
    <row r="5" spans="10:17" x14ac:dyDescent="0.25">
      <c r="J5" s="13"/>
      <c r="K5" s="9" t="s">
        <v>49</v>
      </c>
      <c r="L5" s="9"/>
      <c r="M5" s="16"/>
    </row>
    <row r="6" spans="10:17" s="1" customFormat="1" ht="51" customHeight="1" x14ac:dyDescent="0.25">
      <c r="J6" s="53"/>
      <c r="K6" s="2" t="s">
        <v>46</v>
      </c>
      <c r="L6" s="2" t="s">
        <v>47</v>
      </c>
      <c r="M6" s="52" t="s">
        <v>48</v>
      </c>
      <c r="Q6" s="1" t="s">
        <v>53</v>
      </c>
    </row>
    <row r="7" spans="10:17" x14ac:dyDescent="0.25">
      <c r="J7" s="17" t="s">
        <v>35</v>
      </c>
      <c r="K7" s="5">
        <v>56</v>
      </c>
      <c r="L7" s="5">
        <v>23</v>
      </c>
      <c r="M7" s="18">
        <v>10</v>
      </c>
    </row>
    <row r="8" spans="10:17" x14ac:dyDescent="0.25">
      <c r="J8" s="17" t="s">
        <v>36</v>
      </c>
      <c r="K8" s="5">
        <v>9</v>
      </c>
      <c r="L8" s="5">
        <v>4</v>
      </c>
      <c r="M8" s="18">
        <v>2</v>
      </c>
    </row>
    <row r="9" spans="10:17" x14ac:dyDescent="0.25">
      <c r="J9" s="17" t="s">
        <v>37</v>
      </c>
      <c r="K9" s="5">
        <v>31</v>
      </c>
      <c r="L9" s="5">
        <v>12</v>
      </c>
      <c r="M9" s="18">
        <v>6</v>
      </c>
    </row>
    <row r="10" spans="10:17" x14ac:dyDescent="0.25">
      <c r="J10" s="17" t="s">
        <v>38</v>
      </c>
      <c r="K10" s="5">
        <v>42</v>
      </c>
      <c r="L10" s="5">
        <v>17</v>
      </c>
      <c r="M10" s="18">
        <v>8</v>
      </c>
    </row>
    <row r="11" spans="10:17" x14ac:dyDescent="0.25">
      <c r="J11" s="17" t="s">
        <v>5</v>
      </c>
      <c r="K11" s="5">
        <v>317</v>
      </c>
      <c r="L11" s="5">
        <v>127</v>
      </c>
      <c r="M11" s="18">
        <v>58</v>
      </c>
    </row>
    <row r="12" spans="10:17" x14ac:dyDescent="0.25">
      <c r="J12" s="17" t="s">
        <v>39</v>
      </c>
      <c r="K12" s="5">
        <v>481</v>
      </c>
      <c r="L12" s="5">
        <v>192</v>
      </c>
      <c r="M12" s="18">
        <v>88</v>
      </c>
    </row>
    <row r="13" spans="10:17" x14ac:dyDescent="0.25">
      <c r="J13" s="17" t="s">
        <v>40</v>
      </c>
      <c r="K13" s="5">
        <v>444</v>
      </c>
      <c r="L13" s="5">
        <v>177</v>
      </c>
      <c r="M13" s="18">
        <v>81</v>
      </c>
    </row>
    <row r="14" spans="10:17" x14ac:dyDescent="0.25">
      <c r="J14" s="17" t="s">
        <v>41</v>
      </c>
      <c r="K14" s="5">
        <v>516</v>
      </c>
      <c r="L14" s="5">
        <v>206</v>
      </c>
      <c r="M14" s="18">
        <v>94</v>
      </c>
    </row>
    <row r="15" spans="10:17" x14ac:dyDescent="0.25">
      <c r="J15" s="17" t="s">
        <v>42</v>
      </c>
      <c r="K15" s="5">
        <v>632</v>
      </c>
      <c r="L15" s="5">
        <v>252</v>
      </c>
      <c r="M15" s="18">
        <v>115</v>
      </c>
    </row>
    <row r="16" spans="10:17" x14ac:dyDescent="0.25">
      <c r="J16" s="17" t="s">
        <v>43</v>
      </c>
      <c r="K16" s="5">
        <v>327</v>
      </c>
      <c r="L16" s="5">
        <v>130</v>
      </c>
      <c r="M16" s="18">
        <v>60</v>
      </c>
    </row>
    <row r="17" spans="10:13" x14ac:dyDescent="0.25">
      <c r="J17" s="17" t="s">
        <v>44</v>
      </c>
      <c r="K17" s="5">
        <v>191</v>
      </c>
      <c r="L17" s="5">
        <v>76</v>
      </c>
      <c r="M17" s="18">
        <v>35</v>
      </c>
    </row>
    <row r="18" spans="10:13" ht="15.75" thickBot="1" x14ac:dyDescent="0.3">
      <c r="J18" s="19" t="s">
        <v>45</v>
      </c>
      <c r="K18" s="20">
        <v>114</v>
      </c>
      <c r="L18" s="20">
        <v>45</v>
      </c>
      <c r="M18" s="21">
        <v>21</v>
      </c>
    </row>
    <row r="47" spans="7:20" ht="20.25" thickBot="1" x14ac:dyDescent="0.35">
      <c r="G47" s="24" t="s">
        <v>50</v>
      </c>
      <c r="H47" s="24"/>
      <c r="I47" s="24"/>
      <c r="J47" s="24"/>
      <c r="T47">
        <f>MONTH(H49)</f>
        <v>1</v>
      </c>
    </row>
    <row r="48" spans="7:20" ht="15.75" thickTop="1" x14ac:dyDescent="0.25"/>
    <row r="49" spans="7:19" x14ac:dyDescent="0.25">
      <c r="G49" s="25"/>
      <c r="H49" s="28">
        <v>45292</v>
      </c>
      <c r="I49" s="28">
        <v>45323</v>
      </c>
      <c r="J49" s="28">
        <v>45352</v>
      </c>
      <c r="K49" s="28">
        <v>45383</v>
      </c>
      <c r="L49" s="28">
        <v>45413</v>
      </c>
      <c r="M49" s="28">
        <v>45444</v>
      </c>
      <c r="N49" s="28">
        <v>45474</v>
      </c>
      <c r="O49" s="28">
        <v>45505</v>
      </c>
      <c r="P49" s="28">
        <v>45536</v>
      </c>
      <c r="Q49" s="28">
        <v>45566</v>
      </c>
      <c r="R49" s="28">
        <v>45597</v>
      </c>
      <c r="S49" s="28">
        <v>45627</v>
      </c>
    </row>
    <row r="50" spans="7:19" x14ac:dyDescent="0.25">
      <c r="G50" s="29" t="s">
        <v>51</v>
      </c>
      <c r="H50" s="22">
        <f xml:space="preserve"> ROUND(0.0088*POWER(MONTH(H$49),6) - 0.244*POWER(MONTH(H$49),5) + 2.5299*POWER(MONTH(H$49),4) - 17.662*POWER(MONTH(H$49),3) + 112.22*POWER(MONTH(H$49),2) - 314.4*POWER(MONTH(H$49),1) + 279.5,0)</f>
        <v>62</v>
      </c>
      <c r="I50" s="22">
        <f t="shared" ref="I50:S52" si="0" xml:space="preserve"> ROUND(0.0088*POWER(MONTH(I$49),6) - 0.244*POWER(MONTH(I$49),5) + 2.5299*POWER(MONTH(I$49),4) - 17.662*POWER(MONTH(I$49),3) + 112.22*POWER(MONTH(I$49),2) - 314.4*POWER(MONTH(I$49),1) + 279.5,0)</f>
        <v>-8</v>
      </c>
      <c r="J50" s="22">
        <f t="shared" si="0"/>
        <v>21</v>
      </c>
      <c r="K50" s="22">
        <f t="shared" si="0"/>
        <v>121</v>
      </c>
      <c r="L50" s="22">
        <f t="shared" si="0"/>
        <v>261</v>
      </c>
      <c r="M50" s="22">
        <f t="shared" si="0"/>
        <v>410</v>
      </c>
      <c r="N50" s="22">
        <f t="shared" si="0"/>
        <v>528</v>
      </c>
      <c r="O50" s="26">
        <f t="shared" si="0"/>
        <v>577</v>
      </c>
      <c r="P50" s="22">
        <f t="shared" si="0"/>
        <v>532</v>
      </c>
      <c r="Q50" s="22">
        <f t="shared" si="0"/>
        <v>395</v>
      </c>
      <c r="R50" s="22">
        <f t="shared" si="0"/>
        <v>225</v>
      </c>
      <c r="S50" s="22">
        <f t="shared" si="0"/>
        <v>168</v>
      </c>
    </row>
    <row r="51" spans="7:19" x14ac:dyDescent="0.25">
      <c r="G51" s="29" t="s">
        <v>52</v>
      </c>
      <c r="H51" s="22">
        <f xml:space="preserve"> ROUND(0.0035*POWER(MONTH(H$49),6) - 0.0956*POWER(MONTH(H$49),5) + 0.9903*POWER(MONTH(H$49),4) - 6.9789*POWER(MONTH(H$49),3) + 44.901*POWER(MONTH(H$49),2) - 126.6*POWER(MONTH(H$49),1) + 113.2,0)</f>
        <v>25</v>
      </c>
      <c r="I51" s="22">
        <f t="shared" ref="I51:S51" si="1" xml:space="preserve"> ROUND(0.0035*POWER(MONTH(I$49),6) - 0.0956*POWER(MONTH(I$49),5) + 0.9903*POWER(MONTH(I$49),4) - 6.9789*POWER(MONTH(I$49),3) + 44.901*POWER(MONTH(I$49),2) - 126.6*POWER(MONTH(I$49),1) + 113.2,0)</f>
        <v>-3</v>
      </c>
      <c r="J51" s="22">
        <f t="shared" si="1"/>
        <v>9</v>
      </c>
      <c r="K51" s="22">
        <f t="shared" si="1"/>
        <v>49</v>
      </c>
      <c r="L51" s="22">
        <f t="shared" si="1"/>
        <v>105</v>
      </c>
      <c r="M51" s="22">
        <f t="shared" si="1"/>
        <v>166</v>
      </c>
      <c r="N51" s="22">
        <f t="shared" si="1"/>
        <v>216</v>
      </c>
      <c r="O51" s="26">
        <f t="shared" si="1"/>
        <v>242</v>
      </c>
      <c r="P51" s="22">
        <f t="shared" si="1"/>
        <v>235</v>
      </c>
      <c r="Q51" s="22">
        <f t="shared" si="1"/>
        <v>201</v>
      </c>
      <c r="R51" s="22">
        <f t="shared" si="1"/>
        <v>168</v>
      </c>
      <c r="S51" s="22">
        <f t="shared" si="1"/>
        <v>198</v>
      </c>
    </row>
    <row r="52" spans="7:19" x14ac:dyDescent="0.25">
      <c r="G52" s="29" t="s">
        <v>0</v>
      </c>
      <c r="H52" s="22">
        <f xml:space="preserve"> ROUND(0.0015*POWER(MONTH(H$49),6) - 0.0413*POWER(MONTH(H$49),5) + 0.4145*POWER(MONTH(H$49),4) - 2.8682*POWER(MONTH(H$49),3) + 19.026*POWER(MONTH(H$49),2) - 54.355*POWER(MONTH(H$49),1) +48.917,0)</f>
        <v>11</v>
      </c>
      <c r="I52" s="22">
        <f t="shared" ref="I52:S52" si="2" xml:space="preserve"> ROUND(0.0015*POWER(MONTH(I$49),6) - 0.0413*POWER(MONTH(I$49),5) + 0.4145*POWER(MONTH(I$49),4) - 2.8682*POWER(MONTH(I$49),3) + 19.026*POWER(MONTH(I$49),2) - 54.355*POWER(MONTH(I$49),1) +48.917,0)</f>
        <v>-1</v>
      </c>
      <c r="J52" s="22">
        <f t="shared" si="2"/>
        <v>4</v>
      </c>
      <c r="K52" s="22">
        <f t="shared" si="2"/>
        <v>22</v>
      </c>
      <c r="L52" s="22">
        <f t="shared" si="2"/>
        <v>48</v>
      </c>
      <c r="M52" s="22">
        <f t="shared" si="2"/>
        <v>74</v>
      </c>
      <c r="N52" s="22">
        <f t="shared" si="2"/>
        <v>94</v>
      </c>
      <c r="O52" s="26">
        <f t="shared" si="2"/>
        <v>101</v>
      </c>
      <c r="P52" s="22">
        <f t="shared" si="2"/>
        <v>88</v>
      </c>
      <c r="Q52" s="22">
        <f t="shared" si="2"/>
        <v>55</v>
      </c>
      <c r="R52" s="22">
        <f t="shared" si="2"/>
        <v>10</v>
      </c>
      <c r="S52" s="22">
        <f t="shared" si="2"/>
        <v>-23</v>
      </c>
    </row>
    <row r="55" spans="7:19" ht="19.5" thickBot="1" x14ac:dyDescent="0.35">
      <c r="G55" s="27" t="s">
        <v>56</v>
      </c>
    </row>
    <row r="56" spans="7:19" ht="15" customHeight="1" x14ac:dyDescent="0.25">
      <c r="G56" s="43" t="s">
        <v>54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5"/>
    </row>
    <row r="57" spans="7:19" ht="15" customHeight="1" x14ac:dyDescent="0.25">
      <c r="G57" s="46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8"/>
    </row>
    <row r="58" spans="7:19" ht="15" customHeight="1" x14ac:dyDescent="0.25">
      <c r="G58" s="46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8"/>
    </row>
    <row r="59" spans="7:19" x14ac:dyDescent="0.25"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8"/>
    </row>
    <row r="60" spans="7:19" x14ac:dyDescent="0.25">
      <c r="G60" s="46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8"/>
    </row>
    <row r="61" spans="7:19" x14ac:dyDescent="0.25">
      <c r="G61" s="46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8"/>
    </row>
    <row r="62" spans="7:19" ht="15.75" thickBot="1" x14ac:dyDescent="0.3">
      <c r="G62" s="49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1"/>
    </row>
  </sheetData>
  <mergeCells count="2">
    <mergeCell ref="K5:M5"/>
    <mergeCell ref="G56:S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Mayabunder station</vt:lpstr>
      <vt:lpstr>average</vt:lpstr>
      <vt:lpstr>manually gathered data 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hpworldandaman2024@outlook.com</dc:creator>
  <cp:lastModifiedBy>hpworldandaman2024@outlook.com</cp:lastModifiedBy>
  <dcterms:created xsi:type="dcterms:W3CDTF">2024-10-23T03:40:46Z</dcterms:created>
  <dcterms:modified xsi:type="dcterms:W3CDTF">2024-10-23T09:39:36Z</dcterms:modified>
</cp:coreProperties>
</file>