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 activeTab="2"/>
  </bookViews>
  <sheets>
    <sheet name="Population size" sheetId="1" r:id="rId1"/>
    <sheet name="Selector" sheetId="2" r:id="rId2"/>
    <sheet name="Chen dataset" sheetId="3" r:id="rId3"/>
    <sheet name="optimal solution graph" sheetId="4" r:id="rId4"/>
  </sheets>
  <calcPr calcId="145621"/>
</workbook>
</file>

<file path=xl/calcChain.xml><?xml version="1.0" encoding="utf-8"?>
<calcChain xmlns="http://schemas.openxmlformats.org/spreadsheetml/2006/main">
  <c r="D44" i="3" l="1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B44" i="3"/>
  <c r="B43" i="3"/>
  <c r="P51" i="3" l="1"/>
  <c r="I32" i="3"/>
  <c r="C68" i="3" l="1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B69" i="3"/>
  <c r="B68" i="3"/>
  <c r="F32" i="3"/>
  <c r="E32" i="3" l="1"/>
  <c r="C51" i="3" l="1"/>
  <c r="D51" i="3"/>
  <c r="E51" i="3"/>
  <c r="F51" i="3"/>
  <c r="G51" i="3"/>
  <c r="H51" i="3"/>
  <c r="I51" i="3"/>
  <c r="J51" i="3"/>
  <c r="K51" i="3"/>
  <c r="L51" i="3"/>
  <c r="N51" i="3"/>
  <c r="O51" i="3"/>
  <c r="Q51" i="3"/>
  <c r="B51" i="3"/>
  <c r="B42" i="3"/>
  <c r="B31" i="3"/>
  <c r="B36" i="3"/>
  <c r="B41" i="3" s="1"/>
  <c r="B35" i="3"/>
  <c r="B39" i="3" s="1"/>
  <c r="B34" i="3"/>
  <c r="B38" i="3" s="1"/>
  <c r="B33" i="3"/>
  <c r="B37" i="3" s="1"/>
  <c r="B32" i="3"/>
  <c r="B40" i="3" s="1"/>
  <c r="D31" i="3"/>
  <c r="E31" i="3"/>
  <c r="F31" i="3"/>
  <c r="G31" i="3"/>
  <c r="H31" i="3"/>
  <c r="I31" i="3"/>
  <c r="J31" i="3"/>
  <c r="K31" i="3"/>
  <c r="L31" i="3"/>
  <c r="N31" i="3"/>
  <c r="O31" i="3"/>
  <c r="P31" i="3"/>
  <c r="Q31" i="3"/>
  <c r="D32" i="3"/>
  <c r="G32" i="3"/>
  <c r="H32" i="3"/>
  <c r="J32" i="3"/>
  <c r="K32" i="3"/>
  <c r="L32" i="3"/>
  <c r="N32" i="3"/>
  <c r="O32" i="3"/>
  <c r="P32" i="3"/>
  <c r="Q32" i="3"/>
  <c r="D33" i="3"/>
  <c r="E33" i="3"/>
  <c r="F33" i="3"/>
  <c r="G33" i="3"/>
  <c r="H33" i="3"/>
  <c r="I33" i="3"/>
  <c r="I40" i="3" s="1"/>
  <c r="J33" i="3"/>
  <c r="K33" i="3"/>
  <c r="L33" i="3"/>
  <c r="N33" i="3"/>
  <c r="O33" i="3"/>
  <c r="P33" i="3"/>
  <c r="Q33" i="3"/>
  <c r="D34" i="3"/>
  <c r="E34" i="3"/>
  <c r="F34" i="3"/>
  <c r="G34" i="3"/>
  <c r="H34" i="3"/>
  <c r="I34" i="3"/>
  <c r="I38" i="3" s="1"/>
  <c r="J34" i="3"/>
  <c r="K34" i="3"/>
  <c r="L34" i="3"/>
  <c r="N34" i="3"/>
  <c r="O34" i="3"/>
  <c r="P34" i="3"/>
  <c r="Q34" i="3"/>
  <c r="D35" i="3"/>
  <c r="E35" i="3"/>
  <c r="F35" i="3"/>
  <c r="G35" i="3"/>
  <c r="H35" i="3"/>
  <c r="I35" i="3"/>
  <c r="I41" i="3" s="1"/>
  <c r="J35" i="3"/>
  <c r="K35" i="3"/>
  <c r="L35" i="3"/>
  <c r="N35" i="3"/>
  <c r="O35" i="3"/>
  <c r="P35" i="3"/>
  <c r="Q35" i="3"/>
  <c r="D36" i="3"/>
  <c r="E36" i="3"/>
  <c r="F36" i="3"/>
  <c r="G36" i="3"/>
  <c r="H36" i="3"/>
  <c r="I36" i="3"/>
  <c r="J36" i="3"/>
  <c r="K36" i="3"/>
  <c r="L36" i="3"/>
  <c r="N36" i="3"/>
  <c r="O36" i="3"/>
  <c r="P36" i="3"/>
  <c r="Q36" i="3"/>
  <c r="D37" i="3"/>
  <c r="E37" i="3"/>
  <c r="F37" i="3"/>
  <c r="G37" i="3"/>
  <c r="H37" i="3"/>
  <c r="J37" i="3"/>
  <c r="K37" i="3"/>
  <c r="L37" i="3"/>
  <c r="N37" i="3"/>
  <c r="O37" i="3"/>
  <c r="P37" i="3"/>
  <c r="Q37" i="3"/>
  <c r="D38" i="3"/>
  <c r="E38" i="3"/>
  <c r="F38" i="3"/>
  <c r="G38" i="3"/>
  <c r="H38" i="3"/>
  <c r="J38" i="3"/>
  <c r="K38" i="3"/>
  <c r="L38" i="3"/>
  <c r="N38" i="3"/>
  <c r="O38" i="3"/>
  <c r="P38" i="3"/>
  <c r="Q38" i="3"/>
  <c r="D39" i="3"/>
  <c r="E39" i="3"/>
  <c r="F39" i="3"/>
  <c r="G39" i="3"/>
  <c r="H39" i="3"/>
  <c r="J39" i="3"/>
  <c r="K39" i="3"/>
  <c r="L39" i="3"/>
  <c r="N39" i="3"/>
  <c r="O39" i="3"/>
  <c r="P39" i="3"/>
  <c r="Q39" i="3"/>
  <c r="D40" i="3"/>
  <c r="E40" i="3"/>
  <c r="F40" i="3"/>
  <c r="G40" i="3"/>
  <c r="H40" i="3"/>
  <c r="J40" i="3"/>
  <c r="K40" i="3"/>
  <c r="L40" i="3"/>
  <c r="N40" i="3"/>
  <c r="O40" i="3"/>
  <c r="P40" i="3"/>
  <c r="Q40" i="3"/>
  <c r="D41" i="3"/>
  <c r="E41" i="3"/>
  <c r="F41" i="3"/>
  <c r="G41" i="3"/>
  <c r="H41" i="3"/>
  <c r="J41" i="3"/>
  <c r="K41" i="3"/>
  <c r="L41" i="3"/>
  <c r="N41" i="3"/>
  <c r="O41" i="3"/>
  <c r="P41" i="3"/>
  <c r="Q41" i="3"/>
  <c r="D42" i="3"/>
  <c r="E42" i="3"/>
  <c r="F42" i="3"/>
  <c r="G42" i="3"/>
  <c r="H42" i="3"/>
  <c r="I42" i="3"/>
  <c r="J42" i="3"/>
  <c r="K42" i="3"/>
  <c r="L42" i="3"/>
  <c r="N42" i="3"/>
  <c r="O42" i="3"/>
  <c r="P42" i="3"/>
  <c r="Q42" i="3"/>
  <c r="D43" i="3"/>
  <c r="E43" i="3"/>
  <c r="F43" i="3"/>
  <c r="G43" i="3"/>
  <c r="H43" i="3"/>
  <c r="I43" i="3"/>
  <c r="J43" i="3"/>
  <c r="K43" i="3"/>
  <c r="L43" i="3"/>
  <c r="N43" i="3"/>
  <c r="O43" i="3"/>
  <c r="P43" i="3"/>
  <c r="Q43" i="3"/>
  <c r="C32" i="3"/>
  <c r="C44" i="3" s="1"/>
  <c r="C33" i="3"/>
  <c r="C40" i="3" s="1"/>
  <c r="C34" i="3"/>
  <c r="C35" i="3"/>
  <c r="C39" i="3" s="1"/>
  <c r="C36" i="3"/>
  <c r="C42" i="3"/>
  <c r="C43" i="3"/>
  <c r="C31" i="3"/>
  <c r="C41" i="3" l="1"/>
  <c r="I39" i="3"/>
  <c r="I37" i="3"/>
  <c r="C38" i="3"/>
  <c r="C37" i="3"/>
  <c r="G50" i="2"/>
  <c r="G49" i="2"/>
  <c r="G43" i="2"/>
  <c r="G42" i="2"/>
  <c r="G41" i="2"/>
  <c r="G45" i="2" s="1"/>
  <c r="G40" i="2"/>
  <c r="G44" i="2" s="1"/>
  <c r="G39" i="2"/>
  <c r="G38" i="2"/>
  <c r="C50" i="2"/>
  <c r="C49" i="2"/>
  <c r="C43" i="2"/>
  <c r="C48" i="2" s="1"/>
  <c r="C42" i="2"/>
  <c r="C46" i="2" s="1"/>
  <c r="C41" i="2"/>
  <c r="C45" i="2" s="1"/>
  <c r="C40" i="2"/>
  <c r="C39" i="2"/>
  <c r="C38" i="2"/>
  <c r="G100" i="2"/>
  <c r="G99" i="2"/>
  <c r="G93" i="2"/>
  <c r="G92" i="2"/>
  <c r="G96" i="2" s="1"/>
  <c r="G91" i="2"/>
  <c r="G95" i="2" s="1"/>
  <c r="G90" i="2"/>
  <c r="G94" i="2" s="1"/>
  <c r="G89" i="2"/>
  <c r="G97" i="2" s="1"/>
  <c r="G88" i="2"/>
  <c r="C100" i="2"/>
  <c r="C99" i="2"/>
  <c r="C93" i="2"/>
  <c r="C92" i="2"/>
  <c r="C96" i="2" s="1"/>
  <c r="C91" i="2"/>
  <c r="C95" i="2" s="1"/>
  <c r="C90" i="2"/>
  <c r="C94" i="2" s="1"/>
  <c r="C89" i="2"/>
  <c r="C88" i="2"/>
  <c r="G75" i="2"/>
  <c r="G74" i="2"/>
  <c r="G68" i="2"/>
  <c r="G67" i="2"/>
  <c r="G71" i="2" s="1"/>
  <c r="G66" i="2"/>
  <c r="G70" i="2" s="1"/>
  <c r="G65" i="2"/>
  <c r="G69" i="2" s="1"/>
  <c r="G64" i="2"/>
  <c r="G63" i="2"/>
  <c r="C75" i="2"/>
  <c r="C74" i="2"/>
  <c r="C68" i="2"/>
  <c r="C67" i="2"/>
  <c r="C71" i="2" s="1"/>
  <c r="C66" i="2"/>
  <c r="C70" i="2" s="1"/>
  <c r="C65" i="2"/>
  <c r="C69" i="2" s="1"/>
  <c r="C64" i="2"/>
  <c r="C63" i="2"/>
  <c r="G25" i="2"/>
  <c r="G24" i="2"/>
  <c r="G18" i="2"/>
  <c r="G23" i="2" s="1"/>
  <c r="G17" i="2"/>
  <c r="G21" i="2" s="1"/>
  <c r="G16" i="2"/>
  <c r="G20" i="2" s="1"/>
  <c r="G15" i="2"/>
  <c r="G14" i="2"/>
  <c r="G13" i="2"/>
  <c r="C25" i="2"/>
  <c r="C24" i="2"/>
  <c r="C18" i="2"/>
  <c r="C23" i="2" s="1"/>
  <c r="C17" i="2"/>
  <c r="C21" i="2" s="1"/>
  <c r="C16" i="2"/>
  <c r="C15" i="2"/>
  <c r="C22" i="2" s="1"/>
  <c r="C14" i="2"/>
  <c r="C13" i="2"/>
  <c r="C20" i="2" l="1"/>
  <c r="G22" i="2"/>
  <c r="C72" i="2"/>
  <c r="C73" i="2"/>
  <c r="G72" i="2"/>
  <c r="G73" i="2"/>
  <c r="C98" i="2"/>
  <c r="G98" i="2"/>
  <c r="G46" i="2"/>
  <c r="C47" i="2"/>
  <c r="G48" i="2"/>
  <c r="G47" i="2"/>
  <c r="C44" i="2"/>
  <c r="C97" i="2"/>
  <c r="G19" i="2"/>
  <c r="C19" i="2"/>
  <c r="W96" i="1"/>
  <c r="S96" i="1"/>
  <c r="O96" i="1"/>
  <c r="K96" i="1"/>
  <c r="G96" i="1"/>
  <c r="C96" i="1"/>
  <c r="W129" i="1" l="1"/>
  <c r="W128" i="1"/>
  <c r="W122" i="1"/>
  <c r="W121" i="1"/>
  <c r="W125" i="1" s="1"/>
  <c r="W120" i="1"/>
  <c r="W119" i="1"/>
  <c r="W123" i="1" s="1"/>
  <c r="W118" i="1"/>
  <c r="W117" i="1"/>
  <c r="S129" i="1"/>
  <c r="S128" i="1"/>
  <c r="S122" i="1"/>
  <c r="S121" i="1"/>
  <c r="S125" i="1" s="1"/>
  <c r="S120" i="1"/>
  <c r="S119" i="1"/>
  <c r="S123" i="1" s="1"/>
  <c r="S118" i="1"/>
  <c r="S117" i="1"/>
  <c r="O129" i="1"/>
  <c r="O128" i="1"/>
  <c r="O122" i="1"/>
  <c r="O121" i="1"/>
  <c r="O125" i="1" s="1"/>
  <c r="O120" i="1"/>
  <c r="O119" i="1"/>
  <c r="O123" i="1" s="1"/>
  <c r="O118" i="1"/>
  <c r="O117" i="1"/>
  <c r="K129" i="1"/>
  <c r="K128" i="1"/>
  <c r="K122" i="1"/>
  <c r="K121" i="1"/>
  <c r="K125" i="1" s="1"/>
  <c r="K120" i="1"/>
  <c r="K119" i="1"/>
  <c r="K123" i="1" s="1"/>
  <c r="K118" i="1"/>
  <c r="K117" i="1"/>
  <c r="G129" i="1"/>
  <c r="G128" i="1"/>
  <c r="G122" i="1"/>
  <c r="G121" i="1"/>
  <c r="G125" i="1" s="1"/>
  <c r="G120" i="1"/>
  <c r="G119" i="1"/>
  <c r="G123" i="1" s="1"/>
  <c r="G118" i="1"/>
  <c r="G117" i="1"/>
  <c r="W103" i="1"/>
  <c r="W102" i="1"/>
  <c r="W95" i="1"/>
  <c r="W99" i="1" s="1"/>
  <c r="W94" i="1"/>
  <c r="W93" i="1"/>
  <c r="W97" i="1" s="1"/>
  <c r="W92" i="1"/>
  <c r="W91" i="1"/>
  <c r="S103" i="1"/>
  <c r="S102" i="1"/>
  <c r="S95" i="1"/>
  <c r="S99" i="1" s="1"/>
  <c r="S94" i="1"/>
  <c r="S93" i="1"/>
  <c r="S97" i="1" s="1"/>
  <c r="S92" i="1"/>
  <c r="S91" i="1"/>
  <c r="O103" i="1"/>
  <c r="O102" i="1"/>
  <c r="O95" i="1"/>
  <c r="O99" i="1" s="1"/>
  <c r="O94" i="1"/>
  <c r="O93" i="1"/>
  <c r="O97" i="1" s="1"/>
  <c r="O92" i="1"/>
  <c r="O91" i="1"/>
  <c r="K103" i="1"/>
  <c r="K102" i="1"/>
  <c r="K95" i="1"/>
  <c r="K99" i="1" s="1"/>
  <c r="K94" i="1"/>
  <c r="K93" i="1"/>
  <c r="K97" i="1" s="1"/>
  <c r="K92" i="1"/>
  <c r="K91" i="1"/>
  <c r="G103" i="1"/>
  <c r="G102" i="1"/>
  <c r="G95" i="1"/>
  <c r="G99" i="1" s="1"/>
  <c r="G94" i="1"/>
  <c r="G93" i="1"/>
  <c r="G97" i="1" s="1"/>
  <c r="G92" i="1"/>
  <c r="G91" i="1"/>
  <c r="W77" i="1"/>
  <c r="W76" i="1"/>
  <c r="W70" i="1"/>
  <c r="W69" i="1"/>
  <c r="W73" i="1" s="1"/>
  <c r="W68" i="1"/>
  <c r="W67" i="1"/>
  <c r="W71" i="1" s="1"/>
  <c r="W66" i="1"/>
  <c r="W65" i="1"/>
  <c r="S77" i="1"/>
  <c r="S76" i="1"/>
  <c r="S70" i="1"/>
  <c r="S69" i="1"/>
  <c r="S73" i="1" s="1"/>
  <c r="S68" i="1"/>
  <c r="S67" i="1"/>
  <c r="S71" i="1" s="1"/>
  <c r="S66" i="1"/>
  <c r="S65" i="1"/>
  <c r="O77" i="1"/>
  <c r="O76" i="1"/>
  <c r="O70" i="1"/>
  <c r="O75" i="1" s="1"/>
  <c r="O69" i="1"/>
  <c r="O68" i="1"/>
  <c r="O72" i="1" s="1"/>
  <c r="O67" i="1"/>
  <c r="O66" i="1"/>
  <c r="O65" i="1"/>
  <c r="K77" i="1"/>
  <c r="K76" i="1"/>
  <c r="K70" i="1"/>
  <c r="K75" i="1" s="1"/>
  <c r="K69" i="1"/>
  <c r="K68" i="1"/>
  <c r="K72" i="1" s="1"/>
  <c r="K67" i="1"/>
  <c r="K66" i="1"/>
  <c r="K65" i="1"/>
  <c r="G77" i="1"/>
  <c r="G76" i="1"/>
  <c r="G70" i="1"/>
  <c r="G75" i="1" s="1"/>
  <c r="G69" i="1"/>
  <c r="G68" i="1"/>
  <c r="G72" i="1" s="1"/>
  <c r="G67" i="1"/>
  <c r="G71" i="1" s="1"/>
  <c r="G66" i="1"/>
  <c r="G74" i="1" s="1"/>
  <c r="G65" i="1"/>
  <c r="W51" i="1"/>
  <c r="W50" i="1"/>
  <c r="W44" i="1"/>
  <c r="W49" i="1" s="1"/>
  <c r="W43" i="1"/>
  <c r="W42" i="1"/>
  <c r="W46" i="1" s="1"/>
  <c r="W41" i="1"/>
  <c r="W45" i="1" s="1"/>
  <c r="W40" i="1"/>
  <c r="W48" i="1" s="1"/>
  <c r="W39" i="1"/>
  <c r="S51" i="1"/>
  <c r="S50" i="1"/>
  <c r="S44" i="1"/>
  <c r="S49" i="1" s="1"/>
  <c r="S43" i="1"/>
  <c r="S42" i="1"/>
  <c r="S46" i="1" s="1"/>
  <c r="S41" i="1"/>
  <c r="S45" i="1" s="1"/>
  <c r="S40" i="1"/>
  <c r="S39" i="1"/>
  <c r="O51" i="1"/>
  <c r="O50" i="1"/>
  <c r="O44" i="1"/>
  <c r="O49" i="1" s="1"/>
  <c r="O43" i="1"/>
  <c r="O42" i="1"/>
  <c r="O46" i="1" s="1"/>
  <c r="O41" i="1"/>
  <c r="O45" i="1" s="1"/>
  <c r="O40" i="1"/>
  <c r="O48" i="1" s="1"/>
  <c r="O39" i="1"/>
  <c r="K51" i="1"/>
  <c r="K50" i="1"/>
  <c r="K44" i="1"/>
  <c r="K49" i="1" s="1"/>
  <c r="K43" i="1"/>
  <c r="K42" i="1"/>
  <c r="K46" i="1" s="1"/>
  <c r="K41" i="1"/>
  <c r="K45" i="1" s="1"/>
  <c r="K40" i="1"/>
  <c r="K39" i="1"/>
  <c r="G51" i="1"/>
  <c r="G50" i="1"/>
  <c r="G44" i="1"/>
  <c r="G49" i="1" s="1"/>
  <c r="G43" i="1"/>
  <c r="G42" i="1"/>
  <c r="G46" i="1" s="1"/>
  <c r="G41" i="1"/>
  <c r="G45" i="1" s="1"/>
  <c r="G40" i="1"/>
  <c r="G39" i="1"/>
  <c r="W25" i="1"/>
  <c r="W24" i="1"/>
  <c r="W18" i="1"/>
  <c r="W23" i="1" s="1"/>
  <c r="W17" i="1"/>
  <c r="W16" i="1"/>
  <c r="W20" i="1" s="1"/>
  <c r="W15" i="1"/>
  <c r="W19" i="1" s="1"/>
  <c r="W14" i="1"/>
  <c r="W22" i="1" s="1"/>
  <c r="W13" i="1"/>
  <c r="S25" i="1"/>
  <c r="S24" i="1"/>
  <c r="S18" i="1"/>
  <c r="S23" i="1" s="1"/>
  <c r="S17" i="1"/>
  <c r="S16" i="1"/>
  <c r="S20" i="1" s="1"/>
  <c r="S15" i="1"/>
  <c r="S19" i="1" s="1"/>
  <c r="S14" i="1"/>
  <c r="S13" i="1"/>
  <c r="O25" i="1"/>
  <c r="O24" i="1"/>
  <c r="O18" i="1"/>
  <c r="O23" i="1" s="1"/>
  <c r="O17" i="1"/>
  <c r="O16" i="1"/>
  <c r="O20" i="1" s="1"/>
  <c r="O15" i="1"/>
  <c r="O19" i="1" s="1"/>
  <c r="O14" i="1"/>
  <c r="O13" i="1"/>
  <c r="K25" i="1"/>
  <c r="K24" i="1"/>
  <c r="K18" i="1"/>
  <c r="K23" i="1" s="1"/>
  <c r="K17" i="1"/>
  <c r="K16" i="1"/>
  <c r="K20" i="1" s="1"/>
  <c r="K15" i="1"/>
  <c r="K14" i="1"/>
  <c r="K13" i="1"/>
  <c r="G13" i="1"/>
  <c r="G25" i="1"/>
  <c r="G24" i="1"/>
  <c r="G18" i="1"/>
  <c r="G17" i="1"/>
  <c r="G21" i="1" s="1"/>
  <c r="G16" i="1"/>
  <c r="G15" i="1"/>
  <c r="G19" i="1" s="1"/>
  <c r="G14" i="1"/>
  <c r="C65" i="1"/>
  <c r="C129" i="1"/>
  <c r="C128" i="1"/>
  <c r="C122" i="1"/>
  <c r="C121" i="1"/>
  <c r="C120" i="1"/>
  <c r="C119" i="1"/>
  <c r="C123" i="1" s="1"/>
  <c r="C118" i="1"/>
  <c r="C117" i="1"/>
  <c r="C103" i="1"/>
  <c r="C102" i="1"/>
  <c r="C95" i="1"/>
  <c r="C94" i="1"/>
  <c r="C93" i="1"/>
  <c r="C97" i="1" s="1"/>
  <c r="C92" i="1"/>
  <c r="C91" i="1"/>
  <c r="C77" i="1"/>
  <c r="C76" i="1"/>
  <c r="C70" i="1"/>
  <c r="C69" i="1"/>
  <c r="C68" i="1"/>
  <c r="C67" i="1"/>
  <c r="C66" i="1"/>
  <c r="C101" i="1"/>
  <c r="C42" i="1"/>
  <c r="C41" i="1"/>
  <c r="C40" i="1"/>
  <c r="C39" i="1"/>
  <c r="C51" i="1"/>
  <c r="C50" i="1"/>
  <c r="C44" i="1"/>
  <c r="C43" i="1"/>
  <c r="C45" i="1"/>
  <c r="C17" i="1"/>
  <c r="C25" i="1"/>
  <c r="C24" i="1"/>
  <c r="C18" i="1"/>
  <c r="C16" i="1"/>
  <c r="C15" i="1"/>
  <c r="C19" i="1" s="1"/>
  <c r="C14" i="1"/>
  <c r="C13" i="1"/>
  <c r="C48" i="1" l="1"/>
  <c r="G20" i="1"/>
  <c r="K22" i="1"/>
  <c r="K74" i="1"/>
  <c r="O74" i="1"/>
  <c r="W74" i="1"/>
  <c r="W75" i="1"/>
  <c r="G100" i="1"/>
  <c r="G101" i="1"/>
  <c r="K101" i="1"/>
  <c r="O101" i="1"/>
  <c r="S101" i="1"/>
  <c r="W100" i="1"/>
  <c r="W101" i="1"/>
  <c r="G126" i="1"/>
  <c r="G127" i="1"/>
  <c r="K126" i="1"/>
  <c r="K127" i="1"/>
  <c r="O127" i="1"/>
  <c r="S126" i="1"/>
  <c r="S127" i="1"/>
  <c r="W127" i="1"/>
  <c r="G22" i="1"/>
  <c r="G23" i="1"/>
  <c r="K21" i="1"/>
  <c r="O21" i="1"/>
  <c r="S21" i="1"/>
  <c r="W21" i="1"/>
  <c r="G47" i="1"/>
  <c r="K47" i="1"/>
  <c r="O47" i="1"/>
  <c r="S47" i="1"/>
  <c r="W47" i="1"/>
  <c r="G73" i="1"/>
  <c r="K73" i="1"/>
  <c r="O73" i="1"/>
  <c r="S72" i="1"/>
  <c r="W72" i="1"/>
  <c r="G98" i="1"/>
  <c r="K98" i="1"/>
  <c r="O98" i="1"/>
  <c r="S98" i="1"/>
  <c r="W98" i="1"/>
  <c r="G124" i="1"/>
  <c r="K124" i="1"/>
  <c r="O124" i="1"/>
  <c r="S124" i="1"/>
  <c r="W124" i="1"/>
  <c r="W126" i="1"/>
  <c r="O126" i="1"/>
  <c r="S100" i="1"/>
  <c r="O100" i="1"/>
  <c r="K100" i="1"/>
  <c r="S74" i="1"/>
  <c r="S75" i="1"/>
  <c r="O71" i="1"/>
  <c r="K71" i="1"/>
  <c r="S48" i="1"/>
  <c r="K48" i="1"/>
  <c r="G48" i="1"/>
  <c r="S22" i="1"/>
  <c r="O22" i="1"/>
  <c r="K19" i="1"/>
  <c r="C21" i="1"/>
  <c r="C47" i="1"/>
  <c r="C46" i="1"/>
  <c r="C23" i="1"/>
  <c r="C49" i="1"/>
  <c r="C72" i="1"/>
  <c r="C127" i="1"/>
  <c r="C125" i="1"/>
  <c r="C124" i="1"/>
  <c r="C99" i="1"/>
  <c r="C98" i="1"/>
  <c r="C73" i="1"/>
  <c r="C74" i="1"/>
  <c r="C126" i="1"/>
  <c r="C100" i="1"/>
  <c r="C71" i="1"/>
  <c r="C75" i="1"/>
  <c r="C20" i="1"/>
  <c r="C22" i="1"/>
</calcChain>
</file>

<file path=xl/sharedStrings.xml><?xml version="1.0" encoding="utf-8"?>
<sst xmlns="http://schemas.openxmlformats.org/spreadsheetml/2006/main" count="317" uniqueCount="68">
  <si>
    <t>A-n33-k5-661</t>
  </si>
  <si>
    <t>E-n30-k3-534</t>
  </si>
  <si>
    <t>E-n76-k7-682</t>
  </si>
  <si>
    <t>M-n101-k10-820</t>
  </si>
  <si>
    <t>Avg</t>
  </si>
  <si>
    <t>Min</t>
  </si>
  <si>
    <t>Q1</t>
  </si>
  <si>
    <t>Median</t>
  </si>
  <si>
    <t>Q3</t>
  </si>
  <si>
    <t>Max</t>
  </si>
  <si>
    <t>25th</t>
  </si>
  <si>
    <t>50th</t>
  </si>
  <si>
    <t>75th</t>
  </si>
  <si>
    <t>SD</t>
  </si>
  <si>
    <t>AVGDV</t>
  </si>
  <si>
    <t xml:space="preserve"> B-n45-k5-751</t>
  </si>
  <si>
    <t>10 nest</t>
  </si>
  <si>
    <t>20 nest</t>
  </si>
  <si>
    <t>30 nest</t>
  </si>
  <si>
    <t>50 nest</t>
  </si>
  <si>
    <t>100 nest</t>
  </si>
  <si>
    <t>200 nest</t>
  </si>
  <si>
    <t>best</t>
  </si>
  <si>
    <t>first</t>
  </si>
  <si>
    <t>First</t>
  </si>
  <si>
    <t>Best</t>
  </si>
  <si>
    <t>Minimum</t>
  </si>
  <si>
    <t>Maximum</t>
  </si>
  <si>
    <t>Lower quartile</t>
  </si>
  <si>
    <t>Upper quartile</t>
  </si>
  <si>
    <t>Average</t>
  </si>
  <si>
    <t>E-n51-k5-521</t>
  </si>
  <si>
    <t>F-n72-k4-237</t>
  </si>
  <si>
    <t>F-n135-k7-1162</t>
  </si>
  <si>
    <t>M-n121-k7-1034</t>
  </si>
  <si>
    <t>P-n76-k4-1034</t>
  </si>
  <si>
    <t>P-n101-k4-681</t>
  </si>
  <si>
    <t>A-n46-k7-914</t>
  </si>
  <si>
    <t>A-n60-k9-1408</t>
  </si>
  <si>
    <t>B-n35-k5-955</t>
  </si>
  <si>
    <t>B-n45-k5-751</t>
  </si>
  <si>
    <t>B-n68-k9-1272</t>
  </si>
  <si>
    <t>B-n78-k10-1266</t>
  </si>
  <si>
    <t>optimal</t>
  </si>
  <si>
    <t>(STDEV(Data Range) / AVERAGE(Data Range))*100</t>
  </si>
  <si>
    <t>AD</t>
  </si>
  <si>
    <t>BKS</t>
  </si>
  <si>
    <t>CS</t>
  </si>
  <si>
    <t>DPSO-SA a</t>
  </si>
  <si>
    <t>PSO b</t>
  </si>
  <si>
    <t>PSO c</t>
  </si>
  <si>
    <t>A-n33-k5</t>
  </si>
  <si>
    <t>A-n46-k7</t>
  </si>
  <si>
    <t>A-n60-k9</t>
  </si>
  <si>
    <t>B-n35-k5</t>
  </si>
  <si>
    <t>B-n45-k5</t>
  </si>
  <si>
    <t>B-n68-k9</t>
  </si>
  <si>
    <t>B-n78-k10</t>
  </si>
  <si>
    <t>E-n30-k3</t>
  </si>
  <si>
    <t>E-n51-k5</t>
  </si>
  <si>
    <t>E-n76-k7</t>
  </si>
  <si>
    <t>F-n72-k4</t>
  </si>
  <si>
    <t>F-n135-k7</t>
  </si>
  <si>
    <t>M-n101-k10</t>
  </si>
  <si>
    <t>M-n121-k7</t>
  </si>
  <si>
    <t>P-n76-K4</t>
  </si>
  <si>
    <t>P-n101-k4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</si>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</sst>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8"/>
      <color rgb="FF575757"/>
      <name val="Text"/>
    </font>
    <font>
      <sz val="9"/>
      <color theme="1"/>
      <name val="Times New Roman"/>
      <family val="1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'Population size'!$Z$19</c:f>
              <c:strCache>
                <c:ptCount val="1"/>
                <c:pt idx="0">
                  <c:v>Lower quartile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'Population size'!$AA$22:$AF$22</c:f>
                <c:numCache>
                  <c:formatCode>General</c:formatCode>
                  <c:ptCount val="6"/>
                  <c:pt idx="0">
                    <c:v>8.5</c:v>
                  </c:pt>
                  <c:pt idx="1">
                    <c:v>4.5</c:v>
                  </c:pt>
                  <c:pt idx="2">
                    <c:v>13.5</c:v>
                  </c:pt>
                  <c:pt idx="3">
                    <c:v>11.5</c:v>
                  </c:pt>
                  <c:pt idx="4">
                    <c:v>8.5</c:v>
                  </c:pt>
                  <c:pt idx="5">
                    <c:v>11</c:v>
                  </c:pt>
                </c:numCache>
              </c:numRef>
            </c:minus>
          </c:errBars>
          <c:cat>
            <c:numRef>
              <c:f>'Population size'!$AA$12:$AF$12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size'!$AA$19:$AF$19</c:f>
              <c:numCache>
                <c:formatCode>General</c:formatCode>
                <c:ptCount val="6"/>
                <c:pt idx="0">
                  <c:v>669.5</c:v>
                </c:pt>
                <c:pt idx="1">
                  <c:v>677.5</c:v>
                </c:pt>
                <c:pt idx="2">
                  <c:v>674.5</c:v>
                </c:pt>
                <c:pt idx="3">
                  <c:v>672.5</c:v>
                </c:pt>
                <c:pt idx="4">
                  <c:v>669.5</c:v>
                </c:pt>
                <c:pt idx="5">
                  <c:v>680</c:v>
                </c:pt>
              </c:numCache>
            </c:numRef>
          </c:val>
        </c:ser>
        <c:ser>
          <c:idx val="1"/>
          <c:order val="1"/>
          <c:tx>
            <c:strRef>
              <c:f>'Population size'!$Z$20</c:f>
              <c:strCache>
                <c:ptCount val="1"/>
                <c:pt idx="0">
                  <c:v>50th</c:v>
                </c:pt>
              </c:strCache>
            </c:strRef>
          </c:tx>
          <c:invertIfNegative val="0"/>
          <c:cat>
            <c:numRef>
              <c:f>'Population size'!$AA$12:$AF$12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size'!$AA$20:$AF$20</c:f>
              <c:numCache>
                <c:formatCode>General</c:formatCode>
                <c:ptCount val="6"/>
                <c:pt idx="0">
                  <c:v>14.5</c:v>
                </c:pt>
                <c:pt idx="1">
                  <c:v>3.5</c:v>
                </c:pt>
                <c:pt idx="2">
                  <c:v>2.5</c:v>
                </c:pt>
                <c:pt idx="3">
                  <c:v>8.5</c:v>
                </c:pt>
                <c:pt idx="4">
                  <c:v>5.5</c:v>
                </c:pt>
                <c:pt idx="5">
                  <c:v>17</c:v>
                </c:pt>
              </c:numCache>
            </c:numRef>
          </c:val>
        </c:ser>
        <c:ser>
          <c:idx val="2"/>
          <c:order val="2"/>
          <c:tx>
            <c:strRef>
              <c:f>'Population size'!$Z$21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'Population size'!$AA$23:$AF$23</c:f>
                <c:numCache>
                  <c:formatCode>General</c:formatCode>
                  <c:ptCount val="6"/>
                  <c:pt idx="0">
                    <c:v>61</c:v>
                  </c:pt>
                  <c:pt idx="1">
                    <c:v>22.5</c:v>
                  </c:pt>
                  <c:pt idx="2">
                    <c:v>17.5</c:v>
                  </c:pt>
                  <c:pt idx="3">
                    <c:v>52</c:v>
                  </c:pt>
                  <c:pt idx="4">
                    <c:v>29.5</c:v>
                  </c:pt>
                  <c:pt idx="5">
                    <c:v>11.5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'Population size'!$AA$12:$AF$12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size'!$AA$21:$AF$21</c:f>
              <c:numCache>
                <c:formatCode>General</c:formatCode>
                <c:ptCount val="6"/>
                <c:pt idx="0">
                  <c:v>12</c:v>
                </c:pt>
                <c:pt idx="1">
                  <c:v>4.5</c:v>
                </c:pt>
                <c:pt idx="2">
                  <c:v>6.5</c:v>
                </c:pt>
                <c:pt idx="3">
                  <c:v>21</c:v>
                </c:pt>
                <c:pt idx="4">
                  <c:v>6.5</c:v>
                </c:pt>
                <c:pt idx="5">
                  <c:v>11.5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240064"/>
        <c:axId val="235250432"/>
      </c:barChart>
      <c:lineChart>
        <c:grouping val="standard"/>
        <c:varyColors val="0"/>
        <c:ser>
          <c:idx val="3"/>
          <c:order val="3"/>
          <c:tx>
            <c:strRef>
              <c:f>'Population size'!$Z$16</c:f>
              <c:strCache>
                <c:ptCount val="1"/>
                <c:pt idx="0">
                  <c:v>Median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  <a:ln w="6350">
                <a:solidFill>
                  <a:schemeClr val="bg1"/>
                </a:solidFill>
              </a:ln>
            </c:spPr>
          </c:marker>
          <c:dLbls>
            <c:numFmt formatCode="General" sourceLinked="0"/>
            <c:txPr>
              <a:bodyPr rot="0" vert="horz" anchor="ctr" anchorCtr="0"/>
              <a:lstStyle/>
              <a:p>
                <a:pPr>
                  <a:defRPr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'Population size'!$AA$12:$AF$12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size'!$AA$16:$AF$16</c:f>
              <c:numCache>
                <c:formatCode>General</c:formatCode>
                <c:ptCount val="6"/>
                <c:pt idx="0">
                  <c:v>684</c:v>
                </c:pt>
                <c:pt idx="1">
                  <c:v>681</c:v>
                </c:pt>
                <c:pt idx="2">
                  <c:v>677</c:v>
                </c:pt>
                <c:pt idx="3">
                  <c:v>681</c:v>
                </c:pt>
                <c:pt idx="4">
                  <c:v>675</c:v>
                </c:pt>
                <c:pt idx="5">
                  <c:v>697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'Population size'!$Z$14</c:f>
              <c:strCache>
                <c:ptCount val="1"/>
                <c:pt idx="0">
                  <c:v>Minimum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4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'Population size'!$AA$12:$AF$12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size'!$AA$14:$AF$14</c:f>
              <c:numCache>
                <c:formatCode>General</c:formatCode>
                <c:ptCount val="6"/>
                <c:pt idx="0">
                  <c:v>661</c:v>
                </c:pt>
                <c:pt idx="1">
                  <c:v>673</c:v>
                </c:pt>
                <c:pt idx="2">
                  <c:v>661</c:v>
                </c:pt>
                <c:pt idx="3">
                  <c:v>661</c:v>
                </c:pt>
                <c:pt idx="4">
                  <c:v>661</c:v>
                </c:pt>
                <c:pt idx="5">
                  <c:v>669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'Population size'!$Z$18</c:f>
              <c:strCache>
                <c:ptCount val="1"/>
                <c:pt idx="0">
                  <c:v>Maximum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'Population size'!$AA$12:$AF$12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size'!$AA$18:$AF$18</c:f>
              <c:numCache>
                <c:formatCode>General</c:formatCode>
                <c:ptCount val="6"/>
                <c:pt idx="0">
                  <c:v>757</c:v>
                </c:pt>
                <c:pt idx="1">
                  <c:v>708</c:v>
                </c:pt>
                <c:pt idx="2">
                  <c:v>701</c:v>
                </c:pt>
                <c:pt idx="3">
                  <c:v>754</c:v>
                </c:pt>
                <c:pt idx="4">
                  <c:v>711</c:v>
                </c:pt>
                <c:pt idx="5">
                  <c:v>720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'Population size'!$Z$13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cat>
            <c:numRef>
              <c:f>'Population size'!$AA$12:$AF$12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size'!$AA$13:$AF$13</c:f>
              <c:numCache>
                <c:formatCode>General</c:formatCode>
                <c:ptCount val="6"/>
                <c:pt idx="0">
                  <c:v>688.5454545454545</c:v>
                </c:pt>
                <c:pt idx="1">
                  <c:v>683.81818181818187</c:v>
                </c:pt>
                <c:pt idx="2">
                  <c:v>679.90909090909088</c:v>
                </c:pt>
                <c:pt idx="3">
                  <c:v>689.4545454545455</c:v>
                </c:pt>
                <c:pt idx="4">
                  <c:v>679.5454545454545</c:v>
                </c:pt>
                <c:pt idx="5">
                  <c:v>694.5454545454545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240064"/>
        <c:axId val="235250432"/>
      </c:lineChart>
      <c:catAx>
        <c:axId val="23524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250432"/>
        <c:crosses val="autoZero"/>
        <c:auto val="1"/>
        <c:lblAlgn val="ctr"/>
        <c:lblOffset val="100"/>
        <c:noMultiLvlLbl val="0"/>
      </c:catAx>
      <c:valAx>
        <c:axId val="235250432"/>
        <c:scaling>
          <c:orientation val="minMax"/>
          <c:max val="765"/>
          <c:min val="6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240064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'optimal solution graph'!$C$2</c:f>
              <c:strCache>
                <c:ptCount val="1"/>
                <c:pt idx="0">
                  <c:v>BKS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'optimal solution graph'!$C$3:$C$18</c:f>
              <c:numCache>
                <c:formatCode>General</c:formatCode>
                <c:ptCount val="16"/>
                <c:pt idx="0">
                  <c:v>661</c:v>
                </c:pt>
                <c:pt idx="1">
                  <c:v>914</c:v>
                </c:pt>
                <c:pt idx="2">
                  <c:v>1354</c:v>
                </c:pt>
                <c:pt idx="3">
                  <c:v>955</c:v>
                </c:pt>
                <c:pt idx="4">
                  <c:v>751</c:v>
                </c:pt>
                <c:pt idx="5">
                  <c:v>1272</c:v>
                </c:pt>
                <c:pt idx="6">
                  <c:v>1221</c:v>
                </c:pt>
                <c:pt idx="7">
                  <c:v>534</c:v>
                </c:pt>
                <c:pt idx="8">
                  <c:v>521</c:v>
                </c:pt>
                <c:pt idx="9">
                  <c:v>682</c:v>
                </c:pt>
                <c:pt idx="10">
                  <c:v>237</c:v>
                </c:pt>
                <c:pt idx="11">
                  <c:v>1162</c:v>
                </c:pt>
                <c:pt idx="12">
                  <c:v>820</c:v>
                </c:pt>
                <c:pt idx="13">
                  <c:v>1034</c:v>
                </c:pt>
                <c:pt idx="14">
                  <c:v>593</c:v>
                </c:pt>
                <c:pt idx="15">
                  <c:v>681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'optimal solution graph'!$D$2</c:f>
              <c:strCache>
                <c:ptCount val="1"/>
                <c:pt idx="0">
                  <c:v>DPSO-SA a</c:v>
                </c:pt>
              </c:strCache>
            </c:strRef>
          </c:tx>
          <c:marker>
            <c:symbol val="none"/>
          </c:marker>
          <c:val>
            <c:numRef>
              <c:f>'optimal solution graph'!$D$3:$D$18</c:f>
              <c:numCache>
                <c:formatCode>General</c:formatCode>
                <c:ptCount val="16"/>
                <c:pt idx="0">
                  <c:v>661</c:v>
                </c:pt>
                <c:pt idx="1">
                  <c:v>914</c:v>
                </c:pt>
                <c:pt idx="2">
                  <c:v>1354</c:v>
                </c:pt>
                <c:pt idx="3">
                  <c:v>955</c:v>
                </c:pt>
                <c:pt idx="4">
                  <c:v>751</c:v>
                </c:pt>
                <c:pt idx="5">
                  <c:v>1272</c:v>
                </c:pt>
                <c:pt idx="6">
                  <c:v>1239</c:v>
                </c:pt>
                <c:pt idx="7">
                  <c:v>534</c:v>
                </c:pt>
                <c:pt idx="8">
                  <c:v>528</c:v>
                </c:pt>
                <c:pt idx="9">
                  <c:v>688</c:v>
                </c:pt>
                <c:pt idx="10">
                  <c:v>244</c:v>
                </c:pt>
                <c:pt idx="11">
                  <c:v>1215</c:v>
                </c:pt>
                <c:pt idx="12">
                  <c:v>824</c:v>
                </c:pt>
                <c:pt idx="13">
                  <c:v>1038</c:v>
                </c:pt>
                <c:pt idx="14">
                  <c:v>602</c:v>
                </c:pt>
                <c:pt idx="15">
                  <c:v>694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'optimal solution graph'!$E$2</c:f>
              <c:strCache>
                <c:ptCount val="1"/>
                <c:pt idx="0">
                  <c:v>PSO b</c:v>
                </c:pt>
              </c:strCache>
            </c:strRef>
          </c:tx>
          <c:marker>
            <c:symbol val="none"/>
          </c:marker>
          <c:val>
            <c:numRef>
              <c:f>'optimal solution graph'!$E$3:$E$18</c:f>
              <c:numCache>
                <c:formatCode>General</c:formatCode>
                <c:ptCount val="16"/>
                <c:pt idx="0">
                  <c:v>661</c:v>
                </c:pt>
                <c:pt idx="1">
                  <c:v>914</c:v>
                </c:pt>
                <c:pt idx="2">
                  <c:v>1355</c:v>
                </c:pt>
                <c:pt idx="3">
                  <c:v>955</c:v>
                </c:pt>
                <c:pt idx="4">
                  <c:v>751</c:v>
                </c:pt>
                <c:pt idx="5">
                  <c:v>1274</c:v>
                </c:pt>
                <c:pt idx="6">
                  <c:v>1223</c:v>
                </c:pt>
                <c:pt idx="7">
                  <c:v>534</c:v>
                </c:pt>
                <c:pt idx="8">
                  <c:v>521</c:v>
                </c:pt>
                <c:pt idx="9">
                  <c:v>682</c:v>
                </c:pt>
                <c:pt idx="10">
                  <c:v>237</c:v>
                </c:pt>
                <c:pt idx="11">
                  <c:v>1162</c:v>
                </c:pt>
                <c:pt idx="12">
                  <c:v>820</c:v>
                </c:pt>
                <c:pt idx="13">
                  <c:v>1036</c:v>
                </c:pt>
                <c:pt idx="14">
                  <c:v>594</c:v>
                </c:pt>
                <c:pt idx="15">
                  <c:v>683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'optimal solution graph'!$F$2</c:f>
              <c:strCache>
                <c:ptCount val="1"/>
                <c:pt idx="0">
                  <c:v>PSO c</c:v>
                </c:pt>
              </c:strCache>
            </c:strRef>
          </c:tx>
          <c:marker>
            <c:symbol val="none"/>
          </c:marker>
          <c:val>
            <c:numRef>
              <c:f>'optimal solution graph'!$F$3:$F$18</c:f>
              <c:numCache>
                <c:formatCode>General</c:formatCode>
                <c:ptCount val="16"/>
                <c:pt idx="0">
                  <c:v>661</c:v>
                </c:pt>
                <c:pt idx="1">
                  <c:v>914</c:v>
                </c:pt>
                <c:pt idx="2">
                  <c:v>1354</c:v>
                </c:pt>
                <c:pt idx="3">
                  <c:v>955</c:v>
                </c:pt>
                <c:pt idx="4">
                  <c:v>751</c:v>
                </c:pt>
                <c:pt idx="5">
                  <c:v>1275</c:v>
                </c:pt>
                <c:pt idx="6">
                  <c:v>1223</c:v>
                </c:pt>
                <c:pt idx="7">
                  <c:v>534</c:v>
                </c:pt>
                <c:pt idx="8">
                  <c:v>521</c:v>
                </c:pt>
                <c:pt idx="9">
                  <c:v>687</c:v>
                </c:pt>
                <c:pt idx="10">
                  <c:v>237</c:v>
                </c:pt>
                <c:pt idx="11">
                  <c:v>1170</c:v>
                </c:pt>
                <c:pt idx="12">
                  <c:v>820</c:v>
                </c:pt>
                <c:pt idx="13">
                  <c:v>1034</c:v>
                </c:pt>
                <c:pt idx="14">
                  <c:v>594</c:v>
                </c:pt>
                <c:pt idx="15">
                  <c:v>683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'optimal solution graph'!$G$2</c:f>
              <c:strCache>
                <c:ptCount val="1"/>
                <c:pt idx="0">
                  <c:v>CS</c:v>
                </c:pt>
              </c:strCache>
            </c:strRef>
          </c:tx>
          <c:marker>
            <c:symbol val="none"/>
          </c:marker>
          <c:dLbls>
            <c:dLbl>
              <c:idx val="0"/>
              <c:layout/>
              <c:tx>
                <c:strRef>
                  <c:f>'optimal solution graph'!$B$3</c:f>
                  <c:strCache>
                    <c:ptCount val="1"/>
                    <c:pt idx="0">
                      <c:v>A-n33-k5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'optimal solution graph'!$B$4</c:f>
                  <c:strCache>
                    <c:ptCount val="1"/>
                    <c:pt idx="0">
                      <c:v>A-n46-k7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'optimal solution graph'!$B$5</c:f>
                  <c:strCache>
                    <c:ptCount val="1"/>
                    <c:pt idx="0">
                      <c:v>A-n60-k9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'optimal solution graph'!$B$6</c:f>
                  <c:strCache>
                    <c:ptCount val="1"/>
                    <c:pt idx="0">
                      <c:v>B-n35-k5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'optimal solution graph'!$B$7</c:f>
                  <c:strCache>
                    <c:ptCount val="1"/>
                    <c:pt idx="0">
                      <c:v>B-n45-k5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'optimal solution graph'!$B$8</c:f>
                  <c:strCache>
                    <c:ptCount val="1"/>
                    <c:pt idx="0">
                      <c:v>B-n68-k9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'optimal solution graph'!$B$9</c:f>
                  <c:strCache>
                    <c:ptCount val="1"/>
                    <c:pt idx="0">
                      <c:v>B-n78-k10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'optimal solution graph'!$B$10</c:f>
                  <c:strCache>
                    <c:ptCount val="1"/>
                    <c:pt idx="0">
                      <c:v>E-n30-k3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strRef>
                  <c:f>'optimal solution graph'!$B$11</c:f>
                  <c:strCache>
                    <c:ptCount val="1"/>
                    <c:pt idx="0">
                      <c:v>E-n51-k5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strRef>
                  <c:f>'optimal solution graph'!$B$12</c:f>
                  <c:strCache>
                    <c:ptCount val="1"/>
                    <c:pt idx="0">
                      <c:v>E-n76-k7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strRef>
                  <c:f>'optimal solution graph'!$B$13</c:f>
                  <c:strCache>
                    <c:ptCount val="1"/>
                    <c:pt idx="0">
                      <c:v>F-n72-k4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strRef>
                  <c:f>'optimal solution graph'!$B$14</c:f>
                  <c:strCache>
                    <c:ptCount val="1"/>
                    <c:pt idx="0">
                      <c:v>F-n135-k7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strRef>
                  <c:f>'optimal solution graph'!$B$15</c:f>
                  <c:strCache>
                    <c:ptCount val="1"/>
                    <c:pt idx="0">
                      <c:v>M-n101-k10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strRef>
                  <c:f>'optimal solution graph'!$B$16</c:f>
                  <c:strCache>
                    <c:ptCount val="1"/>
                    <c:pt idx="0">
                      <c:v>M-n121-k7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strRef>
                  <c:f>'optimal solution graph'!$B$17</c:f>
                  <c:strCache>
                    <c:ptCount val="1"/>
                    <c:pt idx="0">
                      <c:v>P-n76-K4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strRef>
                  <c:f>'optimal solution graph'!$B$18</c:f>
                  <c:strCache>
                    <c:ptCount val="1"/>
                    <c:pt idx="0">
                      <c:v>P-n101-k4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'optimal solution graph'!$G$3:$G$18</c:f>
              <c:numCache>
                <c:formatCode>General</c:formatCode>
                <c:ptCount val="16"/>
                <c:pt idx="0">
                  <c:v>661</c:v>
                </c:pt>
                <c:pt idx="1">
                  <c:v>914</c:v>
                </c:pt>
                <c:pt idx="2">
                  <c:v>1396</c:v>
                </c:pt>
                <c:pt idx="3">
                  <c:v>959</c:v>
                </c:pt>
                <c:pt idx="4">
                  <c:v>763</c:v>
                </c:pt>
                <c:pt idx="5">
                  <c:v>1419</c:v>
                </c:pt>
                <c:pt idx="6">
                  <c:v>1312</c:v>
                </c:pt>
                <c:pt idx="7">
                  <c:v>537</c:v>
                </c:pt>
                <c:pt idx="8">
                  <c:v>544</c:v>
                </c:pt>
                <c:pt idx="9">
                  <c:v>705</c:v>
                </c:pt>
                <c:pt idx="10">
                  <c:v>272</c:v>
                </c:pt>
                <c:pt idx="11">
                  <c:v>1194</c:v>
                </c:pt>
                <c:pt idx="12">
                  <c:v>909</c:v>
                </c:pt>
                <c:pt idx="13">
                  <c:v>1098</c:v>
                </c:pt>
                <c:pt idx="14">
                  <c:v>644</c:v>
                </c:pt>
                <c:pt idx="15">
                  <c:v>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409216"/>
        <c:axId val="238410752"/>
      </c:lineChart>
      <c:catAx>
        <c:axId val="23840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410752"/>
        <c:crosses val="autoZero"/>
        <c:auto val="1"/>
        <c:lblAlgn val="ctr"/>
        <c:lblOffset val="100"/>
        <c:noMultiLvlLbl val="0"/>
      </c:catAx>
      <c:valAx>
        <c:axId val="23841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40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'Population size'!$Z$45</c:f>
              <c:strCache>
                <c:ptCount val="1"/>
                <c:pt idx="0">
                  <c:v>25th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'Population size'!$AA$48:$AF$48</c:f>
                <c:numCache>
                  <c:formatCode>General</c:formatCode>
                  <c:ptCount val="6"/>
                  <c:pt idx="0">
                    <c:v>35</c:v>
                  </c:pt>
                  <c:pt idx="1">
                    <c:v>46</c:v>
                  </c:pt>
                  <c:pt idx="2">
                    <c:v>27.5</c:v>
                  </c:pt>
                  <c:pt idx="3">
                    <c:v>35</c:v>
                  </c:pt>
                  <c:pt idx="4">
                    <c:v>22</c:v>
                  </c:pt>
                  <c:pt idx="5">
                    <c:v>64</c:v>
                  </c:pt>
                </c:numCache>
              </c:numRef>
            </c:minus>
          </c:errBars>
          <c:cat>
            <c:numRef>
              <c:f>'Population size'!$AA$38:$AF$38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size'!$AA$45:$AF$45</c:f>
              <c:numCache>
                <c:formatCode>General</c:formatCode>
                <c:ptCount val="6"/>
                <c:pt idx="0">
                  <c:v>821</c:v>
                </c:pt>
                <c:pt idx="1">
                  <c:v>827</c:v>
                </c:pt>
                <c:pt idx="2">
                  <c:v>804.5</c:v>
                </c:pt>
                <c:pt idx="3">
                  <c:v>810</c:v>
                </c:pt>
                <c:pt idx="4">
                  <c:v>826</c:v>
                </c:pt>
                <c:pt idx="5">
                  <c:v>835</c:v>
                </c:pt>
              </c:numCache>
            </c:numRef>
          </c:val>
        </c:ser>
        <c:ser>
          <c:idx val="1"/>
          <c:order val="1"/>
          <c:tx>
            <c:strRef>
              <c:f>'Population size'!$Z$46</c:f>
              <c:strCache>
                <c:ptCount val="1"/>
                <c:pt idx="0">
                  <c:v>50th</c:v>
                </c:pt>
              </c:strCache>
            </c:strRef>
          </c:tx>
          <c:invertIfNegative val="0"/>
          <c:cat>
            <c:numRef>
              <c:f>'Population size'!$AA$38:$AF$38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size'!$AA$46:$AF$46</c:f>
              <c:numCache>
                <c:formatCode>General</c:formatCode>
                <c:ptCount val="6"/>
                <c:pt idx="0">
                  <c:v>47</c:v>
                </c:pt>
                <c:pt idx="1">
                  <c:v>45</c:v>
                </c:pt>
                <c:pt idx="2">
                  <c:v>43.5</c:v>
                </c:pt>
                <c:pt idx="3">
                  <c:v>21</c:v>
                </c:pt>
                <c:pt idx="4">
                  <c:v>4</c:v>
                </c:pt>
                <c:pt idx="5">
                  <c:v>18</c:v>
                </c:pt>
              </c:numCache>
            </c:numRef>
          </c:val>
        </c:ser>
        <c:ser>
          <c:idx val="2"/>
          <c:order val="2"/>
          <c:tx>
            <c:strRef>
              <c:f>'Population size'!$Z$47</c:f>
              <c:strCache>
                <c:ptCount val="1"/>
                <c:pt idx="0">
                  <c:v>75th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'Population size'!$AA$49:$AF$49</c:f>
                <c:numCache>
                  <c:formatCode>General</c:formatCode>
                  <c:ptCount val="6"/>
                  <c:pt idx="0">
                    <c:v>38.5</c:v>
                  </c:pt>
                  <c:pt idx="1">
                    <c:v>59.5</c:v>
                  </c:pt>
                  <c:pt idx="2">
                    <c:v>63</c:v>
                  </c:pt>
                  <c:pt idx="3">
                    <c:v>26.5</c:v>
                  </c:pt>
                  <c:pt idx="4">
                    <c:v>99</c:v>
                  </c:pt>
                  <c:pt idx="5">
                    <c:v>30.5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'Population size'!$AA$38:$AF$38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size'!$AA$47:$AF$47</c:f>
              <c:numCache>
                <c:formatCode>General</c:formatCode>
                <c:ptCount val="6"/>
                <c:pt idx="0">
                  <c:v>9.5</c:v>
                </c:pt>
                <c:pt idx="1">
                  <c:v>35.5</c:v>
                </c:pt>
                <c:pt idx="2">
                  <c:v>24</c:v>
                </c:pt>
                <c:pt idx="3">
                  <c:v>19.5</c:v>
                </c:pt>
                <c:pt idx="4">
                  <c:v>21</c:v>
                </c:pt>
                <c:pt idx="5">
                  <c:v>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081344"/>
        <c:axId val="237083264"/>
      </c:barChart>
      <c:lineChart>
        <c:grouping val="standard"/>
        <c:varyColors val="0"/>
        <c:ser>
          <c:idx val="3"/>
          <c:order val="3"/>
          <c:tx>
            <c:strRef>
              <c:f>'Population size'!$Z$42</c:f>
              <c:strCache>
                <c:ptCount val="1"/>
                <c:pt idx="0">
                  <c:v>Median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  <a:ln w="6350">
                <a:solidFill>
                  <a:schemeClr val="bg1"/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'Population size'!$AA$38:$AF$38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size'!$AA$42:$AF$42</c:f>
              <c:numCache>
                <c:formatCode>General</c:formatCode>
                <c:ptCount val="6"/>
                <c:pt idx="0">
                  <c:v>868</c:v>
                </c:pt>
                <c:pt idx="1">
                  <c:v>872</c:v>
                </c:pt>
                <c:pt idx="2">
                  <c:v>848</c:v>
                </c:pt>
                <c:pt idx="3">
                  <c:v>831</c:v>
                </c:pt>
                <c:pt idx="4">
                  <c:v>830</c:v>
                </c:pt>
                <c:pt idx="5">
                  <c:v>853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'Population size'!$Z$40</c:f>
              <c:strCache>
                <c:ptCount val="1"/>
                <c:pt idx="0">
                  <c:v>Minimum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4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'Population size'!$AA$38:$AF$38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size'!$AA$40:$AF$40</c:f>
              <c:numCache>
                <c:formatCode>General</c:formatCode>
                <c:ptCount val="6"/>
                <c:pt idx="0">
                  <c:v>786</c:v>
                </c:pt>
                <c:pt idx="1">
                  <c:v>781</c:v>
                </c:pt>
                <c:pt idx="2">
                  <c:v>777</c:v>
                </c:pt>
                <c:pt idx="3">
                  <c:v>775</c:v>
                </c:pt>
                <c:pt idx="4">
                  <c:v>804</c:v>
                </c:pt>
                <c:pt idx="5">
                  <c:v>771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'Population size'!$Z$44</c:f>
              <c:strCache>
                <c:ptCount val="1"/>
                <c:pt idx="0">
                  <c:v>Maximum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'Population size'!$AA$38:$AF$38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size'!$AA$44:$AF$44</c:f>
              <c:numCache>
                <c:formatCode>General</c:formatCode>
                <c:ptCount val="6"/>
                <c:pt idx="0">
                  <c:v>916</c:v>
                </c:pt>
                <c:pt idx="1">
                  <c:v>967</c:v>
                </c:pt>
                <c:pt idx="2">
                  <c:v>935</c:v>
                </c:pt>
                <c:pt idx="3">
                  <c:v>877</c:v>
                </c:pt>
                <c:pt idx="4">
                  <c:v>950</c:v>
                </c:pt>
                <c:pt idx="5">
                  <c:v>896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'Population size'!$Z$39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cat>
            <c:numRef>
              <c:f>'Population size'!$AA$38:$AF$38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size'!$AA$39:$AF$39</c:f>
              <c:numCache>
                <c:formatCode>General</c:formatCode>
                <c:ptCount val="6"/>
                <c:pt idx="0">
                  <c:v>852.81818181818187</c:v>
                </c:pt>
                <c:pt idx="1">
                  <c:v>869.09090909090912</c:v>
                </c:pt>
                <c:pt idx="2">
                  <c:v>843.90909090909088</c:v>
                </c:pt>
                <c:pt idx="3">
                  <c:v>827.81818181818187</c:v>
                </c:pt>
                <c:pt idx="4">
                  <c:v>848</c:v>
                </c:pt>
                <c:pt idx="5">
                  <c:v>844.4545454545455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81344"/>
        <c:axId val="237083264"/>
      </c:lineChart>
      <c:catAx>
        <c:axId val="23708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083264"/>
        <c:crosses val="autoZero"/>
        <c:auto val="1"/>
        <c:lblAlgn val="ctr"/>
        <c:lblOffset val="100"/>
        <c:noMultiLvlLbl val="0"/>
      </c:catAx>
      <c:valAx>
        <c:axId val="237083264"/>
        <c:scaling>
          <c:orientation val="minMax"/>
          <c:max val="980"/>
          <c:min val="7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081344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'Population size'!$Z$71</c:f>
              <c:strCache>
                <c:ptCount val="1"/>
                <c:pt idx="0">
                  <c:v>25th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'Population size'!$AA$74:$AF$74</c:f>
                <c:numCache>
                  <c:formatCode>General</c:formatCode>
                  <c:ptCount val="6"/>
                  <c:pt idx="0">
                    <c:v>52</c:v>
                  </c:pt>
                  <c:pt idx="1">
                    <c:v>36</c:v>
                  </c:pt>
                  <c:pt idx="2">
                    <c:v>37</c:v>
                  </c:pt>
                  <c:pt idx="3">
                    <c:v>42.5</c:v>
                  </c:pt>
                  <c:pt idx="4">
                    <c:v>61</c:v>
                  </c:pt>
                  <c:pt idx="5">
                    <c:v>47.5</c:v>
                  </c:pt>
                </c:numCache>
              </c:numRef>
            </c:minus>
          </c:errBars>
          <c:cat>
            <c:numRef>
              <c:f>'Population size'!$AA$64:$AF$64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size'!$AA$71:$AF$71</c:f>
              <c:numCache>
                <c:formatCode>General</c:formatCode>
                <c:ptCount val="6"/>
                <c:pt idx="0">
                  <c:v>544</c:v>
                </c:pt>
                <c:pt idx="1">
                  <c:v>539</c:v>
                </c:pt>
                <c:pt idx="2">
                  <c:v>545</c:v>
                </c:pt>
                <c:pt idx="3">
                  <c:v>521.5</c:v>
                </c:pt>
                <c:pt idx="4">
                  <c:v>547</c:v>
                </c:pt>
                <c:pt idx="5">
                  <c:v>542.5</c:v>
                </c:pt>
              </c:numCache>
            </c:numRef>
          </c:val>
        </c:ser>
        <c:ser>
          <c:idx val="1"/>
          <c:order val="1"/>
          <c:tx>
            <c:strRef>
              <c:f>'Population size'!$Z$72</c:f>
              <c:strCache>
                <c:ptCount val="1"/>
                <c:pt idx="0">
                  <c:v>50th</c:v>
                </c:pt>
              </c:strCache>
            </c:strRef>
          </c:tx>
          <c:invertIfNegative val="0"/>
          <c:cat>
            <c:numRef>
              <c:f>'Population size'!$AA$64:$AF$64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size'!$AA$72:$AF$72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5</c:v>
                </c:pt>
                <c:pt idx="3">
                  <c:v>28.5</c:v>
                </c:pt>
                <c:pt idx="4">
                  <c:v>5</c:v>
                </c:pt>
                <c:pt idx="5">
                  <c:v>7.5</c:v>
                </c:pt>
              </c:numCache>
            </c:numRef>
          </c:val>
        </c:ser>
        <c:ser>
          <c:idx val="2"/>
          <c:order val="2"/>
          <c:tx>
            <c:strRef>
              <c:f>'Population size'!$Z$73</c:f>
              <c:strCache>
                <c:ptCount val="1"/>
                <c:pt idx="0">
                  <c:v>75th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'Population size'!$AA$75:$AF$75</c:f>
                <c:numCache>
                  <c:formatCode>General</c:formatCode>
                  <c:ptCount val="6"/>
                  <c:pt idx="0">
                    <c:v>116.5</c:v>
                  </c:pt>
                  <c:pt idx="1">
                    <c:v>34.5</c:v>
                  </c:pt>
                  <c:pt idx="2">
                    <c:v>120</c:v>
                  </c:pt>
                  <c:pt idx="3">
                    <c:v>8</c:v>
                  </c:pt>
                  <c:pt idx="4">
                    <c:v>5</c:v>
                  </c:pt>
                  <c:pt idx="5">
                    <c:v>9.5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'Population size'!$AA$64:$AF$64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size'!$AA$73:$AF$73</c:f>
              <c:numCache>
                <c:formatCode>General</c:formatCode>
                <c:ptCount val="6"/>
                <c:pt idx="0">
                  <c:v>9.5</c:v>
                </c:pt>
                <c:pt idx="1">
                  <c:v>4.5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801472"/>
        <c:axId val="237803392"/>
      </c:barChart>
      <c:lineChart>
        <c:grouping val="standard"/>
        <c:varyColors val="0"/>
        <c:ser>
          <c:idx val="3"/>
          <c:order val="3"/>
          <c:tx>
            <c:strRef>
              <c:f>'Population size'!$Z$68</c:f>
              <c:strCache>
                <c:ptCount val="1"/>
                <c:pt idx="0">
                  <c:v>Median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  <a:ln w="6350">
                <a:solidFill>
                  <a:schemeClr val="bg1"/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'Population size'!$AA$64:$AF$64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size'!$AA$68:$AF$68</c:f>
              <c:numCache>
                <c:formatCode>General</c:formatCode>
                <c:ptCount val="6"/>
                <c:pt idx="0">
                  <c:v>552</c:v>
                </c:pt>
                <c:pt idx="1">
                  <c:v>551</c:v>
                </c:pt>
                <c:pt idx="2">
                  <c:v>550</c:v>
                </c:pt>
                <c:pt idx="3">
                  <c:v>550</c:v>
                </c:pt>
                <c:pt idx="4">
                  <c:v>552</c:v>
                </c:pt>
                <c:pt idx="5">
                  <c:v>550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'Population size'!$Z$66</c:f>
              <c:strCache>
                <c:ptCount val="1"/>
                <c:pt idx="0">
                  <c:v>Minimum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4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'Population size'!$AA$64:$AF$64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size'!$AA$66:$AF$66</c:f>
              <c:numCache>
                <c:formatCode>General</c:formatCode>
                <c:ptCount val="6"/>
                <c:pt idx="0">
                  <c:v>492</c:v>
                </c:pt>
                <c:pt idx="1">
                  <c:v>503</c:v>
                </c:pt>
                <c:pt idx="2">
                  <c:v>508</c:v>
                </c:pt>
                <c:pt idx="3">
                  <c:v>479</c:v>
                </c:pt>
                <c:pt idx="4">
                  <c:v>486</c:v>
                </c:pt>
                <c:pt idx="5">
                  <c:v>495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'Population size'!$Z$70</c:f>
              <c:strCache>
                <c:ptCount val="1"/>
                <c:pt idx="0">
                  <c:v>Maximum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'Population size'!$AA$64:$AF$64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size'!$AA$70:$AF$70</c:f>
              <c:numCache>
                <c:formatCode>General</c:formatCode>
                <c:ptCount val="6"/>
                <c:pt idx="0">
                  <c:v>678</c:v>
                </c:pt>
                <c:pt idx="1">
                  <c:v>590</c:v>
                </c:pt>
                <c:pt idx="2">
                  <c:v>776</c:v>
                </c:pt>
                <c:pt idx="3">
                  <c:v>562</c:v>
                </c:pt>
                <c:pt idx="4">
                  <c:v>561</c:v>
                </c:pt>
                <c:pt idx="5">
                  <c:v>566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'Population size'!$Z$65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cat>
            <c:numRef>
              <c:f>'Population size'!$AA$64:$AF$64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size'!$AA$65:$AF$65</c:f>
              <c:numCache>
                <c:formatCode>General</c:formatCode>
                <c:ptCount val="6"/>
                <c:pt idx="0">
                  <c:v>556.90909090909088</c:v>
                </c:pt>
                <c:pt idx="1">
                  <c:v>547.72727272727275</c:v>
                </c:pt>
                <c:pt idx="2">
                  <c:v>567.09090909090912</c:v>
                </c:pt>
                <c:pt idx="3">
                  <c:v>535.27272727272725</c:v>
                </c:pt>
                <c:pt idx="4">
                  <c:v>544.4545454545455</c:v>
                </c:pt>
                <c:pt idx="5">
                  <c:v>546.4545454545455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01472"/>
        <c:axId val="237803392"/>
      </c:lineChart>
      <c:catAx>
        <c:axId val="23780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803392"/>
        <c:crosses val="autoZero"/>
        <c:auto val="1"/>
        <c:lblAlgn val="ctr"/>
        <c:lblOffset val="100"/>
        <c:noMultiLvlLbl val="0"/>
      </c:catAx>
      <c:valAx>
        <c:axId val="237803392"/>
        <c:scaling>
          <c:orientation val="minMax"/>
          <c:max val="695"/>
          <c:min val="47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801472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'Population size'!$Z$97</c:f>
              <c:strCache>
                <c:ptCount val="1"/>
                <c:pt idx="0">
                  <c:v>25th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'Population size'!$AA$100:$AF$100</c:f>
                <c:numCache>
                  <c:formatCode>General</c:formatCode>
                  <c:ptCount val="6"/>
                  <c:pt idx="0">
                    <c:v>26</c:v>
                  </c:pt>
                  <c:pt idx="1">
                    <c:v>29</c:v>
                  </c:pt>
                  <c:pt idx="2">
                    <c:v>26</c:v>
                  </c:pt>
                  <c:pt idx="3">
                    <c:v>5</c:v>
                  </c:pt>
                  <c:pt idx="4">
                    <c:v>15.5</c:v>
                  </c:pt>
                  <c:pt idx="5">
                    <c:v>15</c:v>
                  </c:pt>
                </c:numCache>
              </c:numRef>
            </c:minus>
          </c:errBars>
          <c:cat>
            <c:numRef>
              <c:f>'Population size'!$AA$90:$AF$90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size'!$AA$97:$AF$97</c:f>
              <c:numCache>
                <c:formatCode>General</c:formatCode>
                <c:ptCount val="6"/>
                <c:pt idx="0">
                  <c:v>730</c:v>
                </c:pt>
                <c:pt idx="1">
                  <c:v>730</c:v>
                </c:pt>
                <c:pt idx="2">
                  <c:v>732</c:v>
                </c:pt>
                <c:pt idx="3">
                  <c:v>727</c:v>
                </c:pt>
                <c:pt idx="4">
                  <c:v>721.5</c:v>
                </c:pt>
                <c:pt idx="5">
                  <c:v>731</c:v>
                </c:pt>
              </c:numCache>
            </c:numRef>
          </c:val>
        </c:ser>
        <c:ser>
          <c:idx val="1"/>
          <c:order val="1"/>
          <c:tx>
            <c:strRef>
              <c:f>'Population size'!$Z$98</c:f>
              <c:strCache>
                <c:ptCount val="1"/>
                <c:pt idx="0">
                  <c:v>50th</c:v>
                </c:pt>
              </c:strCache>
            </c:strRef>
          </c:tx>
          <c:invertIfNegative val="0"/>
          <c:cat>
            <c:numRef>
              <c:f>'Population size'!$AA$90:$AF$90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size'!$AA$98:$AF$98</c:f>
              <c:numCache>
                <c:formatCode>General</c:formatCode>
                <c:ptCount val="6"/>
                <c:pt idx="0">
                  <c:v>27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8.5</c:v>
                </c:pt>
                <c:pt idx="5">
                  <c:v>11</c:v>
                </c:pt>
              </c:numCache>
            </c:numRef>
          </c:val>
        </c:ser>
        <c:ser>
          <c:idx val="2"/>
          <c:order val="2"/>
          <c:tx>
            <c:strRef>
              <c:f>'Population size'!$Z$99</c:f>
              <c:strCache>
                <c:ptCount val="1"/>
                <c:pt idx="0">
                  <c:v>75th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'Population size'!$AA$101:$AF$101</c:f>
                <c:numCache>
                  <c:formatCode>General</c:formatCode>
                  <c:ptCount val="6"/>
                  <c:pt idx="0">
                    <c:v>23.5</c:v>
                  </c:pt>
                  <c:pt idx="1">
                    <c:v>44.5</c:v>
                  </c:pt>
                  <c:pt idx="2">
                    <c:v>14.5</c:v>
                  </c:pt>
                  <c:pt idx="3">
                    <c:v>27.5</c:v>
                  </c:pt>
                  <c:pt idx="4">
                    <c:v>13</c:v>
                  </c:pt>
                  <c:pt idx="5">
                    <c:v>10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'Population size'!$AA$90:$AF$90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size'!$AA$99:$AF$99</c:f>
              <c:numCache>
                <c:formatCode>General</c:formatCode>
                <c:ptCount val="6"/>
                <c:pt idx="0">
                  <c:v>18.5</c:v>
                </c:pt>
                <c:pt idx="1">
                  <c:v>24.5</c:v>
                </c:pt>
                <c:pt idx="2">
                  <c:v>15.5</c:v>
                </c:pt>
                <c:pt idx="3">
                  <c:v>12.5</c:v>
                </c:pt>
                <c:pt idx="4">
                  <c:v>16</c:v>
                </c:pt>
                <c:pt idx="5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940736"/>
        <c:axId val="237942656"/>
      </c:barChart>
      <c:lineChart>
        <c:grouping val="standard"/>
        <c:varyColors val="0"/>
        <c:ser>
          <c:idx val="3"/>
          <c:order val="3"/>
          <c:tx>
            <c:strRef>
              <c:f>'Population size'!$Z$94</c:f>
              <c:strCache>
                <c:ptCount val="1"/>
                <c:pt idx="0">
                  <c:v>Median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  <a:ln w="6350">
                <a:solidFill>
                  <a:schemeClr val="bg1"/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'Population size'!$AA$90:$AF$90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size'!$AA$94:$AF$94</c:f>
              <c:numCache>
                <c:formatCode>General</c:formatCode>
                <c:ptCount val="6"/>
                <c:pt idx="0">
                  <c:v>757</c:v>
                </c:pt>
                <c:pt idx="1">
                  <c:v>735</c:v>
                </c:pt>
                <c:pt idx="2">
                  <c:v>737</c:v>
                </c:pt>
                <c:pt idx="3">
                  <c:v>737</c:v>
                </c:pt>
                <c:pt idx="4">
                  <c:v>730</c:v>
                </c:pt>
                <c:pt idx="5">
                  <c:v>742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'Population size'!$Z$92</c:f>
              <c:strCache>
                <c:ptCount val="1"/>
                <c:pt idx="0">
                  <c:v>Minimum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4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'Population size'!$AA$90:$AF$90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size'!$AA$92:$AF$92</c:f>
              <c:numCache>
                <c:formatCode>General</c:formatCode>
                <c:ptCount val="6"/>
                <c:pt idx="0">
                  <c:v>704</c:v>
                </c:pt>
                <c:pt idx="1">
                  <c:v>701</c:v>
                </c:pt>
                <c:pt idx="2">
                  <c:v>706</c:v>
                </c:pt>
                <c:pt idx="3">
                  <c:v>722</c:v>
                </c:pt>
                <c:pt idx="4">
                  <c:v>706</c:v>
                </c:pt>
                <c:pt idx="5">
                  <c:v>716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'Population size'!$Z$96</c:f>
              <c:strCache>
                <c:ptCount val="1"/>
                <c:pt idx="0">
                  <c:v>Maximum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'Population size'!$AA$90:$AF$90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size'!$AA$96:$AF$96</c:f>
              <c:numCache>
                <c:formatCode>General</c:formatCode>
                <c:ptCount val="6"/>
                <c:pt idx="0">
                  <c:v>799</c:v>
                </c:pt>
                <c:pt idx="1">
                  <c:v>804</c:v>
                </c:pt>
                <c:pt idx="2">
                  <c:v>767</c:v>
                </c:pt>
                <c:pt idx="3">
                  <c:v>777</c:v>
                </c:pt>
                <c:pt idx="4">
                  <c:v>759</c:v>
                </c:pt>
                <c:pt idx="5">
                  <c:v>765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'Population size'!$Z$91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'Population size'!$AA$90:$AF$90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size'!$AA$91:$AF$91</c:f>
              <c:numCache>
                <c:formatCode>General</c:formatCode>
                <c:ptCount val="6"/>
                <c:pt idx="0">
                  <c:v>754.36363636363637</c:v>
                </c:pt>
                <c:pt idx="1">
                  <c:v>745</c:v>
                </c:pt>
                <c:pt idx="2">
                  <c:v>739.90909090909088</c:v>
                </c:pt>
                <c:pt idx="3">
                  <c:v>742.36363636363637</c:v>
                </c:pt>
                <c:pt idx="4">
                  <c:v>732.18181818181813</c:v>
                </c:pt>
                <c:pt idx="5">
                  <c:v>742.18181818181813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940736"/>
        <c:axId val="237942656"/>
      </c:lineChart>
      <c:catAx>
        <c:axId val="23794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942656"/>
        <c:crosses val="autoZero"/>
        <c:auto val="1"/>
        <c:lblAlgn val="ctr"/>
        <c:lblOffset val="100"/>
        <c:noMultiLvlLbl val="0"/>
      </c:catAx>
      <c:valAx>
        <c:axId val="237942656"/>
        <c:scaling>
          <c:orientation val="minMax"/>
          <c:max val="810"/>
          <c:min val="6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940736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'Population size'!$Z$123</c:f>
              <c:strCache>
                <c:ptCount val="1"/>
                <c:pt idx="0">
                  <c:v>25th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'Population size'!$AA$126:$AF$126</c:f>
                <c:numCache>
                  <c:formatCode>General</c:formatCode>
                  <c:ptCount val="6"/>
                  <c:pt idx="0">
                    <c:v>70</c:v>
                  </c:pt>
                  <c:pt idx="1">
                    <c:v>16</c:v>
                  </c:pt>
                  <c:pt idx="2">
                    <c:v>78.5</c:v>
                  </c:pt>
                  <c:pt idx="3">
                    <c:v>28</c:v>
                  </c:pt>
                  <c:pt idx="4">
                    <c:v>48.5</c:v>
                  </c:pt>
                  <c:pt idx="5">
                    <c:v>96</c:v>
                  </c:pt>
                </c:numCache>
              </c:numRef>
            </c:minus>
          </c:errBars>
          <c:cat>
            <c:numRef>
              <c:f>'Population size'!$AA$116:$AF$116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size'!$AA$123:$AF$123</c:f>
              <c:numCache>
                <c:formatCode>General</c:formatCode>
                <c:ptCount val="6"/>
                <c:pt idx="0">
                  <c:v>944</c:v>
                </c:pt>
                <c:pt idx="1">
                  <c:v>975</c:v>
                </c:pt>
                <c:pt idx="2">
                  <c:v>967.5</c:v>
                </c:pt>
                <c:pt idx="3">
                  <c:v>937</c:v>
                </c:pt>
                <c:pt idx="4">
                  <c:v>966.5</c:v>
                </c:pt>
                <c:pt idx="5">
                  <c:v>960</c:v>
                </c:pt>
              </c:numCache>
            </c:numRef>
          </c:val>
        </c:ser>
        <c:ser>
          <c:idx val="1"/>
          <c:order val="1"/>
          <c:tx>
            <c:strRef>
              <c:f>'Population size'!$Z$124</c:f>
              <c:strCache>
                <c:ptCount val="1"/>
                <c:pt idx="0">
                  <c:v>50th</c:v>
                </c:pt>
              </c:strCache>
            </c:strRef>
          </c:tx>
          <c:invertIfNegative val="0"/>
          <c:cat>
            <c:numRef>
              <c:f>'Population size'!$AA$116:$AF$116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size'!$AA$124:$AF$124</c:f>
              <c:numCache>
                <c:formatCode>General</c:formatCode>
                <c:ptCount val="6"/>
                <c:pt idx="0">
                  <c:v>54</c:v>
                </c:pt>
                <c:pt idx="1">
                  <c:v>35</c:v>
                </c:pt>
                <c:pt idx="2">
                  <c:v>9.5</c:v>
                </c:pt>
                <c:pt idx="3">
                  <c:v>22</c:v>
                </c:pt>
                <c:pt idx="4">
                  <c:v>22.5</c:v>
                </c:pt>
                <c:pt idx="5">
                  <c:v>36</c:v>
                </c:pt>
              </c:numCache>
            </c:numRef>
          </c:val>
        </c:ser>
        <c:ser>
          <c:idx val="2"/>
          <c:order val="2"/>
          <c:tx>
            <c:strRef>
              <c:f>'Population size'!$Z$125</c:f>
              <c:strCache>
                <c:ptCount val="1"/>
                <c:pt idx="0">
                  <c:v>75th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'Population size'!$AA$127:$AF$127</c:f>
                <c:numCache>
                  <c:formatCode>General</c:formatCode>
                  <c:ptCount val="6"/>
                  <c:pt idx="0">
                    <c:v>20</c:v>
                  </c:pt>
                  <c:pt idx="1">
                    <c:v>89.5</c:v>
                  </c:pt>
                  <c:pt idx="2">
                    <c:v>26</c:v>
                  </c:pt>
                  <c:pt idx="3">
                    <c:v>103</c:v>
                  </c:pt>
                  <c:pt idx="4">
                    <c:v>55.5</c:v>
                  </c:pt>
                  <c:pt idx="5">
                    <c:v>71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'Population size'!$AA$116:$AF$116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size'!$AA$125:$AF$125</c:f>
              <c:numCache>
                <c:formatCode>General</c:formatCode>
                <c:ptCount val="6"/>
                <c:pt idx="0">
                  <c:v>51</c:v>
                </c:pt>
                <c:pt idx="1">
                  <c:v>33.5</c:v>
                </c:pt>
                <c:pt idx="2">
                  <c:v>40</c:v>
                </c:pt>
                <c:pt idx="3">
                  <c:v>42</c:v>
                </c:pt>
                <c:pt idx="4">
                  <c:v>37.5</c:v>
                </c:pt>
                <c:pt idx="5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995136"/>
        <c:axId val="237996672"/>
      </c:barChart>
      <c:lineChart>
        <c:grouping val="standard"/>
        <c:varyColors val="0"/>
        <c:ser>
          <c:idx val="3"/>
          <c:order val="3"/>
          <c:tx>
            <c:strRef>
              <c:f>'Population size'!$Z$120</c:f>
              <c:strCache>
                <c:ptCount val="1"/>
                <c:pt idx="0">
                  <c:v>Median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 w="12700">
                <a:solidFill>
                  <a:schemeClr val="bg1"/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'Population size'!$AA$116:$AF$116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size'!$AA$120:$AF$120</c:f>
              <c:numCache>
                <c:formatCode>General</c:formatCode>
                <c:ptCount val="6"/>
                <c:pt idx="0">
                  <c:v>998</c:v>
                </c:pt>
                <c:pt idx="1">
                  <c:v>1010</c:v>
                </c:pt>
                <c:pt idx="2">
                  <c:v>977</c:v>
                </c:pt>
                <c:pt idx="3">
                  <c:v>959</c:v>
                </c:pt>
                <c:pt idx="4">
                  <c:v>989</c:v>
                </c:pt>
                <c:pt idx="5">
                  <c:v>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'Population size'!$Z$118</c:f>
              <c:strCache>
                <c:ptCount val="1"/>
                <c:pt idx="0">
                  <c:v>Minimum</c:v>
                </c:pt>
              </c:strCache>
            </c:strRef>
          </c:tx>
          <c:spPr>
            <a:ln w="28575">
              <a:noFill/>
            </a:ln>
          </c:spP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'Population size'!$AA$116:$AF$116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size'!$AA$118:$AF$118</c:f>
              <c:numCache>
                <c:formatCode>General</c:formatCode>
                <c:ptCount val="6"/>
                <c:pt idx="0">
                  <c:v>874</c:v>
                </c:pt>
                <c:pt idx="1">
                  <c:v>959</c:v>
                </c:pt>
                <c:pt idx="2">
                  <c:v>889</c:v>
                </c:pt>
                <c:pt idx="3">
                  <c:v>909</c:v>
                </c:pt>
                <c:pt idx="4">
                  <c:v>918</c:v>
                </c:pt>
                <c:pt idx="5">
                  <c:v>864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'Population size'!$Z$122</c:f>
              <c:strCache>
                <c:ptCount val="1"/>
                <c:pt idx="0">
                  <c:v>Maximum</c:v>
                </c:pt>
              </c:strCache>
            </c:strRef>
          </c:tx>
          <c:spPr>
            <a:ln w="28575">
              <a:noFill/>
            </a:ln>
          </c:spP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'Population size'!$AA$116:$AF$116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size'!$AA$122:$AF$122</c:f>
              <c:numCache>
                <c:formatCode>General</c:formatCode>
                <c:ptCount val="6"/>
                <c:pt idx="0">
                  <c:v>1069</c:v>
                </c:pt>
                <c:pt idx="1">
                  <c:v>1133</c:v>
                </c:pt>
                <c:pt idx="2">
                  <c:v>1043</c:v>
                </c:pt>
                <c:pt idx="3">
                  <c:v>1104</c:v>
                </c:pt>
                <c:pt idx="4">
                  <c:v>1082</c:v>
                </c:pt>
                <c:pt idx="5">
                  <c:v>1083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995136"/>
        <c:axId val="237996672"/>
      </c:lineChart>
      <c:catAx>
        <c:axId val="23799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996672"/>
        <c:crosses val="autoZero"/>
        <c:auto val="1"/>
        <c:lblAlgn val="ctr"/>
        <c:lblOffset val="100"/>
        <c:noMultiLvlLbl val="0"/>
      </c:catAx>
      <c:valAx>
        <c:axId val="237996672"/>
        <c:scaling>
          <c:orientation val="minMax"/>
          <c:max val="1150"/>
          <c:min val="8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995136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Selector!$J$19</c:f>
              <c:strCache>
                <c:ptCount val="1"/>
                <c:pt idx="0">
                  <c:v>25th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Selector!$K$22:$L$22</c:f>
                <c:numCache>
                  <c:formatCode>General</c:formatCode>
                  <c:ptCount val="2"/>
                  <c:pt idx="0">
                    <c:v>4.5</c:v>
                  </c:pt>
                  <c:pt idx="1">
                    <c:v>14</c:v>
                  </c:pt>
                </c:numCache>
              </c:numRef>
            </c:minus>
          </c:errBars>
          <c:cat>
            <c:strRef>
              <c:f>Selector!$K$12:$L$12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Selector!$K$19:$L$19</c:f>
              <c:numCache>
                <c:formatCode>General</c:formatCode>
                <c:ptCount val="2"/>
                <c:pt idx="0">
                  <c:v>674.5</c:v>
                </c:pt>
                <c:pt idx="1">
                  <c:v>675</c:v>
                </c:pt>
              </c:numCache>
            </c:numRef>
          </c:val>
        </c:ser>
        <c:ser>
          <c:idx val="1"/>
          <c:order val="1"/>
          <c:tx>
            <c:strRef>
              <c:f>Selector!$J$20</c:f>
              <c:strCache>
                <c:ptCount val="1"/>
                <c:pt idx="0">
                  <c:v>50th</c:v>
                </c:pt>
              </c:strCache>
            </c:strRef>
          </c:tx>
          <c:invertIfNegative val="0"/>
          <c:cat>
            <c:strRef>
              <c:f>Selector!$K$12:$L$12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Selector!$K$20:$L$20</c:f>
              <c:numCache>
                <c:formatCode>General</c:formatCode>
                <c:ptCount val="2"/>
                <c:pt idx="0">
                  <c:v>3.5</c:v>
                </c:pt>
                <c:pt idx="1">
                  <c:v>7</c:v>
                </c:pt>
              </c:numCache>
            </c:numRef>
          </c:val>
        </c:ser>
        <c:ser>
          <c:idx val="2"/>
          <c:order val="2"/>
          <c:tx>
            <c:strRef>
              <c:f>Selector!$J$21</c:f>
              <c:strCache>
                <c:ptCount val="1"/>
                <c:pt idx="0">
                  <c:v>75th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Selector!$K$23:$L$23</c:f>
                <c:numCache>
                  <c:formatCode>General</c:formatCode>
                  <c:ptCount val="2"/>
                  <c:pt idx="0">
                    <c:v>11.5</c:v>
                  </c:pt>
                  <c:pt idx="1">
                    <c:v>38.5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Selector!$K$12:$L$12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Selector!$K$21:$L$21</c:f>
              <c:numCache>
                <c:formatCode>General</c:formatCode>
                <c:ptCount val="2"/>
                <c:pt idx="0">
                  <c:v>4.5</c:v>
                </c:pt>
                <c:pt idx="1">
                  <c:v>13.5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136320"/>
        <c:axId val="238146304"/>
      </c:barChart>
      <c:lineChart>
        <c:grouping val="standard"/>
        <c:varyColors val="0"/>
        <c:ser>
          <c:idx val="3"/>
          <c:order val="3"/>
          <c:tx>
            <c:strRef>
              <c:f>Selector!$J$14</c:f>
              <c:strCache>
                <c:ptCount val="1"/>
                <c:pt idx="0">
                  <c:v>Minimum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4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Selector!$K$12:$L$12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Selector!$K$14:$L$14</c:f>
              <c:numCache>
                <c:formatCode>General</c:formatCode>
                <c:ptCount val="2"/>
                <c:pt idx="0">
                  <c:v>670</c:v>
                </c:pt>
                <c:pt idx="1">
                  <c:v>661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Selector!$J$16</c:f>
              <c:strCache>
                <c:ptCount val="1"/>
                <c:pt idx="0">
                  <c:v>Median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  <a:ln w="6350">
                <a:solidFill>
                  <a:schemeClr val="bg1"/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Selector!$K$12:$L$12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Selector!$K$16:$L$16</c:f>
              <c:numCache>
                <c:formatCode>General</c:formatCode>
                <c:ptCount val="2"/>
                <c:pt idx="0">
                  <c:v>678</c:v>
                </c:pt>
                <c:pt idx="1">
                  <c:v>682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Selector!$J$18</c:f>
              <c:strCache>
                <c:ptCount val="1"/>
                <c:pt idx="0">
                  <c:v>Maximum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Selector!$K$12:$L$12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Selector!$K$18:$L$18</c:f>
              <c:numCache>
                <c:formatCode>General</c:formatCode>
                <c:ptCount val="2"/>
                <c:pt idx="0">
                  <c:v>694</c:v>
                </c:pt>
                <c:pt idx="1">
                  <c:v>744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Selector!$J$13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cat>
            <c:strRef>
              <c:f>Selector!$K$12:$L$12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Selector!$K$13:$L$13</c:f>
              <c:numCache>
                <c:formatCode>General</c:formatCode>
                <c:ptCount val="2"/>
                <c:pt idx="0">
                  <c:v>679.18181818181813</c:v>
                </c:pt>
                <c:pt idx="1">
                  <c:v>687.5454545454545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136320"/>
        <c:axId val="238146304"/>
      </c:lineChart>
      <c:catAx>
        <c:axId val="23813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8146304"/>
        <c:crosses val="autoZero"/>
        <c:auto val="1"/>
        <c:lblAlgn val="ctr"/>
        <c:lblOffset val="100"/>
        <c:noMultiLvlLbl val="0"/>
      </c:catAx>
      <c:valAx>
        <c:axId val="238146304"/>
        <c:scaling>
          <c:orientation val="minMax"/>
          <c:max val="735"/>
          <c:min val="65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136320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Selector!$I$44</c:f>
              <c:strCache>
                <c:ptCount val="1"/>
                <c:pt idx="0">
                  <c:v>25th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Selector!$J$47:$K$47</c:f>
                <c:numCache>
                  <c:formatCode>General</c:formatCode>
                  <c:ptCount val="2"/>
                  <c:pt idx="0">
                    <c:v>32</c:v>
                  </c:pt>
                  <c:pt idx="1">
                    <c:v>69</c:v>
                  </c:pt>
                </c:numCache>
              </c:numRef>
            </c:minus>
          </c:errBars>
          <c:cat>
            <c:strRef>
              <c:f>Selector!$J$37:$K$37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Selector!$J$44:$K$44</c:f>
              <c:numCache>
                <c:formatCode>General</c:formatCode>
                <c:ptCount val="2"/>
                <c:pt idx="0">
                  <c:v>827</c:v>
                </c:pt>
                <c:pt idx="1">
                  <c:v>835</c:v>
                </c:pt>
              </c:numCache>
            </c:numRef>
          </c:val>
        </c:ser>
        <c:ser>
          <c:idx val="1"/>
          <c:order val="1"/>
          <c:tx>
            <c:strRef>
              <c:f>Selector!$I$45</c:f>
              <c:strCache>
                <c:ptCount val="1"/>
                <c:pt idx="0">
                  <c:v>50th</c:v>
                </c:pt>
              </c:strCache>
            </c:strRef>
          </c:tx>
          <c:invertIfNegative val="0"/>
          <c:cat>
            <c:strRef>
              <c:f>Selector!$J$37:$K$37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Selector!$J$45:$K$45</c:f>
              <c:numCache>
                <c:formatCode>General</c:formatCode>
                <c:ptCount val="2"/>
                <c:pt idx="0">
                  <c:v>37</c:v>
                </c:pt>
                <c:pt idx="1">
                  <c:v>35</c:v>
                </c:pt>
              </c:numCache>
            </c:numRef>
          </c:val>
        </c:ser>
        <c:ser>
          <c:idx val="2"/>
          <c:order val="2"/>
          <c:tx>
            <c:strRef>
              <c:f>Selector!$I$46</c:f>
              <c:strCache>
                <c:ptCount val="1"/>
                <c:pt idx="0">
                  <c:v>75th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Selector!$J$48:$K$48</c:f>
                <c:numCache>
                  <c:formatCode>General</c:formatCode>
                  <c:ptCount val="2"/>
                  <c:pt idx="0">
                    <c:v>73.5</c:v>
                  </c:pt>
                  <c:pt idx="1">
                    <c:v>57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Selector!$J$37:$K$37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Selector!$J$46:$K$46</c:f>
              <c:numCache>
                <c:formatCode>General</c:formatCode>
                <c:ptCount val="2"/>
                <c:pt idx="0">
                  <c:v>13.5</c:v>
                </c:pt>
                <c:pt idx="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068096"/>
        <c:axId val="238070016"/>
      </c:barChart>
      <c:lineChart>
        <c:grouping val="standard"/>
        <c:varyColors val="0"/>
        <c:ser>
          <c:idx val="3"/>
          <c:order val="3"/>
          <c:tx>
            <c:strRef>
              <c:f>Selector!$I$41</c:f>
              <c:strCache>
                <c:ptCount val="1"/>
                <c:pt idx="0">
                  <c:v>Median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  <a:ln w="6350">
                <a:solidFill>
                  <a:schemeClr val="bg1"/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Selector!$J$37:$K$37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Selector!$J$41:$K$41</c:f>
              <c:numCache>
                <c:formatCode>General</c:formatCode>
                <c:ptCount val="2"/>
                <c:pt idx="0">
                  <c:v>864</c:v>
                </c:pt>
                <c:pt idx="1">
                  <c:v>870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Selector!$I$39</c:f>
              <c:strCache>
                <c:ptCount val="1"/>
                <c:pt idx="0">
                  <c:v>Minimum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4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Selector!$J$37:$K$37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Selector!$J$39:$K$39</c:f>
              <c:numCache>
                <c:formatCode>General</c:formatCode>
                <c:ptCount val="2"/>
                <c:pt idx="0">
                  <c:v>795</c:v>
                </c:pt>
                <c:pt idx="1">
                  <c:v>766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Selector!$I$43</c:f>
              <c:strCache>
                <c:ptCount val="1"/>
                <c:pt idx="0">
                  <c:v>Maximum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Selector!$J$37:$K$37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Selector!$J$43:$K$43</c:f>
              <c:numCache>
                <c:formatCode>General</c:formatCode>
                <c:ptCount val="2"/>
                <c:pt idx="0">
                  <c:v>951</c:v>
                </c:pt>
                <c:pt idx="1">
                  <c:v>937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Selector!$I$38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4"/>
            <c:spPr>
              <a:ln w="6350"/>
            </c:spPr>
          </c:marker>
          <c:cat>
            <c:strRef>
              <c:f>Selector!$J$37:$K$37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Selector!$J$38:$K$38</c:f>
              <c:numCache>
                <c:formatCode>General</c:formatCode>
                <c:ptCount val="2"/>
                <c:pt idx="0">
                  <c:v>860.36363636363637</c:v>
                </c:pt>
                <c:pt idx="1">
                  <c:v>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068096"/>
        <c:axId val="238070016"/>
      </c:lineChart>
      <c:catAx>
        <c:axId val="23806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070016"/>
        <c:crosses val="autoZero"/>
        <c:auto val="1"/>
        <c:lblAlgn val="ctr"/>
        <c:lblOffset val="100"/>
        <c:noMultiLvlLbl val="0"/>
      </c:catAx>
      <c:valAx>
        <c:axId val="238070016"/>
        <c:scaling>
          <c:orientation val="minMax"/>
          <c:max val="970"/>
          <c:min val="7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068096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Selector!$I$69</c:f>
              <c:strCache>
                <c:ptCount val="1"/>
                <c:pt idx="0">
                  <c:v>25th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Selector!$J$72:$K$72</c:f>
                <c:numCache>
                  <c:formatCode>General</c:formatCode>
                  <c:ptCount val="2"/>
                  <c:pt idx="0">
                    <c:v>55</c:v>
                  </c:pt>
                  <c:pt idx="1">
                    <c:v>9</c:v>
                  </c:pt>
                </c:numCache>
              </c:numRef>
            </c:minus>
          </c:errBars>
          <c:cat>
            <c:strRef>
              <c:f>Selector!$J$62:$K$62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Selector!$J$69:$K$69</c:f>
              <c:numCache>
                <c:formatCode>General</c:formatCode>
                <c:ptCount val="2"/>
                <c:pt idx="0">
                  <c:v>528</c:v>
                </c:pt>
                <c:pt idx="1">
                  <c:v>724</c:v>
                </c:pt>
              </c:numCache>
            </c:numRef>
          </c:val>
        </c:ser>
        <c:ser>
          <c:idx val="1"/>
          <c:order val="1"/>
          <c:tx>
            <c:strRef>
              <c:f>Selector!$I$70</c:f>
              <c:strCache>
                <c:ptCount val="1"/>
                <c:pt idx="0">
                  <c:v>50th</c:v>
                </c:pt>
              </c:strCache>
            </c:strRef>
          </c:tx>
          <c:invertIfNegative val="0"/>
          <c:cat>
            <c:strRef>
              <c:f>Selector!$J$62:$K$62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Selector!$J$70:$K$70</c:f>
              <c:numCache>
                <c:formatCode>General</c:formatCode>
                <c:ptCount val="2"/>
                <c:pt idx="0">
                  <c:v>11</c:v>
                </c:pt>
                <c:pt idx="1">
                  <c:v>21</c:v>
                </c:pt>
              </c:numCache>
            </c:numRef>
          </c:val>
        </c:ser>
        <c:ser>
          <c:idx val="2"/>
          <c:order val="2"/>
          <c:tx>
            <c:strRef>
              <c:f>Selector!$I$71</c:f>
              <c:strCache>
                <c:ptCount val="1"/>
                <c:pt idx="0">
                  <c:v>75th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Selector!$J$73:$K$73</c:f>
                <c:numCache>
                  <c:formatCode>General</c:formatCode>
                  <c:ptCount val="2"/>
                  <c:pt idx="0">
                    <c:v>7</c:v>
                  </c:pt>
                  <c:pt idx="1">
                    <c:v>12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Selector!$J$62:$K$62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Selector!$J$71:$K$71</c:f>
              <c:numCache>
                <c:formatCode>General</c:formatCode>
                <c:ptCount val="2"/>
                <c:pt idx="0">
                  <c:v>17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208896"/>
        <c:axId val="238210432"/>
      </c:barChart>
      <c:lineChart>
        <c:grouping val="standard"/>
        <c:varyColors val="0"/>
        <c:ser>
          <c:idx val="3"/>
          <c:order val="3"/>
          <c:tx>
            <c:strRef>
              <c:f>Selector!$I$66</c:f>
              <c:strCache>
                <c:ptCount val="1"/>
                <c:pt idx="0">
                  <c:v>Median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  <a:ln w="6350">
                <a:solidFill>
                  <a:schemeClr val="bg1"/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Selector!$J$62:$K$62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Selector!$J$66:$K$66</c:f>
              <c:numCache>
                <c:formatCode>General</c:formatCode>
                <c:ptCount val="2"/>
                <c:pt idx="0">
                  <c:v>539</c:v>
                </c:pt>
                <c:pt idx="1">
                  <c:v>745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Selector!$I$64</c:f>
              <c:strCache>
                <c:ptCount val="1"/>
                <c:pt idx="0">
                  <c:v>Minimum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4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Selector!$J$62:$K$62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Selector!$J$64:$K$64</c:f>
              <c:numCache>
                <c:formatCode>General</c:formatCode>
                <c:ptCount val="2"/>
                <c:pt idx="0">
                  <c:v>473</c:v>
                </c:pt>
                <c:pt idx="1">
                  <c:v>715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Selector!$I$68</c:f>
              <c:strCache>
                <c:ptCount val="1"/>
                <c:pt idx="0">
                  <c:v>Maximum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ln w="6350">
                <a:solidFill>
                  <a:schemeClr val="accent6">
                    <a:shade val="76000"/>
                    <a:shade val="95000"/>
                    <a:satMod val="10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Selector!$J$62:$K$62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Selector!$J$68:$K$68</c:f>
              <c:numCache>
                <c:formatCode>General</c:formatCode>
                <c:ptCount val="2"/>
                <c:pt idx="0">
                  <c:v>563</c:v>
                </c:pt>
                <c:pt idx="1">
                  <c:v>763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Selector!$I$63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cat>
            <c:strRef>
              <c:f>Selector!$J$62:$K$62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Selector!$J$63:$K$63</c:f>
              <c:numCache>
                <c:formatCode>General</c:formatCode>
                <c:ptCount val="2"/>
                <c:pt idx="0">
                  <c:v>535.90909090909088</c:v>
                </c:pt>
                <c:pt idx="1">
                  <c:v>738.90909090909088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208896"/>
        <c:axId val="238210432"/>
      </c:lineChart>
      <c:catAx>
        <c:axId val="23820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210432"/>
        <c:crosses val="autoZero"/>
        <c:auto val="1"/>
        <c:lblAlgn val="ctr"/>
        <c:lblOffset val="100"/>
        <c:noMultiLvlLbl val="0"/>
      </c:catAx>
      <c:valAx>
        <c:axId val="238210432"/>
        <c:scaling>
          <c:orientation val="minMax"/>
          <c:max val="767"/>
          <c:min val="46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208896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Selector!$I$94</c:f>
              <c:strCache>
                <c:ptCount val="1"/>
                <c:pt idx="0">
                  <c:v>25th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noFill/>
            </c:spPr>
          </c:dPt>
          <c:dPt>
            <c:idx val="1"/>
            <c:invertIfNegative val="0"/>
            <c:bubble3D val="0"/>
            <c:spPr>
              <a:noFill/>
            </c:spPr>
          </c:dPt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Selector!$J$97:$K$97</c:f>
                <c:numCache>
                  <c:formatCode>General</c:formatCode>
                  <c:ptCount val="2"/>
                  <c:pt idx="0">
                    <c:v>55</c:v>
                  </c:pt>
                  <c:pt idx="1">
                    <c:v>27</c:v>
                  </c:pt>
                </c:numCache>
              </c:numRef>
            </c:minus>
          </c:errBars>
          <c:cat>
            <c:strRef>
              <c:f>Selector!$J$87:$K$87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Selector!$J$94:$K$94</c:f>
              <c:numCache>
                <c:formatCode>General</c:formatCode>
                <c:ptCount val="2"/>
                <c:pt idx="0">
                  <c:v>940</c:v>
                </c:pt>
                <c:pt idx="1">
                  <c:v>963</c:v>
                </c:pt>
              </c:numCache>
            </c:numRef>
          </c:val>
        </c:ser>
        <c:ser>
          <c:idx val="1"/>
          <c:order val="1"/>
          <c:tx>
            <c:strRef>
              <c:f>Selector!$I$95</c:f>
              <c:strCache>
                <c:ptCount val="1"/>
                <c:pt idx="0">
                  <c:v>50th</c:v>
                </c:pt>
              </c:strCache>
            </c:strRef>
          </c:tx>
          <c:invertIfNegative val="0"/>
          <c:cat>
            <c:strRef>
              <c:f>Selector!$J$87:$K$87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Selector!$J$95:$K$95</c:f>
              <c:numCache>
                <c:formatCode>General</c:formatCode>
                <c:ptCount val="2"/>
                <c:pt idx="0">
                  <c:v>16</c:v>
                </c:pt>
                <c:pt idx="1">
                  <c:v>38</c:v>
                </c:pt>
              </c:numCache>
            </c:numRef>
          </c:val>
        </c:ser>
        <c:ser>
          <c:idx val="2"/>
          <c:order val="2"/>
          <c:tx>
            <c:strRef>
              <c:f>Selector!$I$96</c:f>
              <c:strCache>
                <c:ptCount val="1"/>
                <c:pt idx="0">
                  <c:v>75th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Selector!$J$98:$K$98</c:f>
                <c:numCache>
                  <c:formatCode>General</c:formatCode>
                  <c:ptCount val="2"/>
                  <c:pt idx="0">
                    <c:v>42</c:v>
                  </c:pt>
                  <c:pt idx="1">
                    <c:v>67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Selector!$J$87:$K$87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Selector!$J$96:$K$96</c:f>
              <c:numCache>
                <c:formatCode>General</c:formatCode>
                <c:ptCount val="2"/>
                <c:pt idx="0">
                  <c:v>75</c:v>
                </c:pt>
                <c:pt idx="1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297472"/>
        <c:axId val="238299008"/>
      </c:barChart>
      <c:lineChart>
        <c:grouping val="standard"/>
        <c:varyColors val="0"/>
        <c:ser>
          <c:idx val="3"/>
          <c:order val="3"/>
          <c:tx>
            <c:strRef>
              <c:f>Selector!$I$91</c:f>
              <c:strCache>
                <c:ptCount val="1"/>
                <c:pt idx="0">
                  <c:v>Median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  <a:ln w="6350">
                <a:solidFill>
                  <a:schemeClr val="bg1"/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Selector!$J$87:$K$87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Selector!$J$91:$K$91</c:f>
              <c:numCache>
                <c:formatCode>General</c:formatCode>
                <c:ptCount val="2"/>
                <c:pt idx="0">
                  <c:v>956</c:v>
                </c:pt>
                <c:pt idx="1">
                  <c:v>1001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Selector!$I$89</c:f>
              <c:strCache>
                <c:ptCount val="1"/>
                <c:pt idx="0">
                  <c:v>Minimum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4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Selector!$J$87:$K$87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Selector!$J$89:$K$89</c:f>
              <c:numCache>
                <c:formatCode>General</c:formatCode>
                <c:ptCount val="2"/>
                <c:pt idx="0">
                  <c:v>885</c:v>
                </c:pt>
                <c:pt idx="1">
                  <c:v>936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Selector!$I$93</c:f>
              <c:strCache>
                <c:ptCount val="1"/>
                <c:pt idx="0">
                  <c:v>Maximum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Selector!$J$87:$K$87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Selector!$J$93:$K$93</c:f>
              <c:numCache>
                <c:formatCode>General</c:formatCode>
                <c:ptCount val="2"/>
                <c:pt idx="0">
                  <c:v>1073</c:v>
                </c:pt>
                <c:pt idx="1">
                  <c:v>1092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Selector!$I$88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4"/>
          </c:marker>
          <c:cat>
            <c:strRef>
              <c:f>Selector!$J$87:$K$87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Selector!$J$88:$K$88</c:f>
              <c:numCache>
                <c:formatCode>General</c:formatCode>
                <c:ptCount val="2"/>
                <c:pt idx="0">
                  <c:v>978.4545454545455</c:v>
                </c:pt>
                <c:pt idx="1">
                  <c:v>1000.2727272727273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297472"/>
        <c:axId val="238299008"/>
      </c:lineChart>
      <c:catAx>
        <c:axId val="23829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8299008"/>
        <c:crosses val="autoZero"/>
        <c:auto val="1"/>
        <c:lblAlgn val="ctr"/>
        <c:lblOffset val="100"/>
        <c:noMultiLvlLbl val="0"/>
      </c:catAx>
      <c:valAx>
        <c:axId val="238299008"/>
        <c:scaling>
          <c:orientation val="minMax"/>
          <c:max val="1100"/>
          <c:min val="87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297472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9525</xdr:colOff>
      <xdr:row>10</xdr:row>
      <xdr:rowOff>180976</xdr:rowOff>
    </xdr:from>
    <xdr:to>
      <xdr:col>39</xdr:col>
      <xdr:colOff>1</xdr:colOff>
      <xdr:row>24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37</xdr:row>
      <xdr:rowOff>23812</xdr:rowOff>
    </xdr:from>
    <xdr:to>
      <xdr:col>39</xdr:col>
      <xdr:colOff>9525</xdr:colOff>
      <xdr:row>51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19050</xdr:colOff>
      <xdr:row>62</xdr:row>
      <xdr:rowOff>190499</xdr:rowOff>
    </xdr:from>
    <xdr:to>
      <xdr:col>38</xdr:col>
      <xdr:colOff>600075</xdr:colOff>
      <xdr:row>76</xdr:row>
      <xdr:rowOff>185736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28575</xdr:colOff>
      <xdr:row>88</xdr:row>
      <xdr:rowOff>185737</xdr:rowOff>
    </xdr:from>
    <xdr:to>
      <xdr:col>39</xdr:col>
      <xdr:colOff>9525</xdr:colOff>
      <xdr:row>102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9525</xdr:colOff>
      <xdr:row>115</xdr:row>
      <xdr:rowOff>14287</xdr:rowOff>
    </xdr:from>
    <xdr:to>
      <xdr:col>38</xdr:col>
      <xdr:colOff>600075</xdr:colOff>
      <xdr:row>128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28576</xdr:colOff>
      <xdr:row>12</xdr:row>
      <xdr:rowOff>4762</xdr:rowOff>
    </xdr:from>
    <xdr:to>
      <xdr:col>17</xdr:col>
      <xdr:colOff>28576</xdr:colOff>
      <xdr:row>24</xdr:row>
      <xdr:rowOff>142875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35</xdr:row>
      <xdr:rowOff>166687</xdr:rowOff>
    </xdr:from>
    <xdr:to>
      <xdr:col>17</xdr:col>
      <xdr:colOff>323850</xdr:colOff>
      <xdr:row>49</xdr:row>
      <xdr:rowOff>171450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600075</xdr:colOff>
      <xdr:row>60</xdr:row>
      <xdr:rowOff>176212</xdr:rowOff>
    </xdr:from>
    <xdr:to>
      <xdr:col>17</xdr:col>
      <xdr:colOff>400050</xdr:colOff>
      <xdr:row>75</xdr:row>
      <xdr:rowOff>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</xdr:colOff>
      <xdr:row>86</xdr:row>
      <xdr:rowOff>0</xdr:rowOff>
    </xdr:from>
    <xdr:to>
      <xdr:col>17</xdr:col>
      <xdr:colOff>314325</xdr:colOff>
      <xdr:row>100</xdr:row>
      <xdr:rowOff>4762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</xdr:row>
      <xdr:rowOff>142875</xdr:rowOff>
    </xdr:from>
    <xdr:to>
      <xdr:col>20</xdr:col>
      <xdr:colOff>152400</xdr:colOff>
      <xdr:row>17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9"/>
  <sheetViews>
    <sheetView zoomScaleNormal="100" workbookViewId="0">
      <selection activeCell="C14" sqref="C14"/>
    </sheetView>
  </sheetViews>
  <sheetFormatPr defaultRowHeight="15"/>
  <cols>
    <col min="1" max="1" width="15.85546875" bestFit="1" customWidth="1"/>
    <col min="26" max="26" width="14" bestFit="1" customWidth="1"/>
  </cols>
  <sheetData>
    <row r="1" spans="1:32">
      <c r="A1" t="s">
        <v>0</v>
      </c>
      <c r="B1" s="1" t="s">
        <v>16</v>
      </c>
      <c r="F1" t="s">
        <v>17</v>
      </c>
      <c r="J1" t="s">
        <v>18</v>
      </c>
      <c r="N1" t="s">
        <v>19</v>
      </c>
      <c r="R1" t="s">
        <v>20</v>
      </c>
      <c r="V1" t="s">
        <v>21</v>
      </c>
    </row>
    <row r="2" spans="1:32">
      <c r="A2">
        <v>1</v>
      </c>
      <c r="B2">
        <v>1847</v>
      </c>
      <c r="C2">
        <v>672</v>
      </c>
      <c r="D2">
        <v>13.67</v>
      </c>
      <c r="F2">
        <v>1586</v>
      </c>
      <c r="G2">
        <v>687</v>
      </c>
      <c r="H2">
        <v>14.09</v>
      </c>
      <c r="J2">
        <v>1797</v>
      </c>
      <c r="K2">
        <v>675</v>
      </c>
      <c r="L2">
        <v>13.91</v>
      </c>
      <c r="N2">
        <v>1762</v>
      </c>
      <c r="O2">
        <v>681</v>
      </c>
      <c r="P2">
        <v>13.48</v>
      </c>
      <c r="R2">
        <v>1726</v>
      </c>
      <c r="S2">
        <v>669</v>
      </c>
      <c r="T2">
        <v>14.34</v>
      </c>
      <c r="V2">
        <v>1800</v>
      </c>
      <c r="W2">
        <v>720</v>
      </c>
      <c r="X2">
        <v>13.91</v>
      </c>
    </row>
    <row r="3" spans="1:32">
      <c r="A3">
        <v>2</v>
      </c>
      <c r="B3">
        <v>1635</v>
      </c>
      <c r="C3">
        <v>662</v>
      </c>
      <c r="D3">
        <v>13.38</v>
      </c>
      <c r="F3">
        <v>1731</v>
      </c>
      <c r="G3">
        <v>680</v>
      </c>
      <c r="H3">
        <v>13.41</v>
      </c>
      <c r="J3">
        <v>1807</v>
      </c>
      <c r="K3">
        <v>701</v>
      </c>
      <c r="L3">
        <v>13.04</v>
      </c>
      <c r="N3">
        <v>1733</v>
      </c>
      <c r="O3">
        <v>681</v>
      </c>
      <c r="P3">
        <v>13.38</v>
      </c>
      <c r="R3">
        <v>1711</v>
      </c>
      <c r="S3">
        <v>679</v>
      </c>
      <c r="T3">
        <v>14.06</v>
      </c>
      <c r="V3">
        <v>1824</v>
      </c>
      <c r="W3">
        <v>719</v>
      </c>
      <c r="X3">
        <v>14.13</v>
      </c>
    </row>
    <row r="4" spans="1:32">
      <c r="A4">
        <v>3</v>
      </c>
      <c r="B4">
        <v>1558</v>
      </c>
      <c r="C4">
        <v>693</v>
      </c>
      <c r="D4">
        <v>12.59</v>
      </c>
      <c r="F4">
        <v>1647</v>
      </c>
      <c r="G4">
        <v>682</v>
      </c>
      <c r="H4">
        <v>13.2</v>
      </c>
      <c r="J4">
        <v>1834</v>
      </c>
      <c r="K4">
        <v>698</v>
      </c>
      <c r="L4">
        <v>12.89</v>
      </c>
      <c r="N4">
        <v>1866</v>
      </c>
      <c r="O4">
        <v>710</v>
      </c>
      <c r="P4">
        <v>13.75</v>
      </c>
      <c r="R4">
        <v>1660</v>
      </c>
      <c r="S4">
        <v>661</v>
      </c>
      <c r="T4">
        <v>12.67</v>
      </c>
      <c r="V4">
        <v>1688</v>
      </c>
      <c r="W4">
        <v>685</v>
      </c>
      <c r="X4">
        <v>14.68</v>
      </c>
    </row>
    <row r="5" spans="1:32">
      <c r="A5">
        <v>4</v>
      </c>
      <c r="B5">
        <v>1730</v>
      </c>
      <c r="C5">
        <v>661</v>
      </c>
      <c r="D5">
        <v>13.3</v>
      </c>
      <c r="F5">
        <v>1661</v>
      </c>
      <c r="G5">
        <v>708</v>
      </c>
      <c r="H5">
        <v>13.41</v>
      </c>
      <c r="J5">
        <v>1829</v>
      </c>
      <c r="K5">
        <v>674</v>
      </c>
      <c r="L5">
        <v>12.28</v>
      </c>
      <c r="N5">
        <v>1640</v>
      </c>
      <c r="O5">
        <v>675</v>
      </c>
      <c r="P5">
        <v>13.09</v>
      </c>
      <c r="R5">
        <v>1860</v>
      </c>
      <c r="S5">
        <v>675</v>
      </c>
      <c r="T5">
        <v>13.28</v>
      </c>
      <c r="V5">
        <v>1791</v>
      </c>
      <c r="W5">
        <v>697</v>
      </c>
      <c r="X5">
        <v>13.39</v>
      </c>
    </row>
    <row r="6" spans="1:32">
      <c r="A6">
        <v>5</v>
      </c>
      <c r="B6">
        <v>1596</v>
      </c>
      <c r="C6">
        <v>684</v>
      </c>
      <c r="D6">
        <v>12.48</v>
      </c>
      <c r="F6">
        <v>1746</v>
      </c>
      <c r="G6">
        <v>681</v>
      </c>
      <c r="H6">
        <v>13.03</v>
      </c>
      <c r="J6">
        <v>1814</v>
      </c>
      <c r="K6">
        <v>680</v>
      </c>
      <c r="L6">
        <v>12.79</v>
      </c>
      <c r="N6">
        <v>1751</v>
      </c>
      <c r="O6">
        <v>679</v>
      </c>
      <c r="P6">
        <v>13.19</v>
      </c>
      <c r="R6">
        <v>1646</v>
      </c>
      <c r="S6">
        <v>711</v>
      </c>
      <c r="T6">
        <v>13.02</v>
      </c>
      <c r="V6">
        <v>1753</v>
      </c>
      <c r="W6">
        <v>700</v>
      </c>
      <c r="X6">
        <v>13.83</v>
      </c>
    </row>
    <row r="7" spans="1:32">
      <c r="A7">
        <v>6</v>
      </c>
      <c r="B7">
        <v>1749</v>
      </c>
      <c r="C7">
        <v>699</v>
      </c>
      <c r="D7">
        <v>13.07</v>
      </c>
      <c r="F7">
        <v>1719</v>
      </c>
      <c r="G7">
        <v>676</v>
      </c>
      <c r="H7">
        <v>12.8</v>
      </c>
      <c r="J7">
        <v>1781</v>
      </c>
      <c r="K7">
        <v>681</v>
      </c>
      <c r="L7">
        <v>13.2</v>
      </c>
      <c r="N7">
        <v>1642</v>
      </c>
      <c r="O7">
        <v>667</v>
      </c>
      <c r="P7">
        <v>14.08</v>
      </c>
      <c r="R7">
        <v>1764</v>
      </c>
      <c r="S7">
        <v>667</v>
      </c>
      <c r="T7">
        <v>13.09</v>
      </c>
      <c r="V7">
        <v>1772</v>
      </c>
      <c r="W7">
        <v>683</v>
      </c>
      <c r="X7">
        <v>14.11</v>
      </c>
    </row>
    <row r="8" spans="1:32">
      <c r="A8">
        <v>7</v>
      </c>
      <c r="B8">
        <v>1883</v>
      </c>
      <c r="C8">
        <v>687</v>
      </c>
      <c r="D8">
        <v>12.9</v>
      </c>
      <c r="F8">
        <v>1738</v>
      </c>
      <c r="G8">
        <v>696</v>
      </c>
      <c r="H8">
        <v>13.25</v>
      </c>
      <c r="J8">
        <v>1202</v>
      </c>
      <c r="K8">
        <v>661</v>
      </c>
      <c r="L8">
        <v>12.68</v>
      </c>
      <c r="N8">
        <v>1805</v>
      </c>
      <c r="O8">
        <v>661</v>
      </c>
      <c r="P8">
        <v>13.8</v>
      </c>
      <c r="R8">
        <v>1451</v>
      </c>
      <c r="S8">
        <v>675</v>
      </c>
      <c r="T8">
        <v>12.68</v>
      </c>
      <c r="V8">
        <v>1612</v>
      </c>
      <c r="W8">
        <v>713</v>
      </c>
      <c r="X8">
        <v>13.88</v>
      </c>
    </row>
    <row r="9" spans="1:32">
      <c r="B9">
        <v>1913</v>
      </c>
      <c r="C9">
        <v>667</v>
      </c>
      <c r="D9">
        <v>12.63</v>
      </c>
      <c r="F9">
        <v>1844</v>
      </c>
      <c r="G9">
        <v>673</v>
      </c>
      <c r="H9">
        <v>13.28</v>
      </c>
      <c r="J9">
        <v>1592</v>
      </c>
      <c r="K9">
        <v>686</v>
      </c>
      <c r="L9">
        <v>13.1</v>
      </c>
      <c r="N9">
        <v>1634</v>
      </c>
      <c r="O9">
        <v>712</v>
      </c>
      <c r="P9">
        <v>13.16</v>
      </c>
      <c r="R9">
        <v>1807</v>
      </c>
      <c r="S9">
        <v>676</v>
      </c>
      <c r="T9">
        <v>13.23</v>
      </c>
      <c r="V9">
        <v>1713</v>
      </c>
      <c r="W9">
        <v>669</v>
      </c>
      <c r="X9">
        <v>14.25</v>
      </c>
    </row>
    <row r="10" spans="1:32">
      <c r="A10">
        <v>9</v>
      </c>
      <c r="B10">
        <v>1776</v>
      </c>
      <c r="C10">
        <v>712</v>
      </c>
      <c r="D10">
        <v>13.15</v>
      </c>
      <c r="F10">
        <v>1729</v>
      </c>
      <c r="G10">
        <v>684</v>
      </c>
      <c r="H10">
        <v>13.61</v>
      </c>
      <c r="J10">
        <v>1720</v>
      </c>
      <c r="K10">
        <v>671</v>
      </c>
      <c r="L10">
        <v>12.8</v>
      </c>
      <c r="N10">
        <v>1592</v>
      </c>
      <c r="O10">
        <v>754</v>
      </c>
      <c r="P10">
        <v>12.93</v>
      </c>
      <c r="R10">
        <v>1501</v>
      </c>
      <c r="S10">
        <v>670</v>
      </c>
      <c r="T10">
        <v>12.83</v>
      </c>
      <c r="V10">
        <v>1647</v>
      </c>
      <c r="W10">
        <v>677</v>
      </c>
      <c r="X10">
        <v>14.01</v>
      </c>
    </row>
    <row r="11" spans="1:32">
      <c r="A11">
        <v>10</v>
      </c>
      <c r="B11">
        <v>1848</v>
      </c>
      <c r="C11">
        <v>680</v>
      </c>
      <c r="D11">
        <v>12.86</v>
      </c>
      <c r="F11">
        <v>1725</v>
      </c>
      <c r="G11">
        <v>678</v>
      </c>
      <c r="H11">
        <v>12.46</v>
      </c>
      <c r="J11">
        <v>1701</v>
      </c>
      <c r="K11">
        <v>677</v>
      </c>
      <c r="L11">
        <v>13.06</v>
      </c>
      <c r="N11">
        <v>1778</v>
      </c>
      <c r="O11">
        <v>694</v>
      </c>
      <c r="P11">
        <v>13.17</v>
      </c>
      <c r="R11">
        <v>1623</v>
      </c>
      <c r="S11">
        <v>684</v>
      </c>
      <c r="T11">
        <v>13.28</v>
      </c>
      <c r="V11">
        <v>1630</v>
      </c>
      <c r="W11">
        <v>673</v>
      </c>
      <c r="X11">
        <v>13.37</v>
      </c>
    </row>
    <row r="12" spans="1:32">
      <c r="A12">
        <v>11</v>
      </c>
      <c r="B12">
        <v>1595</v>
      </c>
      <c r="C12">
        <v>757</v>
      </c>
      <c r="D12">
        <v>12.51</v>
      </c>
      <c r="F12">
        <v>1797</v>
      </c>
      <c r="G12">
        <v>677</v>
      </c>
      <c r="H12">
        <v>13.34</v>
      </c>
      <c r="J12">
        <v>1673</v>
      </c>
      <c r="K12">
        <v>675</v>
      </c>
      <c r="L12">
        <v>13.09</v>
      </c>
      <c r="N12">
        <v>1596</v>
      </c>
      <c r="O12">
        <v>670</v>
      </c>
      <c r="P12">
        <v>13.07</v>
      </c>
      <c r="R12">
        <v>1584</v>
      </c>
      <c r="S12">
        <v>708</v>
      </c>
      <c r="T12">
        <v>14.09</v>
      </c>
      <c r="V12">
        <v>1731</v>
      </c>
      <c r="W12">
        <v>704</v>
      </c>
      <c r="X12">
        <v>13.53</v>
      </c>
      <c r="AA12">
        <v>10</v>
      </c>
      <c r="AB12">
        <v>20</v>
      </c>
      <c r="AC12">
        <v>30</v>
      </c>
      <c r="AD12">
        <v>50</v>
      </c>
      <c r="AE12">
        <v>100</v>
      </c>
      <c r="AF12">
        <v>200</v>
      </c>
    </row>
    <row r="13" spans="1:32">
      <c r="A13" t="s">
        <v>4</v>
      </c>
      <c r="C13">
        <f>AVERAGE(C2:C12)</f>
        <v>688.5454545454545</v>
      </c>
      <c r="G13">
        <f>AVERAGE(G2:G12)</f>
        <v>683.81818181818187</v>
      </c>
      <c r="K13">
        <f>AVERAGE(K2:K12)</f>
        <v>679.90909090909088</v>
      </c>
      <c r="O13">
        <f>AVERAGE(O2:O12)</f>
        <v>689.4545454545455</v>
      </c>
      <c r="S13">
        <f>AVERAGE(S2:S12)</f>
        <v>679.5454545454545</v>
      </c>
      <c r="W13">
        <f>AVERAGE(W2:W12)</f>
        <v>694.5454545454545</v>
      </c>
      <c r="Z13" t="s">
        <v>30</v>
      </c>
      <c r="AA13">
        <v>688.5454545454545</v>
      </c>
      <c r="AB13">
        <v>683.81818181818187</v>
      </c>
      <c r="AC13">
        <v>679.90909090909088</v>
      </c>
      <c r="AD13">
        <v>689.4545454545455</v>
      </c>
      <c r="AE13">
        <v>679.5454545454545</v>
      </c>
      <c r="AF13">
        <v>694.5454545454545</v>
      </c>
    </row>
    <row r="14" spans="1:32">
      <c r="A14" t="s">
        <v>5</v>
      </c>
      <c r="C14">
        <f>MIN(C2:C12)</f>
        <v>661</v>
      </c>
      <c r="G14">
        <f>MIN(G2:G12)</f>
        <v>673</v>
      </c>
      <c r="K14">
        <f>MIN(K2:K12)</f>
        <v>661</v>
      </c>
      <c r="O14">
        <f>MIN(O2:O12)</f>
        <v>661</v>
      </c>
      <c r="S14">
        <f>MIN(S2:S12)</f>
        <v>661</v>
      </c>
      <c r="W14">
        <f>MIN(W2:W12)</f>
        <v>669</v>
      </c>
      <c r="Z14" t="s">
        <v>26</v>
      </c>
      <c r="AA14">
        <v>661</v>
      </c>
      <c r="AB14">
        <v>673</v>
      </c>
      <c r="AC14">
        <v>661</v>
      </c>
      <c r="AD14">
        <v>661</v>
      </c>
      <c r="AE14">
        <v>661</v>
      </c>
      <c r="AF14">
        <v>669</v>
      </c>
    </row>
    <row r="15" spans="1:32">
      <c r="A15" t="s">
        <v>6</v>
      </c>
      <c r="C15">
        <f>PERCENTILE(C2:C12,0.25)</f>
        <v>669.5</v>
      </c>
      <c r="G15">
        <f>PERCENTILE(G2:G12,0.25)</f>
        <v>677.5</v>
      </c>
      <c r="K15">
        <f>PERCENTILE(K2:K12,0.25)</f>
        <v>674.5</v>
      </c>
      <c r="O15">
        <f>PERCENTILE(O2:O12,0.25)</f>
        <v>672.5</v>
      </c>
      <c r="S15">
        <f>PERCENTILE(S2:S12,0.25)</f>
        <v>669.5</v>
      </c>
      <c r="W15">
        <f>PERCENTILE(W2:W12,0.25)</f>
        <v>680</v>
      </c>
      <c r="Z15" t="s">
        <v>6</v>
      </c>
      <c r="AA15">
        <v>669.5</v>
      </c>
      <c r="AB15">
        <v>677.5</v>
      </c>
      <c r="AC15">
        <v>674.5</v>
      </c>
      <c r="AD15">
        <v>672.5</v>
      </c>
      <c r="AE15">
        <v>669.5</v>
      </c>
      <c r="AF15">
        <v>680</v>
      </c>
    </row>
    <row r="16" spans="1:32">
      <c r="A16" t="s">
        <v>7</v>
      </c>
      <c r="C16">
        <f>MEDIAN(C2:C12)</f>
        <v>684</v>
      </c>
      <c r="G16">
        <f>MEDIAN(G2:G12)</f>
        <v>681</v>
      </c>
      <c r="K16">
        <f>MEDIAN(K2:K12)</f>
        <v>677</v>
      </c>
      <c r="O16">
        <f>MEDIAN(O2:O12)</f>
        <v>681</v>
      </c>
      <c r="S16">
        <f>MEDIAN(S2:S12)</f>
        <v>675</v>
      </c>
      <c r="W16">
        <f>MEDIAN(W2:W12)</f>
        <v>697</v>
      </c>
      <c r="Z16" t="s">
        <v>7</v>
      </c>
      <c r="AA16">
        <v>684</v>
      </c>
      <c r="AB16">
        <v>681</v>
      </c>
      <c r="AC16">
        <v>677</v>
      </c>
      <c r="AD16">
        <v>681</v>
      </c>
      <c r="AE16">
        <v>675</v>
      </c>
      <c r="AF16">
        <v>697</v>
      </c>
    </row>
    <row r="17" spans="1:32">
      <c r="A17" t="s">
        <v>8</v>
      </c>
      <c r="C17">
        <f>PERCENTILE(C2:C12,0.75)</f>
        <v>696</v>
      </c>
      <c r="G17">
        <f>PERCENTILE(G2:G12,0.75)</f>
        <v>685.5</v>
      </c>
      <c r="K17">
        <f>PERCENTILE(K2:K12,0.75)</f>
        <v>683.5</v>
      </c>
      <c r="O17">
        <f>PERCENTILE(O2:O12,0.75)</f>
        <v>702</v>
      </c>
      <c r="S17">
        <f>PERCENTILE(S2:S12,0.75)</f>
        <v>681.5</v>
      </c>
      <c r="W17">
        <f>PERCENTILE(W2:W12,0.75)</f>
        <v>708.5</v>
      </c>
      <c r="Z17" t="s">
        <v>8</v>
      </c>
      <c r="AA17">
        <v>696</v>
      </c>
      <c r="AB17">
        <v>685.5</v>
      </c>
      <c r="AC17">
        <v>683.5</v>
      </c>
      <c r="AD17">
        <v>702</v>
      </c>
      <c r="AE17">
        <v>681.5</v>
      </c>
      <c r="AF17">
        <v>708.5</v>
      </c>
    </row>
    <row r="18" spans="1:32">
      <c r="A18" t="s">
        <v>9</v>
      </c>
      <c r="C18">
        <f>MAX(C2:C12)</f>
        <v>757</v>
      </c>
      <c r="G18">
        <f>MAX(G2:G12)</f>
        <v>708</v>
      </c>
      <c r="K18">
        <f>MAX(K2:K12)</f>
        <v>701</v>
      </c>
      <c r="O18">
        <f>MAX(O2:O12)</f>
        <v>754</v>
      </c>
      <c r="S18">
        <f>MAX(S2:S12)</f>
        <v>711</v>
      </c>
      <c r="W18">
        <f>MAX(W2:W12)</f>
        <v>720</v>
      </c>
      <c r="Z18" t="s">
        <v>27</v>
      </c>
      <c r="AA18">
        <v>757</v>
      </c>
      <c r="AB18">
        <v>708</v>
      </c>
      <c r="AC18">
        <v>701</v>
      </c>
      <c r="AD18">
        <v>754</v>
      </c>
      <c r="AE18">
        <v>711</v>
      </c>
      <c r="AF18">
        <v>720</v>
      </c>
    </row>
    <row r="19" spans="1:32">
      <c r="A19" t="s">
        <v>10</v>
      </c>
      <c r="C19">
        <f>C15</f>
        <v>669.5</v>
      </c>
      <c r="G19">
        <f>G15</f>
        <v>677.5</v>
      </c>
      <c r="K19">
        <f>K15</f>
        <v>674.5</v>
      </c>
      <c r="O19">
        <f>O15</f>
        <v>672.5</v>
      </c>
      <c r="S19">
        <f>S15</f>
        <v>669.5</v>
      </c>
      <c r="W19">
        <f>W15</f>
        <v>680</v>
      </c>
      <c r="Z19" t="s">
        <v>28</v>
      </c>
      <c r="AA19">
        <v>669.5</v>
      </c>
      <c r="AB19">
        <v>677.5</v>
      </c>
      <c r="AC19">
        <v>674.5</v>
      </c>
      <c r="AD19">
        <v>672.5</v>
      </c>
      <c r="AE19">
        <v>669.5</v>
      </c>
      <c r="AF19">
        <v>680</v>
      </c>
    </row>
    <row r="20" spans="1:32">
      <c r="A20" t="s">
        <v>11</v>
      </c>
      <c r="C20">
        <f>C16-C15</f>
        <v>14.5</v>
      </c>
      <c r="G20">
        <f>G16-G15</f>
        <v>3.5</v>
      </c>
      <c r="K20">
        <f>K16-K15</f>
        <v>2.5</v>
      </c>
      <c r="O20">
        <f>O16-O15</f>
        <v>8.5</v>
      </c>
      <c r="S20">
        <f>S16-S15</f>
        <v>5.5</v>
      </c>
      <c r="W20">
        <f>W16-W15</f>
        <v>17</v>
      </c>
      <c r="Z20" t="s">
        <v>11</v>
      </c>
      <c r="AA20">
        <v>14.5</v>
      </c>
      <c r="AB20">
        <v>3.5</v>
      </c>
      <c r="AC20">
        <v>2.5</v>
      </c>
      <c r="AD20">
        <v>8.5</v>
      </c>
      <c r="AE20">
        <v>5.5</v>
      </c>
      <c r="AF20">
        <v>17</v>
      </c>
    </row>
    <row r="21" spans="1:32">
      <c r="A21" t="s">
        <v>12</v>
      </c>
      <c r="C21">
        <f>C17-C16</f>
        <v>12</v>
      </c>
      <c r="G21">
        <f>G17-G16</f>
        <v>4.5</v>
      </c>
      <c r="K21">
        <f>K17-K16</f>
        <v>6.5</v>
      </c>
      <c r="O21">
        <f>O17-O16</f>
        <v>21</v>
      </c>
      <c r="S21">
        <f>S17-S16</f>
        <v>6.5</v>
      </c>
      <c r="W21">
        <f>W17-W16</f>
        <v>11.5</v>
      </c>
      <c r="Z21" t="s">
        <v>29</v>
      </c>
      <c r="AA21">
        <v>12</v>
      </c>
      <c r="AB21">
        <v>4.5</v>
      </c>
      <c r="AC21">
        <v>6.5</v>
      </c>
      <c r="AD21">
        <v>21</v>
      </c>
      <c r="AE21">
        <v>6.5</v>
      </c>
      <c r="AF21">
        <v>11.5</v>
      </c>
    </row>
    <row r="22" spans="1:32">
      <c r="A22" t="s">
        <v>5</v>
      </c>
      <c r="C22">
        <f>C15-C14</f>
        <v>8.5</v>
      </c>
      <c r="G22">
        <f>G15-G14</f>
        <v>4.5</v>
      </c>
      <c r="K22">
        <f>K15-K14</f>
        <v>13.5</v>
      </c>
      <c r="O22">
        <f>O15-O14</f>
        <v>11.5</v>
      </c>
      <c r="S22">
        <f>S15-S14</f>
        <v>8.5</v>
      </c>
      <c r="W22">
        <f>W15-W14</f>
        <v>11</v>
      </c>
      <c r="Z22" t="s">
        <v>5</v>
      </c>
      <c r="AA22">
        <v>8.5</v>
      </c>
      <c r="AB22">
        <v>4.5</v>
      </c>
      <c r="AC22">
        <v>13.5</v>
      </c>
      <c r="AD22">
        <v>11.5</v>
      </c>
      <c r="AE22">
        <v>8.5</v>
      </c>
      <c r="AF22">
        <v>11</v>
      </c>
    </row>
    <row r="23" spans="1:32">
      <c r="A23" t="s">
        <v>9</v>
      </c>
      <c r="C23">
        <f>C18-C17</f>
        <v>61</v>
      </c>
      <c r="G23">
        <f>G18-G17</f>
        <v>22.5</v>
      </c>
      <c r="K23">
        <f>K18-K17</f>
        <v>17.5</v>
      </c>
      <c r="O23">
        <f>O18-O17</f>
        <v>52</v>
      </c>
      <c r="S23">
        <f>S18-S17</f>
        <v>29.5</v>
      </c>
      <c r="W23">
        <f>W18-W17</f>
        <v>11.5</v>
      </c>
      <c r="Z23" t="s">
        <v>9</v>
      </c>
      <c r="AA23">
        <v>61</v>
      </c>
      <c r="AB23">
        <v>22.5</v>
      </c>
      <c r="AC23">
        <v>17.5</v>
      </c>
      <c r="AD23">
        <v>52</v>
      </c>
      <c r="AE23">
        <v>29.5</v>
      </c>
      <c r="AF23">
        <v>11.5</v>
      </c>
    </row>
    <row r="24" spans="1:32">
      <c r="A24" t="s">
        <v>13</v>
      </c>
      <c r="C24">
        <f>STDEV(C2:C12)</f>
        <v>27.681631586175108</v>
      </c>
      <c r="G24">
        <f>STDEV(G2:G12)</f>
        <v>10.13724007625529</v>
      </c>
      <c r="K24">
        <f>STDEV(K2:K12)</f>
        <v>11.57112393378055</v>
      </c>
      <c r="O24">
        <f>STDEV(O2:O12)</f>
        <v>26.964286144319257</v>
      </c>
      <c r="S24">
        <f>STDEV(S2:S12)</f>
        <v>16.052187616419367</v>
      </c>
      <c r="W24">
        <f>STDEV(W2:W12)</f>
        <v>18.33228647148869</v>
      </c>
      <c r="Z24" t="s">
        <v>13</v>
      </c>
      <c r="AA24">
        <v>27.681631586175108</v>
      </c>
      <c r="AB24">
        <v>10.13724007625529</v>
      </c>
      <c r="AC24">
        <v>11.57112393378055</v>
      </c>
      <c r="AD24">
        <v>26.964286144319257</v>
      </c>
      <c r="AE24">
        <v>16.052187616419367</v>
      </c>
      <c r="AF24">
        <v>18.33228647148869</v>
      </c>
    </row>
    <row r="25" spans="1:32">
      <c r="A25" t="s">
        <v>14</v>
      </c>
      <c r="C25">
        <f>AVEDEV(C2:C12)</f>
        <v>19.421487603305774</v>
      </c>
      <c r="G25">
        <f>AVEDEV(G2:G12)</f>
        <v>7.2231404958677823</v>
      </c>
      <c r="K25">
        <f>AVEDEV(K2:K12)</f>
        <v>8.4462809917355344</v>
      </c>
      <c r="O25">
        <f>AVEDEV(O2:O12)</f>
        <v>20.396694214876046</v>
      </c>
      <c r="S25">
        <f>AVEDEV(S2:S12)</f>
        <v>11.702479338842956</v>
      </c>
      <c r="W25">
        <f>AVEDEV(W2:W12)</f>
        <v>15.586776859504136</v>
      </c>
      <c r="Z25" t="s">
        <v>14</v>
      </c>
      <c r="AA25">
        <v>19.421487603305774</v>
      </c>
      <c r="AB25">
        <v>7.2231404958677823</v>
      </c>
      <c r="AC25">
        <v>8.4462809917355344</v>
      </c>
      <c r="AD25">
        <v>20.396694214876046</v>
      </c>
      <c r="AE25">
        <v>11.702479338842956</v>
      </c>
      <c r="AF25">
        <v>15.586776859504136</v>
      </c>
    </row>
    <row r="27" spans="1:32">
      <c r="A27" t="s">
        <v>15</v>
      </c>
    </row>
    <row r="28" spans="1:32">
      <c r="B28">
        <v>2539</v>
      </c>
      <c r="C28">
        <v>868</v>
      </c>
      <c r="D28">
        <v>25.7</v>
      </c>
      <c r="F28">
        <v>2640</v>
      </c>
      <c r="G28">
        <v>875</v>
      </c>
      <c r="H28">
        <v>27.57</v>
      </c>
      <c r="J28">
        <v>2568</v>
      </c>
      <c r="K28">
        <v>840</v>
      </c>
      <c r="L28">
        <v>26.42</v>
      </c>
      <c r="N28">
        <v>2456</v>
      </c>
      <c r="O28">
        <v>775</v>
      </c>
      <c r="P28">
        <v>28.25</v>
      </c>
      <c r="R28">
        <v>2328</v>
      </c>
      <c r="S28">
        <v>845</v>
      </c>
      <c r="T28">
        <v>25.55</v>
      </c>
      <c r="V28">
        <v>2332</v>
      </c>
      <c r="W28">
        <v>842</v>
      </c>
      <c r="X28">
        <v>28.13</v>
      </c>
    </row>
    <row r="29" spans="1:32">
      <c r="B29">
        <v>2623</v>
      </c>
      <c r="C29">
        <v>893</v>
      </c>
      <c r="D29">
        <v>26.11</v>
      </c>
      <c r="F29">
        <v>2448</v>
      </c>
      <c r="G29">
        <v>789</v>
      </c>
      <c r="H29">
        <v>26.97</v>
      </c>
      <c r="J29">
        <v>2351</v>
      </c>
      <c r="K29">
        <v>864</v>
      </c>
      <c r="L29">
        <v>26.69</v>
      </c>
      <c r="N29">
        <v>2307</v>
      </c>
      <c r="O29">
        <v>809</v>
      </c>
      <c r="P29">
        <v>27.09</v>
      </c>
      <c r="R29">
        <v>2352</v>
      </c>
      <c r="S29">
        <v>804</v>
      </c>
      <c r="T29">
        <v>26.94</v>
      </c>
      <c r="V29">
        <v>2186</v>
      </c>
      <c r="W29">
        <v>865</v>
      </c>
      <c r="X29">
        <v>27.46</v>
      </c>
    </row>
    <row r="30" spans="1:32">
      <c r="B30">
        <v>2273</v>
      </c>
      <c r="C30">
        <v>854</v>
      </c>
      <c r="D30">
        <v>27.1</v>
      </c>
      <c r="F30">
        <v>2499</v>
      </c>
      <c r="G30">
        <v>932</v>
      </c>
      <c r="H30">
        <v>25.39</v>
      </c>
      <c r="J30">
        <v>2395</v>
      </c>
      <c r="K30">
        <v>848</v>
      </c>
      <c r="L30">
        <v>27.48</v>
      </c>
      <c r="N30">
        <v>2582</v>
      </c>
      <c r="O30">
        <v>854</v>
      </c>
      <c r="P30">
        <v>26.82</v>
      </c>
      <c r="R30">
        <v>2398</v>
      </c>
      <c r="S30">
        <v>857</v>
      </c>
      <c r="T30">
        <v>27.5</v>
      </c>
      <c r="V30">
        <v>2369</v>
      </c>
      <c r="W30">
        <v>866</v>
      </c>
      <c r="X30">
        <v>28.42</v>
      </c>
    </row>
    <row r="31" spans="1:32">
      <c r="B31">
        <v>2484</v>
      </c>
      <c r="C31">
        <v>881</v>
      </c>
      <c r="D31">
        <v>25.25</v>
      </c>
      <c r="F31">
        <v>2304</v>
      </c>
      <c r="G31">
        <v>827</v>
      </c>
      <c r="H31">
        <v>26.52</v>
      </c>
      <c r="J31">
        <v>2397</v>
      </c>
      <c r="K31">
        <v>779</v>
      </c>
      <c r="L31">
        <v>27.91</v>
      </c>
      <c r="N31">
        <v>2460</v>
      </c>
      <c r="O31">
        <v>877</v>
      </c>
      <c r="P31">
        <v>27.23</v>
      </c>
      <c r="R31">
        <v>2446</v>
      </c>
      <c r="S31">
        <v>845</v>
      </c>
      <c r="T31">
        <v>26.6</v>
      </c>
      <c r="V31">
        <v>2305</v>
      </c>
      <c r="W31">
        <v>771</v>
      </c>
      <c r="X31">
        <v>27.5</v>
      </c>
    </row>
    <row r="32" spans="1:32">
      <c r="B32">
        <v>2576</v>
      </c>
      <c r="C32">
        <v>874</v>
      </c>
      <c r="D32">
        <v>26.2</v>
      </c>
      <c r="F32">
        <v>2386</v>
      </c>
      <c r="G32">
        <v>781</v>
      </c>
      <c r="H32">
        <v>26.81</v>
      </c>
      <c r="J32">
        <v>2421</v>
      </c>
      <c r="K32">
        <v>880</v>
      </c>
      <c r="L32">
        <v>26.14</v>
      </c>
      <c r="N32">
        <v>2190</v>
      </c>
      <c r="O32">
        <v>811</v>
      </c>
      <c r="P32">
        <v>27.58</v>
      </c>
      <c r="R32">
        <v>2358</v>
      </c>
      <c r="S32">
        <v>826</v>
      </c>
      <c r="T32">
        <v>27.66</v>
      </c>
      <c r="V32">
        <v>2436</v>
      </c>
      <c r="W32">
        <v>828</v>
      </c>
      <c r="X32">
        <v>27.32</v>
      </c>
    </row>
    <row r="33" spans="1:32">
      <c r="B33">
        <v>2452</v>
      </c>
      <c r="C33">
        <v>872</v>
      </c>
      <c r="D33">
        <v>25.97</v>
      </c>
      <c r="F33">
        <v>2489</v>
      </c>
      <c r="G33">
        <v>870</v>
      </c>
      <c r="H33">
        <v>26.17</v>
      </c>
      <c r="J33">
        <v>2474</v>
      </c>
      <c r="K33">
        <v>781</v>
      </c>
      <c r="L33">
        <v>25.51</v>
      </c>
      <c r="N33">
        <v>2558</v>
      </c>
      <c r="O33">
        <v>829</v>
      </c>
      <c r="P33">
        <v>27.58</v>
      </c>
      <c r="R33">
        <v>2358</v>
      </c>
      <c r="S33">
        <v>826</v>
      </c>
      <c r="T33">
        <v>26.89</v>
      </c>
      <c r="V33">
        <v>2325</v>
      </c>
      <c r="W33">
        <v>855</v>
      </c>
      <c r="X33">
        <v>28.07</v>
      </c>
    </row>
    <row r="34" spans="1:32">
      <c r="B34">
        <v>2384</v>
      </c>
      <c r="C34">
        <v>786</v>
      </c>
      <c r="D34">
        <v>26.25</v>
      </c>
      <c r="F34">
        <v>2475</v>
      </c>
      <c r="G34">
        <v>827</v>
      </c>
      <c r="H34">
        <v>26.62</v>
      </c>
      <c r="J34">
        <v>2445</v>
      </c>
      <c r="K34">
        <v>935</v>
      </c>
      <c r="L34">
        <v>26.07</v>
      </c>
      <c r="N34">
        <v>2473</v>
      </c>
      <c r="O34">
        <v>835</v>
      </c>
      <c r="P34">
        <v>28.95</v>
      </c>
      <c r="R34">
        <v>2412</v>
      </c>
      <c r="S34">
        <v>950</v>
      </c>
      <c r="T34">
        <v>27.57</v>
      </c>
      <c r="V34">
        <v>2347</v>
      </c>
      <c r="W34">
        <v>853</v>
      </c>
      <c r="X34">
        <v>27.12</v>
      </c>
    </row>
    <row r="35" spans="1:32">
      <c r="B35">
        <v>2417</v>
      </c>
      <c r="C35">
        <v>814</v>
      </c>
      <c r="D35">
        <v>25.38</v>
      </c>
      <c r="F35">
        <v>2405</v>
      </c>
      <c r="G35">
        <v>967</v>
      </c>
      <c r="H35">
        <v>25.73</v>
      </c>
      <c r="J35">
        <v>2616</v>
      </c>
      <c r="K35">
        <v>828</v>
      </c>
      <c r="L35">
        <v>25.95</v>
      </c>
      <c r="N35">
        <v>2535</v>
      </c>
      <c r="O35">
        <v>831</v>
      </c>
      <c r="P35">
        <v>27.21</v>
      </c>
      <c r="R35">
        <v>2113</v>
      </c>
      <c r="S35">
        <v>891</v>
      </c>
      <c r="T35">
        <v>27.32</v>
      </c>
      <c r="V35">
        <v>2356</v>
      </c>
      <c r="W35">
        <v>852</v>
      </c>
      <c r="X35">
        <v>29.5</v>
      </c>
    </row>
    <row r="36" spans="1:32">
      <c r="B36">
        <v>2239</v>
      </c>
      <c r="C36">
        <v>916</v>
      </c>
      <c r="D36">
        <v>25.79</v>
      </c>
      <c r="F36">
        <v>2377</v>
      </c>
      <c r="G36">
        <v>883</v>
      </c>
      <c r="H36">
        <v>26.14</v>
      </c>
      <c r="J36">
        <v>2423</v>
      </c>
      <c r="K36">
        <v>864</v>
      </c>
      <c r="L36">
        <v>26.68</v>
      </c>
      <c r="N36">
        <v>2505</v>
      </c>
      <c r="O36">
        <v>780</v>
      </c>
      <c r="P36">
        <v>27.19</v>
      </c>
      <c r="R36">
        <v>2598</v>
      </c>
      <c r="S36">
        <v>830</v>
      </c>
      <c r="T36">
        <v>26.43</v>
      </c>
      <c r="V36">
        <v>2397</v>
      </c>
      <c r="W36">
        <v>787</v>
      </c>
      <c r="X36">
        <v>28.18</v>
      </c>
    </row>
    <row r="37" spans="1:32">
      <c r="B37">
        <v>2574</v>
      </c>
      <c r="C37">
        <v>828</v>
      </c>
      <c r="D37">
        <v>27.8</v>
      </c>
      <c r="F37">
        <v>2393</v>
      </c>
      <c r="G37">
        <v>937</v>
      </c>
      <c r="H37">
        <v>26.26</v>
      </c>
      <c r="J37">
        <v>2464</v>
      </c>
      <c r="K37">
        <v>887</v>
      </c>
      <c r="L37">
        <v>26.74</v>
      </c>
      <c r="N37">
        <v>2600</v>
      </c>
      <c r="O37">
        <v>858</v>
      </c>
      <c r="P37">
        <v>29.19</v>
      </c>
      <c r="R37">
        <v>2658</v>
      </c>
      <c r="S37">
        <v>830</v>
      </c>
      <c r="T37">
        <v>27.25</v>
      </c>
      <c r="V37">
        <v>2471</v>
      </c>
      <c r="W37">
        <v>896</v>
      </c>
      <c r="X37">
        <v>27.75</v>
      </c>
    </row>
    <row r="38" spans="1:32">
      <c r="B38">
        <v>2615</v>
      </c>
      <c r="C38">
        <v>795</v>
      </c>
      <c r="D38">
        <v>26.14</v>
      </c>
      <c r="F38">
        <v>2232</v>
      </c>
      <c r="G38">
        <v>872</v>
      </c>
      <c r="H38">
        <v>24.5</v>
      </c>
      <c r="J38">
        <v>2444</v>
      </c>
      <c r="K38">
        <v>777</v>
      </c>
      <c r="L38">
        <v>26.53</v>
      </c>
      <c r="N38">
        <v>2431</v>
      </c>
      <c r="O38">
        <v>847</v>
      </c>
      <c r="P38">
        <v>27.97</v>
      </c>
      <c r="R38">
        <v>2383</v>
      </c>
      <c r="S38">
        <v>824</v>
      </c>
      <c r="T38">
        <v>26.89</v>
      </c>
      <c r="V38">
        <v>2276</v>
      </c>
      <c r="W38">
        <v>874</v>
      </c>
      <c r="X38">
        <v>27.03</v>
      </c>
      <c r="AA38">
        <v>10</v>
      </c>
      <c r="AB38">
        <v>20</v>
      </c>
      <c r="AC38">
        <v>30</v>
      </c>
      <c r="AD38">
        <v>50</v>
      </c>
      <c r="AE38">
        <v>100</v>
      </c>
      <c r="AF38">
        <v>200</v>
      </c>
    </row>
    <row r="39" spans="1:32">
      <c r="A39" t="s">
        <v>4</v>
      </c>
      <c r="C39">
        <f>AVERAGE(C28:C38)</f>
        <v>852.81818181818187</v>
      </c>
      <c r="G39">
        <f>AVERAGE(G28:G38)</f>
        <v>869.09090909090912</v>
      </c>
      <c r="K39">
        <f>AVERAGE(K28:K38)</f>
        <v>843.90909090909088</v>
      </c>
      <c r="O39">
        <f>AVERAGE(O28:O38)</f>
        <v>827.81818181818187</v>
      </c>
      <c r="S39">
        <f>AVERAGE(S28:S38)</f>
        <v>848</v>
      </c>
      <c r="W39">
        <f>AVERAGE(W28:W38)</f>
        <v>844.4545454545455</v>
      </c>
      <c r="Z39" t="s">
        <v>30</v>
      </c>
      <c r="AA39">
        <v>852.81818181818187</v>
      </c>
      <c r="AB39">
        <v>869.09090909090912</v>
      </c>
      <c r="AC39">
        <v>843.90909090909088</v>
      </c>
      <c r="AD39">
        <v>827.81818181818187</v>
      </c>
      <c r="AE39">
        <v>848</v>
      </c>
      <c r="AF39">
        <v>844.4545454545455</v>
      </c>
    </row>
    <row r="40" spans="1:32">
      <c r="A40" t="s">
        <v>5</v>
      </c>
      <c r="C40">
        <f>MIN(C28:C38)</f>
        <v>786</v>
      </c>
      <c r="G40">
        <f>MIN(G28:G38)</f>
        <v>781</v>
      </c>
      <c r="K40">
        <f>MIN(K28:K38)</f>
        <v>777</v>
      </c>
      <c r="O40">
        <f>MIN(O28:O38)</f>
        <v>775</v>
      </c>
      <c r="S40">
        <f>MIN(S28:S38)</f>
        <v>804</v>
      </c>
      <c r="W40">
        <f>MIN(W28:W38)</f>
        <v>771</v>
      </c>
      <c r="Z40" t="s">
        <v>26</v>
      </c>
      <c r="AA40">
        <v>786</v>
      </c>
      <c r="AB40">
        <v>781</v>
      </c>
      <c r="AC40">
        <v>777</v>
      </c>
      <c r="AD40">
        <v>775</v>
      </c>
      <c r="AE40">
        <v>804</v>
      </c>
      <c r="AF40">
        <v>771</v>
      </c>
    </row>
    <row r="41" spans="1:32">
      <c r="A41" t="s">
        <v>6</v>
      </c>
      <c r="C41">
        <f>PERCENTILE(C28:C38,0.25)</f>
        <v>821</v>
      </c>
      <c r="G41">
        <f>PERCENTILE(G28:G38,0.25)</f>
        <v>827</v>
      </c>
      <c r="K41">
        <f>PERCENTILE(K28:K38,0.25)</f>
        <v>804.5</v>
      </c>
      <c r="O41">
        <f>PERCENTILE(O28:O38,0.25)</f>
        <v>810</v>
      </c>
      <c r="S41">
        <f>PERCENTILE(S28:S38,0.25)</f>
        <v>826</v>
      </c>
      <c r="W41">
        <f>PERCENTILE(W28:W38,0.25)</f>
        <v>835</v>
      </c>
      <c r="Z41" t="s">
        <v>6</v>
      </c>
      <c r="AA41">
        <v>821</v>
      </c>
      <c r="AB41">
        <v>827</v>
      </c>
      <c r="AC41">
        <v>804.5</v>
      </c>
      <c r="AD41">
        <v>810</v>
      </c>
      <c r="AE41">
        <v>826</v>
      </c>
      <c r="AF41">
        <v>835</v>
      </c>
    </row>
    <row r="42" spans="1:32">
      <c r="A42" t="s">
        <v>7</v>
      </c>
      <c r="C42">
        <f>MEDIAN(C28:C38)</f>
        <v>868</v>
      </c>
      <c r="G42">
        <f>MEDIAN(G28:G38)</f>
        <v>872</v>
      </c>
      <c r="K42">
        <f>MEDIAN(K28:K38)</f>
        <v>848</v>
      </c>
      <c r="O42">
        <f>MEDIAN(O28:O38)</f>
        <v>831</v>
      </c>
      <c r="S42">
        <f>MEDIAN(S28:S38)</f>
        <v>830</v>
      </c>
      <c r="W42">
        <f>MEDIAN(W28:W38)</f>
        <v>853</v>
      </c>
      <c r="Z42" t="s">
        <v>7</v>
      </c>
      <c r="AA42">
        <v>868</v>
      </c>
      <c r="AB42">
        <v>872</v>
      </c>
      <c r="AC42">
        <v>848</v>
      </c>
      <c r="AD42">
        <v>831</v>
      </c>
      <c r="AE42">
        <v>830</v>
      </c>
      <c r="AF42">
        <v>853</v>
      </c>
    </row>
    <row r="43" spans="1:32">
      <c r="A43" t="s">
        <v>8</v>
      </c>
      <c r="C43">
        <f>PERCENTILE(C28:C38,0.75)</f>
        <v>877.5</v>
      </c>
      <c r="G43">
        <f>PERCENTILE(G28:G38,0.75)</f>
        <v>907.5</v>
      </c>
      <c r="K43">
        <f>PERCENTILE(K28:K38,0.75)</f>
        <v>872</v>
      </c>
      <c r="O43">
        <f>PERCENTILE(O28:O38,0.75)</f>
        <v>850.5</v>
      </c>
      <c r="S43">
        <f>PERCENTILE(S28:S38,0.75)</f>
        <v>851</v>
      </c>
      <c r="W43">
        <f>PERCENTILE(W28:W38,0.75)</f>
        <v>865.5</v>
      </c>
      <c r="Z43" t="s">
        <v>8</v>
      </c>
      <c r="AA43">
        <v>877.5</v>
      </c>
      <c r="AB43">
        <v>907.5</v>
      </c>
      <c r="AC43">
        <v>872</v>
      </c>
      <c r="AD43">
        <v>850.5</v>
      </c>
      <c r="AE43">
        <v>851</v>
      </c>
      <c r="AF43">
        <v>865.5</v>
      </c>
    </row>
    <row r="44" spans="1:32">
      <c r="A44" t="s">
        <v>9</v>
      </c>
      <c r="C44">
        <f>MAX(C28:C38)</f>
        <v>916</v>
      </c>
      <c r="G44">
        <f>MAX(G28:G38)</f>
        <v>967</v>
      </c>
      <c r="K44">
        <f>MAX(K28:K38)</f>
        <v>935</v>
      </c>
      <c r="O44">
        <f>MAX(O28:O38)</f>
        <v>877</v>
      </c>
      <c r="S44">
        <f>MAX(S28:S38)</f>
        <v>950</v>
      </c>
      <c r="W44">
        <f>MAX(W28:W38)</f>
        <v>896</v>
      </c>
      <c r="Z44" t="s">
        <v>27</v>
      </c>
      <c r="AA44">
        <v>916</v>
      </c>
      <c r="AB44">
        <v>967</v>
      </c>
      <c r="AC44">
        <v>935</v>
      </c>
      <c r="AD44">
        <v>877</v>
      </c>
      <c r="AE44">
        <v>950</v>
      </c>
      <c r="AF44">
        <v>896</v>
      </c>
    </row>
    <row r="45" spans="1:32">
      <c r="A45" t="s">
        <v>10</v>
      </c>
      <c r="C45">
        <f>C41</f>
        <v>821</v>
      </c>
      <c r="G45">
        <f>G41</f>
        <v>827</v>
      </c>
      <c r="K45">
        <f>K41</f>
        <v>804.5</v>
      </c>
      <c r="O45">
        <f>O41</f>
        <v>810</v>
      </c>
      <c r="S45">
        <f>S41</f>
        <v>826</v>
      </c>
      <c r="W45">
        <f>W41</f>
        <v>835</v>
      </c>
      <c r="Z45" t="s">
        <v>10</v>
      </c>
      <c r="AA45">
        <v>821</v>
      </c>
      <c r="AB45">
        <v>827</v>
      </c>
      <c r="AC45">
        <v>804.5</v>
      </c>
      <c r="AD45">
        <v>810</v>
      </c>
      <c r="AE45">
        <v>826</v>
      </c>
      <c r="AF45">
        <v>835</v>
      </c>
    </row>
    <row r="46" spans="1:32">
      <c r="A46" t="s">
        <v>11</v>
      </c>
      <c r="C46">
        <f>C42-C41</f>
        <v>47</v>
      </c>
      <c r="G46">
        <f>G42-G41</f>
        <v>45</v>
      </c>
      <c r="K46">
        <f>K42-K41</f>
        <v>43.5</v>
      </c>
      <c r="O46">
        <f>O42-O41</f>
        <v>21</v>
      </c>
      <c r="S46">
        <f>S42-S41</f>
        <v>4</v>
      </c>
      <c r="W46">
        <f>W42-W41</f>
        <v>18</v>
      </c>
      <c r="Z46" t="s">
        <v>11</v>
      </c>
      <c r="AA46">
        <v>47</v>
      </c>
      <c r="AB46">
        <v>45</v>
      </c>
      <c r="AC46">
        <v>43.5</v>
      </c>
      <c r="AD46">
        <v>21</v>
      </c>
      <c r="AE46">
        <v>4</v>
      </c>
      <c r="AF46">
        <v>18</v>
      </c>
    </row>
    <row r="47" spans="1:32">
      <c r="A47" t="s">
        <v>12</v>
      </c>
      <c r="C47">
        <f>C43-C42</f>
        <v>9.5</v>
      </c>
      <c r="G47">
        <f>G43-G42</f>
        <v>35.5</v>
      </c>
      <c r="K47">
        <f>K43-K42</f>
        <v>24</v>
      </c>
      <c r="O47">
        <f>O43-O42</f>
        <v>19.5</v>
      </c>
      <c r="S47">
        <f>S43-S42</f>
        <v>21</v>
      </c>
      <c r="W47">
        <f>W43-W42</f>
        <v>12.5</v>
      </c>
      <c r="Z47" t="s">
        <v>12</v>
      </c>
      <c r="AA47">
        <v>9.5</v>
      </c>
      <c r="AB47">
        <v>35.5</v>
      </c>
      <c r="AC47">
        <v>24</v>
      </c>
      <c r="AD47">
        <v>19.5</v>
      </c>
      <c r="AE47">
        <v>21</v>
      </c>
      <c r="AF47">
        <v>12.5</v>
      </c>
    </row>
    <row r="48" spans="1:32">
      <c r="A48" t="s">
        <v>5</v>
      </c>
      <c r="C48">
        <f>C41-C40</f>
        <v>35</v>
      </c>
      <c r="G48">
        <f>G41-G40</f>
        <v>46</v>
      </c>
      <c r="K48">
        <f>K41-K40</f>
        <v>27.5</v>
      </c>
      <c r="O48">
        <f>O41-O40</f>
        <v>35</v>
      </c>
      <c r="S48">
        <f>S41-S40</f>
        <v>22</v>
      </c>
      <c r="W48">
        <f>W41-W40</f>
        <v>64</v>
      </c>
      <c r="Z48" t="s">
        <v>5</v>
      </c>
      <c r="AA48">
        <v>35</v>
      </c>
      <c r="AB48">
        <v>46</v>
      </c>
      <c r="AC48">
        <v>27.5</v>
      </c>
      <c r="AD48">
        <v>35</v>
      </c>
      <c r="AE48">
        <v>22</v>
      </c>
      <c r="AF48">
        <v>64</v>
      </c>
    </row>
    <row r="49" spans="1:32">
      <c r="A49" t="s">
        <v>9</v>
      </c>
      <c r="C49">
        <f>C44-C43</f>
        <v>38.5</v>
      </c>
      <c r="G49">
        <f>G44-G43</f>
        <v>59.5</v>
      </c>
      <c r="K49">
        <f>K44-K43</f>
        <v>63</v>
      </c>
      <c r="O49">
        <f>O44-O43</f>
        <v>26.5</v>
      </c>
      <c r="S49">
        <f>S44-S43</f>
        <v>99</v>
      </c>
      <c r="W49">
        <f>W44-W43</f>
        <v>30.5</v>
      </c>
      <c r="Z49" t="s">
        <v>9</v>
      </c>
      <c r="AA49">
        <v>38.5</v>
      </c>
      <c r="AB49">
        <v>59.5</v>
      </c>
      <c r="AC49">
        <v>63</v>
      </c>
      <c r="AD49">
        <v>26.5</v>
      </c>
      <c r="AE49">
        <v>99</v>
      </c>
      <c r="AF49">
        <v>30.5</v>
      </c>
    </row>
    <row r="50" spans="1:32">
      <c r="A50" t="s">
        <v>13</v>
      </c>
      <c r="C50">
        <f>STDEV(C28:C38)</f>
        <v>41.68889104262233</v>
      </c>
      <c r="G50">
        <f>STDEV(G28:G38)</f>
        <v>60.092353166529513</v>
      </c>
      <c r="K50">
        <f>STDEV(K28:K38)</f>
        <v>50.196522878491386</v>
      </c>
      <c r="O50">
        <f>STDEV(O28:O38)</f>
        <v>31.874184481546134</v>
      </c>
      <c r="S50">
        <f>STDEV(S28:S38)</f>
        <v>40.595566260368876</v>
      </c>
      <c r="W50">
        <f>STDEV(W28:W38)</f>
        <v>36.919814832589928</v>
      </c>
      <c r="Z50" t="s">
        <v>13</v>
      </c>
      <c r="AA50">
        <v>41.68889104262233</v>
      </c>
      <c r="AB50">
        <v>60.092353166529513</v>
      </c>
      <c r="AC50">
        <v>50.196522878491386</v>
      </c>
      <c r="AD50">
        <v>31.874184481546134</v>
      </c>
      <c r="AE50">
        <v>40.595566260368876</v>
      </c>
      <c r="AF50">
        <v>36.919814832589928</v>
      </c>
    </row>
    <row r="51" spans="1:32">
      <c r="A51" t="s">
        <v>14</v>
      </c>
      <c r="C51">
        <f>AVEDEV(C28:C38)</f>
        <v>34.231404958677672</v>
      </c>
      <c r="G51">
        <f>AVEDEV(G28:G38)</f>
        <v>45.88429752066115</v>
      </c>
      <c r="K51">
        <f>AVEDEV(K28:K38)</f>
        <v>39.008264462809919</v>
      </c>
      <c r="O51">
        <f>AVEDEV(O28:O38)</f>
        <v>24.776859504132219</v>
      </c>
      <c r="S51">
        <f>AVEDEV(S28:S38)</f>
        <v>28</v>
      </c>
      <c r="W51">
        <f>AVEDEV(W28:W38)</f>
        <v>27.239669421487591</v>
      </c>
      <c r="Z51" t="s">
        <v>14</v>
      </c>
      <c r="AA51">
        <v>34.231404958677672</v>
      </c>
      <c r="AB51">
        <v>45.88429752066115</v>
      </c>
      <c r="AC51">
        <v>39.008264462809919</v>
      </c>
      <c r="AD51">
        <v>24.776859504132219</v>
      </c>
      <c r="AE51">
        <v>28</v>
      </c>
      <c r="AF51">
        <v>27.239669421487591</v>
      </c>
    </row>
    <row r="53" spans="1:32">
      <c r="A53" t="s">
        <v>1</v>
      </c>
    </row>
    <row r="54" spans="1:32">
      <c r="B54">
        <v>1084</v>
      </c>
      <c r="C54">
        <v>548</v>
      </c>
      <c r="D54">
        <v>12.12</v>
      </c>
      <c r="F54">
        <v>1086</v>
      </c>
      <c r="G54">
        <v>533</v>
      </c>
      <c r="H54">
        <v>12.58</v>
      </c>
      <c r="J54">
        <v>1098</v>
      </c>
      <c r="K54">
        <v>553</v>
      </c>
      <c r="L54">
        <v>12.17</v>
      </c>
      <c r="N54">
        <v>1104</v>
      </c>
      <c r="O54">
        <v>551</v>
      </c>
      <c r="P54">
        <v>12.63</v>
      </c>
      <c r="R54">
        <v>1164</v>
      </c>
      <c r="S54">
        <v>549</v>
      </c>
      <c r="T54">
        <v>12.61</v>
      </c>
      <c r="V54">
        <v>1146</v>
      </c>
      <c r="W54">
        <v>537</v>
      </c>
      <c r="X54">
        <v>12.53</v>
      </c>
    </row>
    <row r="55" spans="1:32">
      <c r="B55">
        <v>1179</v>
      </c>
      <c r="C55">
        <v>556</v>
      </c>
      <c r="D55">
        <v>12.09</v>
      </c>
      <c r="F55">
        <v>1181</v>
      </c>
      <c r="G55">
        <v>552</v>
      </c>
      <c r="H55">
        <v>11.51</v>
      </c>
      <c r="J55">
        <v>1146</v>
      </c>
      <c r="K55">
        <v>563</v>
      </c>
      <c r="L55">
        <v>11.98</v>
      </c>
      <c r="N55">
        <v>1170</v>
      </c>
      <c r="O55">
        <v>550</v>
      </c>
      <c r="P55">
        <v>12.06</v>
      </c>
      <c r="R55">
        <v>1130</v>
      </c>
      <c r="S55">
        <v>557</v>
      </c>
      <c r="T55">
        <v>12.57</v>
      </c>
      <c r="V55">
        <v>1139</v>
      </c>
      <c r="W55">
        <v>564</v>
      </c>
      <c r="X55">
        <v>13.64</v>
      </c>
    </row>
    <row r="56" spans="1:32">
      <c r="B56">
        <v>1155</v>
      </c>
      <c r="C56">
        <v>492</v>
      </c>
      <c r="D56">
        <v>12.47</v>
      </c>
      <c r="F56">
        <v>1020</v>
      </c>
      <c r="G56">
        <v>545</v>
      </c>
      <c r="H56">
        <v>11.58</v>
      </c>
      <c r="J56">
        <v>1038</v>
      </c>
      <c r="K56">
        <v>508</v>
      </c>
      <c r="L56">
        <v>12.66</v>
      </c>
      <c r="N56">
        <v>1205</v>
      </c>
      <c r="O56">
        <v>501</v>
      </c>
      <c r="P56">
        <v>12.59</v>
      </c>
      <c r="R56">
        <v>1023</v>
      </c>
      <c r="S56">
        <v>552</v>
      </c>
      <c r="T56">
        <v>12.53</v>
      </c>
      <c r="V56">
        <v>1108</v>
      </c>
      <c r="W56">
        <v>495</v>
      </c>
      <c r="X56">
        <v>12.4</v>
      </c>
    </row>
    <row r="57" spans="1:32">
      <c r="B57">
        <v>1229</v>
      </c>
      <c r="C57">
        <v>543</v>
      </c>
      <c r="D57">
        <v>11.71</v>
      </c>
      <c r="F57">
        <v>1206</v>
      </c>
      <c r="G57">
        <v>551</v>
      </c>
      <c r="H57">
        <v>11.74</v>
      </c>
      <c r="J57">
        <v>1047</v>
      </c>
      <c r="K57">
        <v>551</v>
      </c>
      <c r="L57">
        <v>11.77</v>
      </c>
      <c r="N57">
        <v>1164</v>
      </c>
      <c r="O57">
        <v>553</v>
      </c>
      <c r="P57">
        <v>11.83</v>
      </c>
      <c r="R57">
        <v>999</v>
      </c>
      <c r="S57">
        <v>561</v>
      </c>
      <c r="T57">
        <v>11.78</v>
      </c>
      <c r="V57">
        <v>1074</v>
      </c>
      <c r="W57">
        <v>559</v>
      </c>
      <c r="X57">
        <v>12.81</v>
      </c>
    </row>
    <row r="58" spans="1:32">
      <c r="B58">
        <v>1136</v>
      </c>
      <c r="C58">
        <v>552</v>
      </c>
      <c r="D58">
        <v>11.41</v>
      </c>
      <c r="F58">
        <v>1101</v>
      </c>
      <c r="G58">
        <v>545</v>
      </c>
      <c r="H58">
        <v>12.3</v>
      </c>
      <c r="J58">
        <v>1245</v>
      </c>
      <c r="K58">
        <v>776</v>
      </c>
      <c r="L58">
        <v>11.61</v>
      </c>
      <c r="N58">
        <v>1097</v>
      </c>
      <c r="O58">
        <v>561</v>
      </c>
      <c r="P58">
        <v>13.22</v>
      </c>
      <c r="R58">
        <v>1090</v>
      </c>
      <c r="S58">
        <v>525</v>
      </c>
      <c r="T58">
        <v>12.06</v>
      </c>
      <c r="V58">
        <v>1095</v>
      </c>
      <c r="W58">
        <v>550</v>
      </c>
      <c r="X58">
        <v>12.55</v>
      </c>
    </row>
    <row r="59" spans="1:32">
      <c r="B59">
        <v>1275</v>
      </c>
      <c r="C59">
        <v>575</v>
      </c>
      <c r="D59">
        <v>12.27</v>
      </c>
      <c r="F59">
        <v>1167</v>
      </c>
      <c r="G59">
        <v>525</v>
      </c>
      <c r="H59">
        <v>12.19</v>
      </c>
      <c r="J59">
        <v>1100</v>
      </c>
      <c r="K59">
        <v>534</v>
      </c>
      <c r="L59">
        <v>11.64</v>
      </c>
      <c r="N59">
        <v>1048</v>
      </c>
      <c r="O59">
        <v>562</v>
      </c>
      <c r="P59">
        <v>12.71</v>
      </c>
      <c r="R59">
        <v>989</v>
      </c>
      <c r="S59">
        <v>557</v>
      </c>
      <c r="T59">
        <v>12.22</v>
      </c>
      <c r="V59">
        <v>1017</v>
      </c>
      <c r="W59">
        <v>566</v>
      </c>
      <c r="X59">
        <v>13.28</v>
      </c>
    </row>
    <row r="60" spans="1:32">
      <c r="B60">
        <v>1069</v>
      </c>
      <c r="C60">
        <v>678</v>
      </c>
      <c r="D60">
        <v>12.61</v>
      </c>
      <c r="F60">
        <v>1125</v>
      </c>
      <c r="G60">
        <v>553</v>
      </c>
      <c r="H60">
        <v>12.4</v>
      </c>
      <c r="J60">
        <v>1149</v>
      </c>
      <c r="K60">
        <v>543</v>
      </c>
      <c r="L60">
        <v>11.68</v>
      </c>
      <c r="N60">
        <v>1185</v>
      </c>
      <c r="O60">
        <v>479</v>
      </c>
      <c r="P60">
        <v>12.63</v>
      </c>
      <c r="R60">
        <v>1156</v>
      </c>
      <c r="S60">
        <v>555</v>
      </c>
      <c r="T60">
        <v>12.47</v>
      </c>
      <c r="V60">
        <v>1028</v>
      </c>
      <c r="W60">
        <v>554</v>
      </c>
      <c r="X60">
        <v>13.94</v>
      </c>
    </row>
    <row r="61" spans="1:32">
      <c r="B61">
        <v>1200</v>
      </c>
      <c r="C61">
        <v>545</v>
      </c>
      <c r="D61">
        <v>12.51</v>
      </c>
      <c r="F61">
        <v>1103</v>
      </c>
      <c r="G61">
        <v>570</v>
      </c>
      <c r="H61">
        <v>11.77</v>
      </c>
      <c r="J61">
        <v>1108</v>
      </c>
      <c r="K61">
        <v>547</v>
      </c>
      <c r="L61">
        <v>12.03</v>
      </c>
      <c r="N61">
        <v>1209</v>
      </c>
      <c r="O61">
        <v>555</v>
      </c>
      <c r="P61">
        <v>12.34</v>
      </c>
      <c r="R61">
        <v>1139</v>
      </c>
      <c r="S61">
        <v>550</v>
      </c>
      <c r="T61">
        <v>12.52</v>
      </c>
      <c r="V61">
        <v>1140</v>
      </c>
      <c r="W61">
        <v>548</v>
      </c>
      <c r="X61">
        <v>13.15</v>
      </c>
    </row>
    <row r="62" spans="1:32">
      <c r="B62">
        <v>1132</v>
      </c>
      <c r="C62">
        <v>515</v>
      </c>
      <c r="D62">
        <v>12.1</v>
      </c>
      <c r="F62">
        <v>1015</v>
      </c>
      <c r="G62">
        <v>503</v>
      </c>
      <c r="H62">
        <v>12.64</v>
      </c>
      <c r="J62">
        <v>1168</v>
      </c>
      <c r="K62">
        <v>550</v>
      </c>
      <c r="L62">
        <v>11.61</v>
      </c>
      <c r="N62">
        <v>1140</v>
      </c>
      <c r="O62">
        <v>550</v>
      </c>
      <c r="P62">
        <v>13.04</v>
      </c>
      <c r="R62">
        <v>1103</v>
      </c>
      <c r="S62">
        <v>545</v>
      </c>
      <c r="T62">
        <v>12.8</v>
      </c>
      <c r="V62">
        <v>1233</v>
      </c>
      <c r="W62">
        <v>537</v>
      </c>
      <c r="X62">
        <v>12.6</v>
      </c>
    </row>
    <row r="63" spans="1:32">
      <c r="B63">
        <v>1051</v>
      </c>
      <c r="C63">
        <v>567</v>
      </c>
      <c r="D63">
        <v>11.18</v>
      </c>
      <c r="F63">
        <v>1131</v>
      </c>
      <c r="G63">
        <v>558</v>
      </c>
      <c r="H63">
        <v>12.04</v>
      </c>
      <c r="J63">
        <v>1210</v>
      </c>
      <c r="K63">
        <v>565</v>
      </c>
      <c r="L63">
        <v>12.1</v>
      </c>
      <c r="N63">
        <v>1230</v>
      </c>
      <c r="O63">
        <v>542</v>
      </c>
      <c r="P63">
        <v>13.19</v>
      </c>
      <c r="R63">
        <v>1121</v>
      </c>
      <c r="S63">
        <v>486</v>
      </c>
      <c r="T63">
        <v>12.33</v>
      </c>
      <c r="V63">
        <v>1172</v>
      </c>
      <c r="W63">
        <v>549</v>
      </c>
      <c r="X63">
        <v>12.68</v>
      </c>
    </row>
    <row r="64" spans="1:32">
      <c r="B64">
        <v>1239</v>
      </c>
      <c r="C64">
        <v>555</v>
      </c>
      <c r="D64">
        <v>12.06</v>
      </c>
      <c r="F64">
        <v>1193</v>
      </c>
      <c r="G64">
        <v>590</v>
      </c>
      <c r="H64">
        <v>12.41</v>
      </c>
      <c r="J64">
        <v>970</v>
      </c>
      <c r="K64">
        <v>548</v>
      </c>
      <c r="L64">
        <v>11.64</v>
      </c>
      <c r="N64">
        <v>1193</v>
      </c>
      <c r="O64">
        <v>484</v>
      </c>
      <c r="P64">
        <v>12.77</v>
      </c>
      <c r="R64">
        <v>1117</v>
      </c>
      <c r="S64">
        <v>552</v>
      </c>
      <c r="T64">
        <v>12.51</v>
      </c>
      <c r="V64">
        <v>1079</v>
      </c>
      <c r="W64">
        <v>552</v>
      </c>
      <c r="X64">
        <v>13.04</v>
      </c>
      <c r="AA64">
        <v>10</v>
      </c>
      <c r="AB64">
        <v>20</v>
      </c>
      <c r="AC64">
        <v>30</v>
      </c>
      <c r="AD64">
        <v>50</v>
      </c>
      <c r="AE64">
        <v>100</v>
      </c>
      <c r="AF64">
        <v>200</v>
      </c>
    </row>
    <row r="65" spans="1:32">
      <c r="A65" t="s">
        <v>4</v>
      </c>
      <c r="C65">
        <f>AVERAGE(C54:C64)</f>
        <v>556.90909090909088</v>
      </c>
      <c r="G65">
        <f>AVERAGE(G54:G64)</f>
        <v>547.72727272727275</v>
      </c>
      <c r="K65">
        <f>AVERAGE(K54:K64)</f>
        <v>567.09090909090912</v>
      </c>
      <c r="O65">
        <f>AVERAGE(O54:O64)</f>
        <v>535.27272727272725</v>
      </c>
      <c r="S65">
        <f>AVERAGE(S54:S64)</f>
        <v>544.4545454545455</v>
      </c>
      <c r="W65">
        <f>AVERAGE(W54:W64)</f>
        <v>546.4545454545455</v>
      </c>
      <c r="Z65" t="s">
        <v>30</v>
      </c>
      <c r="AA65">
        <v>556.90909090909088</v>
      </c>
      <c r="AB65">
        <v>547.72727272727275</v>
      </c>
      <c r="AC65">
        <v>567.09090909090912</v>
      </c>
      <c r="AD65">
        <v>535.27272727272725</v>
      </c>
      <c r="AE65">
        <v>544.4545454545455</v>
      </c>
      <c r="AF65">
        <v>546.4545454545455</v>
      </c>
    </row>
    <row r="66" spans="1:32">
      <c r="A66" t="s">
        <v>5</v>
      </c>
      <c r="C66">
        <f>MIN(C54:C64)</f>
        <v>492</v>
      </c>
      <c r="G66">
        <f>MIN(G54:G64)</f>
        <v>503</v>
      </c>
      <c r="K66">
        <f>MIN(K54:K64)</f>
        <v>508</v>
      </c>
      <c r="O66">
        <f>MIN(O54:O64)</f>
        <v>479</v>
      </c>
      <c r="S66">
        <f>MIN(S54:S64)</f>
        <v>486</v>
      </c>
      <c r="W66">
        <f>MIN(W54:W64)</f>
        <v>495</v>
      </c>
      <c r="Z66" t="s">
        <v>26</v>
      </c>
      <c r="AA66">
        <v>492</v>
      </c>
      <c r="AB66">
        <v>503</v>
      </c>
      <c r="AC66">
        <v>508</v>
      </c>
      <c r="AD66">
        <v>479</v>
      </c>
      <c r="AE66">
        <v>486</v>
      </c>
      <c r="AF66">
        <v>495</v>
      </c>
    </row>
    <row r="67" spans="1:32">
      <c r="A67" t="s">
        <v>6</v>
      </c>
      <c r="C67">
        <f>PERCENTILE(C54:C64,0.25)</f>
        <v>544</v>
      </c>
      <c r="G67">
        <f>PERCENTILE(G54:G64,0.25)</f>
        <v>539</v>
      </c>
      <c r="K67">
        <f>PERCENTILE(K54:K64,0.25)</f>
        <v>545</v>
      </c>
      <c r="O67">
        <f>PERCENTILE(O54:O64,0.25)</f>
        <v>521.5</v>
      </c>
      <c r="S67">
        <f>PERCENTILE(S54:S64,0.25)</f>
        <v>547</v>
      </c>
      <c r="W67">
        <f>PERCENTILE(W54:W64,0.25)</f>
        <v>542.5</v>
      </c>
      <c r="Z67" t="s">
        <v>6</v>
      </c>
      <c r="AA67">
        <v>544</v>
      </c>
      <c r="AB67">
        <v>539</v>
      </c>
      <c r="AC67">
        <v>545</v>
      </c>
      <c r="AD67">
        <v>521.5</v>
      </c>
      <c r="AE67">
        <v>547</v>
      </c>
      <c r="AF67">
        <v>542.5</v>
      </c>
    </row>
    <row r="68" spans="1:32">
      <c r="A68" t="s">
        <v>7</v>
      </c>
      <c r="C68">
        <f>MEDIAN(C54:C64)</f>
        <v>552</v>
      </c>
      <c r="G68">
        <f>MEDIAN(G54:G64)</f>
        <v>551</v>
      </c>
      <c r="K68">
        <f>MEDIAN(K54:K64)</f>
        <v>550</v>
      </c>
      <c r="O68">
        <f>MEDIAN(O54:O64)</f>
        <v>550</v>
      </c>
      <c r="S68">
        <f>MEDIAN(S54:S64)</f>
        <v>552</v>
      </c>
      <c r="W68">
        <f>MEDIAN(W54:W64)</f>
        <v>550</v>
      </c>
      <c r="Z68" t="s">
        <v>7</v>
      </c>
      <c r="AA68">
        <v>552</v>
      </c>
      <c r="AB68">
        <v>551</v>
      </c>
      <c r="AC68">
        <v>550</v>
      </c>
      <c r="AD68">
        <v>550</v>
      </c>
      <c r="AE68">
        <v>552</v>
      </c>
      <c r="AF68">
        <v>550</v>
      </c>
    </row>
    <row r="69" spans="1:32">
      <c r="A69" t="s">
        <v>8</v>
      </c>
      <c r="C69">
        <f>PERCENTILE(C54:C64,0.75)</f>
        <v>561.5</v>
      </c>
      <c r="G69">
        <f>PERCENTILE(G54:G64,0.75)</f>
        <v>555.5</v>
      </c>
      <c r="K69">
        <f>PERCENTILE(K54:K64,0.75)</f>
        <v>558</v>
      </c>
      <c r="O69">
        <f>PERCENTILE(O54:O64,0.75)</f>
        <v>554</v>
      </c>
      <c r="S69">
        <f>PERCENTILE(S54:S64,0.75)</f>
        <v>556</v>
      </c>
      <c r="W69">
        <f>PERCENTILE(W54:W64,0.75)</f>
        <v>556.5</v>
      </c>
      <c r="Z69" t="s">
        <v>8</v>
      </c>
      <c r="AA69">
        <v>561.5</v>
      </c>
      <c r="AB69">
        <v>555.5</v>
      </c>
      <c r="AC69">
        <v>558</v>
      </c>
      <c r="AD69">
        <v>554</v>
      </c>
      <c r="AE69">
        <v>556</v>
      </c>
      <c r="AF69">
        <v>556.5</v>
      </c>
    </row>
    <row r="70" spans="1:32">
      <c r="A70" t="s">
        <v>9</v>
      </c>
      <c r="C70">
        <f>MAX(C54:C64)</f>
        <v>678</v>
      </c>
      <c r="G70">
        <f>MAX(G54:G64)</f>
        <v>590</v>
      </c>
      <c r="K70">
        <f>MAX(K54:K64)</f>
        <v>776</v>
      </c>
      <c r="O70">
        <f>MAX(O54:O64)</f>
        <v>562</v>
      </c>
      <c r="S70">
        <f>MAX(S54:S64)</f>
        <v>561</v>
      </c>
      <c r="W70">
        <f>MAX(W54:W64)</f>
        <v>566</v>
      </c>
      <c r="Z70" t="s">
        <v>27</v>
      </c>
      <c r="AA70">
        <v>678</v>
      </c>
      <c r="AB70">
        <v>590</v>
      </c>
      <c r="AC70">
        <v>776</v>
      </c>
      <c r="AD70">
        <v>562</v>
      </c>
      <c r="AE70">
        <v>561</v>
      </c>
      <c r="AF70">
        <v>566</v>
      </c>
    </row>
    <row r="71" spans="1:32">
      <c r="A71" t="s">
        <v>10</v>
      </c>
      <c r="C71">
        <f>C67</f>
        <v>544</v>
      </c>
      <c r="G71">
        <f>G67</f>
        <v>539</v>
      </c>
      <c r="K71">
        <f>K67</f>
        <v>545</v>
      </c>
      <c r="O71">
        <f>O67</f>
        <v>521.5</v>
      </c>
      <c r="S71">
        <f>S67</f>
        <v>547</v>
      </c>
      <c r="W71">
        <f>W67</f>
        <v>542.5</v>
      </c>
      <c r="Z71" t="s">
        <v>10</v>
      </c>
      <c r="AA71">
        <v>544</v>
      </c>
      <c r="AB71">
        <v>539</v>
      </c>
      <c r="AC71">
        <v>545</v>
      </c>
      <c r="AD71">
        <v>521.5</v>
      </c>
      <c r="AE71">
        <v>547</v>
      </c>
      <c r="AF71">
        <v>542.5</v>
      </c>
    </row>
    <row r="72" spans="1:32">
      <c r="A72" t="s">
        <v>11</v>
      </c>
      <c r="C72">
        <f>C68-C67</f>
        <v>8</v>
      </c>
      <c r="G72">
        <f>G68-G67</f>
        <v>12</v>
      </c>
      <c r="K72">
        <f>K68-K67</f>
        <v>5</v>
      </c>
      <c r="O72">
        <f>O68-O67</f>
        <v>28.5</v>
      </c>
      <c r="S72">
        <f>S68-S67</f>
        <v>5</v>
      </c>
      <c r="W72">
        <f>W68-W67</f>
        <v>7.5</v>
      </c>
      <c r="Z72" t="s">
        <v>11</v>
      </c>
      <c r="AA72">
        <v>8</v>
      </c>
      <c r="AB72">
        <v>12</v>
      </c>
      <c r="AC72">
        <v>5</v>
      </c>
      <c r="AD72">
        <v>28.5</v>
      </c>
      <c r="AE72">
        <v>5</v>
      </c>
      <c r="AF72">
        <v>7.5</v>
      </c>
    </row>
    <row r="73" spans="1:32">
      <c r="A73" t="s">
        <v>12</v>
      </c>
      <c r="C73">
        <f>C69-C68</f>
        <v>9.5</v>
      </c>
      <c r="G73">
        <f>G69-G68</f>
        <v>4.5</v>
      </c>
      <c r="K73">
        <f>K69-K68</f>
        <v>8</v>
      </c>
      <c r="O73">
        <f>O69-O68</f>
        <v>4</v>
      </c>
      <c r="S73">
        <f>S69-S68</f>
        <v>4</v>
      </c>
      <c r="W73">
        <f>W69-W68</f>
        <v>6.5</v>
      </c>
      <c r="Z73" t="s">
        <v>12</v>
      </c>
      <c r="AA73">
        <v>9.5</v>
      </c>
      <c r="AB73">
        <v>4.5</v>
      </c>
      <c r="AC73">
        <v>8</v>
      </c>
      <c r="AD73">
        <v>4</v>
      </c>
      <c r="AE73">
        <v>4</v>
      </c>
      <c r="AF73">
        <v>6.5</v>
      </c>
    </row>
    <row r="74" spans="1:32">
      <c r="A74" t="s">
        <v>5</v>
      </c>
      <c r="C74">
        <f>C67-C66</f>
        <v>52</v>
      </c>
      <c r="G74">
        <f>G67-G66</f>
        <v>36</v>
      </c>
      <c r="K74">
        <f>K67-K66</f>
        <v>37</v>
      </c>
      <c r="O74">
        <f>O67-O66</f>
        <v>42.5</v>
      </c>
      <c r="S74">
        <f>S67-S66</f>
        <v>61</v>
      </c>
      <c r="W74">
        <f>W67-W66</f>
        <v>47.5</v>
      </c>
      <c r="Z74" t="s">
        <v>5</v>
      </c>
      <c r="AA74">
        <v>52</v>
      </c>
      <c r="AB74">
        <v>36</v>
      </c>
      <c r="AC74">
        <v>37</v>
      </c>
      <c r="AD74">
        <v>42.5</v>
      </c>
      <c r="AE74">
        <v>61</v>
      </c>
      <c r="AF74">
        <v>47.5</v>
      </c>
    </row>
    <row r="75" spans="1:32">
      <c r="A75" t="s">
        <v>9</v>
      </c>
      <c r="C75">
        <f>C70-C69</f>
        <v>116.5</v>
      </c>
      <c r="G75">
        <f>G70-G69</f>
        <v>34.5</v>
      </c>
      <c r="K75">
        <f>K70-K69</f>
        <v>218</v>
      </c>
      <c r="O75">
        <f>O70-O69</f>
        <v>8</v>
      </c>
      <c r="S75">
        <f>S70-S69</f>
        <v>5</v>
      </c>
      <c r="W75">
        <f>W70-W69</f>
        <v>9.5</v>
      </c>
      <c r="Z75" t="s">
        <v>9</v>
      </c>
      <c r="AA75">
        <v>116.5</v>
      </c>
      <c r="AB75">
        <v>34.5</v>
      </c>
      <c r="AC75">
        <v>120</v>
      </c>
      <c r="AD75">
        <v>8</v>
      </c>
      <c r="AE75">
        <v>5</v>
      </c>
      <c r="AF75">
        <v>9.5</v>
      </c>
    </row>
    <row r="76" spans="1:32">
      <c r="A76" t="s">
        <v>13</v>
      </c>
      <c r="C76">
        <f>STDEV(C54:C64)</f>
        <v>46.373385784207187</v>
      </c>
      <c r="G76">
        <f>STDEV(G54:G64)</f>
        <v>22.790747723981806</v>
      </c>
      <c r="K76">
        <f>STDEV(K54:K64)</f>
        <v>70.956965190817712</v>
      </c>
      <c r="O76">
        <f>STDEV(O54:O64)</f>
        <v>31.266886346711626</v>
      </c>
      <c r="S76">
        <f>STDEV(S54:S64)</f>
        <v>21.58871759212963</v>
      </c>
      <c r="W76">
        <f>STDEV(W54:W64)</f>
        <v>19.449234619201011</v>
      </c>
      <c r="Z76" t="s">
        <v>13</v>
      </c>
      <c r="AA76">
        <v>46.373385784207187</v>
      </c>
      <c r="AB76">
        <v>22.790747723981806</v>
      </c>
      <c r="AC76">
        <v>70.956965190817712</v>
      </c>
      <c r="AD76">
        <v>31.266886346711626</v>
      </c>
      <c r="AE76">
        <v>21.58871759212963</v>
      </c>
      <c r="AF76">
        <v>19.449234619201011</v>
      </c>
    </row>
    <row r="77" spans="1:32">
      <c r="A77" t="s">
        <v>14</v>
      </c>
      <c r="C77">
        <f>AVEDEV(C54:C64)</f>
        <v>27.140495867768582</v>
      </c>
      <c r="G77">
        <f>AVEDEV(G54:G64)</f>
        <v>15.93388429752066</v>
      </c>
      <c r="K77">
        <f>AVEDEV(K54:K64)</f>
        <v>37.983471074380191</v>
      </c>
      <c r="O77">
        <f>AVEDEV(O54:O64)</f>
        <v>25.785123966942159</v>
      </c>
      <c r="S77">
        <f>AVEDEV(S54:S64)</f>
        <v>14.165289256198321</v>
      </c>
      <c r="W77">
        <f>AVEDEV(W54:W64)</f>
        <v>12.793388429752047</v>
      </c>
      <c r="Z77" t="s">
        <v>14</v>
      </c>
      <c r="AA77">
        <v>27.140495867768582</v>
      </c>
      <c r="AB77">
        <v>15.93388429752066</v>
      </c>
      <c r="AC77">
        <v>37.983471074380191</v>
      </c>
      <c r="AD77">
        <v>25.785123966942159</v>
      </c>
      <c r="AE77">
        <v>14.165289256198321</v>
      </c>
      <c r="AF77">
        <v>12.793388429752047</v>
      </c>
    </row>
    <row r="79" spans="1:32">
      <c r="A79" t="s">
        <v>2</v>
      </c>
    </row>
    <row r="80" spans="1:32">
      <c r="B80">
        <v>2525</v>
      </c>
      <c r="C80">
        <v>778</v>
      </c>
      <c r="D80">
        <v>82.18</v>
      </c>
      <c r="F80">
        <v>2523</v>
      </c>
      <c r="G80">
        <v>701</v>
      </c>
      <c r="H80">
        <v>83.8</v>
      </c>
      <c r="J80">
        <v>2650</v>
      </c>
      <c r="K80">
        <v>706</v>
      </c>
      <c r="L80">
        <v>83.78</v>
      </c>
      <c r="N80">
        <v>2471</v>
      </c>
      <c r="O80">
        <v>749</v>
      </c>
      <c r="P80">
        <v>84.08</v>
      </c>
      <c r="R80">
        <v>2357</v>
      </c>
      <c r="S80">
        <v>759</v>
      </c>
      <c r="T80">
        <v>83.59</v>
      </c>
      <c r="V80">
        <v>2452</v>
      </c>
      <c r="W80">
        <v>722</v>
      </c>
      <c r="X80">
        <v>87.42</v>
      </c>
    </row>
    <row r="81" spans="1:32">
      <c r="B81">
        <v>2542</v>
      </c>
      <c r="C81">
        <v>799</v>
      </c>
      <c r="D81">
        <v>81.98</v>
      </c>
      <c r="F81">
        <v>2599</v>
      </c>
      <c r="G81">
        <v>727</v>
      </c>
      <c r="H81">
        <v>81.760000000000005</v>
      </c>
      <c r="J81">
        <v>2579</v>
      </c>
      <c r="K81">
        <v>717</v>
      </c>
      <c r="L81">
        <v>82.62</v>
      </c>
      <c r="N81">
        <v>2545</v>
      </c>
      <c r="O81">
        <v>725</v>
      </c>
      <c r="P81">
        <v>84.17</v>
      </c>
      <c r="R81">
        <v>2514</v>
      </c>
      <c r="S81">
        <v>727</v>
      </c>
      <c r="T81">
        <v>79.930000000000007</v>
      </c>
      <c r="V81">
        <v>2345</v>
      </c>
      <c r="W81">
        <v>756</v>
      </c>
      <c r="X81">
        <v>83.81</v>
      </c>
    </row>
    <row r="82" spans="1:32">
      <c r="B82">
        <v>2584</v>
      </c>
      <c r="C82">
        <v>799</v>
      </c>
      <c r="D82">
        <v>90.45</v>
      </c>
      <c r="F82">
        <v>2464</v>
      </c>
      <c r="G82">
        <v>733</v>
      </c>
      <c r="H82">
        <v>81.11</v>
      </c>
      <c r="J82">
        <v>2477</v>
      </c>
      <c r="K82">
        <v>735</v>
      </c>
      <c r="L82">
        <v>81.900000000000006</v>
      </c>
      <c r="N82">
        <v>2615</v>
      </c>
      <c r="O82">
        <v>746</v>
      </c>
      <c r="P82">
        <v>84.14</v>
      </c>
      <c r="R82">
        <v>2478</v>
      </c>
      <c r="S82">
        <v>711</v>
      </c>
      <c r="T82">
        <v>83.3</v>
      </c>
      <c r="V82">
        <v>2453</v>
      </c>
      <c r="W82">
        <v>765</v>
      </c>
      <c r="X82">
        <v>85.99</v>
      </c>
    </row>
    <row r="83" spans="1:32">
      <c r="B83">
        <v>2315</v>
      </c>
      <c r="C83">
        <v>704</v>
      </c>
      <c r="D83">
        <v>93.06</v>
      </c>
      <c r="F83">
        <v>2560</v>
      </c>
      <c r="G83">
        <v>804</v>
      </c>
      <c r="H83">
        <v>82.17</v>
      </c>
      <c r="J83">
        <v>2554</v>
      </c>
      <c r="K83">
        <v>766</v>
      </c>
      <c r="L83">
        <v>82.09</v>
      </c>
      <c r="N83">
        <v>2310</v>
      </c>
      <c r="O83">
        <v>722</v>
      </c>
      <c r="P83">
        <v>86.31</v>
      </c>
      <c r="R83">
        <v>2651</v>
      </c>
      <c r="S83">
        <v>724</v>
      </c>
      <c r="T83">
        <v>81.3</v>
      </c>
      <c r="V83">
        <v>2397</v>
      </c>
      <c r="W83">
        <v>726</v>
      </c>
      <c r="X83">
        <v>86.02</v>
      </c>
    </row>
    <row r="84" spans="1:32">
      <c r="B84">
        <v>2561</v>
      </c>
      <c r="C84">
        <v>760</v>
      </c>
      <c r="D84">
        <v>91.09</v>
      </c>
      <c r="F84">
        <v>2474</v>
      </c>
      <c r="G84">
        <v>765</v>
      </c>
      <c r="H84">
        <v>81</v>
      </c>
      <c r="J84">
        <v>2415</v>
      </c>
      <c r="K84">
        <v>767</v>
      </c>
      <c r="L84">
        <v>85.07</v>
      </c>
      <c r="N84">
        <v>2584</v>
      </c>
      <c r="O84">
        <v>777</v>
      </c>
      <c r="P84">
        <v>83.92</v>
      </c>
      <c r="R84">
        <v>2447</v>
      </c>
      <c r="S84">
        <v>730</v>
      </c>
      <c r="T84">
        <v>80.349999999999994</v>
      </c>
      <c r="V84">
        <v>2485</v>
      </c>
      <c r="W84">
        <v>742</v>
      </c>
      <c r="X84">
        <v>82.87</v>
      </c>
    </row>
    <row r="85" spans="1:32">
      <c r="B85">
        <v>2548</v>
      </c>
      <c r="C85">
        <v>718</v>
      </c>
      <c r="D85">
        <v>88.13</v>
      </c>
      <c r="F85">
        <v>2557</v>
      </c>
      <c r="G85">
        <v>717</v>
      </c>
      <c r="H85">
        <v>84.81</v>
      </c>
      <c r="J85">
        <v>2360</v>
      </c>
      <c r="K85">
        <v>754</v>
      </c>
      <c r="L85">
        <v>79.819999999999993</v>
      </c>
      <c r="N85">
        <v>2582</v>
      </c>
      <c r="O85">
        <v>724</v>
      </c>
      <c r="P85">
        <v>82.87</v>
      </c>
      <c r="R85">
        <v>2342</v>
      </c>
      <c r="S85">
        <v>750</v>
      </c>
      <c r="T85">
        <v>85.82</v>
      </c>
      <c r="V85">
        <v>2333</v>
      </c>
      <c r="W85">
        <v>716</v>
      </c>
      <c r="X85">
        <v>85.04</v>
      </c>
    </row>
    <row r="86" spans="1:32">
      <c r="B86">
        <v>2418</v>
      </c>
      <c r="C86">
        <v>750</v>
      </c>
      <c r="D86">
        <v>92.56</v>
      </c>
      <c r="F86">
        <v>2451</v>
      </c>
      <c r="G86">
        <v>751</v>
      </c>
      <c r="H86">
        <v>82.61</v>
      </c>
      <c r="J86">
        <v>2384</v>
      </c>
      <c r="K86">
        <v>737</v>
      </c>
      <c r="L86">
        <v>81.73</v>
      </c>
      <c r="N86">
        <v>2518</v>
      </c>
      <c r="O86">
        <v>774</v>
      </c>
      <c r="P86">
        <v>81.91</v>
      </c>
      <c r="R86">
        <v>2434</v>
      </c>
      <c r="S86">
        <v>742</v>
      </c>
      <c r="T86">
        <v>79.61</v>
      </c>
      <c r="V86">
        <v>2352</v>
      </c>
      <c r="W86">
        <v>736</v>
      </c>
      <c r="X86">
        <v>84.31</v>
      </c>
    </row>
    <row r="87" spans="1:32">
      <c r="B87">
        <v>2489</v>
      </c>
      <c r="C87">
        <v>734</v>
      </c>
      <c r="D87">
        <v>95.41</v>
      </c>
      <c r="F87">
        <v>2596</v>
      </c>
      <c r="G87">
        <v>735</v>
      </c>
      <c r="H87">
        <v>82.45</v>
      </c>
      <c r="J87">
        <v>2465</v>
      </c>
      <c r="K87">
        <v>742</v>
      </c>
      <c r="L87">
        <v>83.96</v>
      </c>
      <c r="N87">
        <v>2613</v>
      </c>
      <c r="O87">
        <v>733</v>
      </c>
      <c r="P87">
        <v>81.760000000000005</v>
      </c>
      <c r="R87">
        <v>2665</v>
      </c>
      <c r="S87">
        <v>719</v>
      </c>
      <c r="T87">
        <v>85.41</v>
      </c>
      <c r="V87">
        <v>2357</v>
      </c>
      <c r="W87">
        <v>765</v>
      </c>
      <c r="X87">
        <v>82.72</v>
      </c>
    </row>
    <row r="88" spans="1:32">
      <c r="B88">
        <v>2449</v>
      </c>
      <c r="C88">
        <v>726</v>
      </c>
      <c r="D88">
        <v>95.68</v>
      </c>
      <c r="F88">
        <v>2472</v>
      </c>
      <c r="G88">
        <v>754</v>
      </c>
      <c r="H88">
        <v>80.459999999999994</v>
      </c>
      <c r="J88">
        <v>2471</v>
      </c>
      <c r="K88">
        <v>751</v>
      </c>
      <c r="L88">
        <v>83.66</v>
      </c>
      <c r="N88">
        <v>2622</v>
      </c>
      <c r="O88">
        <v>729</v>
      </c>
      <c r="P88">
        <v>82.33</v>
      </c>
      <c r="R88">
        <v>2513</v>
      </c>
      <c r="S88">
        <v>753</v>
      </c>
      <c r="T88">
        <v>83.62</v>
      </c>
      <c r="V88">
        <v>2472</v>
      </c>
      <c r="W88">
        <v>743</v>
      </c>
      <c r="X88">
        <v>79.569999999999993</v>
      </c>
    </row>
    <row r="89" spans="1:32">
      <c r="B89">
        <v>2654</v>
      </c>
      <c r="C89">
        <v>757</v>
      </c>
      <c r="D89">
        <v>80.98</v>
      </c>
      <c r="F89">
        <v>2430</v>
      </c>
      <c r="G89">
        <v>774</v>
      </c>
      <c r="H89">
        <v>81.56</v>
      </c>
      <c r="J89">
        <v>2637</v>
      </c>
      <c r="K89">
        <v>731</v>
      </c>
      <c r="L89">
        <v>80.569999999999993</v>
      </c>
      <c r="N89">
        <v>2674</v>
      </c>
      <c r="O89">
        <v>737</v>
      </c>
      <c r="P89">
        <v>84.95</v>
      </c>
      <c r="R89">
        <v>2596</v>
      </c>
      <c r="S89">
        <v>706</v>
      </c>
      <c r="T89">
        <v>85.87</v>
      </c>
      <c r="V89">
        <v>2402</v>
      </c>
      <c r="W89">
        <v>754</v>
      </c>
      <c r="X89">
        <v>86.47</v>
      </c>
    </row>
    <row r="90" spans="1:32">
      <c r="B90">
        <v>2632</v>
      </c>
      <c r="C90">
        <v>773</v>
      </c>
      <c r="D90">
        <v>83.24</v>
      </c>
      <c r="F90">
        <v>2521</v>
      </c>
      <c r="G90">
        <v>734</v>
      </c>
      <c r="H90">
        <v>83.75</v>
      </c>
      <c r="J90">
        <v>2474</v>
      </c>
      <c r="K90">
        <v>733</v>
      </c>
      <c r="L90">
        <v>83.39</v>
      </c>
      <c r="N90">
        <v>2486</v>
      </c>
      <c r="O90">
        <v>750</v>
      </c>
      <c r="P90">
        <v>84.51</v>
      </c>
      <c r="R90">
        <v>2642</v>
      </c>
      <c r="S90">
        <v>733</v>
      </c>
      <c r="T90">
        <v>86.46</v>
      </c>
      <c r="V90">
        <v>2554</v>
      </c>
      <c r="W90">
        <v>739</v>
      </c>
      <c r="X90">
        <v>81.430000000000007</v>
      </c>
      <c r="AA90">
        <v>10</v>
      </c>
      <c r="AB90">
        <v>20</v>
      </c>
      <c r="AC90">
        <v>30</v>
      </c>
      <c r="AD90">
        <v>50</v>
      </c>
      <c r="AE90">
        <v>100</v>
      </c>
      <c r="AF90">
        <v>200</v>
      </c>
    </row>
    <row r="91" spans="1:32">
      <c r="A91" t="s">
        <v>4</v>
      </c>
      <c r="C91">
        <f>AVERAGE(C80:C90)</f>
        <v>754.36363636363637</v>
      </c>
      <c r="G91">
        <f>AVERAGE(G80:G90)</f>
        <v>745</v>
      </c>
      <c r="K91">
        <f>AVERAGE(K80:K90)</f>
        <v>739.90909090909088</v>
      </c>
      <c r="O91">
        <f>AVERAGE(O80:O90)</f>
        <v>742.36363636363637</v>
      </c>
      <c r="S91">
        <f>AVERAGE(S80:S90)</f>
        <v>732.18181818181813</v>
      </c>
      <c r="W91">
        <f>AVERAGE(W80:W90)</f>
        <v>742.18181818181813</v>
      </c>
      <c r="Z91" t="s">
        <v>30</v>
      </c>
      <c r="AA91">
        <v>754.36363636363637</v>
      </c>
      <c r="AB91">
        <v>745</v>
      </c>
      <c r="AC91">
        <v>739.90909090909088</v>
      </c>
      <c r="AD91">
        <v>742.36363636363637</v>
      </c>
      <c r="AE91">
        <v>732.18181818181813</v>
      </c>
      <c r="AF91">
        <v>742.18181818181813</v>
      </c>
    </row>
    <row r="92" spans="1:32">
      <c r="A92" t="s">
        <v>5</v>
      </c>
      <c r="C92">
        <f>MIN(C80:C90)</f>
        <v>704</v>
      </c>
      <c r="G92">
        <f>MIN(G80:G90)</f>
        <v>701</v>
      </c>
      <c r="K92">
        <f>MIN(K80:K90)</f>
        <v>706</v>
      </c>
      <c r="O92">
        <f>MIN(O80:O90)</f>
        <v>722</v>
      </c>
      <c r="S92">
        <f>MIN(S80:S90)</f>
        <v>706</v>
      </c>
      <c r="W92">
        <f>MIN(W80:W90)</f>
        <v>716</v>
      </c>
      <c r="Z92" t="s">
        <v>26</v>
      </c>
      <c r="AA92">
        <v>704</v>
      </c>
      <c r="AB92">
        <v>701</v>
      </c>
      <c r="AC92">
        <v>706</v>
      </c>
      <c r="AD92">
        <v>722</v>
      </c>
      <c r="AE92">
        <v>706</v>
      </c>
      <c r="AF92">
        <v>716</v>
      </c>
    </row>
    <row r="93" spans="1:32">
      <c r="A93" t="s">
        <v>6</v>
      </c>
      <c r="C93">
        <f>PERCENTILE(C80:C90,0.25)</f>
        <v>730</v>
      </c>
      <c r="G93">
        <f>PERCENTILE(G80:G90,0.25)</f>
        <v>730</v>
      </c>
      <c r="K93">
        <f>PERCENTILE(K80:K90,0.25)</f>
        <v>732</v>
      </c>
      <c r="O93">
        <f>PERCENTILE(O80:O90,0.25)</f>
        <v>727</v>
      </c>
      <c r="S93">
        <f>PERCENTILE(S80:S90,0.25)</f>
        <v>721.5</v>
      </c>
      <c r="W93">
        <f>PERCENTILE(W80:W90,0.25)</f>
        <v>731</v>
      </c>
      <c r="Z93" t="s">
        <v>6</v>
      </c>
      <c r="AA93">
        <v>730</v>
      </c>
      <c r="AB93">
        <v>730</v>
      </c>
      <c r="AC93">
        <v>732</v>
      </c>
      <c r="AD93">
        <v>727</v>
      </c>
      <c r="AE93">
        <v>721.5</v>
      </c>
      <c r="AF93">
        <v>731</v>
      </c>
    </row>
    <row r="94" spans="1:32">
      <c r="A94" t="s">
        <v>7</v>
      </c>
      <c r="C94">
        <f>MEDIAN(C80:C90)</f>
        <v>757</v>
      </c>
      <c r="G94">
        <f>MEDIAN(G80:G90)</f>
        <v>735</v>
      </c>
      <c r="K94">
        <f>MEDIAN(K80:K90)</f>
        <v>737</v>
      </c>
      <c r="O94">
        <f>MEDIAN(O80:O90)</f>
        <v>737</v>
      </c>
      <c r="S94">
        <f>MEDIAN(S80:S90)</f>
        <v>730</v>
      </c>
      <c r="W94">
        <f>MEDIAN(W80:W90)</f>
        <v>742</v>
      </c>
      <c r="Z94" t="s">
        <v>7</v>
      </c>
      <c r="AA94">
        <v>757</v>
      </c>
      <c r="AB94">
        <v>735</v>
      </c>
      <c r="AC94">
        <v>737</v>
      </c>
      <c r="AD94">
        <v>737</v>
      </c>
      <c r="AE94">
        <v>730</v>
      </c>
      <c r="AF94">
        <v>742</v>
      </c>
    </row>
    <row r="95" spans="1:32">
      <c r="A95" t="s">
        <v>8</v>
      </c>
      <c r="C95">
        <f>PERCENTILE(C80:C90,0.75)</f>
        <v>775.5</v>
      </c>
      <c r="G95">
        <f>PERCENTILE(G80:G90,0.75)</f>
        <v>759.5</v>
      </c>
      <c r="K95">
        <f>PERCENTILE(K80:K90,0.75)</f>
        <v>752.5</v>
      </c>
      <c r="O95">
        <f>PERCENTILE(O80:O90,0.75)</f>
        <v>749.5</v>
      </c>
      <c r="S95">
        <f>PERCENTILE(S80:S90,0.75)</f>
        <v>746</v>
      </c>
      <c r="W95">
        <f>PERCENTILE(W80:W90,0.75)</f>
        <v>755</v>
      </c>
      <c r="Z95" t="s">
        <v>8</v>
      </c>
      <c r="AA95">
        <v>775.5</v>
      </c>
      <c r="AB95">
        <v>759.5</v>
      </c>
      <c r="AC95">
        <v>752.5</v>
      </c>
      <c r="AD95">
        <v>749.5</v>
      </c>
      <c r="AE95">
        <v>746</v>
      </c>
      <c r="AF95">
        <v>755</v>
      </c>
    </row>
    <row r="96" spans="1:32">
      <c r="A96" t="s">
        <v>9</v>
      </c>
      <c r="C96">
        <f>MAX(C80:C90)</f>
        <v>799</v>
      </c>
      <c r="G96">
        <f>MAX(G80:G90)</f>
        <v>804</v>
      </c>
      <c r="K96">
        <f>MAX(K80:K90)</f>
        <v>767</v>
      </c>
      <c r="O96">
        <f>MAX(O80:O90)</f>
        <v>777</v>
      </c>
      <c r="S96">
        <f>MAX(S80:S90)</f>
        <v>759</v>
      </c>
      <c r="W96">
        <f>MAX(W80:W90)</f>
        <v>765</v>
      </c>
      <c r="Z96" t="s">
        <v>27</v>
      </c>
      <c r="AA96">
        <v>799</v>
      </c>
      <c r="AB96">
        <v>804</v>
      </c>
      <c r="AC96">
        <v>767</v>
      </c>
      <c r="AD96">
        <v>777</v>
      </c>
      <c r="AE96">
        <v>759</v>
      </c>
      <c r="AF96">
        <v>765</v>
      </c>
    </row>
    <row r="97" spans="1:32">
      <c r="A97" t="s">
        <v>10</v>
      </c>
      <c r="C97">
        <f>C93</f>
        <v>730</v>
      </c>
      <c r="G97">
        <f>G93</f>
        <v>730</v>
      </c>
      <c r="K97">
        <f>K93</f>
        <v>732</v>
      </c>
      <c r="O97">
        <f>O93</f>
        <v>727</v>
      </c>
      <c r="S97">
        <f>S93</f>
        <v>721.5</v>
      </c>
      <c r="W97">
        <f>W93</f>
        <v>731</v>
      </c>
      <c r="Z97" t="s">
        <v>10</v>
      </c>
      <c r="AA97">
        <v>730</v>
      </c>
      <c r="AB97">
        <v>730</v>
      </c>
      <c r="AC97">
        <v>732</v>
      </c>
      <c r="AD97">
        <v>727</v>
      </c>
      <c r="AE97">
        <v>721.5</v>
      </c>
      <c r="AF97">
        <v>731</v>
      </c>
    </row>
    <row r="98" spans="1:32">
      <c r="A98" t="s">
        <v>11</v>
      </c>
      <c r="C98">
        <f>C94-C93</f>
        <v>27</v>
      </c>
      <c r="G98">
        <f>G94-G93</f>
        <v>5</v>
      </c>
      <c r="K98">
        <f>K94-K93</f>
        <v>5</v>
      </c>
      <c r="O98">
        <f>O94-O93</f>
        <v>10</v>
      </c>
      <c r="S98">
        <f>S94-S93</f>
        <v>8.5</v>
      </c>
      <c r="W98">
        <f>W94-W93</f>
        <v>11</v>
      </c>
      <c r="Z98" t="s">
        <v>11</v>
      </c>
      <c r="AA98">
        <v>27</v>
      </c>
      <c r="AB98">
        <v>5</v>
      </c>
      <c r="AC98">
        <v>5</v>
      </c>
      <c r="AD98">
        <v>10</v>
      </c>
      <c r="AE98">
        <v>8.5</v>
      </c>
      <c r="AF98">
        <v>11</v>
      </c>
    </row>
    <row r="99" spans="1:32">
      <c r="A99" t="s">
        <v>12</v>
      </c>
      <c r="C99">
        <f>C95-C94</f>
        <v>18.5</v>
      </c>
      <c r="G99">
        <f>G95-G94</f>
        <v>24.5</v>
      </c>
      <c r="K99">
        <f>K95-K94</f>
        <v>15.5</v>
      </c>
      <c r="O99">
        <f>O95-O94</f>
        <v>12.5</v>
      </c>
      <c r="S99">
        <f>S95-S94</f>
        <v>16</v>
      </c>
      <c r="W99">
        <f>W95-W94</f>
        <v>13</v>
      </c>
      <c r="Z99" t="s">
        <v>12</v>
      </c>
      <c r="AA99">
        <v>18.5</v>
      </c>
      <c r="AB99">
        <v>24.5</v>
      </c>
      <c r="AC99">
        <v>15.5</v>
      </c>
      <c r="AD99">
        <v>12.5</v>
      </c>
      <c r="AE99">
        <v>16</v>
      </c>
      <c r="AF99">
        <v>13</v>
      </c>
    </row>
    <row r="100" spans="1:32">
      <c r="A100" t="s">
        <v>5</v>
      </c>
      <c r="C100">
        <f>C93-C92</f>
        <v>26</v>
      </c>
      <c r="G100">
        <f>G93-G92</f>
        <v>29</v>
      </c>
      <c r="K100">
        <f>K93-K92</f>
        <v>26</v>
      </c>
      <c r="O100">
        <f>O93-O92</f>
        <v>5</v>
      </c>
      <c r="S100">
        <f>S93-S92</f>
        <v>15.5</v>
      </c>
      <c r="W100">
        <f>W93-W92</f>
        <v>15</v>
      </c>
      <c r="Z100" t="s">
        <v>5</v>
      </c>
      <c r="AA100">
        <v>26</v>
      </c>
      <c r="AB100">
        <v>29</v>
      </c>
      <c r="AC100">
        <v>26</v>
      </c>
      <c r="AD100">
        <v>5</v>
      </c>
      <c r="AE100">
        <v>15.5</v>
      </c>
      <c r="AF100">
        <v>15</v>
      </c>
    </row>
    <row r="101" spans="1:32">
      <c r="A101" t="s">
        <v>9</v>
      </c>
      <c r="C101">
        <f>C96-C95</f>
        <v>23.5</v>
      </c>
      <c r="G101">
        <f>G96-G95</f>
        <v>44.5</v>
      </c>
      <c r="K101">
        <f>K96-K95</f>
        <v>14.5</v>
      </c>
      <c r="O101">
        <f>O96-O95</f>
        <v>27.5</v>
      </c>
      <c r="S101">
        <f>S96-S95</f>
        <v>13</v>
      </c>
      <c r="W101">
        <f>W96-W95</f>
        <v>10</v>
      </c>
      <c r="Z101" t="s">
        <v>9</v>
      </c>
      <c r="AA101">
        <v>23.5</v>
      </c>
      <c r="AB101">
        <v>44.5</v>
      </c>
      <c r="AC101">
        <v>14.5</v>
      </c>
      <c r="AD101">
        <v>27.5</v>
      </c>
      <c r="AE101">
        <v>13</v>
      </c>
      <c r="AF101">
        <v>10</v>
      </c>
    </row>
    <row r="102" spans="1:32">
      <c r="A102" t="s">
        <v>13</v>
      </c>
      <c r="C102">
        <f>STDEV(C80:C90)</f>
        <v>31.664720833358775</v>
      </c>
      <c r="G102">
        <f>STDEV(G80:G90)</f>
        <v>28.719331468542229</v>
      </c>
      <c r="K102">
        <f>STDEV(K80:K90)</f>
        <v>18.907429996985552</v>
      </c>
      <c r="O102">
        <f>STDEV(O80:O90)</f>
        <v>19.143002519316173</v>
      </c>
      <c r="S102">
        <f>STDEV(S80:S90)</f>
        <v>17.24423487324492</v>
      </c>
      <c r="W102">
        <f>STDEV(W80:W90)</f>
        <v>16.660241185638231</v>
      </c>
      <c r="Z102" t="s">
        <v>13</v>
      </c>
      <c r="AA102">
        <v>31.664720833358775</v>
      </c>
      <c r="AB102">
        <v>28.719331468542229</v>
      </c>
      <c r="AC102">
        <v>18.907429996985552</v>
      </c>
      <c r="AD102">
        <v>19.143002519316173</v>
      </c>
      <c r="AE102">
        <v>17.24423487324492</v>
      </c>
      <c r="AF102">
        <v>16.660241185638231</v>
      </c>
    </row>
    <row r="103" spans="1:32">
      <c r="A103" t="s">
        <v>14</v>
      </c>
      <c r="C103">
        <f>AVEDEV(C80:C90)</f>
        <v>25.421487603305785</v>
      </c>
      <c r="G103">
        <f>AVEDEV(G80:G90)</f>
        <v>22.363636363636363</v>
      </c>
      <c r="K103">
        <f>AVEDEV(K80:K90)</f>
        <v>14.628099173553716</v>
      </c>
      <c r="O103">
        <f>AVEDEV(O80:O90)</f>
        <v>15.305785123966944</v>
      </c>
      <c r="S103">
        <f>AVEDEV(S80:S90)</f>
        <v>13.834710743801649</v>
      </c>
      <c r="W103">
        <f>AVEDEV(W80:W90)</f>
        <v>13.107438016528921</v>
      </c>
      <c r="Z103" t="s">
        <v>14</v>
      </c>
      <c r="AA103">
        <v>25.421487603305785</v>
      </c>
      <c r="AB103">
        <v>22.363636363636363</v>
      </c>
      <c r="AC103">
        <v>14.628099173553716</v>
      </c>
      <c r="AD103">
        <v>15.305785123966944</v>
      </c>
      <c r="AE103">
        <v>13.834710743801649</v>
      </c>
      <c r="AF103">
        <v>13.107438016528921</v>
      </c>
    </row>
    <row r="105" spans="1:32">
      <c r="A105" t="s">
        <v>3</v>
      </c>
    </row>
    <row r="106" spans="1:32">
      <c r="B106">
        <v>2402</v>
      </c>
      <c r="C106">
        <v>966</v>
      </c>
      <c r="D106">
        <v>150.09</v>
      </c>
      <c r="F106">
        <v>2447</v>
      </c>
      <c r="G106">
        <v>994</v>
      </c>
      <c r="H106">
        <v>147.84</v>
      </c>
      <c r="J106">
        <v>2432</v>
      </c>
      <c r="K106">
        <v>967</v>
      </c>
      <c r="L106">
        <v>138.93</v>
      </c>
      <c r="N106">
        <v>2433</v>
      </c>
      <c r="O106">
        <v>967</v>
      </c>
      <c r="P106">
        <v>148.87</v>
      </c>
      <c r="R106">
        <v>2578</v>
      </c>
      <c r="S106">
        <v>975</v>
      </c>
      <c r="T106">
        <v>145.55000000000001</v>
      </c>
      <c r="V106">
        <v>2408</v>
      </c>
      <c r="W106">
        <v>962</v>
      </c>
      <c r="X106">
        <v>144.88</v>
      </c>
    </row>
    <row r="107" spans="1:32">
      <c r="B107">
        <v>2476</v>
      </c>
      <c r="C107">
        <v>1069</v>
      </c>
      <c r="D107">
        <v>144.02000000000001</v>
      </c>
      <c r="F107">
        <v>2465</v>
      </c>
      <c r="G107">
        <v>1067</v>
      </c>
      <c r="H107">
        <v>143.83000000000001</v>
      </c>
      <c r="J107">
        <v>2463</v>
      </c>
      <c r="K107">
        <v>889</v>
      </c>
      <c r="L107">
        <v>147.71</v>
      </c>
      <c r="N107">
        <v>2398</v>
      </c>
      <c r="O107">
        <v>959</v>
      </c>
      <c r="P107">
        <v>150.47</v>
      </c>
      <c r="R107">
        <v>2450</v>
      </c>
      <c r="S107">
        <v>929</v>
      </c>
      <c r="T107">
        <v>147.01</v>
      </c>
      <c r="V107">
        <v>2315</v>
      </c>
      <c r="W107">
        <v>864</v>
      </c>
      <c r="X107">
        <v>144.11000000000001</v>
      </c>
    </row>
    <row r="108" spans="1:32">
      <c r="B108">
        <v>2456</v>
      </c>
      <c r="C108">
        <v>914</v>
      </c>
      <c r="D108">
        <v>147.4</v>
      </c>
      <c r="F108">
        <v>2389</v>
      </c>
      <c r="G108">
        <v>959</v>
      </c>
      <c r="H108">
        <v>147.22</v>
      </c>
      <c r="J108">
        <v>2484</v>
      </c>
      <c r="K108">
        <v>975</v>
      </c>
      <c r="L108">
        <v>144.29</v>
      </c>
      <c r="N108">
        <v>2443</v>
      </c>
      <c r="O108">
        <v>955</v>
      </c>
      <c r="P108">
        <v>144.13</v>
      </c>
      <c r="R108">
        <v>2313</v>
      </c>
      <c r="S108">
        <v>918</v>
      </c>
      <c r="T108">
        <v>145.69999999999999</v>
      </c>
      <c r="V108">
        <v>2264</v>
      </c>
      <c r="W108">
        <v>1083</v>
      </c>
      <c r="X108">
        <v>144.13</v>
      </c>
    </row>
    <row r="109" spans="1:32">
      <c r="B109">
        <v>2344</v>
      </c>
      <c r="C109">
        <v>1047</v>
      </c>
      <c r="D109">
        <v>142.69</v>
      </c>
      <c r="F109">
        <v>2489</v>
      </c>
      <c r="G109">
        <v>969</v>
      </c>
      <c r="H109">
        <v>144.62</v>
      </c>
      <c r="J109">
        <v>2396</v>
      </c>
      <c r="K109">
        <v>985</v>
      </c>
      <c r="L109">
        <v>141.03</v>
      </c>
      <c r="N109">
        <v>2556</v>
      </c>
      <c r="O109">
        <v>928</v>
      </c>
      <c r="P109">
        <v>148.07</v>
      </c>
      <c r="R109">
        <v>2370</v>
      </c>
      <c r="S109">
        <v>1014</v>
      </c>
      <c r="T109">
        <v>143.47</v>
      </c>
      <c r="V109">
        <v>2535</v>
      </c>
      <c r="W109">
        <v>955</v>
      </c>
      <c r="X109">
        <v>146.69</v>
      </c>
    </row>
    <row r="110" spans="1:32">
      <c r="B110">
        <v>2440</v>
      </c>
      <c r="C110">
        <v>1054</v>
      </c>
      <c r="D110">
        <v>142.72999999999999</v>
      </c>
      <c r="F110">
        <v>2432</v>
      </c>
      <c r="G110">
        <v>1133</v>
      </c>
      <c r="H110">
        <v>148.51</v>
      </c>
      <c r="J110">
        <v>2335</v>
      </c>
      <c r="K110">
        <v>931</v>
      </c>
      <c r="L110">
        <v>140.55000000000001</v>
      </c>
      <c r="N110">
        <v>2483</v>
      </c>
      <c r="O110">
        <v>1045</v>
      </c>
      <c r="P110">
        <v>147.99</v>
      </c>
      <c r="R110">
        <v>2471</v>
      </c>
      <c r="S110">
        <v>1023</v>
      </c>
      <c r="T110">
        <v>145.82</v>
      </c>
      <c r="V110">
        <v>2381</v>
      </c>
      <c r="W110">
        <v>996</v>
      </c>
      <c r="X110">
        <v>140.76</v>
      </c>
    </row>
    <row r="111" spans="1:32">
      <c r="B111">
        <v>2579</v>
      </c>
      <c r="C111">
        <v>998</v>
      </c>
      <c r="D111">
        <v>148.55000000000001</v>
      </c>
      <c r="F111">
        <v>2559</v>
      </c>
      <c r="G111">
        <v>1052</v>
      </c>
      <c r="H111">
        <v>142.30000000000001</v>
      </c>
      <c r="J111">
        <v>2371</v>
      </c>
      <c r="K111">
        <v>1040</v>
      </c>
      <c r="L111">
        <v>144.94</v>
      </c>
      <c r="N111">
        <v>2324</v>
      </c>
      <c r="O111">
        <v>1029</v>
      </c>
      <c r="P111">
        <v>151.01</v>
      </c>
      <c r="R111">
        <v>2496</v>
      </c>
      <c r="S111">
        <v>986</v>
      </c>
      <c r="T111">
        <v>141.16</v>
      </c>
      <c r="V111">
        <v>2474</v>
      </c>
      <c r="W111">
        <v>1034</v>
      </c>
      <c r="X111">
        <v>145.66999999999999</v>
      </c>
    </row>
    <row r="112" spans="1:32">
      <c r="B112">
        <v>2497</v>
      </c>
      <c r="C112">
        <v>1051</v>
      </c>
      <c r="D112">
        <v>144.61000000000001</v>
      </c>
      <c r="F112">
        <v>2517</v>
      </c>
      <c r="G112">
        <v>966</v>
      </c>
      <c r="H112">
        <v>143.5</v>
      </c>
      <c r="J112">
        <v>2323</v>
      </c>
      <c r="K112">
        <v>1043</v>
      </c>
      <c r="L112">
        <v>141.80000000000001</v>
      </c>
      <c r="N112">
        <v>2435</v>
      </c>
      <c r="O112">
        <v>1104</v>
      </c>
      <c r="P112">
        <v>140.63999999999999</v>
      </c>
      <c r="R112">
        <v>2552</v>
      </c>
      <c r="S112">
        <v>989</v>
      </c>
      <c r="T112">
        <v>141.38</v>
      </c>
      <c r="V112">
        <v>2354</v>
      </c>
      <c r="W112">
        <v>1005</v>
      </c>
      <c r="X112">
        <v>146.38999999999999</v>
      </c>
    </row>
    <row r="113" spans="1:32">
      <c r="B113">
        <v>2303</v>
      </c>
      <c r="C113">
        <v>1022</v>
      </c>
      <c r="D113">
        <v>142.88999999999999</v>
      </c>
      <c r="F113">
        <v>2536</v>
      </c>
      <c r="G113">
        <v>1035</v>
      </c>
      <c r="H113">
        <v>140.47999999999999</v>
      </c>
      <c r="J113">
        <v>2445</v>
      </c>
      <c r="K113">
        <v>968</v>
      </c>
      <c r="L113">
        <v>147.22</v>
      </c>
      <c r="N113">
        <v>2495</v>
      </c>
      <c r="O113">
        <v>936</v>
      </c>
      <c r="P113">
        <v>147.52000000000001</v>
      </c>
      <c r="R113">
        <v>2385</v>
      </c>
      <c r="S113">
        <v>1030</v>
      </c>
      <c r="T113">
        <v>144.85</v>
      </c>
      <c r="V113">
        <v>2506</v>
      </c>
      <c r="W113">
        <v>1019</v>
      </c>
      <c r="X113">
        <v>155.09</v>
      </c>
    </row>
    <row r="114" spans="1:32">
      <c r="B114">
        <v>2546</v>
      </c>
      <c r="C114">
        <v>874</v>
      </c>
      <c r="D114">
        <v>147.96</v>
      </c>
      <c r="F114">
        <v>2489</v>
      </c>
      <c r="G114">
        <v>981</v>
      </c>
      <c r="H114">
        <v>144.18</v>
      </c>
      <c r="J114">
        <v>2341</v>
      </c>
      <c r="K114">
        <v>1006</v>
      </c>
      <c r="L114">
        <v>150.33000000000001</v>
      </c>
      <c r="N114">
        <v>2423</v>
      </c>
      <c r="O114">
        <v>909</v>
      </c>
      <c r="P114">
        <v>150.27000000000001</v>
      </c>
      <c r="R114">
        <v>2526</v>
      </c>
      <c r="S114">
        <v>1082</v>
      </c>
      <c r="T114">
        <v>139.63999999999999</v>
      </c>
      <c r="V114">
        <v>2234</v>
      </c>
      <c r="W114">
        <v>987</v>
      </c>
      <c r="X114">
        <v>146.05000000000001</v>
      </c>
    </row>
    <row r="115" spans="1:32">
      <c r="B115">
        <v>2460</v>
      </c>
      <c r="C115">
        <v>931</v>
      </c>
      <c r="D115">
        <v>147.43</v>
      </c>
      <c r="F115">
        <v>2504</v>
      </c>
      <c r="G115">
        <v>1015</v>
      </c>
      <c r="H115">
        <v>138.77000000000001</v>
      </c>
      <c r="J115">
        <v>2487</v>
      </c>
      <c r="K115">
        <v>977</v>
      </c>
      <c r="L115">
        <v>156.47</v>
      </c>
      <c r="N115">
        <v>2443</v>
      </c>
      <c r="O115">
        <v>973</v>
      </c>
      <c r="P115">
        <v>151.79</v>
      </c>
      <c r="R115">
        <v>2437</v>
      </c>
      <c r="S115">
        <v>1078</v>
      </c>
      <c r="T115">
        <v>141.58000000000001</v>
      </c>
      <c r="V115">
        <v>2405</v>
      </c>
      <c r="W115">
        <v>996</v>
      </c>
      <c r="X115">
        <v>146.66</v>
      </c>
    </row>
    <row r="116" spans="1:32">
      <c r="B116">
        <v>2545</v>
      </c>
      <c r="C116">
        <v>957</v>
      </c>
      <c r="D116">
        <v>141.55000000000001</v>
      </c>
      <c r="F116">
        <v>2543</v>
      </c>
      <c r="G116">
        <v>1010</v>
      </c>
      <c r="H116">
        <v>139.96</v>
      </c>
      <c r="J116">
        <v>2411</v>
      </c>
      <c r="K116">
        <v>1028</v>
      </c>
      <c r="L116">
        <v>145.49</v>
      </c>
      <c r="N116">
        <v>2370</v>
      </c>
      <c r="O116">
        <v>938</v>
      </c>
      <c r="P116">
        <v>146.18</v>
      </c>
      <c r="R116">
        <v>2516</v>
      </c>
      <c r="S116">
        <v>958</v>
      </c>
      <c r="T116">
        <v>143.97</v>
      </c>
      <c r="V116">
        <v>2337</v>
      </c>
      <c r="W116">
        <v>958</v>
      </c>
      <c r="X116">
        <v>149.58000000000001</v>
      </c>
      <c r="AA116">
        <v>10</v>
      </c>
      <c r="AB116">
        <v>20</v>
      </c>
      <c r="AC116">
        <v>30</v>
      </c>
      <c r="AD116">
        <v>50</v>
      </c>
      <c r="AE116">
        <v>100</v>
      </c>
      <c r="AF116">
        <v>200</v>
      </c>
    </row>
    <row r="117" spans="1:32">
      <c r="A117" t="s">
        <v>4</v>
      </c>
      <c r="C117">
        <f>AVERAGE(C106:C116)</f>
        <v>989.36363636363637</v>
      </c>
      <c r="G117">
        <f>AVERAGE(G106:G116)</f>
        <v>1016.4545454545455</v>
      </c>
      <c r="K117">
        <f>AVERAGE(K106:K116)</f>
        <v>982.63636363636363</v>
      </c>
      <c r="O117">
        <f>AVERAGE(O106:O116)</f>
        <v>976.63636363636363</v>
      </c>
      <c r="S117">
        <f>AVERAGE(S106:S116)</f>
        <v>998.36363636363637</v>
      </c>
      <c r="W117">
        <f>AVERAGE(W106:W116)</f>
        <v>987.18181818181813</v>
      </c>
      <c r="Z117" t="s">
        <v>4</v>
      </c>
      <c r="AA117">
        <v>989.36363636363637</v>
      </c>
      <c r="AB117">
        <v>1016.4545454545455</v>
      </c>
      <c r="AC117">
        <v>982.63636363636363</v>
      </c>
      <c r="AD117">
        <v>976.63636363636363</v>
      </c>
      <c r="AE117">
        <v>998.36363636363637</v>
      </c>
      <c r="AF117">
        <v>987.18181818181813</v>
      </c>
    </row>
    <row r="118" spans="1:32">
      <c r="A118" t="s">
        <v>5</v>
      </c>
      <c r="C118">
        <f>MIN(C106:C116)</f>
        <v>874</v>
      </c>
      <c r="G118">
        <f>MIN(G106:G116)</f>
        <v>959</v>
      </c>
      <c r="K118">
        <f>MIN(K106:K116)</f>
        <v>889</v>
      </c>
      <c r="O118">
        <f>MIN(O106:O116)</f>
        <v>909</v>
      </c>
      <c r="S118">
        <f>MIN(S106:S116)</f>
        <v>918</v>
      </c>
      <c r="W118">
        <f>MIN(W106:W116)</f>
        <v>864</v>
      </c>
      <c r="Z118" t="s">
        <v>26</v>
      </c>
      <c r="AA118">
        <v>874</v>
      </c>
      <c r="AB118">
        <v>959</v>
      </c>
      <c r="AC118">
        <v>889</v>
      </c>
      <c r="AD118">
        <v>909</v>
      </c>
      <c r="AE118">
        <v>918</v>
      </c>
      <c r="AF118">
        <v>864</v>
      </c>
    </row>
    <row r="119" spans="1:32">
      <c r="A119" t="s">
        <v>6</v>
      </c>
      <c r="C119">
        <f>PERCENTILE(C106:C116,0.25)</f>
        <v>944</v>
      </c>
      <c r="G119">
        <f>PERCENTILE(G106:G116,0.25)</f>
        <v>975</v>
      </c>
      <c r="K119">
        <f>PERCENTILE(K106:K116,0.25)</f>
        <v>967.5</v>
      </c>
      <c r="O119">
        <f>PERCENTILE(O106:O116,0.25)</f>
        <v>937</v>
      </c>
      <c r="S119">
        <f>PERCENTILE(S106:S116,0.25)</f>
        <v>966.5</v>
      </c>
      <c r="W119">
        <f>PERCENTILE(W106:W116,0.25)</f>
        <v>960</v>
      </c>
      <c r="Z119" t="s">
        <v>6</v>
      </c>
      <c r="AA119">
        <v>944</v>
      </c>
      <c r="AB119">
        <v>975</v>
      </c>
      <c r="AC119">
        <v>967.5</v>
      </c>
      <c r="AD119">
        <v>937</v>
      </c>
      <c r="AE119">
        <v>966.5</v>
      </c>
      <c r="AF119">
        <v>960</v>
      </c>
    </row>
    <row r="120" spans="1:32">
      <c r="A120" t="s">
        <v>7</v>
      </c>
      <c r="C120">
        <f>MEDIAN(C106:C116)</f>
        <v>998</v>
      </c>
      <c r="G120">
        <f>MEDIAN(G106:G116)</f>
        <v>1010</v>
      </c>
      <c r="K120">
        <f>MEDIAN(K106:K116)</f>
        <v>977</v>
      </c>
      <c r="O120">
        <f>MEDIAN(O106:O116)</f>
        <v>959</v>
      </c>
      <c r="S120">
        <f>MEDIAN(S106:S116)</f>
        <v>989</v>
      </c>
      <c r="W120">
        <f>MEDIAN(W106:W116)</f>
        <v>996</v>
      </c>
      <c r="Z120" t="s">
        <v>7</v>
      </c>
      <c r="AA120">
        <v>998</v>
      </c>
      <c r="AB120">
        <v>1010</v>
      </c>
      <c r="AC120">
        <v>977</v>
      </c>
      <c r="AD120">
        <v>959</v>
      </c>
      <c r="AE120">
        <v>989</v>
      </c>
      <c r="AF120">
        <v>996</v>
      </c>
    </row>
    <row r="121" spans="1:32">
      <c r="A121" t="s">
        <v>8</v>
      </c>
      <c r="C121">
        <f>PERCENTILE(C106:C116,0.75)</f>
        <v>1049</v>
      </c>
      <c r="G121">
        <f>PERCENTILE(G106:G116,0.75)</f>
        <v>1043.5</v>
      </c>
      <c r="K121">
        <f>PERCENTILE(K106:K116,0.75)</f>
        <v>1017</v>
      </c>
      <c r="O121">
        <f>PERCENTILE(O106:O116,0.75)</f>
        <v>1001</v>
      </c>
      <c r="S121">
        <f>PERCENTILE(S106:S116,0.75)</f>
        <v>1026.5</v>
      </c>
      <c r="W121">
        <f>PERCENTILE(W106:W116,0.75)</f>
        <v>1012</v>
      </c>
      <c r="Z121" t="s">
        <v>8</v>
      </c>
      <c r="AA121">
        <v>1049</v>
      </c>
      <c r="AB121">
        <v>1043.5</v>
      </c>
      <c r="AC121">
        <v>1017</v>
      </c>
      <c r="AD121">
        <v>1001</v>
      </c>
      <c r="AE121">
        <v>1026.5</v>
      </c>
      <c r="AF121">
        <v>1012</v>
      </c>
    </row>
    <row r="122" spans="1:32">
      <c r="A122" t="s">
        <v>9</v>
      </c>
      <c r="C122">
        <f>MAX(C106:C116)</f>
        <v>1069</v>
      </c>
      <c r="G122">
        <f>MAX(G106:G116)</f>
        <v>1133</v>
      </c>
      <c r="K122">
        <f>MAX(K106:K116)</f>
        <v>1043</v>
      </c>
      <c r="O122">
        <f>MAX(O106:O116)</f>
        <v>1104</v>
      </c>
      <c r="S122">
        <f>MAX(S106:S116)</f>
        <v>1082</v>
      </c>
      <c r="W122">
        <f>MAX(W106:W116)</f>
        <v>1083</v>
      </c>
      <c r="Z122" t="s">
        <v>27</v>
      </c>
      <c r="AA122">
        <v>1069</v>
      </c>
      <c r="AB122">
        <v>1133</v>
      </c>
      <c r="AC122">
        <v>1043</v>
      </c>
      <c r="AD122">
        <v>1104</v>
      </c>
      <c r="AE122">
        <v>1082</v>
      </c>
      <c r="AF122">
        <v>1083</v>
      </c>
    </row>
    <row r="123" spans="1:32">
      <c r="A123" t="s">
        <v>10</v>
      </c>
      <c r="C123">
        <f>C119</f>
        <v>944</v>
      </c>
      <c r="G123">
        <f>G119</f>
        <v>975</v>
      </c>
      <c r="K123">
        <f>K119</f>
        <v>967.5</v>
      </c>
      <c r="O123">
        <f>O119</f>
        <v>937</v>
      </c>
      <c r="S123">
        <f>S119</f>
        <v>966.5</v>
      </c>
      <c r="W123">
        <f>W119</f>
        <v>960</v>
      </c>
      <c r="Z123" t="s">
        <v>10</v>
      </c>
      <c r="AA123">
        <v>944</v>
      </c>
      <c r="AB123">
        <v>975</v>
      </c>
      <c r="AC123">
        <v>967.5</v>
      </c>
      <c r="AD123">
        <v>937</v>
      </c>
      <c r="AE123">
        <v>966.5</v>
      </c>
      <c r="AF123">
        <v>960</v>
      </c>
    </row>
    <row r="124" spans="1:32">
      <c r="A124" t="s">
        <v>11</v>
      </c>
      <c r="C124">
        <f>C120-C119</f>
        <v>54</v>
      </c>
      <c r="G124">
        <f>G120-G119</f>
        <v>35</v>
      </c>
      <c r="K124">
        <f>K120-K119</f>
        <v>9.5</v>
      </c>
      <c r="O124">
        <f>O120-O119</f>
        <v>22</v>
      </c>
      <c r="S124">
        <f>S120-S119</f>
        <v>22.5</v>
      </c>
      <c r="W124">
        <f>W120-W119</f>
        <v>36</v>
      </c>
      <c r="Z124" t="s">
        <v>11</v>
      </c>
      <c r="AA124">
        <v>54</v>
      </c>
      <c r="AB124">
        <v>35</v>
      </c>
      <c r="AC124">
        <v>9.5</v>
      </c>
      <c r="AD124">
        <v>22</v>
      </c>
      <c r="AE124">
        <v>22.5</v>
      </c>
      <c r="AF124">
        <v>36</v>
      </c>
    </row>
    <row r="125" spans="1:32">
      <c r="A125" t="s">
        <v>12</v>
      </c>
      <c r="C125">
        <f>C121-C120</f>
        <v>51</v>
      </c>
      <c r="G125">
        <f>G121-G120</f>
        <v>33.5</v>
      </c>
      <c r="K125">
        <f>K121-K120</f>
        <v>40</v>
      </c>
      <c r="O125">
        <f>O121-O120</f>
        <v>42</v>
      </c>
      <c r="S125">
        <f>S121-S120</f>
        <v>37.5</v>
      </c>
      <c r="W125">
        <f>W121-W120</f>
        <v>16</v>
      </c>
      <c r="Z125" t="s">
        <v>12</v>
      </c>
      <c r="AA125">
        <v>51</v>
      </c>
      <c r="AB125">
        <v>33.5</v>
      </c>
      <c r="AC125">
        <v>40</v>
      </c>
      <c r="AD125">
        <v>42</v>
      </c>
      <c r="AE125">
        <v>37.5</v>
      </c>
      <c r="AF125">
        <v>16</v>
      </c>
    </row>
    <row r="126" spans="1:32">
      <c r="A126" t="s">
        <v>5</v>
      </c>
      <c r="C126">
        <f>C119-C118</f>
        <v>70</v>
      </c>
      <c r="G126">
        <f>G119-G118</f>
        <v>16</v>
      </c>
      <c r="K126">
        <f>K119-K118</f>
        <v>78.5</v>
      </c>
      <c r="O126">
        <f>O119-O118</f>
        <v>28</v>
      </c>
      <c r="S126">
        <f>S119-S118</f>
        <v>48.5</v>
      </c>
      <c r="W126">
        <f>W119-W118</f>
        <v>96</v>
      </c>
      <c r="Z126" t="s">
        <v>5</v>
      </c>
      <c r="AA126">
        <v>70</v>
      </c>
      <c r="AB126">
        <v>16</v>
      </c>
      <c r="AC126">
        <v>78.5</v>
      </c>
      <c r="AD126">
        <v>28</v>
      </c>
      <c r="AE126">
        <v>48.5</v>
      </c>
      <c r="AF126">
        <v>96</v>
      </c>
    </row>
    <row r="127" spans="1:32">
      <c r="A127" t="s">
        <v>9</v>
      </c>
      <c r="C127">
        <f>C122-C121</f>
        <v>20</v>
      </c>
      <c r="G127">
        <f>G122-G121</f>
        <v>89.5</v>
      </c>
      <c r="K127">
        <f>K122-K121</f>
        <v>26</v>
      </c>
      <c r="O127">
        <f>O122-O121</f>
        <v>103</v>
      </c>
      <c r="S127">
        <f>S122-S121</f>
        <v>55.5</v>
      </c>
      <c r="W127">
        <f>W122-W121</f>
        <v>71</v>
      </c>
      <c r="Z127" t="s">
        <v>9</v>
      </c>
      <c r="AA127">
        <v>20</v>
      </c>
      <c r="AB127">
        <v>89.5</v>
      </c>
      <c r="AC127">
        <v>26</v>
      </c>
      <c r="AD127">
        <v>103</v>
      </c>
      <c r="AE127">
        <v>55.5</v>
      </c>
      <c r="AF127">
        <v>71</v>
      </c>
    </row>
    <row r="128" spans="1:32">
      <c r="A128" t="s">
        <v>13</v>
      </c>
      <c r="C128">
        <f>STDEV(C106:C116)</f>
        <v>65.397664678905358</v>
      </c>
      <c r="G128">
        <f>STDEV(G106:G116)</f>
        <v>52.582057084833863</v>
      </c>
      <c r="K128">
        <f>STDEV(K106:K116)</f>
        <v>46.396708347193616</v>
      </c>
      <c r="O128">
        <f>STDEV(O106:O116)</f>
        <v>58.827328219582995</v>
      </c>
      <c r="S128">
        <f>STDEV(S106:S116)</f>
        <v>53.735040201478824</v>
      </c>
      <c r="W128">
        <f>STDEV(W106:W116)</f>
        <v>55.275343837588537</v>
      </c>
      <c r="Z128" t="s">
        <v>13</v>
      </c>
      <c r="AA128">
        <v>65.397664678905358</v>
      </c>
      <c r="AB128">
        <v>52.582057084833863</v>
      </c>
      <c r="AC128">
        <v>46.396708347193616</v>
      </c>
      <c r="AD128">
        <v>58.827328219582995</v>
      </c>
      <c r="AE128">
        <v>53.735040201478824</v>
      </c>
      <c r="AF128">
        <v>55.275343837588537</v>
      </c>
    </row>
    <row r="129" spans="1:32">
      <c r="A129" t="s">
        <v>14</v>
      </c>
      <c r="C129">
        <f>AVEDEV(C106:C116)</f>
        <v>55.421487603305785</v>
      </c>
      <c r="G129">
        <f>AVEDEV(G106:G116)</f>
        <v>40.214876033057863</v>
      </c>
      <c r="K129">
        <f>AVEDEV(K106:K116)</f>
        <v>34.330578512396691</v>
      </c>
      <c r="O129">
        <f>AVEDEV(O106:O116)</f>
        <v>45.107438016528924</v>
      </c>
      <c r="S129">
        <f>AVEDEV(S106:S116)</f>
        <v>42.760330578512395</v>
      </c>
      <c r="W129">
        <f>AVEDEV(W106:W116)</f>
        <v>38.165289256198349</v>
      </c>
      <c r="Z129" t="s">
        <v>14</v>
      </c>
      <c r="AA129">
        <v>55.421487603305785</v>
      </c>
      <c r="AB129">
        <v>40.214876033057863</v>
      </c>
      <c r="AC129">
        <v>34.330578512396691</v>
      </c>
      <c r="AD129">
        <v>45.107438016528924</v>
      </c>
      <c r="AE129">
        <v>42.760330578512395</v>
      </c>
      <c r="AF129">
        <v>38.165289256198349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4" workbookViewId="0">
      <selection activeCell="A13" sqref="A13:C25"/>
    </sheetView>
  </sheetViews>
  <sheetFormatPr defaultRowHeight="15"/>
  <sheetData>
    <row r="1" spans="1:12">
      <c r="A1" t="s">
        <v>0</v>
      </c>
      <c r="C1" t="s">
        <v>23</v>
      </c>
      <c r="F1" t="s">
        <v>22</v>
      </c>
    </row>
    <row r="2" spans="1:12">
      <c r="B2">
        <v>1486</v>
      </c>
      <c r="C2">
        <v>676</v>
      </c>
      <c r="D2">
        <v>14.17</v>
      </c>
      <c r="F2">
        <v>1558</v>
      </c>
      <c r="G2">
        <v>744</v>
      </c>
      <c r="H2">
        <v>15.26</v>
      </c>
    </row>
    <row r="3" spans="1:12">
      <c r="B3">
        <v>1897</v>
      </c>
      <c r="C3">
        <v>681</v>
      </c>
      <c r="D3">
        <v>13.35</v>
      </c>
      <c r="F3">
        <v>1671</v>
      </c>
      <c r="G3">
        <v>682</v>
      </c>
      <c r="H3">
        <v>13.81</v>
      </c>
    </row>
    <row r="4" spans="1:12">
      <c r="B4">
        <v>1873</v>
      </c>
      <c r="C4">
        <v>671</v>
      </c>
      <c r="D4">
        <v>13.93</v>
      </c>
      <c r="F4">
        <v>1654</v>
      </c>
      <c r="G4">
        <v>677</v>
      </c>
      <c r="H4">
        <v>13.88</v>
      </c>
    </row>
    <row r="5" spans="1:12">
      <c r="B5">
        <v>1695</v>
      </c>
      <c r="C5">
        <v>677</v>
      </c>
      <c r="D5">
        <v>13.56</v>
      </c>
      <c r="F5">
        <v>1569</v>
      </c>
      <c r="G5">
        <v>693</v>
      </c>
      <c r="H5">
        <v>13.97</v>
      </c>
    </row>
    <row r="6" spans="1:12">
      <c r="B6">
        <v>1734</v>
      </c>
      <c r="C6">
        <v>681</v>
      </c>
      <c r="D6">
        <v>13.98</v>
      </c>
      <c r="F6">
        <v>1802</v>
      </c>
      <c r="G6">
        <v>669</v>
      </c>
      <c r="H6">
        <v>14.89</v>
      </c>
    </row>
    <row r="7" spans="1:12">
      <c r="B7">
        <v>1786</v>
      </c>
      <c r="C7">
        <v>673</v>
      </c>
      <c r="D7">
        <v>13.14</v>
      </c>
      <c r="F7">
        <v>1731</v>
      </c>
      <c r="G7">
        <v>661</v>
      </c>
      <c r="H7">
        <v>14.67</v>
      </c>
    </row>
    <row r="8" spans="1:12">
      <c r="B8">
        <v>1656</v>
      </c>
      <c r="C8">
        <v>686</v>
      </c>
      <c r="D8">
        <v>13.83</v>
      </c>
      <c r="F8">
        <v>1701</v>
      </c>
      <c r="G8">
        <v>702</v>
      </c>
      <c r="H8">
        <v>14.28</v>
      </c>
    </row>
    <row r="9" spans="1:12">
      <c r="B9">
        <v>1851</v>
      </c>
      <c r="C9">
        <v>684</v>
      </c>
      <c r="D9">
        <v>13.94</v>
      </c>
      <c r="F9">
        <v>1716</v>
      </c>
      <c r="G9">
        <v>683</v>
      </c>
      <c r="H9">
        <v>13.05</v>
      </c>
    </row>
    <row r="10" spans="1:12">
      <c r="B10">
        <v>1758</v>
      </c>
      <c r="C10">
        <v>678</v>
      </c>
      <c r="D10">
        <v>13.06</v>
      </c>
      <c r="F10">
        <v>1705</v>
      </c>
      <c r="G10">
        <v>673</v>
      </c>
      <c r="H10">
        <v>13.57</v>
      </c>
    </row>
    <row r="11" spans="1:12">
      <c r="B11">
        <v>1707</v>
      </c>
      <c r="C11">
        <v>670</v>
      </c>
      <c r="D11">
        <v>13.83</v>
      </c>
      <c r="F11">
        <v>1778</v>
      </c>
      <c r="G11">
        <v>698</v>
      </c>
      <c r="H11">
        <v>14.21</v>
      </c>
    </row>
    <row r="12" spans="1:12">
      <c r="B12">
        <v>1765</v>
      </c>
      <c r="C12">
        <v>694</v>
      </c>
      <c r="D12">
        <v>14.09</v>
      </c>
      <c r="F12">
        <v>1719</v>
      </c>
      <c r="G12">
        <v>681</v>
      </c>
      <c r="H12">
        <v>14.63</v>
      </c>
      <c r="K12" t="s">
        <v>24</v>
      </c>
      <c r="L12" t="s">
        <v>25</v>
      </c>
    </row>
    <row r="13" spans="1:12">
      <c r="A13" t="s">
        <v>4</v>
      </c>
      <c r="C13">
        <f>AVERAGE(C2:C12)</f>
        <v>679.18181818181813</v>
      </c>
      <c r="G13">
        <f>AVERAGE(G2:G12)</f>
        <v>687.5454545454545</v>
      </c>
      <c r="J13" t="s">
        <v>30</v>
      </c>
      <c r="K13">
        <v>679.18181818181813</v>
      </c>
      <c r="L13">
        <v>687.5454545454545</v>
      </c>
    </row>
    <row r="14" spans="1:12">
      <c r="A14" t="s">
        <v>5</v>
      </c>
      <c r="C14">
        <f>MIN(C2:C12)</f>
        <v>670</v>
      </c>
      <c r="G14">
        <f>MIN(G2:G12)</f>
        <v>661</v>
      </c>
      <c r="J14" t="s">
        <v>26</v>
      </c>
      <c r="K14">
        <v>670</v>
      </c>
      <c r="L14">
        <v>661</v>
      </c>
    </row>
    <row r="15" spans="1:12">
      <c r="A15" t="s">
        <v>6</v>
      </c>
      <c r="C15">
        <f>PERCENTILE(C2:C12,0.25)</f>
        <v>674.5</v>
      </c>
      <c r="G15">
        <f>PERCENTILE(G2:G12,0.25)</f>
        <v>675</v>
      </c>
      <c r="J15" t="s">
        <v>6</v>
      </c>
      <c r="K15">
        <v>674.5</v>
      </c>
      <c r="L15">
        <v>675</v>
      </c>
    </row>
    <row r="16" spans="1:12">
      <c r="A16" t="s">
        <v>7</v>
      </c>
      <c r="C16">
        <f>MEDIAN(C2:C12)</f>
        <v>678</v>
      </c>
      <c r="G16">
        <f>MEDIAN(G2:G12)</f>
        <v>682</v>
      </c>
      <c r="J16" t="s">
        <v>7</v>
      </c>
      <c r="K16">
        <v>678</v>
      </c>
      <c r="L16">
        <v>682</v>
      </c>
    </row>
    <row r="17" spans="1:12">
      <c r="A17" t="s">
        <v>8</v>
      </c>
      <c r="C17">
        <f>PERCENTILE(C2:C12,0.75)</f>
        <v>682.5</v>
      </c>
      <c r="G17">
        <f>PERCENTILE(G2:G12,0.75)</f>
        <v>695.5</v>
      </c>
      <c r="J17" t="s">
        <v>8</v>
      </c>
      <c r="K17">
        <v>682.5</v>
      </c>
      <c r="L17">
        <v>695.5</v>
      </c>
    </row>
    <row r="18" spans="1:12">
      <c r="A18" t="s">
        <v>9</v>
      </c>
      <c r="C18">
        <f>MAX(C2:C12)</f>
        <v>694</v>
      </c>
      <c r="G18">
        <f>MAX(G2:G12)</f>
        <v>744</v>
      </c>
      <c r="J18" t="s">
        <v>27</v>
      </c>
      <c r="K18">
        <v>694</v>
      </c>
      <c r="L18">
        <v>744</v>
      </c>
    </row>
    <row r="19" spans="1:12">
      <c r="A19" t="s">
        <v>10</v>
      </c>
      <c r="C19">
        <f>C15</f>
        <v>674.5</v>
      </c>
      <c r="G19">
        <f>G15</f>
        <v>675</v>
      </c>
      <c r="J19" t="s">
        <v>10</v>
      </c>
      <c r="K19">
        <v>674.5</v>
      </c>
      <c r="L19">
        <v>675</v>
      </c>
    </row>
    <row r="20" spans="1:12">
      <c r="A20" t="s">
        <v>11</v>
      </c>
      <c r="C20">
        <f>C16-C15</f>
        <v>3.5</v>
      </c>
      <c r="G20">
        <f>G16-G15</f>
        <v>7</v>
      </c>
      <c r="J20" t="s">
        <v>11</v>
      </c>
      <c r="K20">
        <v>3.5</v>
      </c>
      <c r="L20">
        <v>7</v>
      </c>
    </row>
    <row r="21" spans="1:12">
      <c r="A21" t="s">
        <v>12</v>
      </c>
      <c r="C21">
        <f>C17-C16</f>
        <v>4.5</v>
      </c>
      <c r="G21">
        <f>G17-G16</f>
        <v>13.5</v>
      </c>
      <c r="J21" t="s">
        <v>12</v>
      </c>
      <c r="K21">
        <v>4.5</v>
      </c>
      <c r="L21">
        <v>13.5</v>
      </c>
    </row>
    <row r="22" spans="1:12">
      <c r="A22" t="s">
        <v>5</v>
      </c>
      <c r="C22">
        <f>C15-C14</f>
        <v>4.5</v>
      </c>
      <c r="G22">
        <f>G15-G14</f>
        <v>14</v>
      </c>
      <c r="J22" t="s">
        <v>5</v>
      </c>
      <c r="K22">
        <v>4.5</v>
      </c>
      <c r="L22">
        <v>14</v>
      </c>
    </row>
    <row r="23" spans="1:12">
      <c r="A23" t="s">
        <v>9</v>
      </c>
      <c r="C23">
        <f>C18-C17</f>
        <v>11.5</v>
      </c>
      <c r="G23">
        <f>G18-G17</f>
        <v>48.5</v>
      </c>
      <c r="J23" t="s">
        <v>9</v>
      </c>
      <c r="K23">
        <v>11.5</v>
      </c>
      <c r="L23">
        <v>38.5</v>
      </c>
    </row>
    <row r="24" spans="1:12">
      <c r="A24" t="s">
        <v>13</v>
      </c>
      <c r="C24">
        <f>STDEV(C2:C12)</f>
        <v>7.0826291985135272</v>
      </c>
      <c r="G24">
        <f>STDEV(G2:G12)</f>
        <v>22.362305947122881</v>
      </c>
      <c r="J24" t="s">
        <v>13</v>
      </c>
      <c r="K24">
        <v>7.0826291985135272</v>
      </c>
      <c r="L24">
        <v>22.362305947122881</v>
      </c>
    </row>
    <row r="25" spans="1:12">
      <c r="A25" t="s">
        <v>14</v>
      </c>
      <c r="C25">
        <f>AVEDEV(C2:C12)</f>
        <v>5.4710743801652848</v>
      </c>
      <c r="G25">
        <f>AVEDEV(G2:G12)</f>
        <v>15.785123966942137</v>
      </c>
      <c r="J25" t="s">
        <v>14</v>
      </c>
      <c r="K25">
        <v>5.4710743801652848</v>
      </c>
      <c r="L25">
        <v>15.785123966942137</v>
      </c>
    </row>
    <row r="27" spans="1:12">
      <c r="B27">
        <v>2367</v>
      </c>
      <c r="C27">
        <v>860</v>
      </c>
      <c r="D27">
        <v>28.18</v>
      </c>
      <c r="F27">
        <v>2150</v>
      </c>
      <c r="G27">
        <v>871</v>
      </c>
      <c r="H27">
        <v>28.67</v>
      </c>
    </row>
    <row r="28" spans="1:12">
      <c r="B28">
        <v>2696</v>
      </c>
      <c r="C28">
        <v>951</v>
      </c>
      <c r="D28">
        <v>29.65</v>
      </c>
      <c r="F28">
        <v>2487</v>
      </c>
      <c r="G28">
        <v>807</v>
      </c>
      <c r="H28">
        <v>27.98</v>
      </c>
    </row>
    <row r="29" spans="1:12">
      <c r="B29">
        <v>2430</v>
      </c>
      <c r="C29">
        <v>827</v>
      </c>
      <c r="D29">
        <v>27.14</v>
      </c>
      <c r="F29">
        <v>2485</v>
      </c>
      <c r="G29">
        <v>878</v>
      </c>
      <c r="H29">
        <v>29.47</v>
      </c>
    </row>
    <row r="30" spans="1:12">
      <c r="B30">
        <v>2378</v>
      </c>
      <c r="C30">
        <v>827</v>
      </c>
      <c r="D30">
        <v>27.29</v>
      </c>
      <c r="F30">
        <v>2573</v>
      </c>
      <c r="G30">
        <v>834</v>
      </c>
      <c r="H30">
        <v>28.42</v>
      </c>
    </row>
    <row r="31" spans="1:12">
      <c r="B31">
        <v>2484</v>
      </c>
      <c r="C31">
        <v>864</v>
      </c>
      <c r="D31">
        <v>27.47</v>
      </c>
      <c r="F31">
        <v>2403</v>
      </c>
      <c r="G31">
        <v>766</v>
      </c>
      <c r="H31">
        <v>30.67</v>
      </c>
    </row>
    <row r="32" spans="1:12">
      <c r="B32">
        <v>2527</v>
      </c>
      <c r="C32">
        <v>795</v>
      </c>
      <c r="D32">
        <v>26.73</v>
      </c>
      <c r="F32">
        <v>2292</v>
      </c>
      <c r="G32">
        <v>894</v>
      </c>
      <c r="H32">
        <v>28.52</v>
      </c>
    </row>
    <row r="33" spans="1:11">
      <c r="B33">
        <v>2450</v>
      </c>
      <c r="C33">
        <v>872</v>
      </c>
      <c r="D33">
        <v>28.31</v>
      </c>
      <c r="F33">
        <v>2499</v>
      </c>
      <c r="G33">
        <v>870</v>
      </c>
      <c r="H33">
        <v>29.66</v>
      </c>
    </row>
    <row r="34" spans="1:11">
      <c r="B34">
        <v>2575</v>
      </c>
      <c r="C34">
        <v>875</v>
      </c>
      <c r="D34">
        <v>28.28</v>
      </c>
      <c r="F34">
        <v>2411</v>
      </c>
      <c r="G34">
        <v>863</v>
      </c>
      <c r="H34">
        <v>27.38</v>
      </c>
    </row>
    <row r="35" spans="1:11">
      <c r="B35">
        <v>2505</v>
      </c>
      <c r="C35">
        <v>880</v>
      </c>
      <c r="D35">
        <v>27.87</v>
      </c>
      <c r="F35">
        <v>2366</v>
      </c>
      <c r="G35">
        <v>836</v>
      </c>
      <c r="H35">
        <v>29.41</v>
      </c>
    </row>
    <row r="36" spans="1:11">
      <c r="B36">
        <v>2343</v>
      </c>
      <c r="C36">
        <v>900</v>
      </c>
      <c r="D36">
        <v>29.2</v>
      </c>
      <c r="F36">
        <v>2462</v>
      </c>
      <c r="G36">
        <v>882</v>
      </c>
      <c r="H36">
        <v>28.59</v>
      </c>
    </row>
    <row r="37" spans="1:11">
      <c r="B37">
        <v>2510</v>
      </c>
      <c r="C37">
        <v>813</v>
      </c>
      <c r="D37">
        <v>27.61</v>
      </c>
      <c r="F37">
        <v>2435</v>
      </c>
      <c r="G37">
        <v>937</v>
      </c>
      <c r="H37">
        <v>30.14</v>
      </c>
      <c r="J37" t="s">
        <v>24</v>
      </c>
      <c r="K37" t="s">
        <v>25</v>
      </c>
    </row>
    <row r="38" spans="1:11">
      <c r="A38" t="s">
        <v>4</v>
      </c>
      <c r="C38">
        <f>AVERAGE(C27:C37)</f>
        <v>860.36363636363637</v>
      </c>
      <c r="G38">
        <f>AVERAGE(G27:G37)</f>
        <v>858</v>
      </c>
      <c r="I38" t="s">
        <v>30</v>
      </c>
      <c r="J38">
        <v>860.36363636363637</v>
      </c>
      <c r="K38">
        <v>858</v>
      </c>
    </row>
    <row r="39" spans="1:11">
      <c r="A39" t="s">
        <v>5</v>
      </c>
      <c r="C39">
        <f>MIN(C27:C37)</f>
        <v>795</v>
      </c>
      <c r="G39">
        <f>MIN(G27:G37)</f>
        <v>766</v>
      </c>
      <c r="I39" t="s">
        <v>26</v>
      </c>
      <c r="J39">
        <v>795</v>
      </c>
      <c r="K39">
        <v>766</v>
      </c>
    </row>
    <row r="40" spans="1:11">
      <c r="A40" t="s">
        <v>6</v>
      </c>
      <c r="C40">
        <f>PERCENTILE(C27:C37,0.25)</f>
        <v>827</v>
      </c>
      <c r="G40">
        <f>PERCENTILE(G27:G37,0.25)</f>
        <v>835</v>
      </c>
      <c r="I40" t="s">
        <v>6</v>
      </c>
      <c r="J40">
        <v>827</v>
      </c>
      <c r="K40">
        <v>835</v>
      </c>
    </row>
    <row r="41" spans="1:11">
      <c r="A41" t="s">
        <v>7</v>
      </c>
      <c r="C41">
        <f>MEDIAN(C27:C37)</f>
        <v>864</v>
      </c>
      <c r="G41">
        <f>MEDIAN(G27:G37)</f>
        <v>870</v>
      </c>
      <c r="I41" t="s">
        <v>7</v>
      </c>
      <c r="J41">
        <v>864</v>
      </c>
      <c r="K41">
        <v>870</v>
      </c>
    </row>
    <row r="42" spans="1:11">
      <c r="A42" t="s">
        <v>8</v>
      </c>
      <c r="C42">
        <f>PERCENTILE(C27:C37,0.75)</f>
        <v>877.5</v>
      </c>
      <c r="G42">
        <f>PERCENTILE(G27:G37,0.75)</f>
        <v>880</v>
      </c>
      <c r="I42" t="s">
        <v>8</v>
      </c>
      <c r="J42">
        <v>877.5</v>
      </c>
      <c r="K42">
        <v>880</v>
      </c>
    </row>
    <row r="43" spans="1:11">
      <c r="A43" t="s">
        <v>9</v>
      </c>
      <c r="C43">
        <f>MAX(C27:C37)</f>
        <v>951</v>
      </c>
      <c r="G43">
        <f>MAX(G27:G37)</f>
        <v>937</v>
      </c>
      <c r="I43" t="s">
        <v>27</v>
      </c>
      <c r="J43">
        <v>951</v>
      </c>
      <c r="K43">
        <v>937</v>
      </c>
    </row>
    <row r="44" spans="1:11">
      <c r="A44" t="s">
        <v>10</v>
      </c>
      <c r="C44">
        <f>C40</f>
        <v>827</v>
      </c>
      <c r="G44">
        <f>G40</f>
        <v>835</v>
      </c>
      <c r="I44" t="s">
        <v>10</v>
      </c>
      <c r="J44">
        <v>827</v>
      </c>
      <c r="K44">
        <v>835</v>
      </c>
    </row>
    <row r="45" spans="1:11">
      <c r="A45" t="s">
        <v>11</v>
      </c>
      <c r="C45">
        <f>C41-C40</f>
        <v>37</v>
      </c>
      <c r="G45">
        <f>G41-G40</f>
        <v>35</v>
      </c>
      <c r="I45" t="s">
        <v>11</v>
      </c>
      <c r="J45">
        <v>37</v>
      </c>
      <c r="K45">
        <v>35</v>
      </c>
    </row>
    <row r="46" spans="1:11">
      <c r="A46" t="s">
        <v>12</v>
      </c>
      <c r="C46">
        <f>C42-C41</f>
        <v>13.5</v>
      </c>
      <c r="G46">
        <f>G42-G41</f>
        <v>10</v>
      </c>
      <c r="I46" t="s">
        <v>12</v>
      </c>
      <c r="J46">
        <v>13.5</v>
      </c>
      <c r="K46">
        <v>10</v>
      </c>
    </row>
    <row r="47" spans="1:11">
      <c r="A47" t="s">
        <v>5</v>
      </c>
      <c r="C47">
        <f>C40-C39</f>
        <v>32</v>
      </c>
      <c r="G47">
        <f>G40-G39</f>
        <v>69</v>
      </c>
      <c r="I47" t="s">
        <v>5</v>
      </c>
      <c r="J47">
        <v>32</v>
      </c>
      <c r="K47">
        <v>69</v>
      </c>
    </row>
    <row r="48" spans="1:11">
      <c r="A48" t="s">
        <v>9</v>
      </c>
      <c r="C48">
        <f>C43-C42</f>
        <v>73.5</v>
      </c>
      <c r="G48">
        <f>G43-G42</f>
        <v>57</v>
      </c>
      <c r="I48" t="s">
        <v>9</v>
      </c>
      <c r="J48">
        <v>73.5</v>
      </c>
      <c r="K48">
        <v>57</v>
      </c>
    </row>
    <row r="49" spans="1:11">
      <c r="A49" t="s">
        <v>13</v>
      </c>
      <c r="C49">
        <f>STDEV(C27:C37)</f>
        <v>43.905062868131111</v>
      </c>
      <c r="G49">
        <f>STDEV(G27:G37)</f>
        <v>45.799563316695497</v>
      </c>
      <c r="I49" t="s">
        <v>13</v>
      </c>
      <c r="J49">
        <v>43.905062868131111</v>
      </c>
      <c r="K49">
        <v>45.799563316695497</v>
      </c>
    </row>
    <row r="50" spans="1:11">
      <c r="A50" t="s">
        <v>14</v>
      </c>
      <c r="C50">
        <f>AVEDEV(C27:C37)</f>
        <v>32.694214876033058</v>
      </c>
      <c r="G50">
        <f>AVEDEV(G27:G37)</f>
        <v>34.363636363636367</v>
      </c>
      <c r="I50" t="s">
        <v>14</v>
      </c>
      <c r="J50">
        <v>32.694214876033058</v>
      </c>
      <c r="K50">
        <v>34.363636363636367</v>
      </c>
    </row>
    <row r="52" spans="1:11">
      <c r="B52">
        <v>1173</v>
      </c>
      <c r="C52">
        <v>557</v>
      </c>
      <c r="D52">
        <v>12.43</v>
      </c>
      <c r="F52">
        <v>2597</v>
      </c>
      <c r="G52">
        <v>763</v>
      </c>
      <c r="H52">
        <v>95.64</v>
      </c>
    </row>
    <row r="53" spans="1:11">
      <c r="B53">
        <v>1113</v>
      </c>
      <c r="C53">
        <v>563</v>
      </c>
      <c r="D53">
        <v>13.29</v>
      </c>
      <c r="F53">
        <v>2470</v>
      </c>
      <c r="G53">
        <v>748</v>
      </c>
      <c r="H53">
        <v>91.73</v>
      </c>
    </row>
    <row r="54" spans="1:11">
      <c r="B54">
        <v>1092</v>
      </c>
      <c r="C54">
        <v>555</v>
      </c>
      <c r="D54">
        <v>12.83</v>
      </c>
      <c r="F54">
        <v>2440</v>
      </c>
      <c r="G54">
        <v>746</v>
      </c>
      <c r="H54">
        <v>92.31</v>
      </c>
    </row>
    <row r="55" spans="1:11">
      <c r="B55">
        <v>998</v>
      </c>
      <c r="C55">
        <v>539</v>
      </c>
      <c r="D55">
        <v>12.81</v>
      </c>
      <c r="F55">
        <v>2453</v>
      </c>
      <c r="G55">
        <v>754</v>
      </c>
      <c r="H55">
        <v>86.59</v>
      </c>
    </row>
    <row r="56" spans="1:11">
      <c r="B56">
        <v>1064</v>
      </c>
      <c r="C56">
        <v>533</v>
      </c>
      <c r="D56">
        <v>12.27</v>
      </c>
      <c r="F56">
        <v>2513</v>
      </c>
      <c r="G56">
        <v>720</v>
      </c>
      <c r="H56">
        <v>93.28</v>
      </c>
    </row>
    <row r="57" spans="1:11">
      <c r="B57">
        <v>1179</v>
      </c>
      <c r="C57">
        <v>473</v>
      </c>
      <c r="D57">
        <v>12.65</v>
      </c>
      <c r="F57">
        <v>2599</v>
      </c>
      <c r="G57">
        <v>754</v>
      </c>
      <c r="H57">
        <v>89.46</v>
      </c>
    </row>
    <row r="58" spans="1:11">
      <c r="B58">
        <v>1104</v>
      </c>
      <c r="C58">
        <v>523</v>
      </c>
      <c r="D58">
        <v>12.9</v>
      </c>
      <c r="F58">
        <v>2394</v>
      </c>
      <c r="G58">
        <v>728</v>
      </c>
      <c r="H58">
        <v>90.85</v>
      </c>
    </row>
    <row r="59" spans="1:11">
      <c r="B59">
        <v>1020</v>
      </c>
      <c r="C59">
        <v>551</v>
      </c>
      <c r="D59">
        <v>13.56</v>
      </c>
      <c r="F59">
        <v>2585</v>
      </c>
      <c r="G59">
        <v>716</v>
      </c>
      <c r="H59">
        <v>89.36</v>
      </c>
    </row>
    <row r="60" spans="1:11">
      <c r="B60">
        <v>1138</v>
      </c>
      <c r="C60">
        <v>504</v>
      </c>
      <c r="D60">
        <v>12.07</v>
      </c>
      <c r="F60">
        <v>2572</v>
      </c>
      <c r="G60">
        <v>739</v>
      </c>
      <c r="H60">
        <v>87.35</v>
      </c>
    </row>
    <row r="61" spans="1:11">
      <c r="B61">
        <v>1149</v>
      </c>
      <c r="C61">
        <v>560</v>
      </c>
      <c r="D61">
        <v>11.6</v>
      </c>
      <c r="F61">
        <v>2682</v>
      </c>
      <c r="G61">
        <v>715</v>
      </c>
      <c r="H61">
        <v>104.66</v>
      </c>
    </row>
    <row r="62" spans="1:11">
      <c r="B62">
        <v>1103</v>
      </c>
      <c r="C62">
        <v>537</v>
      </c>
      <c r="D62">
        <v>11.73</v>
      </c>
      <c r="F62">
        <v>2482</v>
      </c>
      <c r="G62">
        <v>745</v>
      </c>
      <c r="H62">
        <v>89.02</v>
      </c>
      <c r="J62" t="s">
        <v>24</v>
      </c>
      <c r="K62" t="s">
        <v>25</v>
      </c>
    </row>
    <row r="63" spans="1:11">
      <c r="A63" t="s">
        <v>4</v>
      </c>
      <c r="C63">
        <f>AVERAGE(C52:C62)</f>
        <v>535.90909090909088</v>
      </c>
      <c r="G63">
        <f>AVERAGE(G52:G62)</f>
        <v>738.90909090909088</v>
      </c>
      <c r="I63" t="s">
        <v>30</v>
      </c>
      <c r="J63">
        <v>535.90909090909088</v>
      </c>
      <c r="K63">
        <v>738.90909090909088</v>
      </c>
    </row>
    <row r="64" spans="1:11">
      <c r="A64" t="s">
        <v>5</v>
      </c>
      <c r="C64">
        <f>MIN(C52:C62)</f>
        <v>473</v>
      </c>
      <c r="G64">
        <f>MIN(G52:G62)</f>
        <v>715</v>
      </c>
      <c r="I64" t="s">
        <v>26</v>
      </c>
      <c r="J64">
        <v>473</v>
      </c>
      <c r="K64">
        <v>715</v>
      </c>
    </row>
    <row r="65" spans="1:11">
      <c r="A65" t="s">
        <v>6</v>
      </c>
      <c r="C65">
        <f>PERCENTILE(C52:C62,0.25)</f>
        <v>528</v>
      </c>
      <c r="G65">
        <f>PERCENTILE(G52:G62,0.25)</f>
        <v>724</v>
      </c>
      <c r="I65" t="s">
        <v>6</v>
      </c>
      <c r="J65">
        <v>528</v>
      </c>
      <c r="K65">
        <v>724</v>
      </c>
    </row>
    <row r="66" spans="1:11">
      <c r="A66" t="s">
        <v>7</v>
      </c>
      <c r="C66">
        <f>MEDIAN(C52:C62)</f>
        <v>539</v>
      </c>
      <c r="G66">
        <f>MEDIAN(G52:G62)</f>
        <v>745</v>
      </c>
      <c r="I66" t="s">
        <v>7</v>
      </c>
      <c r="J66">
        <v>539</v>
      </c>
      <c r="K66">
        <v>745</v>
      </c>
    </row>
    <row r="67" spans="1:11">
      <c r="A67" t="s">
        <v>8</v>
      </c>
      <c r="C67">
        <f>PERCENTILE(C52:C62,0.75)</f>
        <v>556</v>
      </c>
      <c r="G67">
        <f>PERCENTILE(G52:G62,0.75)</f>
        <v>751</v>
      </c>
      <c r="I67" t="s">
        <v>8</v>
      </c>
      <c r="J67">
        <v>556</v>
      </c>
      <c r="K67">
        <v>751</v>
      </c>
    </row>
    <row r="68" spans="1:11">
      <c r="A68" t="s">
        <v>9</v>
      </c>
      <c r="C68">
        <f>MAX(C52:C62)</f>
        <v>563</v>
      </c>
      <c r="G68">
        <f>MAX(G52:G62)</f>
        <v>763</v>
      </c>
      <c r="I68" t="s">
        <v>27</v>
      </c>
      <c r="J68">
        <v>563</v>
      </c>
      <c r="K68">
        <v>763</v>
      </c>
    </row>
    <row r="69" spans="1:11">
      <c r="A69" t="s">
        <v>10</v>
      </c>
      <c r="C69">
        <f>C65</f>
        <v>528</v>
      </c>
      <c r="G69">
        <f>G65</f>
        <v>724</v>
      </c>
      <c r="I69" t="s">
        <v>10</v>
      </c>
      <c r="J69">
        <v>528</v>
      </c>
      <c r="K69">
        <v>724</v>
      </c>
    </row>
    <row r="70" spans="1:11">
      <c r="A70" t="s">
        <v>11</v>
      </c>
      <c r="C70">
        <f>C66-C65</f>
        <v>11</v>
      </c>
      <c r="G70">
        <f>G66-G65</f>
        <v>21</v>
      </c>
      <c r="I70" t="s">
        <v>11</v>
      </c>
      <c r="J70">
        <v>11</v>
      </c>
      <c r="K70">
        <v>21</v>
      </c>
    </row>
    <row r="71" spans="1:11">
      <c r="A71" t="s">
        <v>12</v>
      </c>
      <c r="C71">
        <f>C67-C66</f>
        <v>17</v>
      </c>
      <c r="G71">
        <f>G67-G66</f>
        <v>6</v>
      </c>
      <c r="I71" t="s">
        <v>12</v>
      </c>
      <c r="J71">
        <v>17</v>
      </c>
      <c r="K71">
        <v>6</v>
      </c>
    </row>
    <row r="72" spans="1:11">
      <c r="A72" t="s">
        <v>5</v>
      </c>
      <c r="C72">
        <f>C65-C64</f>
        <v>55</v>
      </c>
      <c r="G72">
        <f>G65-G64</f>
        <v>9</v>
      </c>
      <c r="I72" t="s">
        <v>5</v>
      </c>
      <c r="J72">
        <v>55</v>
      </c>
      <c r="K72">
        <v>9</v>
      </c>
    </row>
    <row r="73" spans="1:11">
      <c r="A73" t="s">
        <v>9</v>
      </c>
      <c r="C73">
        <f>C68-C67</f>
        <v>7</v>
      </c>
      <c r="G73">
        <f>G68-G67</f>
        <v>12</v>
      </c>
      <c r="I73" t="s">
        <v>9</v>
      </c>
      <c r="J73">
        <v>7</v>
      </c>
      <c r="K73">
        <v>12</v>
      </c>
    </row>
    <row r="74" spans="1:11">
      <c r="A74" t="s">
        <v>13</v>
      </c>
      <c r="C74">
        <f>STDEV(C52:C62)</f>
        <v>27.409686409933791</v>
      </c>
      <c r="G74">
        <f>STDEV(G52:G62)</f>
        <v>16.67006026056622</v>
      </c>
      <c r="I74" t="s">
        <v>13</v>
      </c>
      <c r="J74">
        <v>27.409686409933791</v>
      </c>
      <c r="K74">
        <v>16.67006026056622</v>
      </c>
    </row>
    <row r="75" spans="1:11">
      <c r="A75" t="s">
        <v>14</v>
      </c>
      <c r="C75">
        <f>AVEDEV(C52:C62)</f>
        <v>20.11570247933885</v>
      </c>
      <c r="G75">
        <f>AVEDEV(G52:G62)</f>
        <v>13.93388429752067</v>
      </c>
      <c r="I75" t="s">
        <v>14</v>
      </c>
      <c r="J75">
        <v>20.11570247933885</v>
      </c>
      <c r="K75">
        <v>13.93388429752067</v>
      </c>
    </row>
    <row r="77" spans="1:11">
      <c r="B77">
        <v>2376</v>
      </c>
      <c r="C77">
        <v>956</v>
      </c>
      <c r="D77">
        <v>148.88999999999999</v>
      </c>
      <c r="F77">
        <v>2349</v>
      </c>
      <c r="G77">
        <v>1052</v>
      </c>
      <c r="H77">
        <v>155.6</v>
      </c>
    </row>
    <row r="78" spans="1:11">
      <c r="B78">
        <v>2508</v>
      </c>
      <c r="C78">
        <v>938</v>
      </c>
      <c r="D78">
        <v>145.30000000000001</v>
      </c>
      <c r="F78">
        <v>2464</v>
      </c>
      <c r="G78">
        <v>963</v>
      </c>
      <c r="H78">
        <v>159.49</v>
      </c>
    </row>
    <row r="79" spans="1:11">
      <c r="B79">
        <v>2489</v>
      </c>
      <c r="C79">
        <v>949</v>
      </c>
      <c r="D79">
        <v>145.11000000000001</v>
      </c>
      <c r="F79">
        <v>2311</v>
      </c>
      <c r="G79">
        <v>1001</v>
      </c>
      <c r="H79">
        <v>161.22</v>
      </c>
    </row>
    <row r="80" spans="1:11">
      <c r="B80">
        <v>2574</v>
      </c>
      <c r="C80">
        <v>980</v>
      </c>
      <c r="D80">
        <v>146.37</v>
      </c>
      <c r="F80">
        <v>2409</v>
      </c>
      <c r="G80">
        <v>1000</v>
      </c>
      <c r="H80">
        <v>153.29</v>
      </c>
    </row>
    <row r="81" spans="1:11">
      <c r="B81">
        <v>2419</v>
      </c>
      <c r="C81">
        <v>1073</v>
      </c>
      <c r="D81">
        <v>146.25</v>
      </c>
      <c r="F81">
        <v>2514</v>
      </c>
      <c r="G81">
        <v>1026</v>
      </c>
      <c r="H81">
        <v>153.97</v>
      </c>
    </row>
    <row r="82" spans="1:11">
      <c r="B82">
        <v>2431</v>
      </c>
      <c r="C82">
        <v>923</v>
      </c>
      <c r="D82">
        <v>154.49</v>
      </c>
      <c r="F82">
        <v>2462</v>
      </c>
      <c r="G82">
        <v>963</v>
      </c>
      <c r="H82">
        <v>152.94999999999999</v>
      </c>
    </row>
    <row r="83" spans="1:11">
      <c r="B83">
        <v>2336</v>
      </c>
      <c r="C83">
        <v>1021</v>
      </c>
      <c r="D83">
        <v>145.44</v>
      </c>
      <c r="F83">
        <v>2403</v>
      </c>
      <c r="G83">
        <v>936</v>
      </c>
      <c r="H83">
        <v>160.52000000000001</v>
      </c>
    </row>
    <row r="84" spans="1:11">
      <c r="B84">
        <v>2476</v>
      </c>
      <c r="C84">
        <v>942</v>
      </c>
      <c r="D84">
        <v>144.11000000000001</v>
      </c>
      <c r="F84">
        <v>2336</v>
      </c>
      <c r="G84">
        <v>1024</v>
      </c>
      <c r="H84">
        <v>153.54</v>
      </c>
    </row>
    <row r="85" spans="1:11">
      <c r="B85">
        <v>2342</v>
      </c>
      <c r="C85">
        <v>1055</v>
      </c>
      <c r="D85">
        <v>151.75</v>
      </c>
      <c r="F85">
        <v>2409</v>
      </c>
      <c r="G85">
        <v>1092</v>
      </c>
      <c r="H85">
        <v>155.85</v>
      </c>
    </row>
    <row r="86" spans="1:11">
      <c r="B86">
        <v>2461</v>
      </c>
      <c r="C86">
        <v>885</v>
      </c>
      <c r="D86">
        <v>149.18</v>
      </c>
      <c r="F86">
        <v>2431</v>
      </c>
      <c r="G86">
        <v>1003</v>
      </c>
      <c r="H86">
        <v>154.94</v>
      </c>
    </row>
    <row r="87" spans="1:11">
      <c r="B87">
        <v>2442</v>
      </c>
      <c r="C87">
        <v>1041</v>
      </c>
      <c r="D87">
        <v>143.53</v>
      </c>
      <c r="F87">
        <v>2516</v>
      </c>
      <c r="G87">
        <v>943</v>
      </c>
      <c r="H87">
        <v>158.21</v>
      </c>
      <c r="J87" t="s">
        <v>24</v>
      </c>
      <c r="K87" t="s">
        <v>25</v>
      </c>
    </row>
    <row r="88" spans="1:11">
      <c r="A88" t="s">
        <v>4</v>
      </c>
      <c r="C88">
        <f>AVERAGE(C77:C87)</f>
        <v>978.4545454545455</v>
      </c>
      <c r="G88">
        <f>AVERAGE(G77:G87)</f>
        <v>1000.2727272727273</v>
      </c>
      <c r="I88" t="s">
        <v>30</v>
      </c>
      <c r="J88">
        <v>978.4545454545455</v>
      </c>
      <c r="K88">
        <v>1000.2727272727273</v>
      </c>
    </row>
    <row r="89" spans="1:11">
      <c r="A89" t="s">
        <v>5</v>
      </c>
      <c r="C89">
        <f>MIN(C77:C87)</f>
        <v>885</v>
      </c>
      <c r="G89">
        <f>MIN(G77:G87)</f>
        <v>936</v>
      </c>
      <c r="I89" t="s">
        <v>26</v>
      </c>
      <c r="J89">
        <v>885</v>
      </c>
      <c r="K89">
        <v>936</v>
      </c>
    </row>
    <row r="90" spans="1:11">
      <c r="A90" t="s">
        <v>6</v>
      </c>
      <c r="C90">
        <f>PERCENTILE(C77:C87,0.25)</f>
        <v>940</v>
      </c>
      <c r="G90">
        <f>PERCENTILE(G77:G87,0.25)</f>
        <v>963</v>
      </c>
      <c r="I90" t="s">
        <v>6</v>
      </c>
      <c r="J90">
        <v>940</v>
      </c>
      <c r="K90">
        <v>963</v>
      </c>
    </row>
    <row r="91" spans="1:11">
      <c r="A91" t="s">
        <v>7</v>
      </c>
      <c r="C91">
        <f>MEDIAN(C77:C87)</f>
        <v>956</v>
      </c>
      <c r="G91">
        <f>MEDIAN(G77:G87)</f>
        <v>1001</v>
      </c>
      <c r="I91" t="s">
        <v>7</v>
      </c>
      <c r="J91">
        <v>956</v>
      </c>
      <c r="K91">
        <v>1001</v>
      </c>
    </row>
    <row r="92" spans="1:11">
      <c r="A92" t="s">
        <v>8</v>
      </c>
      <c r="C92">
        <f>PERCENTILE(C77:C87,0.75)</f>
        <v>1031</v>
      </c>
      <c r="G92">
        <f>PERCENTILE(G77:G87,0.75)</f>
        <v>1025</v>
      </c>
      <c r="I92" t="s">
        <v>8</v>
      </c>
      <c r="J92">
        <v>1031</v>
      </c>
      <c r="K92">
        <v>1025</v>
      </c>
    </row>
    <row r="93" spans="1:11">
      <c r="A93" t="s">
        <v>9</v>
      </c>
      <c r="C93">
        <f>MAX(C77:C87)</f>
        <v>1073</v>
      </c>
      <c r="G93">
        <f>MAX(G77:G87)</f>
        <v>1092</v>
      </c>
      <c r="I93" t="s">
        <v>27</v>
      </c>
      <c r="J93">
        <v>1073</v>
      </c>
      <c r="K93">
        <v>1092</v>
      </c>
    </row>
    <row r="94" spans="1:11">
      <c r="A94" t="s">
        <v>10</v>
      </c>
      <c r="C94">
        <f>C90</f>
        <v>940</v>
      </c>
      <c r="G94">
        <f>G90</f>
        <v>963</v>
      </c>
      <c r="I94" t="s">
        <v>10</v>
      </c>
      <c r="J94">
        <v>940</v>
      </c>
      <c r="K94">
        <v>963</v>
      </c>
    </row>
    <row r="95" spans="1:11">
      <c r="A95" t="s">
        <v>11</v>
      </c>
      <c r="C95">
        <f>C91-C90</f>
        <v>16</v>
      </c>
      <c r="G95">
        <f>G91-G90</f>
        <v>38</v>
      </c>
      <c r="I95" t="s">
        <v>11</v>
      </c>
      <c r="J95">
        <v>16</v>
      </c>
      <c r="K95">
        <v>38</v>
      </c>
    </row>
    <row r="96" spans="1:11">
      <c r="A96" t="s">
        <v>12</v>
      </c>
      <c r="C96">
        <f>C92-C91</f>
        <v>75</v>
      </c>
      <c r="G96">
        <f>G92-G91</f>
        <v>24</v>
      </c>
      <c r="I96" t="s">
        <v>12</v>
      </c>
      <c r="J96">
        <v>75</v>
      </c>
      <c r="K96">
        <v>24</v>
      </c>
    </row>
    <row r="97" spans="1:11">
      <c r="A97" t="s">
        <v>5</v>
      </c>
      <c r="C97">
        <f>C90-C89</f>
        <v>55</v>
      </c>
      <c r="G97">
        <f>G90-G89</f>
        <v>27</v>
      </c>
      <c r="I97" t="s">
        <v>5</v>
      </c>
      <c r="J97">
        <v>55</v>
      </c>
      <c r="K97">
        <v>27</v>
      </c>
    </row>
    <row r="98" spans="1:11">
      <c r="A98" t="s">
        <v>9</v>
      </c>
      <c r="C98">
        <f>C93-C92</f>
        <v>42</v>
      </c>
      <c r="G98">
        <f>G93-G92</f>
        <v>67</v>
      </c>
      <c r="I98" t="s">
        <v>9</v>
      </c>
      <c r="J98">
        <v>42</v>
      </c>
      <c r="K98">
        <v>67</v>
      </c>
    </row>
    <row r="99" spans="1:11">
      <c r="A99" t="s">
        <v>13</v>
      </c>
      <c r="C99">
        <f>STDEV(C77:C87)</f>
        <v>60.554708547500475</v>
      </c>
      <c r="G99">
        <f>STDEV(G77:G87)</f>
        <v>47.447003928785456</v>
      </c>
      <c r="I99" t="s">
        <v>13</v>
      </c>
      <c r="J99">
        <v>60.554708547500475</v>
      </c>
      <c r="K99">
        <v>47.447003928785456</v>
      </c>
    </row>
    <row r="100" spans="1:11">
      <c r="A100" t="s">
        <v>14</v>
      </c>
      <c r="C100">
        <f>AVEDEV(C77:C87)</f>
        <v>50.495867768595048</v>
      </c>
      <c r="G100">
        <f>AVEDEV(G77:G87)</f>
        <v>35.702479338842977</v>
      </c>
      <c r="I100" t="s">
        <v>14</v>
      </c>
      <c r="J100">
        <v>50.495867768595048</v>
      </c>
      <c r="K100">
        <v>35.702479338842977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L69"/>
  <sheetViews>
    <sheetView tabSelected="1" topLeftCell="A25" workbookViewId="0">
      <selection activeCell="D44" sqref="D44"/>
    </sheetView>
  </sheetViews>
  <sheetFormatPr defaultRowHeight="15"/>
  <sheetData>
    <row r="5" spans="2:64">
      <c r="B5" t="s">
        <v>0</v>
      </c>
      <c r="F5" t="s">
        <v>37</v>
      </c>
      <c r="J5" t="s">
        <v>38</v>
      </c>
      <c r="N5" t="s">
        <v>39</v>
      </c>
      <c r="R5" t="s">
        <v>40</v>
      </c>
      <c r="V5" t="s">
        <v>41</v>
      </c>
      <c r="Z5" t="s">
        <v>42</v>
      </c>
      <c r="AD5" t="s">
        <v>1</v>
      </c>
      <c r="AH5" t="s">
        <v>31</v>
      </c>
      <c r="AL5" t="s">
        <v>2</v>
      </c>
      <c r="AP5" t="s">
        <v>32</v>
      </c>
      <c r="AT5" t="s">
        <v>33</v>
      </c>
      <c r="AX5" t="s">
        <v>3</v>
      </c>
      <c r="BB5" t="s">
        <v>34</v>
      </c>
      <c r="BF5" t="s">
        <v>35</v>
      </c>
      <c r="BJ5" t="s">
        <v>36</v>
      </c>
    </row>
    <row r="6" spans="2:64">
      <c r="B6">
        <v>1539</v>
      </c>
      <c r="C6">
        <v>664</v>
      </c>
      <c r="D6">
        <v>16.27</v>
      </c>
      <c r="F6">
        <v>2392</v>
      </c>
      <c r="G6">
        <v>998</v>
      </c>
      <c r="H6">
        <v>30.99</v>
      </c>
      <c r="J6">
        <v>3596</v>
      </c>
      <c r="K6">
        <v>1423</v>
      </c>
      <c r="L6">
        <v>54.05</v>
      </c>
      <c r="N6">
        <v>2384</v>
      </c>
      <c r="O6">
        <v>987</v>
      </c>
      <c r="P6">
        <v>18.010000000000002</v>
      </c>
      <c r="R6">
        <v>2671</v>
      </c>
      <c r="S6">
        <v>785</v>
      </c>
      <c r="T6">
        <v>30.88</v>
      </c>
      <c r="V6">
        <v>3582</v>
      </c>
      <c r="W6">
        <v>1347</v>
      </c>
      <c r="X6">
        <v>71.180000000000007</v>
      </c>
      <c r="Z6">
        <v>3947</v>
      </c>
      <c r="AA6">
        <v>1357</v>
      </c>
      <c r="AB6">
        <v>98.6</v>
      </c>
      <c r="AD6">
        <v>1149</v>
      </c>
      <c r="AE6">
        <v>550</v>
      </c>
      <c r="AF6">
        <v>15.05</v>
      </c>
      <c r="AH6">
        <v>1556</v>
      </c>
      <c r="AI6">
        <v>604</v>
      </c>
      <c r="AJ6">
        <v>43.08</v>
      </c>
      <c r="AL6">
        <v>2540</v>
      </c>
      <c r="AM6">
        <v>723</v>
      </c>
      <c r="AN6">
        <v>103.27</v>
      </c>
      <c r="AP6">
        <v>754</v>
      </c>
      <c r="AQ6">
        <v>369</v>
      </c>
      <c r="AR6">
        <v>111.05</v>
      </c>
      <c r="AT6">
        <v>0</v>
      </c>
      <c r="AU6">
        <v>0</v>
      </c>
      <c r="AV6">
        <v>407.3</v>
      </c>
      <c r="AX6">
        <v>2343</v>
      </c>
      <c r="AY6">
        <v>1061</v>
      </c>
      <c r="AZ6">
        <v>170.9</v>
      </c>
      <c r="BB6">
        <v>2662</v>
      </c>
      <c r="BC6">
        <v>1597</v>
      </c>
      <c r="BD6">
        <v>286.3</v>
      </c>
      <c r="BF6">
        <v>2523</v>
      </c>
      <c r="BG6">
        <v>716</v>
      </c>
      <c r="BH6">
        <v>116.98</v>
      </c>
      <c r="BJ6">
        <v>2935</v>
      </c>
      <c r="BK6">
        <v>757</v>
      </c>
      <c r="BL6">
        <v>244.13</v>
      </c>
    </row>
    <row r="7" spans="2:64">
      <c r="B7">
        <v>1758</v>
      </c>
      <c r="C7">
        <v>676</v>
      </c>
      <c r="D7">
        <v>15.78</v>
      </c>
      <c r="F7">
        <v>2493</v>
      </c>
      <c r="G7">
        <v>990</v>
      </c>
      <c r="H7">
        <v>32.43</v>
      </c>
      <c r="J7">
        <v>3650</v>
      </c>
      <c r="K7">
        <v>1474</v>
      </c>
      <c r="L7">
        <v>52</v>
      </c>
      <c r="N7">
        <v>2430</v>
      </c>
      <c r="O7">
        <v>998</v>
      </c>
      <c r="P7">
        <v>18.57</v>
      </c>
      <c r="R7">
        <v>2535</v>
      </c>
      <c r="S7">
        <v>819</v>
      </c>
      <c r="T7">
        <v>30.57</v>
      </c>
      <c r="V7">
        <v>3449</v>
      </c>
      <c r="W7">
        <v>1324</v>
      </c>
      <c r="X7">
        <v>72.849999999999994</v>
      </c>
      <c r="Z7">
        <v>4233</v>
      </c>
      <c r="AA7">
        <v>1386</v>
      </c>
      <c r="AB7">
        <v>100.63</v>
      </c>
      <c r="AD7">
        <v>1192</v>
      </c>
      <c r="AE7">
        <v>557</v>
      </c>
      <c r="AF7">
        <v>16</v>
      </c>
      <c r="AH7">
        <v>1478</v>
      </c>
      <c r="AI7">
        <v>586</v>
      </c>
      <c r="AJ7">
        <v>45.24</v>
      </c>
      <c r="AL7">
        <v>2372</v>
      </c>
      <c r="AM7">
        <v>711</v>
      </c>
      <c r="AN7">
        <v>99.35</v>
      </c>
      <c r="AP7">
        <v>745</v>
      </c>
      <c r="AQ7">
        <v>272</v>
      </c>
      <c r="AR7">
        <v>119.78</v>
      </c>
      <c r="AT7">
        <v>0</v>
      </c>
      <c r="AU7">
        <v>0</v>
      </c>
      <c r="AV7">
        <v>398.81</v>
      </c>
      <c r="AX7">
        <v>2408</v>
      </c>
      <c r="AY7">
        <v>910</v>
      </c>
      <c r="AZ7">
        <v>164.64</v>
      </c>
      <c r="BB7">
        <v>2631</v>
      </c>
      <c r="BC7">
        <v>1594</v>
      </c>
      <c r="BD7">
        <v>293.7</v>
      </c>
      <c r="BF7">
        <v>2467</v>
      </c>
      <c r="BG7">
        <v>687</v>
      </c>
      <c r="BH7">
        <v>119.19</v>
      </c>
      <c r="BJ7">
        <v>2849</v>
      </c>
      <c r="BK7">
        <v>804</v>
      </c>
      <c r="BL7">
        <v>253.16</v>
      </c>
    </row>
    <row r="8" spans="2:64">
      <c r="B8">
        <v>1738</v>
      </c>
      <c r="C8">
        <v>672</v>
      </c>
      <c r="D8">
        <v>15.26</v>
      </c>
      <c r="F8">
        <v>2577</v>
      </c>
      <c r="G8">
        <v>971</v>
      </c>
      <c r="H8">
        <v>31.36</v>
      </c>
      <c r="J8">
        <v>3651</v>
      </c>
      <c r="K8">
        <v>1479</v>
      </c>
      <c r="L8">
        <v>53.73</v>
      </c>
      <c r="N8">
        <v>2627</v>
      </c>
      <c r="O8">
        <v>959</v>
      </c>
      <c r="P8">
        <v>17.79</v>
      </c>
      <c r="R8">
        <v>2445</v>
      </c>
      <c r="S8">
        <v>846</v>
      </c>
      <c r="T8">
        <v>30.61</v>
      </c>
      <c r="V8">
        <v>4044</v>
      </c>
      <c r="W8">
        <v>1373</v>
      </c>
      <c r="X8">
        <v>69.459999999999994</v>
      </c>
      <c r="Z8">
        <v>3968</v>
      </c>
      <c r="AA8">
        <v>1442</v>
      </c>
      <c r="AB8">
        <v>97.04</v>
      </c>
      <c r="AD8">
        <v>1077</v>
      </c>
      <c r="AE8">
        <v>488</v>
      </c>
      <c r="AF8">
        <v>15.16</v>
      </c>
      <c r="AH8">
        <v>1574</v>
      </c>
      <c r="AI8">
        <v>602</v>
      </c>
      <c r="AJ8">
        <v>46.43</v>
      </c>
      <c r="AL8">
        <v>2429</v>
      </c>
      <c r="AM8">
        <v>732</v>
      </c>
      <c r="AN8">
        <v>110.25</v>
      </c>
      <c r="AP8">
        <v>718</v>
      </c>
      <c r="AQ8">
        <v>312</v>
      </c>
      <c r="AR8">
        <v>125.64</v>
      </c>
      <c r="AT8">
        <v>0</v>
      </c>
      <c r="AU8">
        <v>0</v>
      </c>
      <c r="AV8">
        <v>389.07</v>
      </c>
      <c r="AX8">
        <v>2360</v>
      </c>
      <c r="AY8">
        <v>909</v>
      </c>
      <c r="AZ8">
        <v>165.41</v>
      </c>
      <c r="BB8">
        <v>2640</v>
      </c>
      <c r="BC8">
        <v>1570</v>
      </c>
      <c r="BD8">
        <v>287.7</v>
      </c>
      <c r="BF8">
        <v>2470</v>
      </c>
      <c r="BG8">
        <v>671</v>
      </c>
      <c r="BH8">
        <v>117.25</v>
      </c>
      <c r="BJ8">
        <v>2643</v>
      </c>
      <c r="BK8">
        <v>771</v>
      </c>
      <c r="BL8">
        <v>243.83</v>
      </c>
    </row>
    <row r="9" spans="2:64">
      <c r="B9">
        <v>1719</v>
      </c>
      <c r="C9">
        <v>672</v>
      </c>
      <c r="D9">
        <v>15.67</v>
      </c>
      <c r="F9">
        <v>2547</v>
      </c>
      <c r="G9">
        <v>998</v>
      </c>
      <c r="H9">
        <v>31.56</v>
      </c>
      <c r="J9">
        <v>3448</v>
      </c>
      <c r="K9">
        <v>1430</v>
      </c>
      <c r="L9">
        <v>53.78</v>
      </c>
      <c r="N9">
        <v>2679</v>
      </c>
      <c r="O9">
        <v>972</v>
      </c>
      <c r="P9">
        <v>17.84</v>
      </c>
      <c r="R9">
        <v>2327</v>
      </c>
      <c r="S9">
        <v>869</v>
      </c>
      <c r="T9">
        <v>31.63</v>
      </c>
      <c r="V9">
        <v>3776</v>
      </c>
      <c r="W9">
        <v>1309</v>
      </c>
      <c r="X9">
        <v>72.02</v>
      </c>
      <c r="Z9">
        <v>4158</v>
      </c>
      <c r="AA9">
        <v>1391</v>
      </c>
      <c r="AB9">
        <v>99.02</v>
      </c>
      <c r="AD9">
        <v>1128</v>
      </c>
      <c r="AE9">
        <v>547</v>
      </c>
      <c r="AF9">
        <v>14.05</v>
      </c>
      <c r="AH9">
        <v>1610</v>
      </c>
      <c r="AI9">
        <v>544</v>
      </c>
      <c r="AJ9">
        <v>41.27</v>
      </c>
      <c r="AL9">
        <v>2486</v>
      </c>
      <c r="AM9">
        <v>731</v>
      </c>
      <c r="AN9">
        <v>106.64</v>
      </c>
      <c r="AP9">
        <v>728</v>
      </c>
      <c r="AQ9">
        <v>334</v>
      </c>
      <c r="AR9">
        <v>109.57</v>
      </c>
      <c r="AT9">
        <v>0</v>
      </c>
      <c r="AU9">
        <v>0</v>
      </c>
      <c r="AV9">
        <v>404.05</v>
      </c>
      <c r="AX9">
        <v>2472</v>
      </c>
      <c r="AY9">
        <v>1027</v>
      </c>
      <c r="AZ9">
        <v>163.75</v>
      </c>
      <c r="BB9">
        <v>2519</v>
      </c>
      <c r="BC9">
        <v>1608</v>
      </c>
      <c r="BD9">
        <v>293.48</v>
      </c>
      <c r="BF9">
        <v>2441</v>
      </c>
      <c r="BG9">
        <v>676</v>
      </c>
      <c r="BH9">
        <v>117.88</v>
      </c>
      <c r="BJ9">
        <v>2945</v>
      </c>
      <c r="BK9">
        <v>780</v>
      </c>
      <c r="BL9">
        <v>255.71</v>
      </c>
    </row>
    <row r="10" spans="2:64">
      <c r="B10">
        <v>1832</v>
      </c>
      <c r="C10">
        <v>675</v>
      </c>
      <c r="D10">
        <v>15.44</v>
      </c>
      <c r="F10">
        <v>2320</v>
      </c>
      <c r="G10">
        <v>998</v>
      </c>
      <c r="H10">
        <v>31.11</v>
      </c>
      <c r="J10">
        <v>3389</v>
      </c>
      <c r="K10">
        <v>1428</v>
      </c>
      <c r="L10">
        <v>54.74</v>
      </c>
      <c r="N10">
        <v>2292</v>
      </c>
      <c r="O10">
        <v>978</v>
      </c>
      <c r="P10">
        <v>17.62</v>
      </c>
      <c r="R10">
        <v>2497</v>
      </c>
      <c r="S10">
        <v>790</v>
      </c>
      <c r="T10">
        <v>31.19</v>
      </c>
      <c r="V10">
        <v>3543</v>
      </c>
      <c r="W10">
        <v>1411</v>
      </c>
      <c r="X10">
        <v>72.22</v>
      </c>
      <c r="Z10">
        <v>3915</v>
      </c>
      <c r="AA10">
        <v>1406</v>
      </c>
      <c r="AB10">
        <v>98.3</v>
      </c>
      <c r="AD10">
        <v>1118</v>
      </c>
      <c r="AE10">
        <v>553</v>
      </c>
      <c r="AF10">
        <v>15.78</v>
      </c>
      <c r="AH10">
        <v>1517</v>
      </c>
      <c r="AI10">
        <v>623</v>
      </c>
      <c r="AJ10">
        <v>44.06</v>
      </c>
      <c r="AL10">
        <v>2642</v>
      </c>
      <c r="AM10">
        <v>735</v>
      </c>
      <c r="AN10">
        <v>95.2</v>
      </c>
      <c r="AP10">
        <v>730</v>
      </c>
      <c r="AQ10">
        <v>300</v>
      </c>
      <c r="AR10">
        <v>116.57</v>
      </c>
      <c r="AT10">
        <v>0</v>
      </c>
      <c r="AU10">
        <v>0</v>
      </c>
      <c r="AV10">
        <v>392.53</v>
      </c>
      <c r="AX10">
        <v>2495</v>
      </c>
      <c r="AY10">
        <v>963</v>
      </c>
      <c r="AZ10">
        <v>168.8</v>
      </c>
      <c r="BB10">
        <v>2600</v>
      </c>
      <c r="BC10">
        <v>1536</v>
      </c>
      <c r="BD10">
        <v>290.75</v>
      </c>
      <c r="BF10">
        <v>2456</v>
      </c>
      <c r="BG10">
        <v>691</v>
      </c>
      <c r="BH10">
        <v>118.77</v>
      </c>
      <c r="BJ10">
        <v>2817</v>
      </c>
      <c r="BK10">
        <v>756</v>
      </c>
      <c r="BL10">
        <v>246.51</v>
      </c>
    </row>
    <row r="11" spans="2:64">
      <c r="B11">
        <v>1714</v>
      </c>
      <c r="C11">
        <v>669</v>
      </c>
      <c r="D11">
        <v>15.82</v>
      </c>
      <c r="F11">
        <v>2356</v>
      </c>
      <c r="G11">
        <v>923</v>
      </c>
      <c r="H11">
        <v>32.450000000000003</v>
      </c>
      <c r="J11">
        <v>3646</v>
      </c>
      <c r="K11">
        <v>1419</v>
      </c>
      <c r="L11">
        <v>53.81</v>
      </c>
      <c r="N11">
        <v>2506</v>
      </c>
      <c r="O11">
        <v>995</v>
      </c>
      <c r="P11">
        <v>18.309999999999999</v>
      </c>
      <c r="R11">
        <v>2295</v>
      </c>
      <c r="S11">
        <v>824</v>
      </c>
      <c r="T11">
        <v>33.19</v>
      </c>
      <c r="V11">
        <v>3494</v>
      </c>
      <c r="W11">
        <v>1380</v>
      </c>
      <c r="X11">
        <v>72.28</v>
      </c>
      <c r="Z11">
        <v>4206</v>
      </c>
      <c r="AA11">
        <v>1361</v>
      </c>
      <c r="AB11">
        <v>101.2</v>
      </c>
      <c r="AD11">
        <v>1119</v>
      </c>
      <c r="AE11">
        <v>553</v>
      </c>
      <c r="AF11">
        <v>15.02</v>
      </c>
      <c r="AH11">
        <v>1607</v>
      </c>
      <c r="AI11">
        <v>560</v>
      </c>
      <c r="AJ11">
        <v>44.13</v>
      </c>
      <c r="AL11">
        <v>2289</v>
      </c>
      <c r="AM11">
        <v>762</v>
      </c>
      <c r="AN11">
        <v>95.79</v>
      </c>
      <c r="AP11">
        <v>718</v>
      </c>
      <c r="AQ11">
        <v>304</v>
      </c>
      <c r="AR11">
        <v>124.71</v>
      </c>
      <c r="AT11">
        <v>0</v>
      </c>
      <c r="AU11">
        <v>0</v>
      </c>
      <c r="AV11">
        <v>369.05</v>
      </c>
      <c r="AX11">
        <v>2480</v>
      </c>
      <c r="AY11">
        <v>972</v>
      </c>
      <c r="AZ11">
        <v>171.32</v>
      </c>
      <c r="BB11">
        <v>2587</v>
      </c>
      <c r="BC11">
        <v>1550</v>
      </c>
      <c r="BD11">
        <v>283.72000000000003</v>
      </c>
      <c r="BF11">
        <v>2406</v>
      </c>
      <c r="BG11">
        <v>680</v>
      </c>
      <c r="BH11">
        <v>119.51</v>
      </c>
      <c r="BJ11">
        <v>2901</v>
      </c>
      <c r="BK11">
        <v>768</v>
      </c>
      <c r="BL11">
        <v>250.35</v>
      </c>
    </row>
    <row r="12" spans="2:64">
      <c r="B12">
        <v>1850</v>
      </c>
      <c r="C12">
        <v>661</v>
      </c>
      <c r="D12">
        <v>15.6</v>
      </c>
      <c r="F12">
        <v>2450</v>
      </c>
      <c r="G12">
        <v>940</v>
      </c>
      <c r="H12">
        <v>30.8</v>
      </c>
      <c r="J12">
        <v>3753</v>
      </c>
      <c r="K12">
        <v>1429</v>
      </c>
      <c r="L12">
        <v>52.28</v>
      </c>
      <c r="N12">
        <v>2459</v>
      </c>
      <c r="O12">
        <v>984</v>
      </c>
      <c r="P12">
        <v>18.29</v>
      </c>
      <c r="R12">
        <v>2255</v>
      </c>
      <c r="S12">
        <v>891</v>
      </c>
      <c r="T12">
        <v>31.59</v>
      </c>
      <c r="V12">
        <v>3595</v>
      </c>
      <c r="W12">
        <v>1336</v>
      </c>
      <c r="X12">
        <v>71.63</v>
      </c>
      <c r="Z12">
        <v>4320</v>
      </c>
      <c r="AA12">
        <v>1338</v>
      </c>
      <c r="AB12">
        <v>98.21</v>
      </c>
      <c r="AD12">
        <v>977</v>
      </c>
      <c r="AE12">
        <v>573</v>
      </c>
      <c r="AF12">
        <v>14.71</v>
      </c>
      <c r="AH12">
        <v>1600</v>
      </c>
      <c r="AI12">
        <v>587</v>
      </c>
      <c r="AJ12">
        <v>43.58</v>
      </c>
      <c r="AL12">
        <v>2344</v>
      </c>
      <c r="AM12">
        <v>742</v>
      </c>
      <c r="AN12">
        <v>108.94</v>
      </c>
      <c r="AP12">
        <v>756</v>
      </c>
      <c r="AQ12">
        <v>305</v>
      </c>
      <c r="AR12">
        <v>116.21</v>
      </c>
      <c r="AT12">
        <v>0</v>
      </c>
      <c r="AU12">
        <v>0</v>
      </c>
      <c r="AV12">
        <v>370.76</v>
      </c>
      <c r="AX12">
        <v>2444</v>
      </c>
      <c r="AY12">
        <v>995</v>
      </c>
      <c r="AZ12">
        <v>166.15</v>
      </c>
      <c r="BB12">
        <v>2657</v>
      </c>
      <c r="BC12">
        <v>1586</v>
      </c>
      <c r="BD12">
        <v>284.54000000000002</v>
      </c>
      <c r="BF12">
        <v>2424</v>
      </c>
      <c r="BG12">
        <v>732</v>
      </c>
      <c r="BH12">
        <v>111.57</v>
      </c>
      <c r="BJ12">
        <v>2932</v>
      </c>
      <c r="BK12">
        <v>767</v>
      </c>
      <c r="BL12">
        <v>244.4</v>
      </c>
    </row>
    <row r="13" spans="2:64">
      <c r="B13">
        <v>1768</v>
      </c>
      <c r="C13">
        <v>679</v>
      </c>
      <c r="D13">
        <v>15.34</v>
      </c>
      <c r="F13">
        <v>2462</v>
      </c>
      <c r="G13">
        <v>922</v>
      </c>
      <c r="H13">
        <v>31.88</v>
      </c>
      <c r="J13">
        <v>3683</v>
      </c>
      <c r="K13">
        <v>1461</v>
      </c>
      <c r="L13">
        <v>54.29</v>
      </c>
      <c r="N13">
        <v>2385</v>
      </c>
      <c r="O13">
        <v>1011</v>
      </c>
      <c r="P13">
        <v>17.27</v>
      </c>
      <c r="R13">
        <v>2389</v>
      </c>
      <c r="S13">
        <v>790</v>
      </c>
      <c r="T13">
        <v>31.56</v>
      </c>
      <c r="V13">
        <v>3659</v>
      </c>
      <c r="W13">
        <v>1324</v>
      </c>
      <c r="X13">
        <v>71.62</v>
      </c>
      <c r="Z13">
        <v>4169</v>
      </c>
      <c r="AA13">
        <v>1312</v>
      </c>
      <c r="AB13">
        <v>101.5</v>
      </c>
      <c r="AD13">
        <v>1128</v>
      </c>
      <c r="AE13">
        <v>551</v>
      </c>
      <c r="AF13">
        <v>15.47</v>
      </c>
      <c r="AH13">
        <v>1559</v>
      </c>
      <c r="AI13">
        <v>609</v>
      </c>
      <c r="AJ13">
        <v>44.81</v>
      </c>
      <c r="AL13">
        <v>2559</v>
      </c>
      <c r="AM13">
        <v>705</v>
      </c>
      <c r="AN13">
        <v>110.01</v>
      </c>
      <c r="AP13">
        <v>712</v>
      </c>
      <c r="AQ13">
        <v>309</v>
      </c>
      <c r="AR13">
        <v>119.75</v>
      </c>
      <c r="AT13">
        <v>0</v>
      </c>
      <c r="AU13">
        <v>0</v>
      </c>
      <c r="AV13">
        <v>377.99</v>
      </c>
      <c r="AX13">
        <v>2425</v>
      </c>
      <c r="AY13">
        <v>1041</v>
      </c>
      <c r="AZ13">
        <v>167.23</v>
      </c>
      <c r="BB13">
        <v>2645</v>
      </c>
      <c r="BC13">
        <v>1535</v>
      </c>
      <c r="BD13">
        <v>286.76</v>
      </c>
      <c r="BF13">
        <v>2318</v>
      </c>
      <c r="BG13">
        <v>644</v>
      </c>
      <c r="BH13">
        <v>114.99</v>
      </c>
      <c r="BJ13">
        <v>2844</v>
      </c>
      <c r="BK13">
        <v>765</v>
      </c>
      <c r="BL13">
        <v>250.22</v>
      </c>
    </row>
    <row r="14" spans="2:64">
      <c r="B14">
        <v>1670</v>
      </c>
      <c r="C14">
        <v>672</v>
      </c>
      <c r="D14">
        <v>15.46</v>
      </c>
      <c r="F14">
        <v>2346</v>
      </c>
      <c r="G14">
        <v>1010</v>
      </c>
      <c r="H14">
        <v>31.32</v>
      </c>
      <c r="J14">
        <v>3419</v>
      </c>
      <c r="K14">
        <v>1482</v>
      </c>
      <c r="L14">
        <v>53.15</v>
      </c>
      <c r="N14">
        <v>2474</v>
      </c>
      <c r="O14">
        <v>963</v>
      </c>
      <c r="P14">
        <v>18.29</v>
      </c>
      <c r="R14">
        <v>2560</v>
      </c>
      <c r="S14">
        <v>763</v>
      </c>
      <c r="T14">
        <v>31.33</v>
      </c>
      <c r="V14">
        <v>3797</v>
      </c>
      <c r="W14">
        <v>1365</v>
      </c>
      <c r="X14">
        <v>70.97</v>
      </c>
      <c r="Z14">
        <v>4337</v>
      </c>
      <c r="AA14">
        <v>1346</v>
      </c>
      <c r="AB14">
        <v>139.19999999999999</v>
      </c>
      <c r="AD14">
        <v>1113</v>
      </c>
      <c r="AE14">
        <v>561</v>
      </c>
      <c r="AF14">
        <v>14.76</v>
      </c>
      <c r="AH14">
        <v>1556</v>
      </c>
      <c r="AI14">
        <v>667</v>
      </c>
      <c r="AJ14">
        <v>42.21</v>
      </c>
      <c r="AL14">
        <v>2436</v>
      </c>
      <c r="AM14">
        <v>721</v>
      </c>
      <c r="AN14">
        <v>104.33</v>
      </c>
      <c r="AP14">
        <v>746</v>
      </c>
      <c r="AQ14">
        <v>317</v>
      </c>
      <c r="AR14">
        <v>115.82</v>
      </c>
      <c r="AT14">
        <v>0</v>
      </c>
      <c r="AU14">
        <v>0</v>
      </c>
      <c r="AV14">
        <v>361.84</v>
      </c>
      <c r="AX14">
        <v>2326</v>
      </c>
      <c r="AY14">
        <v>991</v>
      </c>
      <c r="AZ14">
        <v>166.88</v>
      </c>
      <c r="BB14">
        <v>2639</v>
      </c>
      <c r="BC14">
        <v>1397</v>
      </c>
      <c r="BD14">
        <v>285.48</v>
      </c>
      <c r="BF14">
        <v>2455</v>
      </c>
      <c r="BG14">
        <v>673</v>
      </c>
      <c r="BH14">
        <v>117.1</v>
      </c>
      <c r="BJ14">
        <v>2974</v>
      </c>
      <c r="BK14">
        <v>748</v>
      </c>
      <c r="BL14">
        <v>251.63</v>
      </c>
    </row>
    <row r="15" spans="2:64">
      <c r="B15">
        <v>1690</v>
      </c>
      <c r="C15">
        <v>679</v>
      </c>
      <c r="D15">
        <v>17.3</v>
      </c>
      <c r="F15">
        <v>2381</v>
      </c>
      <c r="G15">
        <v>985</v>
      </c>
      <c r="H15">
        <v>31.15</v>
      </c>
      <c r="J15">
        <v>3477</v>
      </c>
      <c r="K15">
        <v>1472</v>
      </c>
      <c r="L15">
        <v>52.56</v>
      </c>
      <c r="N15">
        <v>2527</v>
      </c>
      <c r="O15">
        <v>985</v>
      </c>
      <c r="P15">
        <v>18.579999999999998</v>
      </c>
      <c r="R15">
        <v>2482</v>
      </c>
      <c r="S15">
        <v>808</v>
      </c>
      <c r="T15">
        <v>32.35</v>
      </c>
      <c r="V15">
        <v>4057</v>
      </c>
      <c r="W15">
        <v>1365</v>
      </c>
      <c r="X15">
        <v>73.650000000000006</v>
      </c>
      <c r="Z15">
        <v>4247</v>
      </c>
      <c r="AA15">
        <v>1417</v>
      </c>
      <c r="AB15">
        <v>100.64</v>
      </c>
      <c r="AD15">
        <v>1069</v>
      </c>
      <c r="AE15">
        <v>537</v>
      </c>
      <c r="AF15">
        <v>15.15</v>
      </c>
      <c r="AH15">
        <v>1373</v>
      </c>
      <c r="AI15">
        <v>589</v>
      </c>
      <c r="AJ15">
        <v>44.88</v>
      </c>
      <c r="AL15">
        <v>2489</v>
      </c>
      <c r="AM15">
        <v>716</v>
      </c>
      <c r="AN15">
        <v>103.93</v>
      </c>
      <c r="AP15">
        <v>709</v>
      </c>
      <c r="AQ15">
        <v>310</v>
      </c>
      <c r="AR15">
        <v>123.82</v>
      </c>
      <c r="AT15">
        <v>0</v>
      </c>
      <c r="AU15">
        <v>0</v>
      </c>
      <c r="AV15">
        <v>365.64</v>
      </c>
      <c r="AX15">
        <v>2578</v>
      </c>
      <c r="AY15">
        <v>1047</v>
      </c>
      <c r="AZ15">
        <v>162.9</v>
      </c>
      <c r="BB15">
        <v>2681</v>
      </c>
      <c r="BC15">
        <v>1527</v>
      </c>
      <c r="BD15">
        <v>292.27</v>
      </c>
      <c r="BF15">
        <v>2389</v>
      </c>
      <c r="BG15">
        <v>735</v>
      </c>
      <c r="BH15">
        <v>118.38</v>
      </c>
      <c r="BJ15">
        <v>2906</v>
      </c>
      <c r="BK15">
        <v>754</v>
      </c>
      <c r="BL15">
        <v>243.46</v>
      </c>
    </row>
    <row r="16" spans="2:64">
      <c r="B16">
        <v>1785</v>
      </c>
      <c r="C16">
        <v>671</v>
      </c>
      <c r="D16">
        <v>16.3</v>
      </c>
      <c r="F16">
        <v>2616</v>
      </c>
      <c r="G16">
        <v>968</v>
      </c>
      <c r="H16">
        <v>30.8</v>
      </c>
      <c r="J16">
        <v>3720</v>
      </c>
      <c r="K16">
        <v>1440</v>
      </c>
      <c r="L16">
        <v>54.34</v>
      </c>
      <c r="N16">
        <v>2214</v>
      </c>
      <c r="O16">
        <v>963</v>
      </c>
      <c r="P16">
        <v>18.25</v>
      </c>
      <c r="R16">
        <v>2468</v>
      </c>
      <c r="S16">
        <v>865</v>
      </c>
      <c r="T16">
        <v>32.770000000000003</v>
      </c>
      <c r="V16">
        <v>3741</v>
      </c>
      <c r="W16">
        <v>1310</v>
      </c>
      <c r="X16">
        <v>72.430000000000007</v>
      </c>
      <c r="Z16">
        <v>4023</v>
      </c>
      <c r="AA16">
        <v>1399</v>
      </c>
      <c r="AB16">
        <v>97.46</v>
      </c>
      <c r="AD16">
        <v>1120</v>
      </c>
      <c r="AE16">
        <v>553</v>
      </c>
      <c r="AF16">
        <v>15.49</v>
      </c>
      <c r="AH16">
        <v>1554</v>
      </c>
      <c r="AI16">
        <v>630</v>
      </c>
      <c r="AJ16">
        <v>44.22</v>
      </c>
      <c r="AL16">
        <v>2619</v>
      </c>
      <c r="AM16">
        <v>735</v>
      </c>
      <c r="AN16">
        <v>104.04</v>
      </c>
      <c r="AP16">
        <v>734</v>
      </c>
      <c r="AQ16">
        <v>326</v>
      </c>
      <c r="AR16">
        <v>122.5</v>
      </c>
      <c r="AT16">
        <v>0</v>
      </c>
      <c r="AU16">
        <v>0</v>
      </c>
      <c r="AV16">
        <v>366.48</v>
      </c>
      <c r="AX16">
        <v>2434</v>
      </c>
      <c r="AY16">
        <v>936</v>
      </c>
      <c r="AZ16">
        <v>170.07</v>
      </c>
      <c r="BB16">
        <v>2682</v>
      </c>
      <c r="BC16">
        <v>1553</v>
      </c>
      <c r="BD16">
        <v>281.91000000000003</v>
      </c>
      <c r="BF16">
        <v>2214</v>
      </c>
      <c r="BG16">
        <v>754</v>
      </c>
      <c r="BH16">
        <v>116.56</v>
      </c>
      <c r="BJ16">
        <v>2938</v>
      </c>
      <c r="BK16">
        <v>768</v>
      </c>
      <c r="BL16">
        <v>245.79</v>
      </c>
    </row>
    <row r="18" spans="1:20">
      <c r="B18">
        <v>664</v>
      </c>
      <c r="C18">
        <v>998</v>
      </c>
      <c r="D18">
        <v>1423</v>
      </c>
      <c r="E18">
        <v>987</v>
      </c>
      <c r="F18">
        <v>785</v>
      </c>
      <c r="G18">
        <v>1347</v>
      </c>
      <c r="H18">
        <v>1357</v>
      </c>
      <c r="I18">
        <v>550</v>
      </c>
      <c r="J18">
        <v>604</v>
      </c>
      <c r="K18">
        <v>723</v>
      </c>
      <c r="L18">
        <v>369</v>
      </c>
      <c r="N18">
        <v>1061</v>
      </c>
      <c r="O18">
        <v>1597</v>
      </c>
      <c r="P18">
        <v>716</v>
      </c>
      <c r="Q18">
        <v>757</v>
      </c>
    </row>
    <row r="19" spans="1:20">
      <c r="B19">
        <v>676</v>
      </c>
      <c r="C19">
        <v>990</v>
      </c>
      <c r="D19">
        <v>1474</v>
      </c>
      <c r="E19">
        <v>998</v>
      </c>
      <c r="F19">
        <v>819</v>
      </c>
      <c r="G19">
        <v>1324</v>
      </c>
      <c r="H19">
        <v>1386</v>
      </c>
      <c r="I19">
        <v>557</v>
      </c>
      <c r="J19">
        <v>586</v>
      </c>
      <c r="K19">
        <v>711</v>
      </c>
      <c r="L19">
        <v>272</v>
      </c>
      <c r="N19">
        <v>910</v>
      </c>
      <c r="O19">
        <v>1594</v>
      </c>
      <c r="P19">
        <v>687</v>
      </c>
      <c r="Q19">
        <v>804</v>
      </c>
    </row>
    <row r="20" spans="1:20">
      <c r="B20">
        <v>672</v>
      </c>
      <c r="C20">
        <v>971</v>
      </c>
      <c r="D20">
        <v>1479</v>
      </c>
      <c r="E20">
        <v>959</v>
      </c>
      <c r="F20">
        <v>846</v>
      </c>
      <c r="G20">
        <v>1373</v>
      </c>
      <c r="H20">
        <v>1442</v>
      </c>
      <c r="I20">
        <v>557</v>
      </c>
      <c r="J20">
        <v>602</v>
      </c>
      <c r="K20">
        <v>732</v>
      </c>
      <c r="L20">
        <v>312</v>
      </c>
      <c r="N20">
        <v>909</v>
      </c>
      <c r="O20">
        <v>1570</v>
      </c>
      <c r="P20">
        <v>671</v>
      </c>
      <c r="Q20">
        <v>771</v>
      </c>
    </row>
    <row r="21" spans="1:20">
      <c r="B21">
        <v>672</v>
      </c>
      <c r="C21">
        <v>998</v>
      </c>
      <c r="D21">
        <v>1430</v>
      </c>
      <c r="E21">
        <v>972</v>
      </c>
      <c r="F21">
        <v>869</v>
      </c>
      <c r="G21">
        <v>1309</v>
      </c>
      <c r="H21">
        <v>1391</v>
      </c>
      <c r="I21">
        <v>547</v>
      </c>
      <c r="J21">
        <v>544</v>
      </c>
      <c r="K21">
        <v>731</v>
      </c>
      <c r="L21">
        <v>334</v>
      </c>
      <c r="N21">
        <v>1027</v>
      </c>
      <c r="O21">
        <v>1608</v>
      </c>
      <c r="P21">
        <v>676</v>
      </c>
      <c r="Q21">
        <v>780</v>
      </c>
    </row>
    <row r="22" spans="1:20">
      <c r="B22">
        <v>675</v>
      </c>
      <c r="C22">
        <v>998</v>
      </c>
      <c r="D22">
        <v>1428</v>
      </c>
      <c r="E22">
        <v>978</v>
      </c>
      <c r="F22">
        <v>790</v>
      </c>
      <c r="G22">
        <v>1411</v>
      </c>
      <c r="H22">
        <v>1406</v>
      </c>
      <c r="I22">
        <v>553</v>
      </c>
      <c r="J22">
        <v>623</v>
      </c>
      <c r="K22">
        <v>735</v>
      </c>
      <c r="L22">
        <v>300</v>
      </c>
      <c r="N22">
        <v>963</v>
      </c>
      <c r="O22">
        <v>1536</v>
      </c>
      <c r="P22">
        <v>691</v>
      </c>
      <c r="Q22">
        <v>756</v>
      </c>
    </row>
    <row r="23" spans="1:20">
      <c r="B23">
        <v>669</v>
      </c>
      <c r="C23">
        <v>923</v>
      </c>
      <c r="D23">
        <v>1419</v>
      </c>
      <c r="E23">
        <v>995</v>
      </c>
      <c r="F23">
        <v>824</v>
      </c>
      <c r="G23">
        <v>1380</v>
      </c>
      <c r="H23">
        <v>1361</v>
      </c>
      <c r="I23">
        <v>553</v>
      </c>
      <c r="J23">
        <v>560</v>
      </c>
      <c r="K23">
        <v>762</v>
      </c>
      <c r="L23">
        <v>304</v>
      </c>
      <c r="N23">
        <v>972</v>
      </c>
      <c r="O23">
        <v>1550</v>
      </c>
      <c r="P23">
        <v>680</v>
      </c>
      <c r="Q23">
        <v>768</v>
      </c>
    </row>
    <row r="24" spans="1:20">
      <c r="B24">
        <v>661</v>
      </c>
      <c r="C24">
        <v>940</v>
      </c>
      <c r="D24">
        <v>1429</v>
      </c>
      <c r="E24">
        <v>984</v>
      </c>
      <c r="F24">
        <v>891</v>
      </c>
      <c r="G24">
        <v>1336</v>
      </c>
      <c r="H24">
        <v>1338</v>
      </c>
      <c r="I24">
        <v>573</v>
      </c>
      <c r="J24">
        <v>587</v>
      </c>
      <c r="K24">
        <v>742</v>
      </c>
      <c r="L24">
        <v>305</v>
      </c>
      <c r="N24">
        <v>995</v>
      </c>
      <c r="O24">
        <v>1586</v>
      </c>
      <c r="P24">
        <v>732</v>
      </c>
      <c r="Q24">
        <v>767</v>
      </c>
    </row>
    <row r="25" spans="1:20">
      <c r="B25">
        <v>679</v>
      </c>
      <c r="C25">
        <v>922</v>
      </c>
      <c r="D25">
        <v>1461</v>
      </c>
      <c r="E25">
        <v>1011</v>
      </c>
      <c r="F25">
        <v>790</v>
      </c>
      <c r="G25">
        <v>1324</v>
      </c>
      <c r="H25">
        <v>1312</v>
      </c>
      <c r="I25">
        <v>551</v>
      </c>
      <c r="J25">
        <v>609</v>
      </c>
      <c r="K25">
        <v>705</v>
      </c>
      <c r="L25">
        <v>309</v>
      </c>
      <c r="N25">
        <v>1041</v>
      </c>
      <c r="O25">
        <v>1535</v>
      </c>
      <c r="P25">
        <v>644</v>
      </c>
      <c r="Q25">
        <v>765</v>
      </c>
    </row>
    <row r="26" spans="1:20">
      <c r="B26">
        <v>672</v>
      </c>
      <c r="C26">
        <v>1010</v>
      </c>
      <c r="D26">
        <v>1482</v>
      </c>
      <c r="E26">
        <v>963</v>
      </c>
      <c r="F26">
        <v>763</v>
      </c>
      <c r="G26">
        <v>1365</v>
      </c>
      <c r="H26">
        <v>1346</v>
      </c>
      <c r="I26">
        <v>561</v>
      </c>
      <c r="J26">
        <v>667</v>
      </c>
      <c r="K26">
        <v>721</v>
      </c>
      <c r="L26">
        <v>317</v>
      </c>
      <c r="N26">
        <v>991</v>
      </c>
      <c r="O26">
        <v>1397</v>
      </c>
      <c r="P26">
        <v>673</v>
      </c>
      <c r="Q26">
        <v>748</v>
      </c>
    </row>
    <row r="27" spans="1:20">
      <c r="B27">
        <v>679</v>
      </c>
      <c r="C27">
        <v>985</v>
      </c>
      <c r="D27">
        <v>1472</v>
      </c>
      <c r="E27">
        <v>985</v>
      </c>
      <c r="F27">
        <v>808</v>
      </c>
      <c r="G27">
        <v>1365</v>
      </c>
      <c r="H27">
        <v>1417</v>
      </c>
      <c r="I27">
        <v>537</v>
      </c>
      <c r="J27">
        <v>589</v>
      </c>
      <c r="K27">
        <v>716</v>
      </c>
      <c r="L27">
        <v>310</v>
      </c>
      <c r="N27">
        <v>1047</v>
      </c>
      <c r="O27">
        <v>1527</v>
      </c>
      <c r="P27">
        <v>735</v>
      </c>
      <c r="Q27">
        <v>754</v>
      </c>
    </row>
    <row r="28" spans="1:20">
      <c r="B28">
        <v>671</v>
      </c>
      <c r="C28">
        <v>914</v>
      </c>
      <c r="D28">
        <v>1440</v>
      </c>
      <c r="E28">
        <v>963</v>
      </c>
      <c r="F28">
        <v>865</v>
      </c>
      <c r="G28">
        <v>1310</v>
      </c>
      <c r="H28">
        <v>1399</v>
      </c>
      <c r="I28">
        <v>553</v>
      </c>
      <c r="J28">
        <v>630</v>
      </c>
      <c r="K28">
        <v>735</v>
      </c>
      <c r="L28">
        <v>326</v>
      </c>
      <c r="N28">
        <v>936</v>
      </c>
      <c r="O28">
        <v>1553</v>
      </c>
      <c r="P28">
        <v>754</v>
      </c>
      <c r="Q28">
        <v>768</v>
      </c>
    </row>
    <row r="30" spans="1:20">
      <c r="A30" t="s">
        <v>43</v>
      </c>
      <c r="B30">
        <v>661</v>
      </c>
      <c r="C30">
        <v>914</v>
      </c>
      <c r="D30">
        <v>1354</v>
      </c>
      <c r="E30">
        <v>955</v>
      </c>
      <c r="F30">
        <v>751</v>
      </c>
      <c r="G30">
        <v>1272</v>
      </c>
      <c r="H30">
        <v>1266</v>
      </c>
      <c r="I30">
        <v>534</v>
      </c>
      <c r="J30">
        <v>521</v>
      </c>
      <c r="K30">
        <v>682</v>
      </c>
      <c r="L30">
        <v>237</v>
      </c>
      <c r="M30">
        <v>1162</v>
      </c>
      <c r="N30">
        <v>820</v>
      </c>
      <c r="O30">
        <v>1034</v>
      </c>
      <c r="P30">
        <v>593</v>
      </c>
      <c r="Q30">
        <v>681</v>
      </c>
    </row>
    <row r="31" spans="1:20">
      <c r="A31" t="s">
        <v>4</v>
      </c>
      <c r="B31">
        <f>AVERAGE(B18:B28)</f>
        <v>671.81818181818187</v>
      </c>
      <c r="C31">
        <f>AVERAGE(C18:C28)</f>
        <v>968.09090909090912</v>
      </c>
      <c r="D31">
        <f t="shared" ref="D31:Q31" si="0">AVERAGE(D18:D28)</f>
        <v>1448.8181818181818</v>
      </c>
      <c r="E31">
        <f t="shared" si="0"/>
        <v>981.36363636363637</v>
      </c>
      <c r="F31">
        <f t="shared" si="0"/>
        <v>822.72727272727275</v>
      </c>
      <c r="G31">
        <f t="shared" si="0"/>
        <v>1349.4545454545455</v>
      </c>
      <c r="H31">
        <f t="shared" si="0"/>
        <v>1377.7272727272727</v>
      </c>
      <c r="I31">
        <f t="shared" si="0"/>
        <v>553.81818181818187</v>
      </c>
      <c r="J31">
        <f t="shared" si="0"/>
        <v>600.09090909090912</v>
      </c>
      <c r="K31">
        <f t="shared" si="0"/>
        <v>728.4545454545455</v>
      </c>
      <c r="L31">
        <f t="shared" si="0"/>
        <v>314.36363636363637</v>
      </c>
      <c r="N31">
        <f t="shared" si="0"/>
        <v>986.5454545454545</v>
      </c>
      <c r="O31">
        <f t="shared" si="0"/>
        <v>1550.2727272727273</v>
      </c>
      <c r="P31">
        <f t="shared" si="0"/>
        <v>696.27272727272725</v>
      </c>
      <c r="Q31">
        <f t="shared" si="0"/>
        <v>767.09090909090912</v>
      </c>
      <c r="T31">
        <v>0</v>
      </c>
    </row>
    <row r="32" spans="1:20">
      <c r="A32" t="s">
        <v>5</v>
      </c>
      <c r="B32">
        <f>MIN(B18:B28)</f>
        <v>661</v>
      </c>
      <c r="C32">
        <f>MIN(C18:C28)</f>
        <v>914</v>
      </c>
      <c r="D32">
        <f t="shared" ref="D32:Q32" si="1">MIN(D18:D28)</f>
        <v>1419</v>
      </c>
      <c r="E32">
        <f>MIN(E18:E28)</f>
        <v>959</v>
      </c>
      <c r="F32">
        <f t="shared" si="1"/>
        <v>763</v>
      </c>
      <c r="G32">
        <f t="shared" si="1"/>
        <v>1309</v>
      </c>
      <c r="H32">
        <f t="shared" si="1"/>
        <v>1312</v>
      </c>
      <c r="I32" s="3">
        <f>MIN(I18:I28)</f>
        <v>537</v>
      </c>
      <c r="J32">
        <f t="shared" si="1"/>
        <v>544</v>
      </c>
      <c r="K32">
        <f t="shared" si="1"/>
        <v>705</v>
      </c>
      <c r="L32">
        <f t="shared" si="1"/>
        <v>272</v>
      </c>
      <c r="M32" s="5">
        <v>1194</v>
      </c>
      <c r="N32">
        <f t="shared" si="1"/>
        <v>909</v>
      </c>
      <c r="O32">
        <f t="shared" si="1"/>
        <v>1397</v>
      </c>
      <c r="P32" s="3">
        <f t="shared" si="1"/>
        <v>644</v>
      </c>
      <c r="Q32">
        <f t="shared" si="1"/>
        <v>748</v>
      </c>
      <c r="T32">
        <v>8.7527352297592995E-3</v>
      </c>
    </row>
    <row r="33" spans="1:20">
      <c r="A33" t="s">
        <v>6</v>
      </c>
      <c r="B33">
        <f>PERCENTILE(B18:B28,0.25)</f>
        <v>670</v>
      </c>
      <c r="C33">
        <f>PERCENTILE(C18:C28,0.25)</f>
        <v>931.5</v>
      </c>
      <c r="D33">
        <f t="shared" ref="D33:Q33" si="2">PERCENTILE(D18:D28,0.25)</f>
        <v>1428.5</v>
      </c>
      <c r="E33">
        <f t="shared" si="2"/>
        <v>967.5</v>
      </c>
      <c r="F33">
        <f t="shared" si="2"/>
        <v>790</v>
      </c>
      <c r="G33">
        <f t="shared" si="2"/>
        <v>1324</v>
      </c>
      <c r="H33">
        <f t="shared" si="2"/>
        <v>1351.5</v>
      </c>
      <c r="I33">
        <f t="shared" si="2"/>
        <v>550.5</v>
      </c>
      <c r="J33">
        <f t="shared" si="2"/>
        <v>586.5</v>
      </c>
      <c r="K33">
        <f t="shared" si="2"/>
        <v>718.5</v>
      </c>
      <c r="L33">
        <f t="shared" si="2"/>
        <v>304.5</v>
      </c>
      <c r="N33">
        <f t="shared" si="2"/>
        <v>949.5</v>
      </c>
      <c r="O33">
        <f t="shared" si="2"/>
        <v>1535.5</v>
      </c>
      <c r="P33">
        <f t="shared" si="2"/>
        <v>674.5</v>
      </c>
      <c r="Q33">
        <f t="shared" si="2"/>
        <v>756.5</v>
      </c>
      <c r="T33">
        <v>4.8005908419497784E-2</v>
      </c>
    </row>
    <row r="34" spans="1:20">
      <c r="A34" t="s">
        <v>7</v>
      </c>
      <c r="B34">
        <f>MEDIAN(B18:B28)</f>
        <v>672</v>
      </c>
      <c r="C34">
        <f>MEDIAN(C18:C28)</f>
        <v>985</v>
      </c>
      <c r="D34">
        <f t="shared" ref="D34:Q34" si="3">MEDIAN(D18:D28)</f>
        <v>1440</v>
      </c>
      <c r="E34">
        <f t="shared" si="3"/>
        <v>984</v>
      </c>
      <c r="F34">
        <f t="shared" si="3"/>
        <v>819</v>
      </c>
      <c r="G34">
        <f t="shared" si="3"/>
        <v>1347</v>
      </c>
      <c r="H34">
        <f t="shared" si="3"/>
        <v>1386</v>
      </c>
      <c r="I34">
        <f t="shared" si="3"/>
        <v>553</v>
      </c>
      <c r="J34">
        <f t="shared" si="3"/>
        <v>602</v>
      </c>
      <c r="K34">
        <f t="shared" si="3"/>
        <v>731</v>
      </c>
      <c r="L34">
        <f t="shared" si="3"/>
        <v>310</v>
      </c>
      <c r="N34">
        <f t="shared" si="3"/>
        <v>991</v>
      </c>
      <c r="O34">
        <f t="shared" si="3"/>
        <v>1553</v>
      </c>
      <c r="P34">
        <f t="shared" si="3"/>
        <v>687</v>
      </c>
      <c r="Q34">
        <f t="shared" si="3"/>
        <v>767</v>
      </c>
      <c r="T34">
        <v>4.1884816753926706E-3</v>
      </c>
    </row>
    <row r="35" spans="1:20">
      <c r="A35" t="s">
        <v>8</v>
      </c>
      <c r="B35">
        <f>PERCENTILE(B18:B28,0.75)</f>
        <v>675.5</v>
      </c>
      <c r="C35">
        <f>PERCENTILE(C18:C28,0.75)</f>
        <v>998</v>
      </c>
      <c r="D35">
        <f t="shared" ref="D35:Q35" si="4">PERCENTILE(D18:D28,0.75)</f>
        <v>1473</v>
      </c>
      <c r="E35">
        <f t="shared" si="4"/>
        <v>991</v>
      </c>
      <c r="F35">
        <f t="shared" si="4"/>
        <v>855.5</v>
      </c>
      <c r="G35">
        <f t="shared" si="4"/>
        <v>1369</v>
      </c>
      <c r="H35">
        <f t="shared" si="4"/>
        <v>1402.5</v>
      </c>
      <c r="I35">
        <f t="shared" si="4"/>
        <v>557</v>
      </c>
      <c r="J35">
        <f t="shared" si="4"/>
        <v>616</v>
      </c>
      <c r="K35">
        <f t="shared" si="4"/>
        <v>735</v>
      </c>
      <c r="L35">
        <f t="shared" si="4"/>
        <v>321.5</v>
      </c>
      <c r="N35">
        <f t="shared" si="4"/>
        <v>1034</v>
      </c>
      <c r="O35">
        <f t="shared" si="4"/>
        <v>1590</v>
      </c>
      <c r="P35">
        <f t="shared" si="4"/>
        <v>724</v>
      </c>
      <c r="Q35">
        <f t="shared" si="4"/>
        <v>769.5</v>
      </c>
      <c r="T35">
        <v>1.5978695073235686E-2</v>
      </c>
    </row>
    <row r="36" spans="1:20">
      <c r="A36" t="s">
        <v>9</v>
      </c>
      <c r="B36">
        <f>MAX(B18:B28)</f>
        <v>679</v>
      </c>
      <c r="C36">
        <f>MAX(C18:C28)</f>
        <v>1010</v>
      </c>
      <c r="D36">
        <f t="shared" ref="D36:Q36" si="5">MAX(D18:D28)</f>
        <v>1482</v>
      </c>
      <c r="E36">
        <f t="shared" si="5"/>
        <v>1011</v>
      </c>
      <c r="F36">
        <f t="shared" si="5"/>
        <v>891</v>
      </c>
      <c r="G36">
        <f t="shared" si="5"/>
        <v>1411</v>
      </c>
      <c r="H36">
        <f t="shared" si="5"/>
        <v>1442</v>
      </c>
      <c r="I36">
        <f t="shared" si="5"/>
        <v>573</v>
      </c>
      <c r="J36">
        <f t="shared" si="5"/>
        <v>667</v>
      </c>
      <c r="K36">
        <f t="shared" si="5"/>
        <v>762</v>
      </c>
      <c r="L36">
        <f t="shared" si="5"/>
        <v>369</v>
      </c>
      <c r="N36">
        <f t="shared" si="5"/>
        <v>1061</v>
      </c>
      <c r="O36">
        <f t="shared" si="5"/>
        <v>1608</v>
      </c>
      <c r="P36">
        <f t="shared" si="5"/>
        <v>754</v>
      </c>
      <c r="Q36">
        <f t="shared" si="5"/>
        <v>804</v>
      </c>
      <c r="T36">
        <v>2.9088050314465409E-2</v>
      </c>
    </row>
    <row r="37" spans="1:20">
      <c r="A37" t="s">
        <v>10</v>
      </c>
      <c r="B37">
        <f>B33</f>
        <v>670</v>
      </c>
      <c r="C37">
        <f>C33</f>
        <v>931.5</v>
      </c>
      <c r="D37">
        <f t="shared" ref="D37:Q37" si="6">D33</f>
        <v>1428.5</v>
      </c>
      <c r="E37">
        <f t="shared" si="6"/>
        <v>967.5</v>
      </c>
      <c r="F37">
        <f t="shared" si="6"/>
        <v>790</v>
      </c>
      <c r="G37">
        <f t="shared" si="6"/>
        <v>1324</v>
      </c>
      <c r="H37">
        <f t="shared" si="6"/>
        <v>1351.5</v>
      </c>
      <c r="I37">
        <f t="shared" si="6"/>
        <v>550.5</v>
      </c>
      <c r="J37">
        <f t="shared" si="6"/>
        <v>586.5</v>
      </c>
      <c r="K37">
        <f t="shared" si="6"/>
        <v>718.5</v>
      </c>
      <c r="L37">
        <f t="shared" si="6"/>
        <v>304.5</v>
      </c>
      <c r="N37">
        <f t="shared" si="6"/>
        <v>949.5</v>
      </c>
      <c r="O37">
        <f t="shared" si="6"/>
        <v>1535.5</v>
      </c>
      <c r="P37">
        <f t="shared" si="6"/>
        <v>674.5</v>
      </c>
      <c r="Q37">
        <f t="shared" si="6"/>
        <v>756.5</v>
      </c>
      <c r="T37">
        <v>3.6334913112164295E-2</v>
      </c>
    </row>
    <row r="38" spans="1:20">
      <c r="A38" t="s">
        <v>11</v>
      </c>
      <c r="B38">
        <f>B34-B33</f>
        <v>2</v>
      </c>
      <c r="C38">
        <f>C34-C33</f>
        <v>53.5</v>
      </c>
      <c r="D38">
        <f t="shared" ref="D38:Q38" si="7">D34-D33</f>
        <v>11.5</v>
      </c>
      <c r="E38">
        <f t="shared" si="7"/>
        <v>16.5</v>
      </c>
      <c r="F38">
        <f t="shared" si="7"/>
        <v>29</v>
      </c>
      <c r="G38">
        <f t="shared" si="7"/>
        <v>23</v>
      </c>
      <c r="H38">
        <f t="shared" si="7"/>
        <v>34.5</v>
      </c>
      <c r="I38">
        <f t="shared" si="7"/>
        <v>2.5</v>
      </c>
      <c r="J38">
        <f t="shared" si="7"/>
        <v>15.5</v>
      </c>
      <c r="K38">
        <f t="shared" si="7"/>
        <v>12.5</v>
      </c>
      <c r="L38">
        <f t="shared" si="7"/>
        <v>5.5</v>
      </c>
      <c r="N38">
        <f t="shared" si="7"/>
        <v>41.5</v>
      </c>
      <c r="O38">
        <f t="shared" si="7"/>
        <v>17.5</v>
      </c>
      <c r="P38">
        <f t="shared" si="7"/>
        <v>12.5</v>
      </c>
      <c r="Q38">
        <f t="shared" si="7"/>
        <v>10.5</v>
      </c>
      <c r="T38">
        <v>5.6179775280898875E-3</v>
      </c>
    </row>
    <row r="39" spans="1:20">
      <c r="A39" t="s">
        <v>12</v>
      </c>
      <c r="B39">
        <f>B35-B34</f>
        <v>3.5</v>
      </c>
      <c r="C39">
        <f>C35-C34</f>
        <v>13</v>
      </c>
      <c r="D39">
        <f t="shared" ref="D39:Q39" si="8">D35-D34</f>
        <v>33</v>
      </c>
      <c r="E39">
        <f t="shared" si="8"/>
        <v>7</v>
      </c>
      <c r="F39">
        <f t="shared" si="8"/>
        <v>36.5</v>
      </c>
      <c r="G39">
        <f t="shared" si="8"/>
        <v>22</v>
      </c>
      <c r="H39">
        <f t="shared" si="8"/>
        <v>16.5</v>
      </c>
      <c r="I39">
        <f t="shared" si="8"/>
        <v>4</v>
      </c>
      <c r="J39">
        <f t="shared" si="8"/>
        <v>14</v>
      </c>
      <c r="K39">
        <f t="shared" si="8"/>
        <v>4</v>
      </c>
      <c r="L39">
        <f t="shared" si="8"/>
        <v>11.5</v>
      </c>
      <c r="N39">
        <f t="shared" si="8"/>
        <v>43</v>
      </c>
      <c r="O39">
        <f t="shared" si="8"/>
        <v>37</v>
      </c>
      <c r="P39">
        <f t="shared" si="8"/>
        <v>37</v>
      </c>
      <c r="Q39">
        <f t="shared" si="8"/>
        <v>2.5</v>
      </c>
      <c r="T39">
        <v>4.4145873320537425E-2</v>
      </c>
    </row>
    <row r="40" spans="1:20">
      <c r="A40" t="s">
        <v>5</v>
      </c>
      <c r="B40">
        <f>B33-B32</f>
        <v>9</v>
      </c>
      <c r="C40">
        <f>C33-C32</f>
        <v>17.5</v>
      </c>
      <c r="D40">
        <f t="shared" ref="D40:Q40" si="9">D33-D32</f>
        <v>9.5</v>
      </c>
      <c r="E40">
        <f t="shared" si="9"/>
        <v>8.5</v>
      </c>
      <c r="F40">
        <f t="shared" si="9"/>
        <v>27</v>
      </c>
      <c r="G40">
        <f t="shared" si="9"/>
        <v>15</v>
      </c>
      <c r="H40">
        <f t="shared" si="9"/>
        <v>39.5</v>
      </c>
      <c r="I40">
        <f t="shared" si="9"/>
        <v>13.5</v>
      </c>
      <c r="J40">
        <f t="shared" si="9"/>
        <v>42.5</v>
      </c>
      <c r="K40">
        <f t="shared" si="9"/>
        <v>13.5</v>
      </c>
      <c r="L40">
        <f t="shared" si="9"/>
        <v>32.5</v>
      </c>
      <c r="N40">
        <f t="shared" si="9"/>
        <v>40.5</v>
      </c>
      <c r="O40">
        <f t="shared" si="9"/>
        <v>138.5</v>
      </c>
      <c r="P40">
        <f t="shared" si="9"/>
        <v>30.5</v>
      </c>
      <c r="Q40">
        <f t="shared" si="9"/>
        <v>8.5</v>
      </c>
      <c r="T40">
        <v>3.3724340175953077E-2</v>
      </c>
    </row>
    <row r="41" spans="1:20">
      <c r="A41" t="s">
        <v>9</v>
      </c>
      <c r="B41">
        <f>B36-B35</f>
        <v>3.5</v>
      </c>
      <c r="C41">
        <f>C36-C35</f>
        <v>12</v>
      </c>
      <c r="D41">
        <f t="shared" ref="D41:Q41" si="10">D36-D35</f>
        <v>9</v>
      </c>
      <c r="E41">
        <f t="shared" si="10"/>
        <v>20</v>
      </c>
      <c r="F41">
        <f t="shared" si="10"/>
        <v>35.5</v>
      </c>
      <c r="G41">
        <f t="shared" si="10"/>
        <v>42</v>
      </c>
      <c r="H41">
        <f t="shared" si="10"/>
        <v>39.5</v>
      </c>
      <c r="I41">
        <f t="shared" si="10"/>
        <v>16</v>
      </c>
      <c r="J41">
        <f t="shared" si="10"/>
        <v>51</v>
      </c>
      <c r="K41">
        <f t="shared" si="10"/>
        <v>27</v>
      </c>
      <c r="L41">
        <f t="shared" si="10"/>
        <v>47.5</v>
      </c>
      <c r="N41">
        <f t="shared" si="10"/>
        <v>27</v>
      </c>
      <c r="O41">
        <f t="shared" si="10"/>
        <v>18</v>
      </c>
      <c r="P41">
        <f t="shared" si="10"/>
        <v>30</v>
      </c>
      <c r="Q41">
        <f t="shared" si="10"/>
        <v>34.5</v>
      </c>
      <c r="T41">
        <v>0.14767932489451477</v>
      </c>
    </row>
    <row r="42" spans="1:20">
      <c r="A42" t="s">
        <v>13</v>
      </c>
      <c r="B42">
        <f>STDEV(B18:B28)</f>
        <v>5.6359237364993122</v>
      </c>
      <c r="C42">
        <f>STDEV(C18:C28)</f>
        <v>36.175833219027709</v>
      </c>
      <c r="D42">
        <f t="shared" ref="D42:Q42" si="11">STDEV(D18:D28)</f>
        <v>24.79039403405352</v>
      </c>
      <c r="E42">
        <f t="shared" si="11"/>
        <v>16.329560479527473</v>
      </c>
      <c r="F42">
        <f t="shared" si="11"/>
        <v>40.615491894327491</v>
      </c>
      <c r="G42">
        <f t="shared" si="11"/>
        <v>32.302828471710143</v>
      </c>
      <c r="H42">
        <f t="shared" si="11"/>
        <v>38.45020392427304</v>
      </c>
      <c r="I42">
        <f t="shared" si="11"/>
        <v>8.9086270751242225</v>
      </c>
      <c r="J42">
        <f t="shared" si="11"/>
        <v>33.5274649964907</v>
      </c>
      <c r="K42">
        <f t="shared" si="11"/>
        <v>15.838962316791061</v>
      </c>
      <c r="L42">
        <f t="shared" si="11"/>
        <v>24.005302444554733</v>
      </c>
      <c r="N42">
        <f t="shared" si="11"/>
        <v>53.930257993752704</v>
      </c>
      <c r="O42">
        <f t="shared" si="11"/>
        <v>57.94150655461231</v>
      </c>
      <c r="P42">
        <f t="shared" si="11"/>
        <v>33.466672703126342</v>
      </c>
      <c r="Q42">
        <f t="shared" si="11"/>
        <v>15.201674548907729</v>
      </c>
    </row>
    <row r="43" spans="1:20">
      <c r="A43" t="s">
        <v>14</v>
      </c>
      <c r="B43">
        <f>AVEDEV(B18:B28)</f>
        <v>4.0495867768594902</v>
      </c>
      <c r="C43">
        <f>AVEDEV(C18:C28)</f>
        <v>31.520661157024787</v>
      </c>
      <c r="D43">
        <f t="shared" ref="D43:Q43" si="12">AVEDEV(D18:D28)</f>
        <v>22.528925619834705</v>
      </c>
      <c r="E43">
        <f t="shared" si="12"/>
        <v>13.05785123966942</v>
      </c>
      <c r="F43">
        <f t="shared" si="12"/>
        <v>32.97520661157025</v>
      </c>
      <c r="G43">
        <f t="shared" si="12"/>
        <v>26.677685950413228</v>
      </c>
      <c r="H43">
        <f t="shared" si="12"/>
        <v>31.752066115702476</v>
      </c>
      <c r="I43">
        <f t="shared" si="12"/>
        <v>5.9504132231405098</v>
      </c>
      <c r="J43">
        <f t="shared" si="12"/>
        <v>24.446280991735534</v>
      </c>
      <c r="K43">
        <f t="shared" si="12"/>
        <v>12.049586776859501</v>
      </c>
      <c r="L43">
        <f t="shared" si="12"/>
        <v>16.099173553719012</v>
      </c>
      <c r="N43">
        <f t="shared" si="12"/>
        <v>44.132231404958681</v>
      </c>
      <c r="O43">
        <f t="shared" si="12"/>
        <v>37.520661157024797</v>
      </c>
      <c r="P43">
        <f t="shared" si="12"/>
        <v>27.619834710743795</v>
      </c>
      <c r="Q43">
        <f t="shared" si="12"/>
        <v>10.099173553719011</v>
      </c>
      <c r="T43">
        <v>0.10853658536585366</v>
      </c>
    </row>
    <row r="44" spans="1:20">
      <c r="A44" t="s">
        <v>67</v>
      </c>
      <c r="B44">
        <f>(B32-B30)/B30</f>
        <v>0</v>
      </c>
      <c r="C44">
        <f t="shared" ref="C44:Q44" si="13">(C32-C30)/C30</f>
        <v>0</v>
      </c>
      <c r="D44">
        <f t="shared" si="13"/>
        <v>4.8005908419497784E-2</v>
      </c>
      <c r="E44">
        <f t="shared" si="13"/>
        <v>4.1884816753926706E-3</v>
      </c>
      <c r="F44">
        <f t="shared" si="13"/>
        <v>1.5978695073235686E-2</v>
      </c>
      <c r="G44">
        <f t="shared" si="13"/>
        <v>2.9088050314465409E-2</v>
      </c>
      <c r="H44">
        <f t="shared" si="13"/>
        <v>3.6334913112164295E-2</v>
      </c>
      <c r="I44">
        <f t="shared" si="13"/>
        <v>5.6179775280898875E-3</v>
      </c>
      <c r="J44">
        <f t="shared" si="13"/>
        <v>4.4145873320537425E-2</v>
      </c>
      <c r="K44">
        <f t="shared" si="13"/>
        <v>3.3724340175953077E-2</v>
      </c>
      <c r="L44">
        <f t="shared" si="13"/>
        <v>0.14767932489451477</v>
      </c>
      <c r="M44">
        <f t="shared" si="13"/>
        <v>2.7538726333907058E-2</v>
      </c>
      <c r="N44">
        <f t="shared" si="13"/>
        <v>0.10853658536585366</v>
      </c>
      <c r="O44">
        <f t="shared" si="13"/>
        <v>0.35106382978723405</v>
      </c>
      <c r="P44">
        <f t="shared" si="13"/>
        <v>8.6003372681281623E-2</v>
      </c>
      <c r="Q44">
        <f t="shared" si="13"/>
        <v>9.8384728340675479E-2</v>
      </c>
      <c r="T44">
        <v>0.35106382978723405</v>
      </c>
    </row>
    <row r="45" spans="1:20">
      <c r="T45">
        <v>8.6003372681281623E-2</v>
      </c>
    </row>
    <row r="46" spans="1:20">
      <c r="A46" t="s">
        <v>43</v>
      </c>
      <c r="B46">
        <v>661</v>
      </c>
      <c r="C46">
        <v>914</v>
      </c>
      <c r="D46">
        <v>1354</v>
      </c>
      <c r="E46">
        <v>955</v>
      </c>
      <c r="F46">
        <v>751</v>
      </c>
      <c r="G46">
        <v>1272</v>
      </c>
      <c r="H46">
        <v>1266</v>
      </c>
      <c r="I46">
        <v>534</v>
      </c>
      <c r="J46">
        <v>521</v>
      </c>
      <c r="K46">
        <v>682</v>
      </c>
      <c r="L46">
        <v>237</v>
      </c>
      <c r="M46">
        <v>1162</v>
      </c>
      <c r="N46">
        <v>820</v>
      </c>
      <c r="O46">
        <v>1034</v>
      </c>
      <c r="P46">
        <v>593</v>
      </c>
      <c r="Q46">
        <v>681</v>
      </c>
      <c r="T46">
        <v>9.8384728340675479E-2</v>
      </c>
    </row>
    <row r="47" spans="1:20">
      <c r="A47" t="s">
        <v>4</v>
      </c>
      <c r="B47">
        <v>671.81818181818198</v>
      </c>
      <c r="C47">
        <v>973</v>
      </c>
      <c r="D47">
        <v>1448.8181818181818</v>
      </c>
      <c r="E47">
        <v>981.36363636363637</v>
      </c>
      <c r="F47">
        <v>822.72727272727275</v>
      </c>
      <c r="G47">
        <v>1349.4545454545455</v>
      </c>
      <c r="H47">
        <v>1377.7272727272727</v>
      </c>
      <c r="I47">
        <v>547.5454545454545</v>
      </c>
      <c r="J47">
        <v>600.09090909090912</v>
      </c>
      <c r="K47">
        <v>728.4545454545455</v>
      </c>
      <c r="L47">
        <v>314.36363636363637</v>
      </c>
      <c r="N47">
        <v>986.5454545454545</v>
      </c>
      <c r="O47">
        <v>1550.2727272727273</v>
      </c>
      <c r="P47">
        <v>696.27272727272702</v>
      </c>
      <c r="Q47">
        <v>767.09090909090912</v>
      </c>
    </row>
    <row r="48" spans="1:20">
      <c r="A48" t="s">
        <v>5</v>
      </c>
      <c r="B48">
        <v>661</v>
      </c>
      <c r="C48">
        <v>922</v>
      </c>
      <c r="D48">
        <v>1419</v>
      </c>
      <c r="E48">
        <v>959</v>
      </c>
      <c r="F48">
        <v>763</v>
      </c>
      <c r="G48">
        <v>1309</v>
      </c>
      <c r="H48">
        <v>1312</v>
      </c>
      <c r="I48">
        <v>488</v>
      </c>
      <c r="J48">
        <v>544</v>
      </c>
      <c r="K48">
        <v>705</v>
      </c>
      <c r="L48">
        <v>272</v>
      </c>
      <c r="N48">
        <v>909</v>
      </c>
      <c r="O48">
        <v>1397</v>
      </c>
      <c r="P48">
        <v>644</v>
      </c>
      <c r="Q48">
        <v>748</v>
      </c>
    </row>
    <row r="49" spans="1:17">
      <c r="A49" t="s">
        <v>13</v>
      </c>
      <c r="B49">
        <v>5.6359237364993122</v>
      </c>
      <c r="C49">
        <v>31.457908385650818</v>
      </c>
      <c r="D49">
        <v>24.79039403405352</v>
      </c>
      <c r="E49">
        <v>16.329560479527473</v>
      </c>
      <c r="F49">
        <v>40.615491894327491</v>
      </c>
      <c r="G49">
        <v>32.302828471710143</v>
      </c>
      <c r="H49">
        <v>38.45020392427304</v>
      </c>
      <c r="I49">
        <v>21.639610146043005</v>
      </c>
      <c r="J49">
        <v>33.5274649964907</v>
      </c>
      <c r="K49">
        <v>15.838962316791061</v>
      </c>
      <c r="L49">
        <v>24.005302444554733</v>
      </c>
      <c r="N49">
        <v>53.930257993752704</v>
      </c>
      <c r="O49">
        <v>57.94150655461231</v>
      </c>
      <c r="P49">
        <v>33.466672703126342</v>
      </c>
      <c r="Q49">
        <v>15.201674548907729</v>
      </c>
    </row>
    <row r="50" spans="1:17">
      <c r="A50" t="s">
        <v>14</v>
      </c>
      <c r="B50">
        <v>4.0495867768594902</v>
      </c>
      <c r="C50">
        <v>25.636363636363637</v>
      </c>
      <c r="D50">
        <v>22.528925619834705</v>
      </c>
      <c r="E50">
        <v>13.05785123966942</v>
      </c>
      <c r="F50">
        <v>32.97520661157025</v>
      </c>
      <c r="G50">
        <v>26.677685950413228</v>
      </c>
      <c r="H50">
        <v>31.752066115702476</v>
      </c>
      <c r="I50">
        <v>12.842975206611589</v>
      </c>
      <c r="J50">
        <v>24.446280991735534</v>
      </c>
      <c r="K50">
        <v>12.049586776859501</v>
      </c>
      <c r="L50">
        <v>16.099173553719012</v>
      </c>
      <c r="N50">
        <v>44.132231404958681</v>
      </c>
      <c r="O50">
        <v>37.520661157024797</v>
      </c>
      <c r="P50">
        <v>27.619834710743795</v>
      </c>
      <c r="Q50">
        <v>10.099173553719011</v>
      </c>
    </row>
    <row r="51" spans="1:17">
      <c r="A51" t="s">
        <v>45</v>
      </c>
      <c r="B51">
        <f>B49/B47*100</f>
        <v>0.83890610421505307</v>
      </c>
      <c r="C51">
        <f t="shared" ref="C51:Q51" si="14">C49/C47*100</f>
        <v>3.2330841095221809</v>
      </c>
      <c r="D51">
        <f t="shared" si="14"/>
        <v>1.7110769553528815</v>
      </c>
      <c r="E51">
        <f t="shared" si="14"/>
        <v>1.6639663295488853</v>
      </c>
      <c r="F51">
        <f t="shared" si="14"/>
        <v>4.936689622514943</v>
      </c>
      <c r="G51">
        <f t="shared" si="14"/>
        <v>2.3937692885260815</v>
      </c>
      <c r="H51">
        <f t="shared" si="14"/>
        <v>2.7908429110326849</v>
      </c>
      <c r="I51">
        <f t="shared" si="14"/>
        <v>3.9521120970691195</v>
      </c>
      <c r="J51">
        <f t="shared" si="14"/>
        <v>5.5870643078533204</v>
      </c>
      <c r="K51">
        <f t="shared" si="14"/>
        <v>2.1743240419905363</v>
      </c>
      <c r="L51">
        <f t="shared" si="14"/>
        <v>7.6361575156189145</v>
      </c>
      <c r="N51">
        <f t="shared" si="14"/>
        <v>5.4665760959388114</v>
      </c>
      <c r="O51">
        <f t="shared" si="14"/>
        <v>3.7375040878480941</v>
      </c>
      <c r="P51">
        <f>P49/P47*100</f>
        <v>4.806546543078599</v>
      </c>
      <c r="Q51">
        <f t="shared" si="14"/>
        <v>1.9817305053091372</v>
      </c>
    </row>
    <row r="54" spans="1:17" ht="23.25">
      <c r="A54" s="2" t="s">
        <v>44</v>
      </c>
    </row>
    <row r="57" spans="1:17">
      <c r="B57">
        <v>16.27</v>
      </c>
      <c r="C57">
        <v>30.99</v>
      </c>
      <c r="D57">
        <v>54.05</v>
      </c>
      <c r="E57">
        <v>18.010000000000002</v>
      </c>
      <c r="F57">
        <v>30.88</v>
      </c>
      <c r="G57">
        <v>71.180000000000007</v>
      </c>
      <c r="H57">
        <v>98.6</v>
      </c>
      <c r="I57">
        <v>15.05</v>
      </c>
      <c r="J57">
        <v>43.08</v>
      </c>
      <c r="K57">
        <v>103.27</v>
      </c>
      <c r="L57">
        <v>111.05</v>
      </c>
      <c r="M57">
        <v>407.3</v>
      </c>
      <c r="N57">
        <v>170.9</v>
      </c>
      <c r="O57">
        <v>286.3</v>
      </c>
      <c r="P57">
        <v>116.98</v>
      </c>
      <c r="Q57">
        <v>244.13</v>
      </c>
    </row>
    <row r="58" spans="1:17">
      <c r="B58">
        <v>15.78</v>
      </c>
      <c r="C58">
        <v>32.43</v>
      </c>
      <c r="D58">
        <v>52</v>
      </c>
      <c r="E58">
        <v>18.57</v>
      </c>
      <c r="F58">
        <v>30.57</v>
      </c>
      <c r="G58">
        <v>72.849999999999994</v>
      </c>
      <c r="H58">
        <v>100.63</v>
      </c>
      <c r="I58">
        <v>16</v>
      </c>
      <c r="J58">
        <v>45.24</v>
      </c>
      <c r="K58">
        <v>99.35</v>
      </c>
      <c r="L58">
        <v>119.78</v>
      </c>
      <c r="M58">
        <v>398.81</v>
      </c>
      <c r="N58">
        <v>164.64</v>
      </c>
      <c r="O58">
        <v>293.7</v>
      </c>
      <c r="P58">
        <v>119.19</v>
      </c>
      <c r="Q58">
        <v>253.16</v>
      </c>
    </row>
    <row r="59" spans="1:17">
      <c r="B59">
        <v>15.26</v>
      </c>
      <c r="C59">
        <v>31.36</v>
      </c>
      <c r="D59">
        <v>53.73</v>
      </c>
      <c r="E59">
        <v>17.79</v>
      </c>
      <c r="F59">
        <v>30.61</v>
      </c>
      <c r="G59">
        <v>69.459999999999994</v>
      </c>
      <c r="H59">
        <v>97.04</v>
      </c>
      <c r="I59">
        <v>15.16</v>
      </c>
      <c r="J59">
        <v>46.43</v>
      </c>
      <c r="K59">
        <v>110.25</v>
      </c>
      <c r="L59">
        <v>125.64</v>
      </c>
      <c r="M59">
        <v>389.07</v>
      </c>
      <c r="N59">
        <v>165.41</v>
      </c>
      <c r="O59">
        <v>287.7</v>
      </c>
      <c r="P59">
        <v>117.25</v>
      </c>
      <c r="Q59">
        <v>243.83</v>
      </c>
    </row>
    <row r="60" spans="1:17">
      <c r="B60">
        <v>15.67</v>
      </c>
      <c r="C60">
        <v>31.56</v>
      </c>
      <c r="D60">
        <v>53.78</v>
      </c>
      <c r="E60">
        <v>17.84</v>
      </c>
      <c r="F60">
        <v>31.63</v>
      </c>
      <c r="G60">
        <v>72.02</v>
      </c>
      <c r="H60">
        <v>99.02</v>
      </c>
      <c r="I60">
        <v>14.05</v>
      </c>
      <c r="J60">
        <v>41.27</v>
      </c>
      <c r="K60">
        <v>106.64</v>
      </c>
      <c r="L60">
        <v>109.57</v>
      </c>
      <c r="M60">
        <v>404.05</v>
      </c>
      <c r="N60">
        <v>163.75</v>
      </c>
      <c r="O60">
        <v>293.48</v>
      </c>
      <c r="P60">
        <v>117.88</v>
      </c>
      <c r="Q60">
        <v>255.71</v>
      </c>
    </row>
    <row r="61" spans="1:17">
      <c r="B61">
        <v>15.44</v>
      </c>
      <c r="C61">
        <v>31.11</v>
      </c>
      <c r="D61">
        <v>54.74</v>
      </c>
      <c r="E61">
        <v>17.62</v>
      </c>
      <c r="F61">
        <v>31.19</v>
      </c>
      <c r="G61">
        <v>72.22</v>
      </c>
      <c r="H61">
        <v>98.3</v>
      </c>
      <c r="I61">
        <v>15.78</v>
      </c>
      <c r="J61">
        <v>44.06</v>
      </c>
      <c r="K61">
        <v>95.2</v>
      </c>
      <c r="L61">
        <v>116.57</v>
      </c>
      <c r="M61">
        <v>392.53</v>
      </c>
      <c r="N61">
        <v>168.8</v>
      </c>
      <c r="O61">
        <v>290.75</v>
      </c>
      <c r="P61">
        <v>118.77</v>
      </c>
      <c r="Q61">
        <v>246.51</v>
      </c>
    </row>
    <row r="62" spans="1:17">
      <c r="B62">
        <v>15.82</v>
      </c>
      <c r="C62">
        <v>32.450000000000003</v>
      </c>
      <c r="D62">
        <v>53.81</v>
      </c>
      <c r="E62">
        <v>18.309999999999999</v>
      </c>
      <c r="F62">
        <v>33.19</v>
      </c>
      <c r="G62">
        <v>72.28</v>
      </c>
      <c r="H62">
        <v>101.2</v>
      </c>
      <c r="I62">
        <v>15.02</v>
      </c>
      <c r="J62">
        <v>44.13</v>
      </c>
      <c r="K62">
        <v>95.79</v>
      </c>
      <c r="L62">
        <v>124.71</v>
      </c>
      <c r="M62">
        <v>369.05</v>
      </c>
      <c r="N62">
        <v>171.32</v>
      </c>
      <c r="O62">
        <v>283.72000000000003</v>
      </c>
      <c r="P62">
        <v>119.51</v>
      </c>
      <c r="Q62">
        <v>250.35</v>
      </c>
    </row>
    <row r="63" spans="1:17">
      <c r="B63">
        <v>15.6</v>
      </c>
      <c r="C63">
        <v>30.8</v>
      </c>
      <c r="D63">
        <v>52.28</v>
      </c>
      <c r="E63">
        <v>18.29</v>
      </c>
      <c r="F63">
        <v>31.59</v>
      </c>
      <c r="G63">
        <v>71.63</v>
      </c>
      <c r="H63">
        <v>98.21</v>
      </c>
      <c r="I63">
        <v>14.71</v>
      </c>
      <c r="J63">
        <v>43.58</v>
      </c>
      <c r="K63">
        <v>108.94</v>
      </c>
      <c r="L63">
        <v>116.21</v>
      </c>
      <c r="M63">
        <v>370.76</v>
      </c>
      <c r="N63">
        <v>166.15</v>
      </c>
      <c r="O63">
        <v>284.54000000000002</v>
      </c>
      <c r="P63">
        <v>111.57</v>
      </c>
      <c r="Q63">
        <v>244.4</v>
      </c>
    </row>
    <row r="64" spans="1:17">
      <c r="B64">
        <v>15.34</v>
      </c>
      <c r="C64">
        <v>31.88</v>
      </c>
      <c r="D64">
        <v>54.29</v>
      </c>
      <c r="E64">
        <v>17.27</v>
      </c>
      <c r="F64">
        <v>31.56</v>
      </c>
      <c r="G64">
        <v>71.62</v>
      </c>
      <c r="H64">
        <v>101.5</v>
      </c>
      <c r="I64">
        <v>15.47</v>
      </c>
      <c r="J64">
        <v>44.81</v>
      </c>
      <c r="K64">
        <v>110.01</v>
      </c>
      <c r="L64">
        <v>119.75</v>
      </c>
      <c r="M64">
        <v>377.99</v>
      </c>
      <c r="N64">
        <v>167.23</v>
      </c>
      <c r="O64">
        <v>286.76</v>
      </c>
      <c r="P64">
        <v>114.99</v>
      </c>
      <c r="Q64">
        <v>250.22</v>
      </c>
    </row>
    <row r="65" spans="1:17">
      <c r="B65">
        <v>15.46</v>
      </c>
      <c r="C65">
        <v>31.32</v>
      </c>
      <c r="D65">
        <v>53.15</v>
      </c>
      <c r="E65">
        <v>18.29</v>
      </c>
      <c r="F65">
        <v>31.33</v>
      </c>
      <c r="G65">
        <v>70.97</v>
      </c>
      <c r="H65">
        <v>139.19999999999999</v>
      </c>
      <c r="I65">
        <v>14.76</v>
      </c>
      <c r="J65">
        <v>42.21</v>
      </c>
      <c r="K65">
        <v>104.33</v>
      </c>
      <c r="L65">
        <v>115.82</v>
      </c>
      <c r="M65">
        <v>361.84</v>
      </c>
      <c r="N65">
        <v>166.88</v>
      </c>
      <c r="O65">
        <v>285.48</v>
      </c>
      <c r="P65">
        <v>117.1</v>
      </c>
      <c r="Q65">
        <v>251.63</v>
      </c>
    </row>
    <row r="66" spans="1:17">
      <c r="B66">
        <v>17.3</v>
      </c>
      <c r="C66">
        <v>31.15</v>
      </c>
      <c r="D66">
        <v>52.56</v>
      </c>
      <c r="E66">
        <v>18.579999999999998</v>
      </c>
      <c r="F66">
        <v>32.35</v>
      </c>
      <c r="G66">
        <v>73.650000000000006</v>
      </c>
      <c r="H66">
        <v>100.64</v>
      </c>
      <c r="I66">
        <v>15.15</v>
      </c>
      <c r="J66">
        <v>44.88</v>
      </c>
      <c r="K66">
        <v>103.93</v>
      </c>
      <c r="L66">
        <v>123.82</v>
      </c>
      <c r="M66">
        <v>365.64</v>
      </c>
      <c r="N66">
        <v>162.9</v>
      </c>
      <c r="O66">
        <v>292.27</v>
      </c>
      <c r="P66">
        <v>118.38</v>
      </c>
      <c r="Q66">
        <v>243.46</v>
      </c>
    </row>
    <row r="67" spans="1:17">
      <c r="B67">
        <v>16.3</v>
      </c>
      <c r="C67">
        <v>30.8</v>
      </c>
      <c r="D67">
        <v>54.34</v>
      </c>
      <c r="E67">
        <v>18.25</v>
      </c>
      <c r="F67">
        <v>32.770000000000003</v>
      </c>
      <c r="G67">
        <v>72.430000000000007</v>
      </c>
      <c r="H67">
        <v>97.46</v>
      </c>
      <c r="I67">
        <v>15.49</v>
      </c>
      <c r="J67">
        <v>44.22</v>
      </c>
      <c r="K67">
        <v>104.04</v>
      </c>
      <c r="L67">
        <v>122.5</v>
      </c>
      <c r="M67">
        <v>366.48</v>
      </c>
      <c r="N67">
        <v>170.07</v>
      </c>
      <c r="O67">
        <v>281.91000000000003</v>
      </c>
      <c r="P67">
        <v>116.56</v>
      </c>
      <c r="Q67">
        <v>245.79</v>
      </c>
    </row>
    <row r="68" spans="1:17">
      <c r="A68" t="s">
        <v>4</v>
      </c>
      <c r="B68">
        <f>AVERAGE(B55:B67)</f>
        <v>15.840000000000003</v>
      </c>
      <c r="C68">
        <f t="shared" ref="C68:Q68" si="15">AVERAGE(C55:C67)</f>
        <v>31.440909090909088</v>
      </c>
      <c r="D68">
        <f t="shared" si="15"/>
        <v>53.520909090909093</v>
      </c>
      <c r="E68">
        <f t="shared" si="15"/>
        <v>18.074545454545454</v>
      </c>
      <c r="F68">
        <f t="shared" si="15"/>
        <v>31.606363636363639</v>
      </c>
      <c r="G68">
        <f t="shared" si="15"/>
        <v>71.846363636363634</v>
      </c>
      <c r="H68">
        <f t="shared" si="15"/>
        <v>102.8909090909091</v>
      </c>
      <c r="I68">
        <f t="shared" si="15"/>
        <v>15.14909090909091</v>
      </c>
      <c r="J68">
        <f t="shared" si="15"/>
        <v>43.991818181818182</v>
      </c>
      <c r="K68">
        <f t="shared" si="15"/>
        <v>103.79545454545455</v>
      </c>
      <c r="L68">
        <f t="shared" si="15"/>
        <v>118.67454545454544</v>
      </c>
      <c r="M68">
        <f t="shared" si="15"/>
        <v>382.13818181818175</v>
      </c>
      <c r="N68">
        <f t="shared" si="15"/>
        <v>167.09545454545454</v>
      </c>
      <c r="O68">
        <f t="shared" si="15"/>
        <v>287.87363636363631</v>
      </c>
      <c r="P68">
        <f t="shared" si="15"/>
        <v>117.10727272727271</v>
      </c>
      <c r="Q68">
        <f t="shared" si="15"/>
        <v>248.10818181818183</v>
      </c>
    </row>
    <row r="69" spans="1:17">
      <c r="A69" t="s">
        <v>5</v>
      </c>
      <c r="B69">
        <f>MIN(B55:B67)</f>
        <v>15.26</v>
      </c>
      <c r="C69">
        <f t="shared" ref="C69:Q69" si="16">MIN(C55:C67)</f>
        <v>30.8</v>
      </c>
      <c r="D69">
        <f t="shared" si="16"/>
        <v>52</v>
      </c>
      <c r="E69">
        <f t="shared" si="16"/>
        <v>17.27</v>
      </c>
      <c r="F69">
        <f t="shared" si="16"/>
        <v>30.57</v>
      </c>
      <c r="G69">
        <f t="shared" si="16"/>
        <v>69.459999999999994</v>
      </c>
      <c r="H69">
        <f t="shared" si="16"/>
        <v>97.04</v>
      </c>
      <c r="I69">
        <f t="shared" si="16"/>
        <v>14.05</v>
      </c>
      <c r="J69">
        <f t="shared" si="16"/>
        <v>41.27</v>
      </c>
      <c r="K69">
        <f t="shared" si="16"/>
        <v>95.2</v>
      </c>
      <c r="L69">
        <f t="shared" si="16"/>
        <v>109.57</v>
      </c>
      <c r="M69">
        <f t="shared" si="16"/>
        <v>361.84</v>
      </c>
      <c r="N69">
        <f t="shared" si="16"/>
        <v>162.9</v>
      </c>
      <c r="O69">
        <f t="shared" si="16"/>
        <v>281.91000000000003</v>
      </c>
      <c r="P69">
        <f t="shared" si="16"/>
        <v>111.57</v>
      </c>
      <c r="Q69">
        <f t="shared" si="16"/>
        <v>243.46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workbookViewId="0">
      <selection activeCell="F20" sqref="F20"/>
    </sheetView>
  </sheetViews>
  <sheetFormatPr defaultRowHeight="15"/>
  <sheetData>
    <row r="2" spans="2:7">
      <c r="C2" t="s">
        <v>46</v>
      </c>
      <c r="D2" t="s">
        <v>48</v>
      </c>
      <c r="E2" t="s">
        <v>49</v>
      </c>
      <c r="F2" t="s">
        <v>50</v>
      </c>
      <c r="G2" t="s">
        <v>47</v>
      </c>
    </row>
    <row r="3" spans="2:7">
      <c r="B3" t="s">
        <v>51</v>
      </c>
      <c r="C3">
        <v>661</v>
      </c>
      <c r="D3">
        <v>661</v>
      </c>
      <c r="E3">
        <v>661</v>
      </c>
      <c r="F3">
        <v>661</v>
      </c>
      <c r="G3">
        <v>661</v>
      </c>
    </row>
    <row r="4" spans="2:7">
      <c r="B4" t="s">
        <v>52</v>
      </c>
      <c r="C4">
        <v>914</v>
      </c>
      <c r="D4">
        <v>914</v>
      </c>
      <c r="E4">
        <v>914</v>
      </c>
      <c r="F4">
        <v>914</v>
      </c>
      <c r="G4">
        <v>914</v>
      </c>
    </row>
    <row r="5" spans="2:7">
      <c r="B5" t="s">
        <v>53</v>
      </c>
      <c r="C5">
        <v>1354</v>
      </c>
      <c r="D5">
        <v>1354</v>
      </c>
      <c r="E5">
        <v>1355</v>
      </c>
      <c r="F5">
        <v>1354</v>
      </c>
      <c r="G5">
        <v>1396</v>
      </c>
    </row>
    <row r="6" spans="2:7">
      <c r="B6" t="s">
        <v>54</v>
      </c>
      <c r="C6">
        <v>955</v>
      </c>
      <c r="D6">
        <v>955</v>
      </c>
      <c r="E6">
        <v>955</v>
      </c>
      <c r="F6">
        <v>955</v>
      </c>
      <c r="G6">
        <v>959</v>
      </c>
    </row>
    <row r="7" spans="2:7">
      <c r="B7" t="s">
        <v>55</v>
      </c>
      <c r="C7">
        <v>751</v>
      </c>
      <c r="D7">
        <v>751</v>
      </c>
      <c r="E7">
        <v>751</v>
      </c>
      <c r="F7">
        <v>751</v>
      </c>
      <c r="G7">
        <v>763</v>
      </c>
    </row>
    <row r="8" spans="2:7">
      <c r="B8" t="s">
        <v>56</v>
      </c>
      <c r="C8">
        <v>1272</v>
      </c>
      <c r="D8">
        <v>1272</v>
      </c>
      <c r="E8">
        <v>1274</v>
      </c>
      <c r="F8">
        <v>1275</v>
      </c>
      <c r="G8">
        <v>1419</v>
      </c>
    </row>
    <row r="9" spans="2:7">
      <c r="B9" t="s">
        <v>57</v>
      </c>
      <c r="C9">
        <v>1221</v>
      </c>
      <c r="D9">
        <v>1239</v>
      </c>
      <c r="E9">
        <v>1223</v>
      </c>
      <c r="F9">
        <v>1223</v>
      </c>
      <c r="G9">
        <v>1312</v>
      </c>
    </row>
    <row r="10" spans="2:7">
      <c r="B10" t="s">
        <v>58</v>
      </c>
      <c r="C10">
        <v>534</v>
      </c>
      <c r="D10">
        <v>534</v>
      </c>
      <c r="E10">
        <v>534</v>
      </c>
      <c r="F10">
        <v>534</v>
      </c>
      <c r="G10">
        <v>537</v>
      </c>
    </row>
    <row r="11" spans="2:7">
      <c r="B11" t="s">
        <v>59</v>
      </c>
      <c r="C11">
        <v>521</v>
      </c>
      <c r="D11">
        <v>528</v>
      </c>
      <c r="E11">
        <v>521</v>
      </c>
      <c r="F11">
        <v>521</v>
      </c>
      <c r="G11">
        <v>544</v>
      </c>
    </row>
    <row r="12" spans="2:7">
      <c r="B12" t="s">
        <v>60</v>
      </c>
      <c r="C12">
        <v>682</v>
      </c>
      <c r="D12">
        <v>688</v>
      </c>
      <c r="E12">
        <v>682</v>
      </c>
      <c r="F12">
        <v>687</v>
      </c>
      <c r="G12">
        <v>705</v>
      </c>
    </row>
    <row r="13" spans="2:7">
      <c r="B13" t="s">
        <v>61</v>
      </c>
      <c r="C13">
        <v>237</v>
      </c>
      <c r="D13">
        <v>244</v>
      </c>
      <c r="E13">
        <v>237</v>
      </c>
      <c r="F13">
        <v>237</v>
      </c>
      <c r="G13">
        <v>272</v>
      </c>
    </row>
    <row r="14" spans="2:7">
      <c r="B14" t="s">
        <v>62</v>
      </c>
      <c r="C14">
        <v>1162</v>
      </c>
      <c r="D14">
        <v>1215</v>
      </c>
      <c r="E14">
        <v>1162</v>
      </c>
      <c r="F14">
        <v>1170</v>
      </c>
      <c r="G14">
        <v>1194</v>
      </c>
    </row>
    <row r="15" spans="2:7">
      <c r="B15" t="s">
        <v>63</v>
      </c>
      <c r="C15">
        <v>820</v>
      </c>
      <c r="D15">
        <v>824</v>
      </c>
      <c r="E15">
        <v>820</v>
      </c>
      <c r="F15">
        <v>820</v>
      </c>
      <c r="G15">
        <v>909</v>
      </c>
    </row>
    <row r="16" spans="2:7">
      <c r="B16" t="s">
        <v>64</v>
      </c>
      <c r="C16">
        <v>1034</v>
      </c>
      <c r="D16">
        <v>1038</v>
      </c>
      <c r="E16">
        <v>1036</v>
      </c>
      <c r="F16">
        <v>1034</v>
      </c>
      <c r="G16">
        <v>1098</v>
      </c>
    </row>
    <row r="17" spans="2:8">
      <c r="B17" t="s">
        <v>65</v>
      </c>
      <c r="C17">
        <v>593</v>
      </c>
      <c r="D17">
        <v>602</v>
      </c>
      <c r="E17">
        <v>594</v>
      </c>
      <c r="F17">
        <v>594</v>
      </c>
      <c r="G17">
        <v>644</v>
      </c>
    </row>
    <row r="18" spans="2:8">
      <c r="B18" t="s">
        <v>66</v>
      </c>
      <c r="C18">
        <v>681</v>
      </c>
      <c r="D18">
        <v>694</v>
      </c>
      <c r="E18">
        <v>683</v>
      </c>
      <c r="F18">
        <v>683</v>
      </c>
      <c r="G18">
        <v>748</v>
      </c>
    </row>
    <row r="22" spans="2:8">
      <c r="H22" s="4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size</vt:lpstr>
      <vt:lpstr>Selector</vt:lpstr>
      <vt:lpstr>Chen dataset</vt:lpstr>
      <vt:lpstr>optimal solution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2014-09-23T10:49:41Z</dcterms:modified>
</cp:coreProperties>
</file>