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I\OneDrive\Documents\Ayushi_UGP\"/>
    </mc:Choice>
  </mc:AlternateContent>
  <xr:revisionPtr revIDLastSave="0" documentId="8_{69F2C379-DC30-4907-9506-F7E628E51F55}" xr6:coauthVersionLast="47" xr6:coauthVersionMax="47" xr10:uidLastSave="{00000000-0000-0000-0000-000000000000}"/>
  <bookViews>
    <workbookView xWindow="-108" yWindow="-108" windowWidth="23256" windowHeight="12456" xr2:uid="{A4F486D5-5920-45D1-AF93-E66C5B3C220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" l="1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H27" i="3"/>
  <c r="I27" i="3"/>
  <c r="D3" i="3"/>
  <c r="F3" i="3" s="1"/>
  <c r="J3" i="3" s="1"/>
  <c r="D4" i="3"/>
  <c r="D5" i="3"/>
  <c r="F5" i="3" s="1"/>
  <c r="J5" i="3" s="1"/>
  <c r="D6" i="3"/>
  <c r="D7" i="3"/>
  <c r="D8" i="3"/>
  <c r="D9" i="3"/>
  <c r="D10" i="3"/>
  <c r="D11" i="3"/>
  <c r="D12" i="3"/>
  <c r="D13" i="3"/>
  <c r="F13" i="3" s="1"/>
  <c r="D14" i="3"/>
  <c r="F14" i="3" s="1"/>
  <c r="D15" i="3"/>
  <c r="F15" i="3" s="1"/>
  <c r="D16" i="3"/>
  <c r="F16" i="3" s="1"/>
  <c r="D17" i="3"/>
  <c r="F17" i="3" s="1"/>
  <c r="D18" i="3"/>
  <c r="D19" i="3"/>
  <c r="D20" i="3"/>
  <c r="F20" i="3" s="1"/>
  <c r="D21" i="3"/>
  <c r="F21" i="3" s="1"/>
  <c r="D22" i="3"/>
  <c r="D23" i="3"/>
  <c r="F23" i="3" s="1"/>
  <c r="D24" i="3"/>
  <c r="F24" i="3" s="1"/>
  <c r="D25" i="3"/>
  <c r="F25" i="3" s="1"/>
  <c r="D2" i="3"/>
  <c r="F11" i="3"/>
  <c r="F12" i="3"/>
  <c r="F2" i="3"/>
  <c r="J2" i="3" s="1"/>
  <c r="B28" i="3"/>
  <c r="L28" i="3" s="1"/>
  <c r="M28" i="3" s="1"/>
  <c r="O28" i="3" s="1"/>
  <c r="F22" i="3"/>
  <c r="F19" i="3"/>
  <c r="F18" i="3"/>
  <c r="F10" i="3"/>
  <c r="F9" i="3"/>
  <c r="F8" i="3"/>
  <c r="F7" i="3"/>
  <c r="F6" i="3"/>
  <c r="J6" i="3" s="1"/>
  <c r="F4" i="3"/>
  <c r="J4" i="3" s="1"/>
  <c r="N28" i="2"/>
  <c r="O28" i="1"/>
  <c r="O27" i="1"/>
  <c r="J27" i="1"/>
  <c r="L27" i="1" s="1"/>
  <c r="M27" i="1" s="1"/>
  <c r="I27" i="1"/>
  <c r="M28" i="1"/>
  <c r="L28" i="1"/>
  <c r="B28" i="1"/>
  <c r="H27" i="1"/>
  <c r="H27" i="2"/>
  <c r="F3" i="1"/>
  <c r="F4" i="1"/>
  <c r="F5" i="1"/>
  <c r="F6" i="1"/>
  <c r="F7" i="1"/>
  <c r="F8" i="1"/>
  <c r="F9" i="1"/>
  <c r="J9" i="1" s="1"/>
  <c r="F10" i="1"/>
  <c r="J10" i="1" s="1"/>
  <c r="F11" i="1"/>
  <c r="J11" i="1" s="1"/>
  <c r="F12" i="1"/>
  <c r="J12" i="1" s="1"/>
  <c r="F13" i="1"/>
  <c r="J13" i="1" s="1"/>
  <c r="F14" i="1"/>
  <c r="J14" i="1" s="1"/>
  <c r="F15" i="1"/>
  <c r="F16" i="1"/>
  <c r="F17" i="1"/>
  <c r="F18" i="1"/>
  <c r="F19" i="1"/>
  <c r="F20" i="1"/>
  <c r="F21" i="1"/>
  <c r="J21" i="1" s="1"/>
  <c r="F22" i="1"/>
  <c r="J22" i="1" s="1"/>
  <c r="F23" i="1"/>
  <c r="J23" i="1" s="1"/>
  <c r="F24" i="1"/>
  <c r="J24" i="1" s="1"/>
  <c r="F25" i="1"/>
  <c r="J25" i="1" s="1"/>
  <c r="F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  <c r="D4" i="1"/>
  <c r="D2" i="1"/>
  <c r="D10" i="2"/>
  <c r="J20" i="1"/>
  <c r="J19" i="1"/>
  <c r="J18" i="1"/>
  <c r="J17" i="1"/>
  <c r="J16" i="1"/>
  <c r="J15" i="1"/>
  <c r="J8" i="1"/>
  <c r="J7" i="1"/>
  <c r="J6" i="1"/>
  <c r="J5" i="1"/>
  <c r="J4" i="1"/>
  <c r="J3" i="1"/>
  <c r="J2" i="1"/>
  <c r="M28" i="2"/>
  <c r="L28" i="2"/>
  <c r="K28" i="2"/>
  <c r="B28" i="2"/>
  <c r="M27" i="2"/>
  <c r="I27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" i="2"/>
  <c r="J27" i="2" s="1"/>
  <c r="D3" i="2"/>
  <c r="D4" i="2"/>
  <c r="D5" i="2"/>
  <c r="D6" i="2"/>
  <c r="D7" i="2"/>
  <c r="D8" i="2"/>
  <c r="D9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" i="2"/>
  <c r="J27" i="3" l="1"/>
  <c r="L27" i="3" s="1"/>
  <c r="M27" i="3" s="1"/>
  <c r="O27" i="3" s="1"/>
  <c r="K27" i="2"/>
  <c r="L27" i="2" l="1"/>
</calcChain>
</file>

<file path=xl/sharedStrings.xml><?xml version="1.0" encoding="utf-8"?>
<sst xmlns="http://schemas.openxmlformats.org/spreadsheetml/2006/main" count="125" uniqueCount="44">
  <si>
    <t>t1</t>
  </si>
  <si>
    <t>.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</si>
  <si>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</si>
  <si>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</si>
  <si>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</si>
  <si>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</si>
  <si>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</si>
  <si>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</si>
  <si>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</si>
  <si>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</si>
  <si>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</si>
  <si>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</si>
  <si>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</si>
  <si>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</si>
  <si>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</si>
  <si>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</si>
  <si>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</si>
  <si>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</si>
  <si>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</si>
  <si>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</si>
  <si>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</si>
  <si>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</si>
  <si>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</si>
  <si>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</si>
  <si>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</si>
  <si>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Solar</t>
  </si>
  <si>
    <t>load</t>
  </si>
  <si>
    <t>wind</t>
  </si>
  <si>
    <t>SOC</t>
  </si>
  <si>
    <t>Pc</t>
  </si>
  <si>
    <t>Pd</t>
  </si>
  <si>
    <t>Ps</t>
  </si>
  <si>
    <t>fixed cost</t>
  </si>
  <si>
    <t>Total VC for 1 day</t>
  </si>
  <si>
    <t>Total VC for 1 Day</t>
  </si>
  <si>
    <t>Solar*10</t>
  </si>
  <si>
    <t>Solar*6</t>
  </si>
  <si>
    <t>solar</t>
  </si>
  <si>
    <t>Solar*8</t>
  </si>
  <si>
    <t>Pgrid</t>
  </si>
  <si>
    <t>Solar Used</t>
  </si>
  <si>
    <t>Total VC for a month</t>
  </si>
  <si>
    <t>Total cost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</si>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</sst>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8"/>
      <color rgb="FF005B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load</c:v>
                </c:pt>
              </c:strCache>
            </c:strRef>
          </c:tx>
          <c:spPr>
            <a:ln w="920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Sheet1!$A$2:$A$27</c:f>
              <c:strCache>
                <c:ptCount val="2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</c:strCache>
            </c:strRef>
          </c:xVal>
          <c:yVal>
            <c:numRef>
              <c:f>Sheet1!$B$2:$B$27</c:f>
              <c:numCache>
                <c:formatCode>General</c:formatCode>
                <c:ptCount val="26"/>
                <c:pt idx="0">
                  <c:v>3.9454000000059599</c:v>
                </c:pt>
                <c:pt idx="1">
                  <c:v>4.2723999999985001</c:v>
                </c:pt>
                <c:pt idx="2">
                  <c:v>4.1002000000029701</c:v>
                </c:pt>
                <c:pt idx="3">
                  <c:v>4.0295999999940397</c:v>
                </c:pt>
                <c:pt idx="4">
                  <c:v>4.0638000000044698</c:v>
                </c:pt>
                <c:pt idx="5">
                  <c:v>4.03779999999702</c:v>
                </c:pt>
                <c:pt idx="6">
                  <c:v>4.0558000000044698</c:v>
                </c:pt>
                <c:pt idx="7">
                  <c:v>4.1507999999970195</c:v>
                </c:pt>
                <c:pt idx="8">
                  <c:v>4.2963999999985099</c:v>
                </c:pt>
                <c:pt idx="9">
                  <c:v>4.2352000000029699</c:v>
                </c:pt>
                <c:pt idx="10">
                  <c:v>3.98199999999999</c:v>
                </c:pt>
                <c:pt idx="11">
                  <c:v>4.048</c:v>
                </c:pt>
                <c:pt idx="12">
                  <c:v>4.2287999999970198</c:v>
                </c:pt>
                <c:pt idx="13">
                  <c:v>4.2897999999970198</c:v>
                </c:pt>
                <c:pt idx="14">
                  <c:v>4.0054000000014902</c:v>
                </c:pt>
                <c:pt idx="15">
                  <c:v>4.2888000000000002</c:v>
                </c:pt>
                <c:pt idx="16">
                  <c:v>4.3128000000059501</c:v>
                </c:pt>
                <c:pt idx="17">
                  <c:v>4.6245999999940404</c:v>
                </c:pt>
                <c:pt idx="18">
                  <c:v>4.8183999999985101</c:v>
                </c:pt>
                <c:pt idx="19">
                  <c:v>4.9567999999970196</c:v>
                </c:pt>
                <c:pt idx="20">
                  <c:v>4.8323999999984997</c:v>
                </c:pt>
                <c:pt idx="21">
                  <c:v>4.8362000000104297</c:v>
                </c:pt>
                <c:pt idx="22">
                  <c:v>5.01599999999255</c:v>
                </c:pt>
                <c:pt idx="23">
                  <c:v>4.8242000000029801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D-41CF-8945-CAD95874BF91}"/>
            </c:ext>
          </c:extLst>
        </c:ser>
        <c:ser>
          <c:idx val="1"/>
          <c:order val="1"/>
          <c:tx>
            <c:v>Solar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strRef>
              <c:f>Sheet1!$A$2:$A$25</c:f>
              <c:strCache>
                <c:ptCount val="2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</c:strCache>
            </c:strRef>
          </c:xVal>
          <c:yVal>
            <c:numRef>
              <c:f>Sheet1!$J$2:$J$25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4.2963999999999993</c:v>
                </c:pt>
                <c:pt idx="9">
                  <c:v>4.2351999999999999</c:v>
                </c:pt>
                <c:pt idx="10">
                  <c:v>3.9819999999999998</c:v>
                </c:pt>
                <c:pt idx="11">
                  <c:v>4.048</c:v>
                </c:pt>
                <c:pt idx="12">
                  <c:v>4.2287999999999997</c:v>
                </c:pt>
                <c:pt idx="13">
                  <c:v>4.2897999999999996</c:v>
                </c:pt>
                <c:pt idx="14">
                  <c:v>4.0053999999999998</c:v>
                </c:pt>
                <c:pt idx="15">
                  <c:v>4.2888000000000002</c:v>
                </c:pt>
                <c:pt idx="16">
                  <c:v>4.3127999999999993</c:v>
                </c:pt>
                <c:pt idx="17">
                  <c:v>3.04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7D-41CF-8945-CAD95874BF91}"/>
            </c:ext>
          </c:extLst>
        </c:ser>
        <c:ser>
          <c:idx val="2"/>
          <c:order val="2"/>
          <c:tx>
            <c:v>Pc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Sheet1!$A$2:$A$25</c:f>
              <c:strCache>
                <c:ptCount val="2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</c:strCache>
            </c:strRef>
          </c:xVal>
          <c:yVal>
            <c:numRef>
              <c:f>Sheet1!$G$2:$G$25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0.2636</c:v>
                </c:pt>
                <c:pt idx="9">
                  <c:v>1.8448</c:v>
                </c:pt>
                <c:pt idx="10">
                  <c:v>3.5379999999999998</c:v>
                </c:pt>
                <c:pt idx="11">
                  <c:v>3.6320000000000001</c:v>
                </c:pt>
                <c:pt idx="12">
                  <c:v>3.2911999999999999</c:v>
                </c:pt>
                <c:pt idx="13">
                  <c:v>2.5102000000000002</c:v>
                </c:pt>
                <c:pt idx="14">
                  <c:v>2.2345999999999999</c:v>
                </c:pt>
                <c:pt idx="15">
                  <c:v>1.6312</c:v>
                </c:pt>
                <c:pt idx="16">
                  <c:v>0.32719999999999999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7D-41CF-8945-CAD95874BF91}"/>
            </c:ext>
          </c:extLst>
        </c:ser>
        <c:ser>
          <c:idx val="3"/>
          <c:order val="3"/>
          <c:tx>
            <c:v>Pd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Sheet1!$A$2:$A$25</c:f>
              <c:strCache>
                <c:ptCount val="2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</c:strCache>
            </c:strRef>
          </c:xVal>
          <c:yVal>
            <c:numRef>
              <c:f>Sheet1!$H$2:$H$25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1.5846</c:v>
                </c:pt>
                <c:pt idx="18">
                  <c:v>4.2298</c:v>
                </c:pt>
                <c:pt idx="19">
                  <c:v>4.9568000000000003</c:v>
                </c:pt>
                <c:pt idx="20">
                  <c:v>0.34549999999999997</c:v>
                </c:pt>
                <c:pt idx="21">
                  <c:v>0.34549999999999997</c:v>
                </c:pt>
                <c:pt idx="22">
                  <c:v>5.016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7D-41CF-8945-CAD95874BF91}"/>
            </c:ext>
          </c:extLst>
        </c:ser>
        <c:ser>
          <c:idx val="4"/>
          <c:order val="4"/>
          <c:tx>
            <c:v>Pth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Sheet1!$A$2:$A$25</c:f>
              <c:strCache>
                <c:ptCount val="2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</c:strCache>
            </c:strRef>
          </c:xVal>
          <c:yVal>
            <c:numRef>
              <c:f>Sheet1!$I$2:$I$25</c:f>
              <c:numCache>
                <c:formatCode>General</c:formatCode>
                <c:ptCount val="24"/>
                <c:pt idx="0">
                  <c:v>3.9453999999999998</c:v>
                </c:pt>
                <c:pt idx="1">
                  <c:v>4.2724000000000002</c:v>
                </c:pt>
                <c:pt idx="2">
                  <c:v>4.1002000000000001</c:v>
                </c:pt>
                <c:pt idx="3">
                  <c:v>4.0296000000000003</c:v>
                </c:pt>
                <c:pt idx="4">
                  <c:v>4.0637999999999996</c:v>
                </c:pt>
                <c:pt idx="5">
                  <c:v>4.0377999999999998</c:v>
                </c:pt>
                <c:pt idx="6">
                  <c:v>4.0557999999999996</c:v>
                </c:pt>
                <c:pt idx="7">
                  <c:v>4.1508000000000003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0.58860000000000001</c:v>
                </c:pt>
                <c:pt idx="19">
                  <c:v>0</c:v>
                </c:pt>
                <c:pt idx="20">
                  <c:v>4.4869000000000003</c:v>
                </c:pt>
                <c:pt idx="21">
                  <c:v>4.4907000000000004</c:v>
                </c:pt>
                <c:pt idx="22">
                  <c:v>0</c:v>
                </c:pt>
                <c:pt idx="23">
                  <c:v>4.8242000000000003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7D-41CF-8945-CAD95874B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44463"/>
        <c:axId val="23255503"/>
      </c:scatterChart>
      <c:valAx>
        <c:axId val="23244463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5503"/>
        <c:crosses val="autoZero"/>
        <c:crossBetween val="midCat"/>
        <c:majorUnit val="1"/>
      </c:valAx>
      <c:valAx>
        <c:axId val="2325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4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load</c:v>
                </c:pt>
              </c:strCache>
            </c:strRef>
          </c:tx>
          <c:spPr>
            <a:ln w="920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Sheet2!$A$2:$A$27</c:f>
              <c:strCache>
                <c:ptCount val="2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</c:strCache>
            </c:strRef>
          </c:xVal>
          <c:yVal>
            <c:numRef>
              <c:f>Sheet2!$B$2:$B$27</c:f>
              <c:numCache>
                <c:formatCode>General</c:formatCode>
                <c:ptCount val="26"/>
                <c:pt idx="0">
                  <c:v>3.9454000000059599</c:v>
                </c:pt>
                <c:pt idx="1">
                  <c:v>4.2723999999985001</c:v>
                </c:pt>
                <c:pt idx="2">
                  <c:v>4.1002000000029701</c:v>
                </c:pt>
                <c:pt idx="3">
                  <c:v>4.0295999999940397</c:v>
                </c:pt>
                <c:pt idx="4">
                  <c:v>4.0638000000044698</c:v>
                </c:pt>
                <c:pt idx="5">
                  <c:v>4.03779999999702</c:v>
                </c:pt>
                <c:pt idx="6">
                  <c:v>4.0558000000044698</c:v>
                </c:pt>
                <c:pt idx="7">
                  <c:v>4.1507999999970195</c:v>
                </c:pt>
                <c:pt idx="8">
                  <c:v>4.2963999999985099</c:v>
                </c:pt>
                <c:pt idx="9">
                  <c:v>4.2352000000029699</c:v>
                </c:pt>
                <c:pt idx="10">
                  <c:v>3.98199999999999</c:v>
                </c:pt>
                <c:pt idx="11">
                  <c:v>4.048</c:v>
                </c:pt>
                <c:pt idx="12">
                  <c:v>4.2287999999970198</c:v>
                </c:pt>
                <c:pt idx="13">
                  <c:v>4.2897999999970198</c:v>
                </c:pt>
                <c:pt idx="14">
                  <c:v>4.0054000000014902</c:v>
                </c:pt>
                <c:pt idx="15">
                  <c:v>4.2888000000000002</c:v>
                </c:pt>
                <c:pt idx="16">
                  <c:v>4.3128000000059501</c:v>
                </c:pt>
                <c:pt idx="17">
                  <c:v>4.6245999999940404</c:v>
                </c:pt>
                <c:pt idx="18">
                  <c:v>4.8183999999985101</c:v>
                </c:pt>
                <c:pt idx="19">
                  <c:v>4.9567999999970196</c:v>
                </c:pt>
                <c:pt idx="20">
                  <c:v>4.8323999999984997</c:v>
                </c:pt>
                <c:pt idx="21">
                  <c:v>4.8362000000104297</c:v>
                </c:pt>
                <c:pt idx="22">
                  <c:v>5.01599999999255</c:v>
                </c:pt>
                <c:pt idx="23">
                  <c:v>4.8242000000029801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C6-4A79-9824-27FBFD5E0AD1}"/>
            </c:ext>
          </c:extLst>
        </c:ser>
        <c:ser>
          <c:idx val="1"/>
          <c:order val="1"/>
          <c:tx>
            <c:v>Solar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strRef>
              <c:f>Sheet2!$A$2:$A$25</c:f>
              <c:strCache>
                <c:ptCount val="2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</c:strCache>
            </c:strRef>
          </c:xVal>
          <c:yVal>
            <c:numRef>
              <c:f>Sheet2!$J$2:$J$25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4.2964000000000002</c:v>
                </c:pt>
                <c:pt idx="9">
                  <c:v>4.2351999999999999</c:v>
                </c:pt>
                <c:pt idx="10">
                  <c:v>3.9820000000000002</c:v>
                </c:pt>
                <c:pt idx="11">
                  <c:v>4.048</c:v>
                </c:pt>
                <c:pt idx="12">
                  <c:v>4.2288000000000006</c:v>
                </c:pt>
                <c:pt idx="13">
                  <c:v>4.2897999999999996</c:v>
                </c:pt>
                <c:pt idx="14">
                  <c:v>4.0053999999999998</c:v>
                </c:pt>
                <c:pt idx="15">
                  <c:v>4.2888000000000002</c:v>
                </c:pt>
                <c:pt idx="16">
                  <c:v>4.3127999999999993</c:v>
                </c:pt>
                <c:pt idx="17">
                  <c:v>3.8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C6-4A79-9824-27FBFD5E0AD1}"/>
            </c:ext>
          </c:extLst>
        </c:ser>
        <c:ser>
          <c:idx val="2"/>
          <c:order val="2"/>
          <c:tx>
            <c:v>Pc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Sheet2!$A$2:$A$25</c:f>
              <c:strCache>
                <c:ptCount val="2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</c:strCache>
            </c:strRef>
          </c:xVal>
          <c:yVal>
            <c:numRef>
              <c:f>Sheet2!$G$2:$G$25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1.4036</c:v>
                </c:pt>
                <c:pt idx="9">
                  <c:v>3.3647999999999998</c:v>
                </c:pt>
                <c:pt idx="10">
                  <c:v>5.4180000000000001</c:v>
                </c:pt>
                <c:pt idx="11">
                  <c:v>5.5519999999999996</c:v>
                </c:pt>
                <c:pt idx="12">
                  <c:v>5.1711999999999998</c:v>
                </c:pt>
                <c:pt idx="13">
                  <c:v>4.2102000000000004</c:v>
                </c:pt>
                <c:pt idx="14">
                  <c:v>3.7946</c:v>
                </c:pt>
                <c:pt idx="15">
                  <c:v>3.1112000000000002</c:v>
                </c:pt>
                <c:pt idx="16">
                  <c:v>1.4872000000000001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0C6-4A79-9824-27FBFD5E0AD1}"/>
            </c:ext>
          </c:extLst>
        </c:ser>
        <c:ser>
          <c:idx val="3"/>
          <c:order val="3"/>
          <c:tx>
            <c:v>Pd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Sheet2!$A$2:$A$25</c:f>
              <c:strCache>
                <c:ptCount val="2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</c:strCache>
            </c:strRef>
          </c:xVal>
          <c:yVal>
            <c:numRef>
              <c:f>Sheet2!$H$2:$H$25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4.8183999999999996</c:v>
                </c:pt>
                <c:pt idx="19">
                  <c:v>4.9568000000000003</c:v>
                </c:pt>
                <c:pt idx="20">
                  <c:v>4.8323999999999998</c:v>
                </c:pt>
                <c:pt idx="21">
                  <c:v>4.8361999999999998</c:v>
                </c:pt>
                <c:pt idx="22">
                  <c:v>5.016</c:v>
                </c:pt>
                <c:pt idx="23">
                  <c:v>4.1936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0C6-4A79-9824-27FBFD5E0AD1}"/>
            </c:ext>
          </c:extLst>
        </c:ser>
        <c:ser>
          <c:idx val="4"/>
          <c:order val="4"/>
          <c:tx>
            <c:v>Pth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Sheet2!$A$2:$A$25</c:f>
              <c:strCache>
                <c:ptCount val="2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</c:strCache>
            </c:strRef>
          </c:xVal>
          <c:yVal>
            <c:numRef>
              <c:f>Sheet2!$I$2:$I$25</c:f>
              <c:numCache>
                <c:formatCode>0.00</c:formatCode>
                <c:ptCount val="24"/>
                <c:pt idx="0">
                  <c:v>3.9453999999999998</c:v>
                </c:pt>
                <c:pt idx="1">
                  <c:v>4.2724000000000002</c:v>
                </c:pt>
                <c:pt idx="2">
                  <c:v>4.1002000000000001</c:v>
                </c:pt>
                <c:pt idx="3">
                  <c:v>4.0296000000000003</c:v>
                </c:pt>
                <c:pt idx="4">
                  <c:v>4.0637999999999996</c:v>
                </c:pt>
                <c:pt idx="5">
                  <c:v>4.0377999999999998</c:v>
                </c:pt>
                <c:pt idx="6">
                  <c:v>4.0557999999999996</c:v>
                </c:pt>
                <c:pt idx="7">
                  <c:v>4.1508000000000003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0.8246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0.63060000000000005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0C6-4A79-9824-27FBFD5E0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44463"/>
        <c:axId val="23255503"/>
      </c:scatterChart>
      <c:valAx>
        <c:axId val="23244463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5503"/>
        <c:crosses val="autoZero"/>
        <c:crossBetween val="midCat"/>
        <c:majorUnit val="1"/>
      </c:valAx>
      <c:valAx>
        <c:axId val="2325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4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load</c:v>
                </c:pt>
              </c:strCache>
            </c:strRef>
          </c:tx>
          <c:spPr>
            <a:ln w="920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Sheet3!$A$2:$A$27</c:f>
              <c:strCache>
                <c:ptCount val="2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</c:strCache>
            </c:strRef>
          </c:xVal>
          <c:yVal>
            <c:numRef>
              <c:f>Sheet3!$B$2:$B$27</c:f>
              <c:numCache>
                <c:formatCode>General</c:formatCode>
                <c:ptCount val="26"/>
                <c:pt idx="0">
                  <c:v>3.9454000000059599</c:v>
                </c:pt>
                <c:pt idx="1">
                  <c:v>4.2723999999985001</c:v>
                </c:pt>
                <c:pt idx="2">
                  <c:v>4.1002000000029701</c:v>
                </c:pt>
                <c:pt idx="3">
                  <c:v>4.0295999999940397</c:v>
                </c:pt>
                <c:pt idx="4">
                  <c:v>4.0638000000044698</c:v>
                </c:pt>
                <c:pt idx="5">
                  <c:v>4.03779999999702</c:v>
                </c:pt>
                <c:pt idx="6">
                  <c:v>4.0558000000044698</c:v>
                </c:pt>
                <c:pt idx="7">
                  <c:v>4.1507999999970195</c:v>
                </c:pt>
                <c:pt idx="8">
                  <c:v>4.2963999999985099</c:v>
                </c:pt>
                <c:pt idx="9">
                  <c:v>4.2352000000029699</c:v>
                </c:pt>
                <c:pt idx="10">
                  <c:v>3.98199999999999</c:v>
                </c:pt>
                <c:pt idx="11">
                  <c:v>4.048</c:v>
                </c:pt>
                <c:pt idx="12">
                  <c:v>4.2287999999970198</c:v>
                </c:pt>
                <c:pt idx="13">
                  <c:v>4.2897999999970198</c:v>
                </c:pt>
                <c:pt idx="14">
                  <c:v>4.0054000000014902</c:v>
                </c:pt>
                <c:pt idx="15">
                  <c:v>4.2888000000000002</c:v>
                </c:pt>
                <c:pt idx="16">
                  <c:v>4.3128000000059501</c:v>
                </c:pt>
                <c:pt idx="17">
                  <c:v>4.6245999999940404</c:v>
                </c:pt>
                <c:pt idx="18">
                  <c:v>4.8183999999985101</c:v>
                </c:pt>
                <c:pt idx="19">
                  <c:v>4.9567999999970196</c:v>
                </c:pt>
                <c:pt idx="20">
                  <c:v>4.8323999999984997</c:v>
                </c:pt>
                <c:pt idx="21">
                  <c:v>4.8362000000104297</c:v>
                </c:pt>
                <c:pt idx="22">
                  <c:v>5.01599999999255</c:v>
                </c:pt>
                <c:pt idx="23">
                  <c:v>4.8242000000029801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5-48ED-892D-ABECBC531DF1}"/>
            </c:ext>
          </c:extLst>
        </c:ser>
        <c:ser>
          <c:idx val="1"/>
          <c:order val="1"/>
          <c:tx>
            <c:v>Solar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strRef>
              <c:f>Sheet3!$A$2:$A$25</c:f>
              <c:strCache>
                <c:ptCount val="2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</c:strCache>
            </c:strRef>
          </c:xVal>
          <c:yVal>
            <c:numRef>
              <c:f>Sheet3!$J$2:$J$25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3.42</c:v>
                </c:pt>
                <c:pt idx="9">
                  <c:v>4.2352000000000007</c:v>
                </c:pt>
                <c:pt idx="10">
                  <c:v>3.9819999999999998</c:v>
                </c:pt>
                <c:pt idx="11">
                  <c:v>4.048</c:v>
                </c:pt>
                <c:pt idx="12">
                  <c:v>4.2287999999999997</c:v>
                </c:pt>
                <c:pt idx="13">
                  <c:v>4.2897999999999996</c:v>
                </c:pt>
                <c:pt idx="14">
                  <c:v>4.0053999999999998</c:v>
                </c:pt>
                <c:pt idx="15">
                  <c:v>4.2887999999999993</c:v>
                </c:pt>
                <c:pt idx="16">
                  <c:v>3.4799999999999995</c:v>
                </c:pt>
                <c:pt idx="17">
                  <c:v>2.2800000000000002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15-48ED-892D-ABECBC531DF1}"/>
            </c:ext>
          </c:extLst>
        </c:ser>
        <c:ser>
          <c:idx val="2"/>
          <c:order val="2"/>
          <c:tx>
            <c:v>Pc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Sheet3!$A$2:$A$25</c:f>
              <c:strCache>
                <c:ptCount val="2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</c:strCache>
            </c:strRef>
          </c:xVal>
          <c:yVal>
            <c:numRef>
              <c:f>Sheet3!$G$2:$G$25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0.32479999999999998</c:v>
                </c:pt>
                <c:pt idx="10">
                  <c:v>1.6579999999999999</c:v>
                </c:pt>
                <c:pt idx="11">
                  <c:v>1.712</c:v>
                </c:pt>
                <c:pt idx="12">
                  <c:v>1.4112</c:v>
                </c:pt>
                <c:pt idx="13">
                  <c:v>0.81020000000000003</c:v>
                </c:pt>
                <c:pt idx="14">
                  <c:v>0.67459999999999998</c:v>
                </c:pt>
                <c:pt idx="15">
                  <c:v>0.1512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15-48ED-892D-ABECBC531DF1}"/>
            </c:ext>
          </c:extLst>
        </c:ser>
        <c:ser>
          <c:idx val="3"/>
          <c:order val="3"/>
          <c:tx>
            <c:v>Pd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Sheet3!$A$2:$A$25</c:f>
              <c:strCache>
                <c:ptCount val="2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</c:strCache>
            </c:strRef>
          </c:xVal>
          <c:yVal>
            <c:numRef>
              <c:f>Sheet3!$H$2:$H$25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2.3445999999999998</c:v>
                </c:pt>
                <c:pt idx="18">
                  <c:v>0</c:v>
                </c:pt>
                <c:pt idx="19">
                  <c:v>0.31630000000000003</c:v>
                </c:pt>
                <c:pt idx="20">
                  <c:v>2.1547999999999998</c:v>
                </c:pt>
                <c:pt idx="21">
                  <c:v>0.31630000000000003</c:v>
                </c:pt>
                <c:pt idx="22">
                  <c:v>0.31630000000000003</c:v>
                </c:pt>
                <c:pt idx="23">
                  <c:v>0.31630000000000003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15-48ED-892D-ABECBC531DF1}"/>
            </c:ext>
          </c:extLst>
        </c:ser>
        <c:ser>
          <c:idx val="4"/>
          <c:order val="4"/>
          <c:tx>
            <c:v>Pth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Sheet3!$A$2:$A$25</c:f>
              <c:strCache>
                <c:ptCount val="2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  <c:pt idx="23">
                  <c:v>t24</c:v>
                </c:pt>
              </c:strCache>
            </c:strRef>
          </c:xVal>
          <c:yVal>
            <c:numRef>
              <c:f>Sheet3!$I$2:$I$25</c:f>
              <c:numCache>
                <c:formatCode>General</c:formatCode>
                <c:ptCount val="24"/>
                <c:pt idx="0">
                  <c:v>3.9453999999999998</c:v>
                </c:pt>
                <c:pt idx="1">
                  <c:v>4.2724000000000002</c:v>
                </c:pt>
                <c:pt idx="2">
                  <c:v>4.1002000000000001</c:v>
                </c:pt>
                <c:pt idx="3">
                  <c:v>4.0296000000000003</c:v>
                </c:pt>
                <c:pt idx="4">
                  <c:v>4.0637999999999996</c:v>
                </c:pt>
                <c:pt idx="5">
                  <c:v>4.0377999999999998</c:v>
                </c:pt>
                <c:pt idx="6">
                  <c:v>4.0557999999999996</c:v>
                </c:pt>
                <c:pt idx="7">
                  <c:v>4.1508000000000003</c:v>
                </c:pt>
                <c:pt idx="8">
                  <c:v>0.87639999999999996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0.83279999999999998</c:v>
                </c:pt>
                <c:pt idx="17">
                  <c:v>0</c:v>
                </c:pt>
                <c:pt idx="18">
                  <c:v>4.8183999999999996</c:v>
                </c:pt>
                <c:pt idx="19">
                  <c:v>4.6405000000000003</c:v>
                </c:pt>
                <c:pt idx="20">
                  <c:v>2.6776</c:v>
                </c:pt>
                <c:pt idx="21">
                  <c:v>4.5198999999999998</c:v>
                </c:pt>
                <c:pt idx="22">
                  <c:v>4.6997</c:v>
                </c:pt>
                <c:pt idx="23">
                  <c:v>4.5079000000000002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15-48ED-892D-ABECBC531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44463"/>
        <c:axId val="23255503"/>
      </c:scatterChart>
      <c:valAx>
        <c:axId val="23244463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55503"/>
        <c:crosses val="autoZero"/>
        <c:crossBetween val="midCat"/>
        <c:majorUnit val="1"/>
      </c:valAx>
      <c:valAx>
        <c:axId val="2325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4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35</xdr:row>
      <xdr:rowOff>0</xdr:rowOff>
    </xdr:from>
    <xdr:to>
      <xdr:col>15</xdr:col>
      <xdr:colOff>121920</xdr:colOff>
      <xdr:row>56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07033F-BAEE-4A53-B61B-3D01883B3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30</xdr:row>
      <xdr:rowOff>163830</xdr:rowOff>
    </xdr:from>
    <xdr:to>
      <xdr:col>15</xdr:col>
      <xdr:colOff>198120</xdr:colOff>
      <xdr:row>52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68B0D-CE3C-711C-E9FA-79133E987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29</xdr:row>
      <xdr:rowOff>129540</xdr:rowOff>
    </xdr:from>
    <xdr:to>
      <xdr:col>16</xdr:col>
      <xdr:colOff>137160</xdr:colOff>
      <xdr:row>51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3D0645-909A-4CF4-A14B-1D33422B48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4BBF-7B20-4B39-AD76-C21F37F5B3F5}">
  <dimension ref="A1:O28"/>
  <sheetViews>
    <sheetView tabSelected="1" zoomScale="94" workbookViewId="0">
      <selection activeCell="Q20" sqref="Q20"/>
    </sheetView>
  </sheetViews>
  <sheetFormatPr defaultRowHeight="14.4" x14ac:dyDescent="0.3"/>
  <cols>
    <col min="12" max="12" width="16.77734375" customWidth="1"/>
    <col min="13" max="13" width="18.77734375" customWidth="1"/>
    <col min="15" max="15" width="11" bestFit="1" customWidth="1"/>
  </cols>
  <sheetData>
    <row r="1" spans="1:10" x14ac:dyDescent="0.3">
      <c r="A1" s="2"/>
      <c r="B1" s="2" t="s">
        <v>26</v>
      </c>
      <c r="C1" s="2" t="s">
        <v>37</v>
      </c>
      <c r="D1" s="2" t="s">
        <v>38</v>
      </c>
      <c r="E1" s="2" t="s">
        <v>28</v>
      </c>
      <c r="F1" s="2" t="s">
        <v>31</v>
      </c>
      <c r="G1" s="2" t="s">
        <v>29</v>
      </c>
      <c r="H1" s="4" t="s">
        <v>30</v>
      </c>
      <c r="I1" s="4" t="s">
        <v>39</v>
      </c>
      <c r="J1" s="4" t="s">
        <v>40</v>
      </c>
    </row>
    <row r="2" spans="1:10" x14ac:dyDescent="0.3">
      <c r="A2" s="3" t="s">
        <v>0</v>
      </c>
      <c r="B2" s="3">
        <v>3.9454000000059599</v>
      </c>
      <c r="C2" s="2">
        <v>0</v>
      </c>
      <c r="D2" s="2">
        <f>C2*8</f>
        <v>0</v>
      </c>
      <c r="E2">
        <v>100</v>
      </c>
      <c r="F2">
        <f>D2</f>
        <v>0</v>
      </c>
      <c r="G2">
        <v>0</v>
      </c>
      <c r="H2">
        <v>0</v>
      </c>
      <c r="I2">
        <v>3.9453999999999998</v>
      </c>
      <c r="J2" s="1">
        <f>F2-G2</f>
        <v>0</v>
      </c>
    </row>
    <row r="3" spans="1:10" x14ac:dyDescent="0.3">
      <c r="A3" s="3" t="s">
        <v>2</v>
      </c>
      <c r="B3" s="3">
        <v>4.2723999999985001</v>
      </c>
      <c r="C3" s="2">
        <v>0</v>
      </c>
      <c r="D3" s="2">
        <f t="shared" ref="D3:D25" si="0">C3*8</f>
        <v>0</v>
      </c>
      <c r="E3">
        <v>100</v>
      </c>
      <c r="F3">
        <f t="shared" ref="F3:F25" si="1">D3</f>
        <v>0</v>
      </c>
      <c r="G3">
        <v>0</v>
      </c>
      <c r="H3">
        <v>0</v>
      </c>
      <c r="I3">
        <v>4.2724000000000002</v>
      </c>
      <c r="J3" s="1">
        <f t="shared" ref="J3:J25" si="2">F3-G3</f>
        <v>0</v>
      </c>
    </row>
    <row r="4" spans="1:10" x14ac:dyDescent="0.3">
      <c r="A4" s="3" t="s">
        <v>3</v>
      </c>
      <c r="B4" s="3">
        <v>4.1002000000029701</v>
      </c>
      <c r="C4" s="2">
        <v>0</v>
      </c>
      <c r="D4" s="2">
        <f t="shared" si="0"/>
        <v>0</v>
      </c>
      <c r="E4">
        <v>100</v>
      </c>
      <c r="F4">
        <f t="shared" si="1"/>
        <v>0</v>
      </c>
      <c r="G4">
        <v>0</v>
      </c>
      <c r="H4">
        <v>0</v>
      </c>
      <c r="I4">
        <v>4.1002000000000001</v>
      </c>
      <c r="J4" s="1">
        <f t="shared" si="2"/>
        <v>0</v>
      </c>
    </row>
    <row r="5" spans="1:10" x14ac:dyDescent="0.3">
      <c r="A5" s="3" t="s">
        <v>4</v>
      </c>
      <c r="B5" s="3">
        <v>4.0295999999940397</v>
      </c>
      <c r="C5" s="2">
        <v>0</v>
      </c>
      <c r="D5" s="2">
        <f t="shared" si="0"/>
        <v>0</v>
      </c>
      <c r="E5">
        <v>100</v>
      </c>
      <c r="F5">
        <f t="shared" si="1"/>
        <v>0</v>
      </c>
      <c r="G5">
        <v>0</v>
      </c>
      <c r="H5">
        <v>0</v>
      </c>
      <c r="I5">
        <v>4.0296000000000003</v>
      </c>
      <c r="J5" s="1">
        <f t="shared" si="2"/>
        <v>0</v>
      </c>
    </row>
    <row r="6" spans="1:10" x14ac:dyDescent="0.3">
      <c r="A6" s="3" t="s">
        <v>5</v>
      </c>
      <c r="B6" s="3">
        <v>4.0638000000044698</v>
      </c>
      <c r="C6" s="2">
        <v>0</v>
      </c>
      <c r="D6" s="2">
        <f t="shared" si="0"/>
        <v>0</v>
      </c>
      <c r="E6">
        <v>100</v>
      </c>
      <c r="F6">
        <f t="shared" si="1"/>
        <v>0</v>
      </c>
      <c r="G6">
        <v>0</v>
      </c>
      <c r="H6">
        <v>0</v>
      </c>
      <c r="I6">
        <v>4.0637999999999996</v>
      </c>
      <c r="J6" s="1">
        <f t="shared" si="2"/>
        <v>0</v>
      </c>
    </row>
    <row r="7" spans="1:10" x14ac:dyDescent="0.3">
      <c r="A7" s="3" t="s">
        <v>6</v>
      </c>
      <c r="B7" s="3">
        <v>4.03779999999702</v>
      </c>
      <c r="C7" s="2">
        <v>0</v>
      </c>
      <c r="D7" s="2">
        <f t="shared" si="0"/>
        <v>0</v>
      </c>
      <c r="E7">
        <v>100</v>
      </c>
      <c r="F7">
        <f t="shared" si="1"/>
        <v>0</v>
      </c>
      <c r="G7">
        <v>0</v>
      </c>
      <c r="H7">
        <v>0</v>
      </c>
      <c r="I7">
        <v>4.0377999999999998</v>
      </c>
      <c r="J7" s="1">
        <f t="shared" si="2"/>
        <v>0</v>
      </c>
    </row>
    <row r="8" spans="1:10" x14ac:dyDescent="0.3">
      <c r="A8" s="3" t="s">
        <v>7</v>
      </c>
      <c r="B8" s="3">
        <v>4.0558000000044698</v>
      </c>
      <c r="C8" s="2">
        <v>0</v>
      </c>
      <c r="D8" s="2">
        <f t="shared" si="0"/>
        <v>0</v>
      </c>
      <c r="E8">
        <v>100</v>
      </c>
      <c r="F8">
        <f t="shared" si="1"/>
        <v>0</v>
      </c>
      <c r="G8">
        <v>0</v>
      </c>
      <c r="H8">
        <v>0</v>
      </c>
      <c r="I8">
        <v>4.0557999999999996</v>
      </c>
      <c r="J8" s="1">
        <f t="shared" si="2"/>
        <v>0</v>
      </c>
    </row>
    <row r="9" spans="1:10" x14ac:dyDescent="0.3">
      <c r="A9" s="3" t="s">
        <v>8</v>
      </c>
      <c r="B9" s="3">
        <v>4.1507999999970195</v>
      </c>
      <c r="C9" s="2">
        <v>0</v>
      </c>
      <c r="D9" s="2">
        <f t="shared" si="0"/>
        <v>0</v>
      </c>
      <c r="E9">
        <v>100</v>
      </c>
      <c r="F9">
        <f t="shared" si="1"/>
        <v>0</v>
      </c>
      <c r="G9">
        <v>0</v>
      </c>
      <c r="H9">
        <v>0</v>
      </c>
      <c r="I9">
        <v>4.1508000000000003</v>
      </c>
      <c r="J9" s="1">
        <f t="shared" si="2"/>
        <v>0</v>
      </c>
    </row>
    <row r="10" spans="1:10" x14ac:dyDescent="0.3">
      <c r="A10" s="3" t="s">
        <v>9</v>
      </c>
      <c r="B10" s="3">
        <v>4.2963999999985099</v>
      </c>
      <c r="C10" s="2">
        <v>0.56999999999999995</v>
      </c>
      <c r="D10" s="2">
        <f t="shared" si="0"/>
        <v>4.5599999999999996</v>
      </c>
      <c r="E10">
        <v>100.2504</v>
      </c>
      <c r="F10">
        <f t="shared" si="1"/>
        <v>4.5599999999999996</v>
      </c>
      <c r="G10">
        <v>0.2636</v>
      </c>
      <c r="H10">
        <v>0</v>
      </c>
      <c r="I10">
        <v>0</v>
      </c>
      <c r="J10" s="1">
        <f t="shared" si="2"/>
        <v>4.2963999999999993</v>
      </c>
    </row>
    <row r="11" spans="1:10" x14ac:dyDescent="0.3">
      <c r="A11" s="3" t="s">
        <v>10</v>
      </c>
      <c r="B11" s="3">
        <v>4.2352000000029699</v>
      </c>
      <c r="C11" s="2">
        <v>0.76</v>
      </c>
      <c r="D11" s="2">
        <f t="shared" si="0"/>
        <v>6.08</v>
      </c>
      <c r="E11">
        <v>102.003</v>
      </c>
      <c r="F11">
        <f t="shared" si="1"/>
        <v>6.08</v>
      </c>
      <c r="G11">
        <v>1.8448</v>
      </c>
      <c r="H11">
        <v>0</v>
      </c>
      <c r="I11">
        <v>0</v>
      </c>
      <c r="J11" s="1">
        <f t="shared" si="2"/>
        <v>4.2351999999999999</v>
      </c>
    </row>
    <row r="12" spans="1:10" x14ac:dyDescent="0.3">
      <c r="A12" s="3" t="s">
        <v>11</v>
      </c>
      <c r="B12" s="3">
        <v>3.98199999999999</v>
      </c>
      <c r="C12" s="2">
        <v>0.94</v>
      </c>
      <c r="D12" s="2">
        <f t="shared" si="0"/>
        <v>7.52</v>
      </c>
      <c r="E12">
        <v>105.36409999999999</v>
      </c>
      <c r="F12">
        <f t="shared" si="1"/>
        <v>7.52</v>
      </c>
      <c r="G12">
        <v>3.5379999999999998</v>
      </c>
      <c r="H12">
        <v>0</v>
      </c>
      <c r="I12">
        <v>0</v>
      </c>
      <c r="J12" s="1">
        <f t="shared" si="2"/>
        <v>3.9819999999999998</v>
      </c>
    </row>
    <row r="13" spans="1:10" x14ac:dyDescent="0.3">
      <c r="A13" s="3" t="s">
        <v>12</v>
      </c>
      <c r="B13" s="3">
        <v>4.048</v>
      </c>
      <c r="C13" s="2">
        <v>0.96</v>
      </c>
      <c r="D13" s="2">
        <f t="shared" si="0"/>
        <v>7.68</v>
      </c>
      <c r="E13">
        <v>108.8145</v>
      </c>
      <c r="F13">
        <f t="shared" si="1"/>
        <v>7.68</v>
      </c>
      <c r="G13">
        <v>3.6320000000000001</v>
      </c>
      <c r="H13">
        <v>0</v>
      </c>
      <c r="I13">
        <v>0</v>
      </c>
      <c r="J13" s="1">
        <f t="shared" si="2"/>
        <v>4.048</v>
      </c>
    </row>
    <row r="14" spans="1:10" x14ac:dyDescent="0.3">
      <c r="A14" s="3" t="s">
        <v>13</v>
      </c>
      <c r="B14" s="3">
        <v>4.2287999999970198</v>
      </c>
      <c r="C14" s="2">
        <v>0.94</v>
      </c>
      <c r="D14" s="2">
        <f t="shared" si="0"/>
        <v>7.52</v>
      </c>
      <c r="E14">
        <v>111.94110000000001</v>
      </c>
      <c r="F14">
        <f t="shared" si="1"/>
        <v>7.52</v>
      </c>
      <c r="G14">
        <v>3.2911999999999999</v>
      </c>
      <c r="H14">
        <v>0</v>
      </c>
      <c r="I14">
        <v>0</v>
      </c>
      <c r="J14" s="1">
        <f t="shared" si="2"/>
        <v>4.2287999999999997</v>
      </c>
    </row>
    <row r="15" spans="1:10" x14ac:dyDescent="0.3">
      <c r="A15" s="3" t="s">
        <v>14</v>
      </c>
      <c r="B15" s="3">
        <v>4.2897999999970198</v>
      </c>
      <c r="C15" s="2">
        <v>0.85</v>
      </c>
      <c r="D15" s="2">
        <f t="shared" si="0"/>
        <v>6.8</v>
      </c>
      <c r="E15">
        <v>114.3258</v>
      </c>
      <c r="F15">
        <f t="shared" si="1"/>
        <v>6.8</v>
      </c>
      <c r="G15">
        <v>2.5102000000000002</v>
      </c>
      <c r="H15">
        <v>0</v>
      </c>
      <c r="I15">
        <v>0</v>
      </c>
      <c r="J15" s="1">
        <f t="shared" si="2"/>
        <v>4.2897999999999996</v>
      </c>
    </row>
    <row r="16" spans="1:10" x14ac:dyDescent="0.3">
      <c r="A16" s="3" t="s">
        <v>15</v>
      </c>
      <c r="B16" s="3">
        <v>4.0054000000014902</v>
      </c>
      <c r="C16" s="2">
        <v>0.78</v>
      </c>
      <c r="D16" s="2">
        <f t="shared" si="0"/>
        <v>6.24</v>
      </c>
      <c r="E16">
        <v>116.4487</v>
      </c>
      <c r="F16">
        <f t="shared" si="1"/>
        <v>6.24</v>
      </c>
      <c r="G16">
        <v>2.2345999999999999</v>
      </c>
      <c r="H16">
        <v>0</v>
      </c>
      <c r="I16">
        <v>0</v>
      </c>
      <c r="J16" s="1">
        <f t="shared" si="2"/>
        <v>4.0053999999999998</v>
      </c>
    </row>
    <row r="17" spans="1:15" x14ac:dyDescent="0.3">
      <c r="A17" s="3" t="s">
        <v>16</v>
      </c>
      <c r="B17" s="3">
        <v>4.2888000000000002</v>
      </c>
      <c r="C17" s="2">
        <v>0.74</v>
      </c>
      <c r="D17" s="2">
        <f t="shared" si="0"/>
        <v>5.92</v>
      </c>
      <c r="E17">
        <v>117.9983</v>
      </c>
      <c r="F17">
        <f t="shared" si="1"/>
        <v>5.92</v>
      </c>
      <c r="G17">
        <v>1.6312</v>
      </c>
      <c r="H17">
        <v>0</v>
      </c>
      <c r="I17">
        <v>0</v>
      </c>
      <c r="J17" s="1">
        <f t="shared" si="2"/>
        <v>4.2888000000000002</v>
      </c>
    </row>
    <row r="18" spans="1:15" x14ac:dyDescent="0.3">
      <c r="A18" s="3" t="s">
        <v>17</v>
      </c>
      <c r="B18" s="3">
        <v>4.3128000000059501</v>
      </c>
      <c r="C18" s="2">
        <v>0.57999999999999996</v>
      </c>
      <c r="D18" s="2">
        <f t="shared" si="0"/>
        <v>4.6399999999999997</v>
      </c>
      <c r="E18">
        <v>118.3092</v>
      </c>
      <c r="F18">
        <f t="shared" si="1"/>
        <v>4.6399999999999997</v>
      </c>
      <c r="G18">
        <v>0.32719999999999999</v>
      </c>
      <c r="H18">
        <v>0</v>
      </c>
      <c r="I18">
        <v>0</v>
      </c>
      <c r="J18" s="1">
        <f t="shared" si="2"/>
        <v>4.3127999999999993</v>
      </c>
    </row>
    <row r="19" spans="1:15" x14ac:dyDescent="0.3">
      <c r="A19" s="3" t="s">
        <v>18</v>
      </c>
      <c r="B19" s="3">
        <v>4.6245999999940404</v>
      </c>
      <c r="C19" s="2">
        <v>0.38</v>
      </c>
      <c r="D19" s="2">
        <f t="shared" si="0"/>
        <v>3.04</v>
      </c>
      <c r="E19">
        <v>116.5485</v>
      </c>
      <c r="F19">
        <f t="shared" si="1"/>
        <v>3.04</v>
      </c>
      <c r="G19">
        <v>0</v>
      </c>
      <c r="H19">
        <v>1.5846</v>
      </c>
      <c r="I19">
        <v>0</v>
      </c>
      <c r="J19" s="1">
        <f t="shared" si="2"/>
        <v>3.04</v>
      </c>
    </row>
    <row r="20" spans="1:15" x14ac:dyDescent="0.3">
      <c r="A20" s="3" t="s">
        <v>19</v>
      </c>
      <c r="B20" s="3">
        <v>4.8183999999985101</v>
      </c>
      <c r="C20" s="2">
        <v>0</v>
      </c>
      <c r="D20" s="2">
        <f t="shared" si="0"/>
        <v>0</v>
      </c>
      <c r="E20">
        <v>111.84869999999999</v>
      </c>
      <c r="F20">
        <f t="shared" si="1"/>
        <v>0</v>
      </c>
      <c r="G20">
        <v>0</v>
      </c>
      <c r="H20">
        <v>4.2298</v>
      </c>
      <c r="I20">
        <v>0.58860000000000001</v>
      </c>
      <c r="J20" s="1">
        <f t="shared" si="2"/>
        <v>0</v>
      </c>
    </row>
    <row r="21" spans="1:15" x14ac:dyDescent="0.3">
      <c r="A21" s="3" t="s">
        <v>20</v>
      </c>
      <c r="B21" s="3">
        <v>4.9567999999970196</v>
      </c>
      <c r="C21" s="2">
        <v>0</v>
      </c>
      <c r="D21" s="2">
        <f t="shared" si="0"/>
        <v>0</v>
      </c>
      <c r="E21">
        <v>106.3411</v>
      </c>
      <c r="F21">
        <f t="shared" si="1"/>
        <v>0</v>
      </c>
      <c r="G21">
        <v>0</v>
      </c>
      <c r="H21">
        <v>4.9568000000000003</v>
      </c>
      <c r="I21">
        <v>0</v>
      </c>
      <c r="J21" s="1">
        <f t="shared" si="2"/>
        <v>0</v>
      </c>
    </row>
    <row r="22" spans="1:15" x14ac:dyDescent="0.3">
      <c r="A22" s="3" t="s">
        <v>21</v>
      </c>
      <c r="B22" s="3">
        <v>4.8323999999984997</v>
      </c>
      <c r="C22" s="2">
        <v>0</v>
      </c>
      <c r="D22" s="2">
        <f t="shared" si="0"/>
        <v>0</v>
      </c>
      <c r="E22">
        <v>105.9572</v>
      </c>
      <c r="F22">
        <f t="shared" si="1"/>
        <v>0</v>
      </c>
      <c r="G22">
        <v>0</v>
      </c>
      <c r="H22">
        <v>0.34549999999999997</v>
      </c>
      <c r="I22">
        <v>4.4869000000000003</v>
      </c>
      <c r="J22" s="1">
        <f t="shared" si="2"/>
        <v>0</v>
      </c>
    </row>
    <row r="23" spans="1:15" x14ac:dyDescent="0.3">
      <c r="A23" s="3" t="s">
        <v>22</v>
      </c>
      <c r="B23" s="3">
        <v>4.8362000000104297</v>
      </c>
      <c r="C23" s="2">
        <v>0</v>
      </c>
      <c r="D23" s="2">
        <f t="shared" si="0"/>
        <v>0</v>
      </c>
      <c r="E23">
        <v>105.5733</v>
      </c>
      <c r="F23">
        <f t="shared" si="1"/>
        <v>0</v>
      </c>
      <c r="G23">
        <v>0</v>
      </c>
      <c r="H23">
        <v>0.34549999999999997</v>
      </c>
      <c r="I23">
        <v>4.4907000000000004</v>
      </c>
      <c r="J23" s="1">
        <f t="shared" si="2"/>
        <v>0</v>
      </c>
    </row>
    <row r="24" spans="1:15" x14ac:dyDescent="0.3">
      <c r="A24" s="3" t="s">
        <v>23</v>
      </c>
      <c r="B24" s="3">
        <v>5.01599999999255</v>
      </c>
      <c r="C24" s="2">
        <v>0</v>
      </c>
      <c r="D24" s="2">
        <f t="shared" si="0"/>
        <v>0</v>
      </c>
      <c r="E24">
        <v>100</v>
      </c>
      <c r="F24">
        <f t="shared" si="1"/>
        <v>0</v>
      </c>
      <c r="G24">
        <v>0</v>
      </c>
      <c r="H24">
        <v>5.016</v>
      </c>
      <c r="I24">
        <v>0</v>
      </c>
      <c r="J24" s="1">
        <f t="shared" si="2"/>
        <v>0</v>
      </c>
    </row>
    <row r="25" spans="1:15" x14ac:dyDescent="0.3">
      <c r="A25" s="3" t="s">
        <v>24</v>
      </c>
      <c r="B25" s="3">
        <v>4.8242000000029801</v>
      </c>
      <c r="C25" s="2">
        <v>0</v>
      </c>
      <c r="D25" s="2">
        <f t="shared" si="0"/>
        <v>0</v>
      </c>
      <c r="E25">
        <v>100</v>
      </c>
      <c r="F25">
        <f t="shared" si="1"/>
        <v>0</v>
      </c>
      <c r="G25">
        <v>0</v>
      </c>
      <c r="H25">
        <v>0</v>
      </c>
      <c r="I25">
        <v>4.8242000000000003</v>
      </c>
      <c r="J25" s="1">
        <f t="shared" si="2"/>
        <v>0</v>
      </c>
      <c r="L25" t="s">
        <v>34</v>
      </c>
      <c r="M25" t="s">
        <v>41</v>
      </c>
      <c r="N25" t="s">
        <v>43</v>
      </c>
      <c r="O25" t="s">
        <v>42</v>
      </c>
    </row>
    <row r="27" spans="1:15" x14ac:dyDescent="0.3">
      <c r="H27">
        <f>SUM(H2:H25)*10180</f>
        <v>167748.076</v>
      </c>
      <c r="I27">
        <f>SUM(I2:I25)*8500</f>
        <v>399892.69999999995</v>
      </c>
      <c r="J27">
        <f>SUM(J2:J25)*3200</f>
        <v>130327.04000000001</v>
      </c>
      <c r="L27">
        <f>SUM(H27:J27)</f>
        <v>697967.81599999999</v>
      </c>
      <c r="M27">
        <f>L27*31</f>
        <v>21637002.296</v>
      </c>
      <c r="N27">
        <v>3150000</v>
      </c>
      <c r="O27">
        <f>SUM(M27:N27)</f>
        <v>24787002.296</v>
      </c>
    </row>
    <row r="28" spans="1:15" x14ac:dyDescent="0.3">
      <c r="B28">
        <f>SUM(B2:B25)*8500</f>
        <v>886138.6000000122</v>
      </c>
      <c r="L28">
        <f>B28</f>
        <v>886138.6000000122</v>
      </c>
      <c r="M28">
        <f>L28*31</f>
        <v>27470296.600000378</v>
      </c>
      <c r="N28">
        <v>3150000</v>
      </c>
      <c r="O28">
        <f>SUM(M28:N28)</f>
        <v>30620296.600000378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70B9-7B2D-431B-8153-DB1182951EAE}">
  <dimension ref="A1:N49"/>
  <sheetViews>
    <sheetView topLeftCell="A28" zoomScale="96" workbookViewId="0">
      <selection activeCell="O24" sqref="O24"/>
    </sheetView>
  </sheetViews>
  <sheetFormatPr defaultRowHeight="14.4" x14ac:dyDescent="0.3"/>
  <cols>
    <col min="3" max="3" width="0" hidden="1" customWidth="1"/>
    <col min="4" max="4" width="8.88671875" style="2"/>
    <col min="6" max="6" width="10.33203125" customWidth="1"/>
    <col min="8" max="8" width="17" style="1" customWidth="1"/>
    <col min="9" max="9" width="13.21875" style="1" customWidth="1"/>
    <col min="10" max="10" width="15.77734375" style="1" customWidth="1"/>
    <col min="11" max="11" width="16.109375" style="1" customWidth="1"/>
    <col min="12" max="12" width="18.77734375" style="1" customWidth="1"/>
    <col min="13" max="13" width="8.88671875" style="1"/>
    <col min="14" max="14" width="19.77734375" style="1" customWidth="1"/>
  </cols>
  <sheetData>
    <row r="1" spans="1:13" x14ac:dyDescent="0.3">
      <c r="A1" s="2"/>
      <c r="B1" s="2" t="s">
        <v>26</v>
      </c>
      <c r="C1" s="2" t="s">
        <v>27</v>
      </c>
      <c r="D1" s="2" t="s">
        <v>35</v>
      </c>
      <c r="E1" s="2" t="s">
        <v>28</v>
      </c>
      <c r="F1" s="2" t="s">
        <v>31</v>
      </c>
      <c r="G1" s="2" t="s">
        <v>29</v>
      </c>
      <c r="H1" s="4" t="s">
        <v>30</v>
      </c>
      <c r="I1" s="4" t="s">
        <v>39</v>
      </c>
      <c r="J1" s="4" t="s">
        <v>40</v>
      </c>
      <c r="K1"/>
      <c r="L1"/>
    </row>
    <row r="2" spans="1:13" x14ac:dyDescent="0.3">
      <c r="A2" s="3" t="s">
        <v>0</v>
      </c>
      <c r="B2" s="3">
        <v>3.9454000000059599</v>
      </c>
      <c r="C2" s="2">
        <v>0</v>
      </c>
      <c r="D2" s="2">
        <f>C2*10</f>
        <v>0</v>
      </c>
      <c r="E2">
        <v>100</v>
      </c>
      <c r="F2">
        <v>0</v>
      </c>
      <c r="G2">
        <v>0</v>
      </c>
      <c r="H2" s="1">
        <v>0</v>
      </c>
      <c r="I2" s="1">
        <v>3.9453999999999998</v>
      </c>
      <c r="J2" s="1">
        <f>F2-G2</f>
        <v>0</v>
      </c>
      <c r="K2"/>
      <c r="L2"/>
      <c r="M2"/>
    </row>
    <row r="3" spans="1:13" x14ac:dyDescent="0.3">
      <c r="A3" s="3" t="s">
        <v>2</v>
      </c>
      <c r="B3" s="3">
        <v>4.2723999999985001</v>
      </c>
      <c r="C3" s="2">
        <v>0</v>
      </c>
      <c r="D3" s="2">
        <f t="shared" ref="D3:D25" si="0">C3*10</f>
        <v>0</v>
      </c>
      <c r="E3">
        <v>100</v>
      </c>
      <c r="F3">
        <v>0</v>
      </c>
      <c r="G3">
        <v>0</v>
      </c>
      <c r="H3" s="1">
        <v>0</v>
      </c>
      <c r="I3" s="1">
        <v>4.2724000000000002</v>
      </c>
      <c r="J3" s="1">
        <f t="shared" ref="J3:J25" si="1">F3-G3</f>
        <v>0</v>
      </c>
      <c r="K3"/>
      <c r="L3"/>
      <c r="M3"/>
    </row>
    <row r="4" spans="1:13" x14ac:dyDescent="0.3">
      <c r="A4" s="3" t="s">
        <v>3</v>
      </c>
      <c r="B4" s="3">
        <v>4.1002000000029701</v>
      </c>
      <c r="C4" s="2">
        <v>0</v>
      </c>
      <c r="D4" s="2">
        <f t="shared" si="0"/>
        <v>0</v>
      </c>
      <c r="E4">
        <v>100</v>
      </c>
      <c r="F4">
        <v>0</v>
      </c>
      <c r="G4">
        <v>0</v>
      </c>
      <c r="H4" s="1">
        <v>0</v>
      </c>
      <c r="I4" s="1">
        <v>4.1002000000000001</v>
      </c>
      <c r="J4" s="1">
        <f t="shared" si="1"/>
        <v>0</v>
      </c>
      <c r="K4"/>
      <c r="L4"/>
      <c r="M4"/>
    </row>
    <row r="5" spans="1:13" x14ac:dyDescent="0.3">
      <c r="A5" s="3" t="s">
        <v>4</v>
      </c>
      <c r="B5" s="3">
        <v>4.0295999999940397</v>
      </c>
      <c r="C5" s="2">
        <v>0</v>
      </c>
      <c r="D5" s="2">
        <f t="shared" si="0"/>
        <v>0</v>
      </c>
      <c r="E5">
        <v>100</v>
      </c>
      <c r="F5">
        <v>0</v>
      </c>
      <c r="G5">
        <v>0</v>
      </c>
      <c r="H5" s="1">
        <v>0</v>
      </c>
      <c r="I5" s="1">
        <v>4.0296000000000003</v>
      </c>
      <c r="J5" s="1">
        <f t="shared" si="1"/>
        <v>0</v>
      </c>
      <c r="K5"/>
      <c r="L5"/>
      <c r="M5"/>
    </row>
    <row r="6" spans="1:13" x14ac:dyDescent="0.3">
      <c r="A6" s="3" t="s">
        <v>5</v>
      </c>
      <c r="B6" s="3">
        <v>4.0638000000044698</v>
      </c>
      <c r="C6" s="2">
        <v>0</v>
      </c>
      <c r="D6" s="2">
        <f t="shared" si="0"/>
        <v>0</v>
      </c>
      <c r="E6">
        <v>100</v>
      </c>
      <c r="F6">
        <v>0</v>
      </c>
      <c r="G6">
        <v>0</v>
      </c>
      <c r="H6" s="1">
        <v>0</v>
      </c>
      <c r="I6" s="1">
        <v>4.0637999999999996</v>
      </c>
      <c r="J6" s="1">
        <f t="shared" si="1"/>
        <v>0</v>
      </c>
      <c r="K6"/>
      <c r="L6"/>
      <c r="M6"/>
    </row>
    <row r="7" spans="1:13" x14ac:dyDescent="0.3">
      <c r="A7" s="3" t="s">
        <v>6</v>
      </c>
      <c r="B7" s="3">
        <v>4.03779999999702</v>
      </c>
      <c r="C7" s="2">
        <v>0</v>
      </c>
      <c r="D7" s="2">
        <f t="shared" si="0"/>
        <v>0</v>
      </c>
      <c r="E7">
        <v>100</v>
      </c>
      <c r="F7">
        <v>0</v>
      </c>
      <c r="G7">
        <v>0</v>
      </c>
      <c r="H7" s="1">
        <v>0</v>
      </c>
      <c r="I7" s="1">
        <v>4.0377999999999998</v>
      </c>
      <c r="J7" s="1">
        <f t="shared" si="1"/>
        <v>0</v>
      </c>
      <c r="K7"/>
      <c r="L7"/>
      <c r="M7"/>
    </row>
    <row r="8" spans="1:13" x14ac:dyDescent="0.3">
      <c r="A8" s="3" t="s">
        <v>7</v>
      </c>
      <c r="B8" s="3">
        <v>4.0558000000044698</v>
      </c>
      <c r="C8" s="2">
        <v>0</v>
      </c>
      <c r="D8" s="2">
        <f t="shared" si="0"/>
        <v>0</v>
      </c>
      <c r="E8">
        <v>100</v>
      </c>
      <c r="F8">
        <v>0</v>
      </c>
      <c r="G8">
        <v>0</v>
      </c>
      <c r="H8" s="1">
        <v>0</v>
      </c>
      <c r="I8" s="1">
        <v>4.0557999999999996</v>
      </c>
      <c r="J8" s="1">
        <f t="shared" si="1"/>
        <v>0</v>
      </c>
      <c r="K8"/>
      <c r="L8"/>
      <c r="M8"/>
    </row>
    <row r="9" spans="1:13" x14ac:dyDescent="0.3">
      <c r="A9" s="3" t="s">
        <v>8</v>
      </c>
      <c r="B9" s="3">
        <v>4.1507999999970195</v>
      </c>
      <c r="C9" s="2">
        <v>0</v>
      </c>
      <c r="D9" s="2">
        <f t="shared" si="0"/>
        <v>0</v>
      </c>
      <c r="E9">
        <v>100</v>
      </c>
      <c r="F9">
        <v>0</v>
      </c>
      <c r="G9">
        <v>0</v>
      </c>
      <c r="H9" s="1">
        <v>0</v>
      </c>
      <c r="I9" s="1">
        <v>4.1508000000000003</v>
      </c>
      <c r="J9" s="1">
        <f t="shared" si="1"/>
        <v>0</v>
      </c>
      <c r="K9"/>
      <c r="L9"/>
      <c r="M9"/>
    </row>
    <row r="10" spans="1:13" x14ac:dyDescent="0.3">
      <c r="A10" s="3" t="s">
        <v>9</v>
      </c>
      <c r="B10" s="3">
        <v>4.2963999999985099</v>
      </c>
      <c r="C10" s="2">
        <v>0.56999999999999995</v>
      </c>
      <c r="D10" s="2">
        <f t="shared" si="0"/>
        <v>5.6999999999999993</v>
      </c>
      <c r="E10">
        <v>101.3334</v>
      </c>
      <c r="F10">
        <v>5.7</v>
      </c>
      <c r="G10">
        <v>1.4036</v>
      </c>
      <c r="H10" s="1">
        <v>0</v>
      </c>
      <c r="I10" s="1" t="s">
        <v>1</v>
      </c>
      <c r="J10" s="1">
        <f t="shared" si="1"/>
        <v>4.2964000000000002</v>
      </c>
      <c r="K10"/>
      <c r="L10"/>
      <c r="M10"/>
    </row>
    <row r="11" spans="1:13" x14ac:dyDescent="0.3">
      <c r="A11" s="3" t="s">
        <v>10</v>
      </c>
      <c r="B11" s="3">
        <v>4.2352000000029699</v>
      </c>
      <c r="C11" s="2">
        <v>0.76</v>
      </c>
      <c r="D11" s="2">
        <f t="shared" si="0"/>
        <v>7.6</v>
      </c>
      <c r="E11">
        <v>104.53</v>
      </c>
      <c r="F11">
        <v>7.6</v>
      </c>
      <c r="G11">
        <v>3.3647999999999998</v>
      </c>
      <c r="H11" s="1">
        <v>0</v>
      </c>
      <c r="I11" s="1" t="s">
        <v>1</v>
      </c>
      <c r="J11" s="1">
        <f t="shared" si="1"/>
        <v>4.2351999999999999</v>
      </c>
      <c r="K11"/>
      <c r="L11"/>
      <c r="M11"/>
    </row>
    <row r="12" spans="1:13" x14ac:dyDescent="0.3">
      <c r="A12" s="3" t="s">
        <v>11</v>
      </c>
      <c r="B12" s="3">
        <v>3.98199999999999</v>
      </c>
      <c r="C12" s="2">
        <v>0.94</v>
      </c>
      <c r="D12" s="2">
        <f t="shared" si="0"/>
        <v>9.3999999999999986</v>
      </c>
      <c r="E12">
        <v>109.6771</v>
      </c>
      <c r="F12">
        <v>9.4</v>
      </c>
      <c r="G12">
        <v>5.4180000000000001</v>
      </c>
      <c r="H12" s="1">
        <v>0</v>
      </c>
      <c r="I12" s="1" t="s">
        <v>1</v>
      </c>
      <c r="J12" s="1">
        <f t="shared" si="1"/>
        <v>3.9820000000000002</v>
      </c>
      <c r="K12"/>
      <c r="L12"/>
      <c r="M12"/>
    </row>
    <row r="13" spans="1:13" x14ac:dyDescent="0.3">
      <c r="A13" s="3" t="s">
        <v>12</v>
      </c>
      <c r="B13" s="3">
        <v>4.048</v>
      </c>
      <c r="C13" s="2">
        <v>0.96</v>
      </c>
      <c r="D13" s="2">
        <f t="shared" si="0"/>
        <v>9.6</v>
      </c>
      <c r="E13">
        <v>114.9515</v>
      </c>
      <c r="F13">
        <v>9.6</v>
      </c>
      <c r="G13">
        <v>5.5519999999999996</v>
      </c>
      <c r="H13" s="1">
        <v>0</v>
      </c>
      <c r="I13" s="1" t="s">
        <v>1</v>
      </c>
      <c r="J13" s="1">
        <f t="shared" si="1"/>
        <v>4.048</v>
      </c>
      <c r="K13"/>
      <c r="L13"/>
      <c r="M13"/>
    </row>
    <row r="14" spans="1:13" x14ac:dyDescent="0.3">
      <c r="A14" s="3" t="s">
        <v>13</v>
      </c>
      <c r="B14" s="3">
        <v>4.2287999999970198</v>
      </c>
      <c r="C14" s="2">
        <v>0.94</v>
      </c>
      <c r="D14" s="2">
        <f t="shared" si="0"/>
        <v>9.3999999999999986</v>
      </c>
      <c r="E14">
        <v>119.86409999999999</v>
      </c>
      <c r="F14">
        <v>9.4</v>
      </c>
      <c r="G14">
        <v>5.1711999999999998</v>
      </c>
      <c r="H14" s="1">
        <v>0</v>
      </c>
      <c r="I14" s="1" t="s">
        <v>1</v>
      </c>
      <c r="J14" s="1">
        <f t="shared" si="1"/>
        <v>4.2288000000000006</v>
      </c>
      <c r="K14"/>
      <c r="L14"/>
      <c r="M14"/>
    </row>
    <row r="15" spans="1:13" x14ac:dyDescent="0.3">
      <c r="A15" s="3" t="s">
        <v>14</v>
      </c>
      <c r="B15" s="3">
        <v>4.2897999999970198</v>
      </c>
      <c r="C15" s="2">
        <v>0.85</v>
      </c>
      <c r="D15" s="2">
        <f t="shared" si="0"/>
        <v>8.5</v>
      </c>
      <c r="E15">
        <v>123.8638</v>
      </c>
      <c r="F15">
        <v>8.5</v>
      </c>
      <c r="G15">
        <v>4.2102000000000004</v>
      </c>
      <c r="H15" s="1">
        <v>0</v>
      </c>
      <c r="I15" s="1" t="s">
        <v>1</v>
      </c>
      <c r="J15" s="1">
        <f t="shared" si="1"/>
        <v>4.2897999999999996</v>
      </c>
      <c r="K15"/>
      <c r="L15"/>
      <c r="M15"/>
    </row>
    <row r="16" spans="1:13" x14ac:dyDescent="0.3">
      <c r="A16" s="3" t="s">
        <v>15</v>
      </c>
      <c r="B16" s="3">
        <v>4.0054000000014902</v>
      </c>
      <c r="C16" s="2">
        <v>0.78</v>
      </c>
      <c r="D16" s="2">
        <f t="shared" si="0"/>
        <v>7.8000000000000007</v>
      </c>
      <c r="E16">
        <v>127.4687</v>
      </c>
      <c r="F16">
        <v>7.8</v>
      </c>
      <c r="G16">
        <v>3.7946</v>
      </c>
      <c r="H16" s="1">
        <v>0</v>
      </c>
      <c r="I16" s="1" t="s">
        <v>1</v>
      </c>
      <c r="J16" s="1">
        <f t="shared" si="1"/>
        <v>4.0053999999999998</v>
      </c>
      <c r="K16"/>
      <c r="L16"/>
      <c r="M16"/>
    </row>
    <row r="17" spans="1:14" x14ac:dyDescent="0.3">
      <c r="A17" s="3" t="s">
        <v>16</v>
      </c>
      <c r="B17" s="3">
        <v>4.2888000000000002</v>
      </c>
      <c r="C17" s="2">
        <v>0.74</v>
      </c>
      <c r="D17" s="2">
        <f t="shared" si="0"/>
        <v>7.4</v>
      </c>
      <c r="E17">
        <v>130.42429999999999</v>
      </c>
      <c r="F17">
        <v>7.4</v>
      </c>
      <c r="G17">
        <v>3.1112000000000002</v>
      </c>
      <c r="H17" s="1">
        <v>0</v>
      </c>
      <c r="I17" s="1" t="s">
        <v>1</v>
      </c>
      <c r="J17" s="1">
        <f t="shared" si="1"/>
        <v>4.2888000000000002</v>
      </c>
      <c r="K17"/>
      <c r="L17"/>
      <c r="M17"/>
    </row>
    <row r="18" spans="1:14" x14ac:dyDescent="0.3">
      <c r="A18" s="3" t="s">
        <v>17</v>
      </c>
      <c r="B18" s="3">
        <v>4.3128000000059501</v>
      </c>
      <c r="C18" s="2">
        <v>0.57999999999999996</v>
      </c>
      <c r="D18" s="2">
        <f t="shared" si="0"/>
        <v>5.8</v>
      </c>
      <c r="E18">
        <v>131.8372</v>
      </c>
      <c r="F18">
        <v>5.8</v>
      </c>
      <c r="G18">
        <v>1.4872000000000001</v>
      </c>
      <c r="H18" s="1">
        <v>0</v>
      </c>
      <c r="I18" s="1" t="s">
        <v>1</v>
      </c>
      <c r="J18" s="1">
        <f t="shared" si="1"/>
        <v>4.3127999999999993</v>
      </c>
      <c r="K18"/>
      <c r="L18"/>
      <c r="M18"/>
    </row>
    <row r="19" spans="1:14" x14ac:dyDescent="0.3">
      <c r="A19" s="3" t="s">
        <v>18</v>
      </c>
      <c r="B19" s="3">
        <v>4.6245999999940404</v>
      </c>
      <c r="C19" s="2">
        <v>0.38</v>
      </c>
      <c r="D19" s="2">
        <f t="shared" si="0"/>
        <v>3.8</v>
      </c>
      <c r="E19">
        <v>131.8372</v>
      </c>
      <c r="F19">
        <v>3.8</v>
      </c>
      <c r="G19">
        <v>0</v>
      </c>
      <c r="H19" s="1">
        <v>0</v>
      </c>
      <c r="I19" s="1">
        <v>0.8246</v>
      </c>
      <c r="J19" s="1">
        <f t="shared" si="1"/>
        <v>3.8</v>
      </c>
      <c r="K19"/>
      <c r="L19"/>
      <c r="M19"/>
    </row>
    <row r="20" spans="1:14" x14ac:dyDescent="0.3">
      <c r="A20" s="3" t="s">
        <v>19</v>
      </c>
      <c r="B20" s="3">
        <v>4.8183999999985101</v>
      </c>
      <c r="C20" s="2">
        <v>0</v>
      </c>
      <c r="D20" s="2">
        <f t="shared" si="0"/>
        <v>0</v>
      </c>
      <c r="E20">
        <v>126.4834</v>
      </c>
      <c r="F20">
        <v>0</v>
      </c>
      <c r="G20">
        <v>0</v>
      </c>
      <c r="H20" s="1">
        <v>4.8183999999999996</v>
      </c>
      <c r="I20" s="1" t="s">
        <v>1</v>
      </c>
      <c r="J20" s="1">
        <f t="shared" si="1"/>
        <v>0</v>
      </c>
      <c r="K20"/>
      <c r="L20"/>
      <c r="M20"/>
    </row>
    <row r="21" spans="1:14" x14ac:dyDescent="0.3">
      <c r="A21" s="3" t="s">
        <v>20</v>
      </c>
      <c r="B21" s="3">
        <v>4.9567999999970196</v>
      </c>
      <c r="C21" s="2">
        <v>0</v>
      </c>
      <c r="D21" s="2">
        <f t="shared" si="0"/>
        <v>0</v>
      </c>
      <c r="E21">
        <v>120.97580000000001</v>
      </c>
      <c r="F21">
        <v>0</v>
      </c>
      <c r="G21">
        <v>0</v>
      </c>
      <c r="H21" s="1">
        <v>4.9568000000000003</v>
      </c>
      <c r="I21" s="1" t="s">
        <v>1</v>
      </c>
      <c r="J21" s="1">
        <f t="shared" si="1"/>
        <v>0</v>
      </c>
      <c r="K21"/>
      <c r="L21"/>
      <c r="M21"/>
    </row>
    <row r="22" spans="1:14" x14ac:dyDescent="0.3">
      <c r="A22" s="3" t="s">
        <v>21</v>
      </c>
      <c r="B22" s="3">
        <v>4.8323999999984997</v>
      </c>
      <c r="C22" s="2">
        <v>0</v>
      </c>
      <c r="D22" s="2">
        <f t="shared" si="0"/>
        <v>0</v>
      </c>
      <c r="E22">
        <v>115.6065</v>
      </c>
      <c r="F22">
        <v>0</v>
      </c>
      <c r="G22">
        <v>0</v>
      </c>
      <c r="H22" s="1">
        <v>4.8323999999999998</v>
      </c>
      <c r="I22" s="1" t="s">
        <v>1</v>
      </c>
      <c r="J22" s="1">
        <f t="shared" si="1"/>
        <v>0</v>
      </c>
      <c r="K22"/>
      <c r="L22"/>
      <c r="M22"/>
    </row>
    <row r="23" spans="1:14" x14ac:dyDescent="0.3">
      <c r="A23" s="3" t="s">
        <v>22</v>
      </c>
      <c r="B23" s="3">
        <v>4.8362000000104297</v>
      </c>
      <c r="C23" s="2">
        <v>0</v>
      </c>
      <c r="D23" s="2">
        <f t="shared" si="0"/>
        <v>0</v>
      </c>
      <c r="E23">
        <v>110.2329</v>
      </c>
      <c r="F23">
        <v>0</v>
      </c>
      <c r="G23">
        <v>0</v>
      </c>
      <c r="H23" s="1">
        <v>4.8361999999999998</v>
      </c>
      <c r="I23" s="1" t="s">
        <v>1</v>
      </c>
      <c r="J23" s="1">
        <f t="shared" si="1"/>
        <v>0</v>
      </c>
      <c r="K23"/>
      <c r="L23"/>
      <c r="M23"/>
    </row>
    <row r="24" spans="1:14" x14ac:dyDescent="0.3">
      <c r="A24" s="3" t="s">
        <v>23</v>
      </c>
      <c r="B24" s="3">
        <v>5.01599999999255</v>
      </c>
      <c r="C24" s="2">
        <v>0</v>
      </c>
      <c r="D24" s="2">
        <f t="shared" si="0"/>
        <v>0</v>
      </c>
      <c r="E24">
        <v>104.6596</v>
      </c>
      <c r="F24">
        <v>0</v>
      </c>
      <c r="G24">
        <v>0</v>
      </c>
      <c r="H24" s="1">
        <v>5.016</v>
      </c>
      <c r="I24" s="1" t="s">
        <v>1</v>
      </c>
      <c r="J24" s="1">
        <f t="shared" si="1"/>
        <v>0</v>
      </c>
      <c r="K24"/>
      <c r="L24"/>
      <c r="M24"/>
    </row>
    <row r="25" spans="1:14" x14ac:dyDescent="0.3">
      <c r="A25" s="3" t="s">
        <v>24</v>
      </c>
      <c r="B25" s="3">
        <v>4.8242000000029801</v>
      </c>
      <c r="C25" s="2">
        <v>0</v>
      </c>
      <c r="D25" s="2">
        <f t="shared" si="0"/>
        <v>0</v>
      </c>
      <c r="E25">
        <v>100</v>
      </c>
      <c r="F25">
        <v>0</v>
      </c>
      <c r="G25">
        <v>0</v>
      </c>
      <c r="H25" s="1">
        <v>4.1936</v>
      </c>
      <c r="I25" s="1">
        <v>0.63060000000000005</v>
      </c>
      <c r="J25" s="1">
        <f t="shared" si="1"/>
        <v>0</v>
      </c>
      <c r="K25"/>
      <c r="L25"/>
      <c r="M25"/>
    </row>
    <row r="26" spans="1:14" x14ac:dyDescent="0.3">
      <c r="K26" t="s">
        <v>33</v>
      </c>
      <c r="L26" t="s">
        <v>41</v>
      </c>
      <c r="M26" t="s">
        <v>43</v>
      </c>
      <c r="N26" s="1" t="s">
        <v>42</v>
      </c>
    </row>
    <row r="27" spans="1:14" x14ac:dyDescent="0.3">
      <c r="H27" s="1">
        <f>SUM(H2:H25)*10180</f>
        <v>291691.61200000002</v>
      </c>
      <c r="I27" s="1">
        <f>SUM(I2:I25)*8500</f>
        <v>289943.5</v>
      </c>
      <c r="J27" s="1">
        <f>SUM(J2:J25)*3200</f>
        <v>132759.04000000001</v>
      </c>
      <c r="K27" s="1">
        <f>SUM(H27:J27)</f>
        <v>714394.152</v>
      </c>
      <c r="L27" s="1">
        <f>K27*31</f>
        <v>22146218.712000001</v>
      </c>
      <c r="M27">
        <f>300*10.5*1000</f>
        <v>3150000</v>
      </c>
      <c r="N27" s="5">
        <f>SUM(L27:M27)</f>
        <v>25296218.712000001</v>
      </c>
    </row>
    <row r="28" spans="1:14" x14ac:dyDescent="0.3">
      <c r="B28">
        <f>SUM(B2:B25)*8500</f>
        <v>886138.6000000122</v>
      </c>
      <c r="K28">
        <f>B28</f>
        <v>886138.6000000122</v>
      </c>
      <c r="L28" s="1">
        <f>K28*31</f>
        <v>27470296.600000378</v>
      </c>
      <c r="M28">
        <f>300*10.5*1000</f>
        <v>3150000</v>
      </c>
      <c r="N28" s="5">
        <f>SUM(L28:M28)</f>
        <v>30620296.600000378</v>
      </c>
    </row>
    <row r="29" spans="1:14" x14ac:dyDescent="0.3">
      <c r="K29"/>
      <c r="L29"/>
      <c r="M29"/>
    </row>
    <row r="30" spans="1:14" x14ac:dyDescent="0.3">
      <c r="K30"/>
      <c r="L30"/>
      <c r="M30"/>
    </row>
    <row r="31" spans="1:14" x14ac:dyDescent="0.3">
      <c r="K31"/>
      <c r="L31"/>
      <c r="M31"/>
    </row>
    <row r="32" spans="1:14" x14ac:dyDescent="0.3">
      <c r="K32"/>
      <c r="L32"/>
      <c r="M32"/>
    </row>
    <row r="33" spans="11:13" x14ac:dyDescent="0.3">
      <c r="K33"/>
      <c r="L33"/>
      <c r="M33"/>
    </row>
    <row r="34" spans="11:13" x14ac:dyDescent="0.3">
      <c r="K34"/>
      <c r="L34"/>
      <c r="M34"/>
    </row>
    <row r="35" spans="11:13" x14ac:dyDescent="0.3">
      <c r="K35"/>
      <c r="L35"/>
      <c r="M35"/>
    </row>
    <row r="36" spans="11:13" x14ac:dyDescent="0.3">
      <c r="K36"/>
      <c r="L36"/>
      <c r="M36"/>
    </row>
    <row r="37" spans="11:13" x14ac:dyDescent="0.3">
      <c r="K37"/>
      <c r="L37"/>
      <c r="M37"/>
    </row>
    <row r="38" spans="11:13" x14ac:dyDescent="0.3">
      <c r="K38"/>
      <c r="L38"/>
      <c r="M38"/>
    </row>
    <row r="39" spans="11:13" x14ac:dyDescent="0.3">
      <c r="K39"/>
      <c r="L39"/>
      <c r="M39"/>
    </row>
    <row r="40" spans="11:13" x14ac:dyDescent="0.3">
      <c r="K40"/>
      <c r="L40"/>
      <c r="M40"/>
    </row>
    <row r="41" spans="11:13" x14ac:dyDescent="0.3">
      <c r="K41"/>
      <c r="L41"/>
      <c r="M41"/>
    </row>
    <row r="42" spans="11:13" x14ac:dyDescent="0.3">
      <c r="K42"/>
      <c r="L42"/>
      <c r="M42"/>
    </row>
    <row r="43" spans="11:13" x14ac:dyDescent="0.3">
      <c r="K43"/>
      <c r="L43"/>
      <c r="M43"/>
    </row>
    <row r="44" spans="11:13" x14ac:dyDescent="0.3">
      <c r="K44"/>
      <c r="L44"/>
      <c r="M44"/>
    </row>
    <row r="45" spans="11:13" x14ac:dyDescent="0.3">
      <c r="K45"/>
      <c r="L45"/>
      <c r="M45"/>
    </row>
    <row r="46" spans="11:13" x14ac:dyDescent="0.3">
      <c r="K46"/>
      <c r="L46"/>
      <c r="M46"/>
    </row>
    <row r="47" spans="11:13" x14ac:dyDescent="0.3">
      <c r="K47"/>
      <c r="L47"/>
      <c r="M47"/>
    </row>
    <row r="48" spans="11:13" x14ac:dyDescent="0.3">
      <c r="K48"/>
      <c r="L48"/>
      <c r="M48"/>
    </row>
    <row r="49" spans="11:13" x14ac:dyDescent="0.3">
      <c r="K49"/>
      <c r="L49"/>
      <c r="M4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E551-A31E-4212-8331-24A71F24A5E2}">
  <dimension ref="A1:O28"/>
  <sheetViews>
    <sheetView zoomScale="96" workbookViewId="0">
      <selection activeCell="R25" sqref="R25"/>
    </sheetView>
  </sheetViews>
  <sheetFormatPr defaultRowHeight="14.4" x14ac:dyDescent="0.3"/>
  <cols>
    <col min="12" max="12" width="16.6640625" customWidth="1"/>
    <col min="13" max="13" width="19.21875" customWidth="1"/>
    <col min="14" max="14" width="13.33203125" customWidth="1"/>
    <col min="15" max="15" width="13.6640625" customWidth="1"/>
  </cols>
  <sheetData>
    <row r="1" spans="1:10" x14ac:dyDescent="0.3">
      <c r="A1" s="2"/>
      <c r="B1" s="2" t="s">
        <v>26</v>
      </c>
      <c r="C1" s="2" t="s">
        <v>25</v>
      </c>
      <c r="D1" s="2" t="s">
        <v>36</v>
      </c>
      <c r="E1" s="2" t="s">
        <v>28</v>
      </c>
      <c r="F1" s="2" t="s">
        <v>31</v>
      </c>
      <c r="G1" s="2" t="s">
        <v>29</v>
      </c>
      <c r="H1" s="4" t="s">
        <v>30</v>
      </c>
      <c r="I1" s="4" t="s">
        <v>39</v>
      </c>
      <c r="J1" s="4" t="s">
        <v>40</v>
      </c>
    </row>
    <row r="2" spans="1:10" x14ac:dyDescent="0.3">
      <c r="A2" s="3" t="s">
        <v>0</v>
      </c>
      <c r="B2" s="3">
        <v>3.9454000000059599</v>
      </c>
      <c r="C2" s="2">
        <v>0</v>
      </c>
      <c r="D2" s="2">
        <f>C2*6</f>
        <v>0</v>
      </c>
      <c r="E2">
        <v>100</v>
      </c>
      <c r="F2">
        <f>D2</f>
        <v>0</v>
      </c>
      <c r="G2">
        <v>0</v>
      </c>
      <c r="H2">
        <v>0</v>
      </c>
      <c r="I2">
        <v>3.9453999999999998</v>
      </c>
      <c r="J2" s="1">
        <f>F2-G2</f>
        <v>0</v>
      </c>
    </row>
    <row r="3" spans="1:10" x14ac:dyDescent="0.3">
      <c r="A3" s="3" t="s">
        <v>2</v>
      </c>
      <c r="B3" s="3">
        <v>4.2723999999985001</v>
      </c>
      <c r="C3" s="2">
        <v>0</v>
      </c>
      <c r="D3" s="2">
        <f t="shared" ref="D3:D25" si="0">C3*6</f>
        <v>0</v>
      </c>
      <c r="E3">
        <v>100</v>
      </c>
      <c r="F3">
        <f t="shared" ref="F3:F25" si="1">D3</f>
        <v>0</v>
      </c>
      <c r="G3">
        <v>0</v>
      </c>
      <c r="H3">
        <v>0</v>
      </c>
      <c r="I3">
        <v>4.2724000000000002</v>
      </c>
      <c r="J3" s="1">
        <f t="shared" ref="J3:J25" si="2">F3-G3</f>
        <v>0</v>
      </c>
    </row>
    <row r="4" spans="1:10" x14ac:dyDescent="0.3">
      <c r="A4" s="3" t="s">
        <v>3</v>
      </c>
      <c r="B4" s="3">
        <v>4.1002000000029701</v>
      </c>
      <c r="C4" s="2">
        <v>0</v>
      </c>
      <c r="D4" s="2">
        <f t="shared" si="0"/>
        <v>0</v>
      </c>
      <c r="E4">
        <v>100</v>
      </c>
      <c r="F4">
        <f t="shared" si="1"/>
        <v>0</v>
      </c>
      <c r="G4">
        <v>0</v>
      </c>
      <c r="H4">
        <v>0</v>
      </c>
      <c r="I4">
        <v>4.1002000000000001</v>
      </c>
      <c r="J4" s="1">
        <f t="shared" si="2"/>
        <v>0</v>
      </c>
    </row>
    <row r="5" spans="1:10" x14ac:dyDescent="0.3">
      <c r="A5" s="3" t="s">
        <v>4</v>
      </c>
      <c r="B5" s="3">
        <v>4.0295999999940397</v>
      </c>
      <c r="C5" s="2">
        <v>0</v>
      </c>
      <c r="D5" s="2">
        <f t="shared" si="0"/>
        <v>0</v>
      </c>
      <c r="E5">
        <v>100</v>
      </c>
      <c r="F5">
        <f t="shared" si="1"/>
        <v>0</v>
      </c>
      <c r="G5">
        <v>0</v>
      </c>
      <c r="H5">
        <v>0</v>
      </c>
      <c r="I5">
        <v>4.0296000000000003</v>
      </c>
      <c r="J5" s="1">
        <f t="shared" si="2"/>
        <v>0</v>
      </c>
    </row>
    <row r="6" spans="1:10" x14ac:dyDescent="0.3">
      <c r="A6" s="3" t="s">
        <v>5</v>
      </c>
      <c r="B6" s="3">
        <v>4.0638000000044698</v>
      </c>
      <c r="C6" s="2">
        <v>0</v>
      </c>
      <c r="D6" s="2">
        <f t="shared" si="0"/>
        <v>0</v>
      </c>
      <c r="E6">
        <v>100</v>
      </c>
      <c r="F6">
        <f t="shared" si="1"/>
        <v>0</v>
      </c>
      <c r="G6">
        <v>0</v>
      </c>
      <c r="H6">
        <v>0</v>
      </c>
      <c r="I6">
        <v>4.0637999999999996</v>
      </c>
      <c r="J6" s="1">
        <f t="shared" si="2"/>
        <v>0</v>
      </c>
    </row>
    <row r="7" spans="1:10" x14ac:dyDescent="0.3">
      <c r="A7" s="3" t="s">
        <v>6</v>
      </c>
      <c r="B7" s="3">
        <v>4.03779999999702</v>
      </c>
      <c r="C7" s="2">
        <v>0</v>
      </c>
      <c r="D7" s="2">
        <f t="shared" si="0"/>
        <v>0</v>
      </c>
      <c r="E7">
        <v>100</v>
      </c>
      <c r="F7">
        <f t="shared" si="1"/>
        <v>0</v>
      </c>
      <c r="G7">
        <v>0</v>
      </c>
      <c r="H7">
        <v>0</v>
      </c>
      <c r="I7">
        <v>4.0377999999999998</v>
      </c>
      <c r="J7" s="1">
        <f t="shared" si="2"/>
        <v>0</v>
      </c>
    </row>
    <row r="8" spans="1:10" x14ac:dyDescent="0.3">
      <c r="A8" s="3" t="s">
        <v>7</v>
      </c>
      <c r="B8" s="3">
        <v>4.0558000000044698</v>
      </c>
      <c r="C8" s="2">
        <v>0</v>
      </c>
      <c r="D8" s="2">
        <f t="shared" si="0"/>
        <v>0</v>
      </c>
      <c r="E8">
        <v>100</v>
      </c>
      <c r="F8">
        <f t="shared" si="1"/>
        <v>0</v>
      </c>
      <c r="G8">
        <v>0</v>
      </c>
      <c r="H8">
        <v>0</v>
      </c>
      <c r="I8">
        <v>4.0557999999999996</v>
      </c>
      <c r="J8" s="1">
        <f t="shared" si="2"/>
        <v>0</v>
      </c>
    </row>
    <row r="9" spans="1:10" x14ac:dyDescent="0.3">
      <c r="A9" s="3" t="s">
        <v>8</v>
      </c>
      <c r="B9" s="3">
        <v>4.1507999999970195</v>
      </c>
      <c r="C9" s="2">
        <v>0</v>
      </c>
      <c r="D9" s="2">
        <f t="shared" si="0"/>
        <v>0</v>
      </c>
      <c r="E9">
        <v>100</v>
      </c>
      <c r="F9">
        <f t="shared" si="1"/>
        <v>0</v>
      </c>
      <c r="G9">
        <v>0</v>
      </c>
      <c r="H9">
        <v>0</v>
      </c>
      <c r="I9">
        <v>4.1508000000000003</v>
      </c>
      <c r="J9" s="1">
        <f t="shared" si="2"/>
        <v>0</v>
      </c>
    </row>
    <row r="10" spans="1:10" x14ac:dyDescent="0.3">
      <c r="A10" s="3" t="s">
        <v>9</v>
      </c>
      <c r="B10" s="3">
        <v>4.2963999999985099</v>
      </c>
      <c r="C10" s="2">
        <v>0.56999999999999995</v>
      </c>
      <c r="D10" s="2">
        <f t="shared" si="0"/>
        <v>3.42</v>
      </c>
      <c r="E10">
        <v>100</v>
      </c>
      <c r="F10">
        <f t="shared" si="1"/>
        <v>3.42</v>
      </c>
      <c r="G10">
        <v>0</v>
      </c>
      <c r="H10">
        <v>0</v>
      </c>
      <c r="I10">
        <v>0.87639999999999996</v>
      </c>
      <c r="J10" s="1">
        <f t="shared" si="2"/>
        <v>3.42</v>
      </c>
    </row>
    <row r="11" spans="1:10" x14ac:dyDescent="0.3">
      <c r="A11" s="3" t="s">
        <v>10</v>
      </c>
      <c r="B11" s="3">
        <v>4.2352000000029699</v>
      </c>
      <c r="C11" s="2">
        <v>0.76</v>
      </c>
      <c r="D11" s="2">
        <f t="shared" si="0"/>
        <v>4.5600000000000005</v>
      </c>
      <c r="E11">
        <v>100.3086</v>
      </c>
      <c r="F11">
        <f t="shared" si="1"/>
        <v>4.5600000000000005</v>
      </c>
      <c r="G11">
        <v>0.32479999999999998</v>
      </c>
      <c r="H11">
        <v>0</v>
      </c>
      <c r="I11">
        <v>0</v>
      </c>
      <c r="J11" s="1">
        <f t="shared" si="2"/>
        <v>4.2352000000000007</v>
      </c>
    </row>
    <row r="12" spans="1:10" x14ac:dyDescent="0.3">
      <c r="A12" s="3" t="s">
        <v>11</v>
      </c>
      <c r="B12" s="3">
        <v>3.98199999999999</v>
      </c>
      <c r="C12" s="2">
        <v>0.94</v>
      </c>
      <c r="D12" s="2">
        <f t="shared" si="0"/>
        <v>5.64</v>
      </c>
      <c r="E12">
        <v>101.8837</v>
      </c>
      <c r="F12">
        <f t="shared" si="1"/>
        <v>5.64</v>
      </c>
      <c r="G12">
        <v>1.6579999999999999</v>
      </c>
      <c r="H12">
        <v>0</v>
      </c>
      <c r="I12">
        <v>0</v>
      </c>
      <c r="J12" s="1">
        <f t="shared" si="2"/>
        <v>3.9819999999999998</v>
      </c>
    </row>
    <row r="13" spans="1:10" x14ac:dyDescent="0.3">
      <c r="A13" s="3" t="s">
        <v>12</v>
      </c>
      <c r="B13" s="3">
        <v>4.048</v>
      </c>
      <c r="C13" s="2">
        <v>0.96</v>
      </c>
      <c r="D13" s="2">
        <f t="shared" si="0"/>
        <v>5.76</v>
      </c>
      <c r="E13">
        <v>103.51009999999999</v>
      </c>
      <c r="F13">
        <f t="shared" si="1"/>
        <v>5.76</v>
      </c>
      <c r="G13">
        <v>1.712</v>
      </c>
      <c r="H13">
        <v>0</v>
      </c>
      <c r="I13">
        <v>0</v>
      </c>
      <c r="J13" s="1">
        <f t="shared" si="2"/>
        <v>4.048</v>
      </c>
    </row>
    <row r="14" spans="1:10" x14ac:dyDescent="0.3">
      <c r="A14" s="3" t="s">
        <v>13</v>
      </c>
      <c r="B14" s="3">
        <v>4.2287999999970198</v>
      </c>
      <c r="C14" s="2">
        <v>0.94</v>
      </c>
      <c r="D14" s="2">
        <f t="shared" si="0"/>
        <v>5.64</v>
      </c>
      <c r="E14">
        <v>104.8507</v>
      </c>
      <c r="F14">
        <f t="shared" si="1"/>
        <v>5.64</v>
      </c>
      <c r="G14">
        <v>1.4112</v>
      </c>
      <c r="H14">
        <v>0</v>
      </c>
      <c r="I14">
        <v>0</v>
      </c>
      <c r="J14" s="1">
        <f t="shared" si="2"/>
        <v>4.2287999999999997</v>
      </c>
    </row>
    <row r="15" spans="1:10" x14ac:dyDescent="0.3">
      <c r="A15" s="3" t="s">
        <v>14</v>
      </c>
      <c r="B15" s="3">
        <v>4.2897999999970198</v>
      </c>
      <c r="C15" s="2">
        <v>0.85</v>
      </c>
      <c r="D15" s="2">
        <f t="shared" si="0"/>
        <v>5.0999999999999996</v>
      </c>
      <c r="E15">
        <v>105.6204</v>
      </c>
      <c r="F15">
        <f t="shared" si="1"/>
        <v>5.0999999999999996</v>
      </c>
      <c r="G15">
        <v>0.81020000000000003</v>
      </c>
      <c r="H15">
        <v>0</v>
      </c>
      <c r="I15">
        <v>0</v>
      </c>
      <c r="J15" s="1">
        <f t="shared" si="2"/>
        <v>4.2897999999999996</v>
      </c>
    </row>
    <row r="16" spans="1:10" x14ac:dyDescent="0.3">
      <c r="A16" s="3" t="s">
        <v>15</v>
      </c>
      <c r="B16" s="3">
        <v>4.0054000000014902</v>
      </c>
      <c r="C16" s="2">
        <v>0.78</v>
      </c>
      <c r="D16" s="2">
        <f t="shared" si="0"/>
        <v>4.68</v>
      </c>
      <c r="E16">
        <v>106.26130000000001</v>
      </c>
      <c r="F16">
        <f t="shared" si="1"/>
        <v>4.68</v>
      </c>
      <c r="G16">
        <v>0.67459999999999998</v>
      </c>
      <c r="H16">
        <v>0</v>
      </c>
      <c r="I16">
        <v>0</v>
      </c>
      <c r="J16" s="1">
        <f t="shared" si="2"/>
        <v>4.0053999999999998</v>
      </c>
    </row>
    <row r="17" spans="1:15" x14ac:dyDescent="0.3">
      <c r="A17" s="3" t="s">
        <v>16</v>
      </c>
      <c r="B17" s="3">
        <v>4.2888000000000002</v>
      </c>
      <c r="C17" s="2">
        <v>0.74</v>
      </c>
      <c r="D17" s="2">
        <f t="shared" si="0"/>
        <v>4.4399999999999995</v>
      </c>
      <c r="E17">
        <v>106.4049</v>
      </c>
      <c r="F17">
        <f t="shared" si="1"/>
        <v>4.4399999999999995</v>
      </c>
      <c r="G17">
        <v>0.1512</v>
      </c>
      <c r="H17">
        <v>0</v>
      </c>
      <c r="I17">
        <v>0</v>
      </c>
      <c r="J17" s="1">
        <f t="shared" si="2"/>
        <v>4.2887999999999993</v>
      </c>
    </row>
    <row r="18" spans="1:15" x14ac:dyDescent="0.3">
      <c r="A18" s="3" t="s">
        <v>17</v>
      </c>
      <c r="B18" s="3">
        <v>4.3128000000059501</v>
      </c>
      <c r="C18" s="2">
        <v>0.57999999999999996</v>
      </c>
      <c r="D18" s="2">
        <f t="shared" si="0"/>
        <v>3.4799999999999995</v>
      </c>
      <c r="E18">
        <v>106.4049</v>
      </c>
      <c r="F18">
        <f t="shared" si="1"/>
        <v>3.4799999999999995</v>
      </c>
      <c r="G18">
        <v>0</v>
      </c>
      <c r="H18">
        <v>0</v>
      </c>
      <c r="I18">
        <v>0.83279999999999998</v>
      </c>
      <c r="J18" s="1">
        <f t="shared" si="2"/>
        <v>3.4799999999999995</v>
      </c>
    </row>
    <row r="19" spans="1:15" x14ac:dyDescent="0.3">
      <c r="A19" s="3" t="s">
        <v>18</v>
      </c>
      <c r="B19" s="3">
        <v>4.6245999999940404</v>
      </c>
      <c r="C19" s="2">
        <v>0.38</v>
      </c>
      <c r="D19" s="2">
        <f t="shared" si="0"/>
        <v>2.2800000000000002</v>
      </c>
      <c r="E19">
        <v>103.7998</v>
      </c>
      <c r="F19">
        <f t="shared" si="1"/>
        <v>2.2800000000000002</v>
      </c>
      <c r="G19">
        <v>0</v>
      </c>
      <c r="H19">
        <v>2.3445999999999998</v>
      </c>
      <c r="I19">
        <v>0</v>
      </c>
      <c r="J19" s="1">
        <f t="shared" si="2"/>
        <v>2.2800000000000002</v>
      </c>
    </row>
    <row r="20" spans="1:15" x14ac:dyDescent="0.3">
      <c r="A20" s="3" t="s">
        <v>19</v>
      </c>
      <c r="B20" s="3">
        <v>4.8183999999985101</v>
      </c>
      <c r="C20" s="2">
        <v>0</v>
      </c>
      <c r="D20" s="2">
        <f t="shared" si="0"/>
        <v>0</v>
      </c>
      <c r="E20">
        <v>103.7998</v>
      </c>
      <c r="F20">
        <f t="shared" si="1"/>
        <v>0</v>
      </c>
      <c r="G20">
        <v>0</v>
      </c>
      <c r="H20">
        <v>0</v>
      </c>
      <c r="I20">
        <v>4.8183999999999996</v>
      </c>
      <c r="J20" s="1">
        <f t="shared" si="2"/>
        <v>0</v>
      </c>
    </row>
    <row r="21" spans="1:15" x14ac:dyDescent="0.3">
      <c r="A21" s="3" t="s">
        <v>20</v>
      </c>
      <c r="B21" s="3">
        <v>4.9567999999970196</v>
      </c>
      <c r="C21" s="2">
        <v>0</v>
      </c>
      <c r="D21" s="2">
        <f t="shared" si="0"/>
        <v>0</v>
      </c>
      <c r="E21">
        <v>103.44840000000001</v>
      </c>
      <c r="F21">
        <f t="shared" si="1"/>
        <v>0</v>
      </c>
      <c r="G21">
        <v>0</v>
      </c>
      <c r="H21">
        <v>0.31630000000000003</v>
      </c>
      <c r="I21">
        <v>4.6405000000000003</v>
      </c>
      <c r="J21" s="1">
        <f t="shared" si="2"/>
        <v>0</v>
      </c>
    </row>
    <row r="22" spans="1:15" x14ac:dyDescent="0.3">
      <c r="A22" s="3" t="s">
        <v>21</v>
      </c>
      <c r="B22" s="3">
        <v>4.8323999999984997</v>
      </c>
      <c r="C22" s="2">
        <v>0</v>
      </c>
      <c r="D22" s="2">
        <f t="shared" si="0"/>
        <v>0</v>
      </c>
      <c r="E22">
        <v>101.05419999999999</v>
      </c>
      <c r="F22">
        <f t="shared" si="1"/>
        <v>0</v>
      </c>
      <c r="G22">
        <v>0</v>
      </c>
      <c r="H22">
        <v>2.1547999999999998</v>
      </c>
      <c r="I22">
        <v>2.6776</v>
      </c>
      <c r="J22" s="1">
        <f t="shared" si="2"/>
        <v>0</v>
      </c>
    </row>
    <row r="23" spans="1:15" x14ac:dyDescent="0.3">
      <c r="A23" s="3" t="s">
        <v>22</v>
      </c>
      <c r="B23" s="3">
        <v>4.8362000000104297</v>
      </c>
      <c r="C23" s="2">
        <v>0</v>
      </c>
      <c r="D23" s="2">
        <f t="shared" si="0"/>
        <v>0</v>
      </c>
      <c r="E23">
        <v>100.7028</v>
      </c>
      <c r="F23">
        <f t="shared" si="1"/>
        <v>0</v>
      </c>
      <c r="G23">
        <v>0</v>
      </c>
      <c r="H23">
        <v>0.31630000000000003</v>
      </c>
      <c r="I23">
        <v>4.5198999999999998</v>
      </c>
      <c r="J23" s="1">
        <f t="shared" si="2"/>
        <v>0</v>
      </c>
    </row>
    <row r="24" spans="1:15" x14ac:dyDescent="0.3">
      <c r="A24" s="3" t="s">
        <v>23</v>
      </c>
      <c r="B24" s="3">
        <v>5.01599999999255</v>
      </c>
      <c r="C24" s="2">
        <v>0</v>
      </c>
      <c r="D24" s="2">
        <f t="shared" si="0"/>
        <v>0</v>
      </c>
      <c r="E24">
        <v>100.3514</v>
      </c>
      <c r="F24">
        <f t="shared" si="1"/>
        <v>0</v>
      </c>
      <c r="G24">
        <v>0</v>
      </c>
      <c r="H24">
        <v>0.31630000000000003</v>
      </c>
      <c r="I24">
        <v>4.6997</v>
      </c>
      <c r="J24" s="1">
        <f t="shared" si="2"/>
        <v>0</v>
      </c>
    </row>
    <row r="25" spans="1:15" x14ac:dyDescent="0.3">
      <c r="A25" s="3" t="s">
        <v>24</v>
      </c>
      <c r="B25" s="3">
        <v>4.8242000000029801</v>
      </c>
      <c r="C25" s="2">
        <v>0</v>
      </c>
      <c r="D25" s="2">
        <f t="shared" si="0"/>
        <v>0</v>
      </c>
      <c r="E25">
        <v>100</v>
      </c>
      <c r="F25">
        <f t="shared" si="1"/>
        <v>0</v>
      </c>
      <c r="G25">
        <v>0</v>
      </c>
      <c r="H25">
        <v>0.31630000000000003</v>
      </c>
      <c r="I25">
        <v>4.5079000000000002</v>
      </c>
      <c r="J25" s="1">
        <f t="shared" si="2"/>
        <v>0</v>
      </c>
      <c r="L25" t="s">
        <v>34</v>
      </c>
      <c r="M25" t="s">
        <v>41</v>
      </c>
      <c r="N25" t="s">
        <v>32</v>
      </c>
      <c r="O25" t="s">
        <v>42</v>
      </c>
    </row>
    <row r="27" spans="1:15" x14ac:dyDescent="0.3">
      <c r="H27">
        <f>SUM(H2:H25)*10180</f>
        <v>58683.627999999997</v>
      </c>
      <c r="I27">
        <f>SUM(I2:I25)*8500</f>
        <v>511946.49999999994</v>
      </c>
      <c r="J27">
        <f>SUM(J2:J25)*3200</f>
        <v>122425.60000000001</v>
      </c>
      <c r="L27">
        <f>SUM(H27:J27)</f>
        <v>693055.72799999989</v>
      </c>
      <c r="M27">
        <f>L27*31</f>
        <v>21484727.567999996</v>
      </c>
      <c r="N27">
        <v>3150000</v>
      </c>
      <c r="O27">
        <f>SUM(M27:N27)</f>
        <v>24634727.567999996</v>
      </c>
    </row>
    <row r="28" spans="1:15" x14ac:dyDescent="0.3">
      <c r="B28">
        <f>SUM(B2:B25)*8500</f>
        <v>886138.6000000122</v>
      </c>
      <c r="L28">
        <f>B28</f>
        <v>886138.6000000122</v>
      </c>
      <c r="M28">
        <f>L28*31</f>
        <v>27470296.600000378</v>
      </c>
      <c r="N28">
        <v>3150000</v>
      </c>
      <c r="O28">
        <f>SUM(M28:N28)</f>
        <v>30620296.600000378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mehta</dc:creator>
  <cp:lastModifiedBy>ayushi mehta</cp:lastModifiedBy>
  <dcterms:created xsi:type="dcterms:W3CDTF">2024-04-15T05:34:41Z</dcterms:created>
  <dcterms:modified xsi:type="dcterms:W3CDTF">2024-07-05T14:55:49Z</dcterms:modified>
</cp:coreProperties>
</file>