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BI\Data Science Certification\GitHub Uploads\"/>
    </mc:Choice>
  </mc:AlternateContent>
  <xr:revisionPtr revIDLastSave="0" documentId="13_ncr:1_{81B9E5F1-A0B2-4103-8F44-DD150ACD972B}" xr6:coauthVersionLast="47" xr6:coauthVersionMax="47" xr10:uidLastSave="{00000000-0000-0000-0000-000000000000}"/>
  <bookViews>
    <workbookView xWindow="-120" yWindow="-120" windowWidth="20730" windowHeight="11310" tabRatio="385" firstSheet="1" activeTab="2" xr2:uid="{00000000-000D-0000-FFFF-FFFF00000000}"/>
  </bookViews>
  <sheets>
    <sheet name="Averages" sheetId="1" state="hidden" r:id="rId1"/>
    <sheet name="Sheet1" sheetId="3" r:id="rId2"/>
    <sheet name="Formulas Exercise 1" sheetId="2" r:id="rId3"/>
  </sheets>
  <definedNames>
    <definedName name="_xlnm._FilterDatabase" localSheetId="2" hidden="1">'Formulas Exercise 1'!$B$4:$B$17</definedName>
  </definedName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H4" i="2" l="1"/>
  <c r="I4" i="2" s="1"/>
  <c r="F17" i="2"/>
  <c r="F16" i="2"/>
  <c r="G16" i="2" s="1"/>
  <c r="F15" i="2"/>
  <c r="G15" i="2" s="1"/>
  <c r="F14" i="2"/>
  <c r="G14" i="2" s="1"/>
  <c r="F13" i="2"/>
  <c r="F12" i="2"/>
  <c r="G12" i="2" s="1"/>
  <c r="F11" i="2"/>
  <c r="G11" i="2" s="1"/>
  <c r="F10" i="2"/>
  <c r="G10" i="2" s="1"/>
  <c r="F9" i="2"/>
  <c r="F8" i="2"/>
  <c r="G8" i="2" s="1"/>
  <c r="F7" i="2"/>
  <c r="G7" i="2" s="1"/>
  <c r="F6" i="2"/>
  <c r="F5" i="2"/>
  <c r="G6" i="2"/>
  <c r="G17" i="2"/>
  <c r="G13" i="2"/>
  <c r="G9" i="2"/>
  <c r="G5" i="2"/>
  <c r="F4" i="2"/>
  <c r="G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1" i="2" l="1"/>
</calcChain>
</file>

<file path=xl/sharedStrings.xml><?xml version="1.0" encoding="utf-8"?>
<sst xmlns="http://schemas.openxmlformats.org/spreadsheetml/2006/main" count="80" uniqueCount="65">
  <si>
    <t>MONTHLY CENTRAL ENGLAND TEMPERATURES (DEGREES C)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</si>
  <si>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</si>
  <si>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</si>
  <si>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</si>
  <si>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</si>
  <si>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</si>
  <si>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</si>
  <si>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</si>
  <si>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</si>
  <si>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</si>
  <si>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</si>
  <si>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</si>
  <si>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</si>
  <si>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</si>
  <si>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</si>
  <si>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Month Average</t>
  </si>
  <si>
    <t>Ref</t>
  </si>
  <si>
    <t>Date Due</t>
  </si>
  <si>
    <t>Employeez Ltd</t>
  </si>
  <si>
    <t>DotCo</t>
  </si>
  <si>
    <t>French Fryz</t>
  </si>
  <si>
    <t>Braeburn</t>
  </si>
  <si>
    <t>SoupALot</t>
  </si>
  <si>
    <t>LabelMasters</t>
  </si>
  <si>
    <t>BeansRUs</t>
  </si>
  <si>
    <t>PaperMeUp</t>
  </si>
  <si>
    <t>Tel No</t>
  </si>
  <si>
    <t>345 7896</t>
  </si>
  <si>
    <t>123 4566</t>
  </si>
  <si>
    <t>333 8267</t>
  </si>
  <si>
    <t>312 8156</t>
  </si>
  <si>
    <t>381 4900</t>
  </si>
  <si>
    <t>937 7111</t>
  </si>
  <si>
    <t>472 5892</t>
  </si>
  <si>
    <t>998 4612</t>
  </si>
  <si>
    <t>112 9048</t>
  </si>
  <si>
    <t>372 8957</t>
  </si>
  <si>
    <t>119 4723</t>
  </si>
  <si>
    <t>500 7833</t>
  </si>
  <si>
    <t>210 8594</t>
  </si>
  <si>
    <t>482 3890</t>
  </si>
  <si>
    <t>EL400</t>
  </si>
  <si>
    <t>SAL101</t>
  </si>
  <si>
    <t>FF367</t>
  </si>
  <si>
    <t>FF368</t>
  </si>
  <si>
    <t>BRU20</t>
  </si>
  <si>
    <t>DC190</t>
  </si>
  <si>
    <t>BRU21</t>
  </si>
  <si>
    <t>DC191</t>
  </si>
  <si>
    <t>FF369</t>
  </si>
  <si>
    <t>B432</t>
  </si>
  <si>
    <t>SAL102</t>
  </si>
  <si>
    <t>LM394</t>
  </si>
  <si>
    <t>BRU22</t>
  </si>
  <si>
    <t>PMU500</t>
  </si>
  <si>
    <t>Company Name</t>
  </si>
  <si>
    <t>Order Amount</t>
  </si>
  <si>
    <t>Days Until Payment Due</t>
  </si>
  <si>
    <t>Inc 10% Online Order Discount</t>
  </si>
  <si>
    <t>Invoice Tracker</t>
  </si>
  <si>
    <t>Outstanding Invoice Total</t>
  </si>
  <si>
    <t>10% Discount</t>
  </si>
  <si>
    <t>Row Labels</t>
  </si>
  <si>
    <t>Grand Total</t>
  </si>
  <si>
    <t>Sum of Inc 10% Online Order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</si>
</sst>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Unicode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14" fontId="7" fillId="0" borderId="8" xfId="0" applyNumberFormat="1" applyFont="1" applyBorder="1"/>
    <xf numFmtId="166" fontId="4" fillId="0" borderId="0" xfId="0" applyNumberFormat="1" applyFont="1"/>
    <xf numFmtId="166" fontId="3" fillId="0" borderId="10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4" fillId="3" borderId="8" xfId="0" applyNumberFormat="1" applyFont="1" applyFill="1" applyBorder="1"/>
    <xf numFmtId="166" fontId="4" fillId="3" borderId="12" xfId="0" applyNumberFormat="1" applyFont="1" applyFill="1" applyBorder="1"/>
    <xf numFmtId="166" fontId="4" fillId="3" borderId="9" xfId="0" applyNumberFormat="1" applyFont="1" applyFill="1" applyBorder="1"/>
    <xf numFmtId="166" fontId="4" fillId="3" borderId="13" xfId="0" applyNumberFormat="1" applyFont="1" applyFill="1" applyBorder="1"/>
    <xf numFmtId="166" fontId="4" fillId="0" borderId="14" xfId="0" applyNumberFormat="1" applyFont="1" applyBorder="1"/>
    <xf numFmtId="166" fontId="4" fillId="0" borderId="15" xfId="0" applyNumberFormat="1" applyFont="1" applyBorder="1"/>
    <xf numFmtId="166" fontId="4" fillId="0" borderId="16" xfId="0" applyNumberFormat="1" applyFont="1" applyBorder="1"/>
    <xf numFmtId="0" fontId="4" fillId="0" borderId="8" xfId="0" applyFont="1" applyBorder="1" applyAlignment="1">
      <alignment horizontal="left"/>
    </xf>
    <xf numFmtId="164" fontId="7" fillId="0" borderId="8" xfId="2" applyFont="1" applyBorder="1" applyAlignment="1">
      <alignment horizontal="center"/>
    </xf>
    <xf numFmtId="0" fontId="3" fillId="0" borderId="0" xfId="0" applyFont="1"/>
    <xf numFmtId="0" fontId="3" fillId="5" borderId="8" xfId="0" applyFont="1" applyFill="1" applyBorder="1" applyAlignment="1">
      <alignment wrapText="1"/>
    </xf>
    <xf numFmtId="164" fontId="0" fillId="0" borderId="8" xfId="2" applyFont="1" applyBorder="1" applyAlignment="1">
      <alignment horizontal="center" vertical="center"/>
    </xf>
    <xf numFmtId="0" fontId="3" fillId="0" borderId="17" xfId="0" applyFont="1" applyBorder="1"/>
    <xf numFmtId="0" fontId="0" fillId="0" borderId="18" xfId="0" applyBorder="1"/>
    <xf numFmtId="43" fontId="0" fillId="0" borderId="0" xfId="0" applyNumberFormat="1"/>
    <xf numFmtId="14" fontId="0" fillId="0" borderId="0" xfId="0" applyNumberFormat="1"/>
    <xf numFmtId="164" fontId="0" fillId="0" borderId="8" xfId="0" applyNumberFormat="1" applyBorder="1"/>
    <xf numFmtId="0" fontId="8" fillId="0" borderId="8" xfId="0" applyFont="1" applyFill="1" applyBorder="1" applyProtection="1">
      <protection locked="0"/>
    </xf>
    <xf numFmtId="0" fontId="1" fillId="0" borderId="8" xfId="1" applyNumberFormat="1" applyFont="1" applyBorder="1" applyAlignment="1">
      <alignment horizontal="center"/>
    </xf>
    <xf numFmtId="0" fontId="9" fillId="0" borderId="8" xfId="0" applyFont="1" applyFill="1" applyBorder="1" applyProtection="1">
      <protection locked="0"/>
    </xf>
    <xf numFmtId="0" fontId="8" fillId="4" borderId="8" xfId="0" applyFont="1" applyFill="1" applyBorder="1" applyProtection="1"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16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AE4A178-7081-455C-A1BD-CD320EDC4521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[E1 formulas-Invoice Tracker.xlsx]Sheet1!PivotTable1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Sheet1!$A$4:$A$12</c:f>
              <c:strCache>
                <c:ptCount val="8"/>
                <c:pt idx="0">
                  <c:v>BeansRUs</c:v>
                </c:pt>
                <c:pt idx="1">
                  <c:v>French Fryz</c:v>
                </c:pt>
                <c:pt idx="2">
                  <c:v>LabelMasters</c:v>
                </c:pt>
                <c:pt idx="3">
                  <c:v>SoupALot</c:v>
                </c:pt>
                <c:pt idx="4">
                  <c:v>DotCo</c:v>
                </c:pt>
                <c:pt idx="5">
                  <c:v>PaperMeUp</c:v>
                </c:pt>
                <c:pt idx="6">
                  <c:v>Braeburn</c:v>
                </c:pt>
                <c:pt idx="7">
                  <c:v>Employeez Ltd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6643.4490000000005</c:v>
                </c:pt>
                <c:pt idx="1">
                  <c:v>6256.1880000000001</c:v>
                </c:pt>
                <c:pt idx="2">
                  <c:v>4500.0810000000001</c:v>
                </c:pt>
                <c:pt idx="3">
                  <c:v>3871.5390000000002</c:v>
                </c:pt>
                <c:pt idx="4">
                  <c:v>2853.9630000000002</c:v>
                </c:pt>
                <c:pt idx="5">
                  <c:v>2250.3869999999997</c:v>
                </c:pt>
                <c:pt idx="6">
                  <c:v>1107.3780000000002</c:v>
                </c:pt>
                <c:pt idx="7">
                  <c:v>1080.18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1-403A-A482-2C84930AEF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[E1 formulas-Invoice Tracker.xlsx]Sheet1!PivotTable1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BeansRUs</c:v>
                </c:pt>
                <c:pt idx="1">
                  <c:v>French Fryz</c:v>
                </c:pt>
                <c:pt idx="2">
                  <c:v>LabelMasters</c:v>
                </c:pt>
                <c:pt idx="3">
                  <c:v>SoupALot</c:v>
                </c:pt>
                <c:pt idx="4">
                  <c:v>DotCo</c:v>
                </c:pt>
                <c:pt idx="5">
                  <c:v>PaperMeUp</c:v>
                </c:pt>
                <c:pt idx="6">
                  <c:v>Braeburn</c:v>
                </c:pt>
                <c:pt idx="7">
                  <c:v>Employeez Ltd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6643.4490000000005</c:v>
                </c:pt>
                <c:pt idx="1">
                  <c:v>6256.1880000000001</c:v>
                </c:pt>
                <c:pt idx="2">
                  <c:v>4500.0810000000001</c:v>
                </c:pt>
                <c:pt idx="3">
                  <c:v>3871.5390000000002</c:v>
                </c:pt>
                <c:pt idx="4">
                  <c:v>2853.9630000000002</c:v>
                </c:pt>
                <c:pt idx="5">
                  <c:v>2250.3869999999997</c:v>
                </c:pt>
                <c:pt idx="6">
                  <c:v>1107.3780000000002</c:v>
                </c:pt>
                <c:pt idx="7">
                  <c:v>1080.18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017-BAB2-61FCECD5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151824"/>
        <c:axId val="1574147664"/>
      </c:barChart>
      <c:catAx>
        <c:axId val="15741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7664"/>
        <c:crosses val="autoZero"/>
        <c:auto val="1"/>
        <c:lblAlgn val="ctr"/>
        <c:lblOffset val="100"/>
        <c:noMultiLvlLbl val="0"/>
      </c:catAx>
      <c:valAx>
        <c:axId val="1574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28575</xdr:rowOff>
    </xdr:from>
    <xdr:to>
      <xdr:col>11</xdr:col>
      <xdr:colOff>304799</xdr:colOff>
      <xdr:row>19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D7A51-5162-45C1-B98B-25BC9DFB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285749</xdr:colOff>
      <xdr:row>2</xdr:row>
      <xdr:rowOff>0</xdr:rowOff>
    </xdr:from>
    <xdr:to>
      <xdr:col>6</xdr:col>
      <xdr:colOff>180975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118F6-04B9-4F0D-A1AE-5D9559F1E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stomer" refreshedDate="44431.832435995369" createdVersion="7" refreshedVersion="7" minRefreshableVersion="3" recordCount="14" xr:uid="{9AC23F24-0604-4A0F-9FE3-6CEFC555C551}">
  <cacheSource type="worksheet">
    <worksheetSource ref="B3:I17" sheet="Formulas Exercise 1"/>
  </cacheSource>
  <cacheFields count="8">
    <cacheField name="Company Name" numFmtId="0">
      <sharedItems count="8">
        <s v="Employeez Ltd"/>
        <s v="SoupALot"/>
        <s v="French Fryz"/>
        <s v="BeansRUs"/>
        <s v="DotCo"/>
        <s v="Braeburn"/>
        <s v="LabelMasters"/>
        <s v="PaperMeUp"/>
      </sharedItems>
    </cacheField>
    <cacheField name="Tel No" numFmtId="0">
      <sharedItems/>
    </cacheField>
    <cacheField name="Ref" numFmtId="0">
      <sharedItems/>
    </cacheField>
    <cacheField name="Order Amount" numFmtId="164">
      <sharedItems containsSemiMixedTypes="0" containsString="0" containsNumber="1" minValue="850.95" maxValue="5000.09"/>
    </cacheField>
    <cacheField name="10% Discount" numFmtId="164">
      <sharedItems containsSemiMixedTypes="0" containsString="0" containsNumber="1" minValue="85.095000000000013" maxValue="500.00900000000001"/>
    </cacheField>
    <cacheField name="Inc 10% Online Order Discount" numFmtId="164">
      <sharedItems containsSemiMixedTypes="0" containsString="0" containsNumber="1" minValue="765.85500000000002" maxValue="4500.0810000000001"/>
    </cacheField>
    <cacheField name="Date Due" numFmtId="14">
      <sharedItems containsSemiMixedTypes="0" containsNonDate="0" containsDate="1" containsString="0" minDate="2021-08-25T00:00:00" maxDate="2021-10-13T00:00:00"/>
    </cacheField>
    <cacheField name="Days Until Payment Due" numFmtId="0">
      <sharedItems containsSemiMixedTypes="0" containsString="0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123 4566"/>
    <s v="EL400"/>
    <n v="1200.2"/>
    <n v="120.02000000000001"/>
    <n v="1080.18"/>
    <d v="2021-09-20T00:00:00"/>
    <n v="28"/>
  </r>
  <r>
    <x v="1"/>
    <s v="345 7896"/>
    <s v="SAL101"/>
    <n v="2300.7800000000002"/>
    <n v="230.07800000000003"/>
    <n v="2070.7020000000002"/>
    <d v="2021-10-12T00:00:00"/>
    <n v="50"/>
  </r>
  <r>
    <x v="2"/>
    <s v="333 8267"/>
    <s v="FF367"/>
    <n v="3450.65"/>
    <n v="345.06500000000005"/>
    <n v="3105.585"/>
    <d v="2021-08-26T00:00:00"/>
    <n v="3"/>
  </r>
  <r>
    <x v="2"/>
    <s v="312 8156"/>
    <s v="FF368"/>
    <n v="1000.52"/>
    <n v="100.05200000000001"/>
    <n v="900.46799999999996"/>
    <d v="2021-09-14T00:00:00"/>
    <n v="22"/>
  </r>
  <r>
    <x v="3"/>
    <s v="381 4900"/>
    <s v="BRU20"/>
    <n v="850.95"/>
    <n v="85.095000000000013"/>
    <n v="765.85500000000002"/>
    <d v="2021-09-13T00:00:00"/>
    <n v="21"/>
  </r>
  <r>
    <x v="4"/>
    <s v="937 7111"/>
    <s v="DC190"/>
    <n v="1670.67"/>
    <n v="167.06700000000001"/>
    <n v="1503.6030000000001"/>
    <d v="2021-09-07T00:00:00"/>
    <n v="15"/>
  </r>
  <r>
    <x v="3"/>
    <s v="472 5892"/>
    <s v="BRU21"/>
    <n v="2230.1"/>
    <n v="223.01"/>
    <n v="2007.09"/>
    <d v="2021-09-04T00:00:00"/>
    <n v="12"/>
  </r>
  <r>
    <x v="4"/>
    <s v="998 4612"/>
    <s v="DC191"/>
    <n v="1500.4"/>
    <n v="150.04000000000002"/>
    <n v="1350.3600000000001"/>
    <d v="2021-08-28T00:00:00"/>
    <n v="5"/>
  </r>
  <r>
    <x v="2"/>
    <s v="112 9048"/>
    <s v="FF369"/>
    <n v="2500.15"/>
    <n v="250.01500000000001"/>
    <n v="2250.1350000000002"/>
    <d v="2021-10-02T00:00:00"/>
    <n v="40"/>
  </r>
  <r>
    <x v="5"/>
    <s v="372 8957"/>
    <s v="B432"/>
    <n v="1230.42"/>
    <n v="123.04200000000002"/>
    <n v="1107.3780000000002"/>
    <d v="2021-09-04T00:00:00"/>
    <n v="12"/>
  </r>
  <r>
    <x v="1"/>
    <s v="119 4723"/>
    <s v="SAL102"/>
    <n v="2000.93"/>
    <n v="200.09300000000002"/>
    <n v="1800.837"/>
    <d v="2021-09-06T00:00:00"/>
    <n v="14"/>
  </r>
  <r>
    <x v="6"/>
    <s v="500 7833"/>
    <s v="LM394"/>
    <n v="5000.09"/>
    <n v="500.00900000000001"/>
    <n v="4500.0810000000001"/>
    <d v="2021-08-25T00:00:00"/>
    <n v="2"/>
  </r>
  <r>
    <x v="3"/>
    <s v="210 8594"/>
    <s v="BRU22"/>
    <n v="4300.5600000000004"/>
    <n v="430.05600000000004"/>
    <n v="3870.5040000000004"/>
    <d v="2021-08-29T00:00:00"/>
    <n v="6"/>
  </r>
  <r>
    <x v="7"/>
    <s v="482 3890"/>
    <s v="PMU500"/>
    <n v="2500.4299999999998"/>
    <n v="250.04300000000001"/>
    <n v="2250.3869999999997"/>
    <d v="2021-10-10T00:00:0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06FCB-931C-47D0-9201-BBF48564167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2" firstHeaderRow="1" firstDataRow="1" firstDataCol="1"/>
  <pivotFields count="8">
    <pivotField axis="axisRow" showAll="0" sortType="descending">
      <items count="9">
        <item x="3"/>
        <item x="5"/>
        <item x="4"/>
        <item x="0"/>
        <item x="2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dataField="1" numFmtId="164" showAll="0"/>
    <pivotField numFmtId="14" showAll="0"/>
    <pivotField showAll="0"/>
  </pivotFields>
  <rowFields count="1">
    <field x="0"/>
  </rowFields>
  <rowItems count="9">
    <i>
      <x/>
    </i>
    <i>
      <x v="4"/>
    </i>
    <i>
      <x v="5"/>
    </i>
    <i>
      <x v="7"/>
    </i>
    <i>
      <x v="2"/>
    </i>
    <i>
      <x v="6"/>
    </i>
    <i>
      <x v="1"/>
    </i>
    <i>
      <x v="3"/>
    </i>
    <i t="grand">
      <x/>
    </i>
  </rowItems>
  <colItems count="1">
    <i/>
  </colItems>
  <dataFields count="1">
    <dataField name="Sum of Inc 10% Online Order Discount" fld="5" baseField="0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6"/>
  <sheetViews>
    <sheetView zoomScale="105" workbookViewId="0">
      <selection activeCell="D23" sqref="D23"/>
    </sheetView>
  </sheetViews>
  <sheetFormatPr defaultColWidth="9.140625" defaultRowHeight="12.75" x14ac:dyDescent="0.2"/>
  <cols>
    <col min="1" max="1" width="7.28515625" style="2" customWidth="1"/>
    <col min="2" max="2" width="9.140625" style="2"/>
    <col min="3" max="14" width="7.7109375" style="11" customWidth="1"/>
    <col min="15" max="15" width="4.28515625" style="2" customWidth="1"/>
    <col min="16" max="16384" width="9.140625" style="2"/>
  </cols>
  <sheetData>
    <row r="1" spans="1:16" ht="13.5" thickBot="1" x14ac:dyDescent="0.25"/>
    <row r="2" spans="1:16" ht="15.75" thickBot="1" x14ac:dyDescent="0.35">
      <c r="B2" s="3" t="s">
        <v>0</v>
      </c>
      <c r="P2" s="4" t="s">
        <v>1</v>
      </c>
    </row>
    <row r="3" spans="1:16" x14ac:dyDescent="0.2">
      <c r="B3" s="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3" t="s">
        <v>13</v>
      </c>
      <c r="P3" s="5" t="s">
        <v>14</v>
      </c>
    </row>
    <row r="4" spans="1:16" x14ac:dyDescent="0.2">
      <c r="B4" s="6">
        <v>1993</v>
      </c>
      <c r="C4" s="14">
        <v>5.9</v>
      </c>
      <c r="D4" s="14">
        <v>4.5999999999999996</v>
      </c>
      <c r="E4" s="14">
        <v>6.7</v>
      </c>
      <c r="F4" s="14">
        <v>9.5</v>
      </c>
      <c r="G4" s="14">
        <v>11.4</v>
      </c>
      <c r="H4" s="14">
        <v>15</v>
      </c>
      <c r="I4" s="14">
        <v>15.2</v>
      </c>
      <c r="J4" s="14">
        <v>14.6</v>
      </c>
      <c r="K4" s="14">
        <v>12.4</v>
      </c>
      <c r="L4" s="14">
        <v>8.5</v>
      </c>
      <c r="M4" s="14">
        <v>4.5999999999999996</v>
      </c>
      <c r="N4" s="15">
        <v>5.5</v>
      </c>
      <c r="P4" s="7"/>
    </row>
    <row r="5" spans="1:16" x14ac:dyDescent="0.2">
      <c r="B5" s="6">
        <v>1994</v>
      </c>
      <c r="C5" s="14">
        <v>5.3</v>
      </c>
      <c r="D5" s="14">
        <v>3.2</v>
      </c>
      <c r="E5" s="14">
        <v>7.7</v>
      </c>
      <c r="F5" s="14">
        <v>8.1</v>
      </c>
      <c r="G5" s="14">
        <v>10.7</v>
      </c>
      <c r="H5" s="14">
        <v>14.5</v>
      </c>
      <c r="I5" s="14">
        <v>18</v>
      </c>
      <c r="J5" s="14">
        <v>16</v>
      </c>
      <c r="K5" s="14">
        <v>12.7</v>
      </c>
      <c r="L5" s="14">
        <v>10.199999999999999</v>
      </c>
      <c r="M5" s="14">
        <v>10.1</v>
      </c>
      <c r="N5" s="15">
        <v>6.4</v>
      </c>
      <c r="P5" s="7"/>
    </row>
    <row r="6" spans="1:16" x14ac:dyDescent="0.2">
      <c r="B6" s="6">
        <v>1995</v>
      </c>
      <c r="C6" s="14">
        <v>4.8</v>
      </c>
      <c r="D6" s="14">
        <v>6.5</v>
      </c>
      <c r="E6" s="14">
        <v>5.6</v>
      </c>
      <c r="F6" s="14">
        <v>9.1</v>
      </c>
      <c r="G6" s="14">
        <v>11.6</v>
      </c>
      <c r="H6" s="14">
        <v>14.3</v>
      </c>
      <c r="I6" s="14">
        <v>18.600000000000001</v>
      </c>
      <c r="J6" s="14">
        <v>19.2</v>
      </c>
      <c r="K6" s="14">
        <v>13.7</v>
      </c>
      <c r="L6" s="14">
        <v>12.9</v>
      </c>
      <c r="M6" s="14">
        <v>7.7</v>
      </c>
      <c r="N6" s="15">
        <v>2.2999999999999998</v>
      </c>
      <c r="P6" s="7"/>
    </row>
    <row r="7" spans="1:16" x14ac:dyDescent="0.2">
      <c r="B7" s="6">
        <v>1996</v>
      </c>
      <c r="C7" s="14">
        <v>4.3</v>
      </c>
      <c r="D7" s="14">
        <v>2.5</v>
      </c>
      <c r="E7" s="14">
        <v>4.5</v>
      </c>
      <c r="F7" s="14">
        <v>8.5</v>
      </c>
      <c r="G7" s="14">
        <v>9.1</v>
      </c>
      <c r="H7" s="14">
        <v>14.4</v>
      </c>
      <c r="I7" s="14">
        <v>16.5</v>
      </c>
      <c r="J7" s="14">
        <v>16.5</v>
      </c>
      <c r="K7" s="14">
        <v>13.6</v>
      </c>
      <c r="L7" s="14">
        <v>11.7</v>
      </c>
      <c r="M7" s="14">
        <v>5.9</v>
      </c>
      <c r="N7" s="15">
        <v>2.9</v>
      </c>
      <c r="P7" s="7"/>
    </row>
    <row r="8" spans="1:16" x14ac:dyDescent="0.2">
      <c r="B8" s="6">
        <v>1997</v>
      </c>
      <c r="C8" s="14">
        <v>2.5</v>
      </c>
      <c r="D8" s="14">
        <v>6.7</v>
      </c>
      <c r="E8" s="14">
        <v>8.4</v>
      </c>
      <c r="F8" s="14">
        <v>9</v>
      </c>
      <c r="G8" s="14">
        <v>11.5</v>
      </c>
      <c r="H8" s="14">
        <v>14.1</v>
      </c>
      <c r="I8" s="14">
        <v>16.7</v>
      </c>
      <c r="J8" s="14">
        <v>18.899999999999999</v>
      </c>
      <c r="K8" s="14">
        <v>14.2</v>
      </c>
      <c r="L8" s="14">
        <v>10.199999999999999</v>
      </c>
      <c r="M8" s="14">
        <v>8.4</v>
      </c>
      <c r="N8" s="15">
        <v>5.8</v>
      </c>
      <c r="P8" s="7"/>
    </row>
    <row r="9" spans="1:16" x14ac:dyDescent="0.2">
      <c r="B9" s="6">
        <v>1998</v>
      </c>
      <c r="C9" s="14">
        <v>5.2</v>
      </c>
      <c r="D9" s="14">
        <v>7.3</v>
      </c>
      <c r="E9" s="14">
        <v>7.9</v>
      </c>
      <c r="F9" s="14">
        <v>7.7</v>
      </c>
      <c r="G9" s="14">
        <v>13.1</v>
      </c>
      <c r="H9" s="14">
        <v>14.2</v>
      </c>
      <c r="I9" s="14">
        <v>15.5</v>
      </c>
      <c r="J9" s="14">
        <v>15.9</v>
      </c>
      <c r="K9" s="14">
        <v>14.9</v>
      </c>
      <c r="L9" s="14">
        <v>10.6</v>
      </c>
      <c r="M9" s="14">
        <v>6.2</v>
      </c>
      <c r="N9" s="15">
        <v>5.5</v>
      </c>
      <c r="P9" s="7"/>
    </row>
    <row r="10" spans="1:16" x14ac:dyDescent="0.2">
      <c r="B10" s="6">
        <v>1999</v>
      </c>
      <c r="C10" s="14">
        <v>5.5</v>
      </c>
      <c r="D10" s="14">
        <v>5.3</v>
      </c>
      <c r="E10" s="14">
        <v>7.4</v>
      </c>
      <c r="F10" s="14">
        <v>9.4</v>
      </c>
      <c r="G10" s="14">
        <v>12.9</v>
      </c>
      <c r="H10" s="14">
        <v>13.9</v>
      </c>
      <c r="I10" s="14">
        <v>17.7</v>
      </c>
      <c r="J10" s="14">
        <v>16.100000000000001</v>
      </c>
      <c r="K10" s="14">
        <v>15.6</v>
      </c>
      <c r="L10" s="14">
        <v>10.7</v>
      </c>
      <c r="M10" s="14">
        <v>7.9</v>
      </c>
      <c r="N10" s="15">
        <v>5</v>
      </c>
      <c r="P10" s="7"/>
    </row>
    <row r="11" spans="1:16" x14ac:dyDescent="0.2">
      <c r="B11" s="6">
        <v>2000</v>
      </c>
      <c r="C11" s="14">
        <v>4.9000000000000004</v>
      </c>
      <c r="D11" s="14">
        <v>6.3</v>
      </c>
      <c r="E11" s="14">
        <v>7.6</v>
      </c>
      <c r="F11" s="14">
        <v>7.8</v>
      </c>
      <c r="G11" s="14">
        <v>12.1</v>
      </c>
      <c r="H11" s="14">
        <v>15.1</v>
      </c>
      <c r="I11" s="14">
        <v>15.5</v>
      </c>
      <c r="J11" s="14">
        <v>16.600000000000001</v>
      </c>
      <c r="K11" s="14">
        <v>14.7</v>
      </c>
      <c r="L11" s="14">
        <v>10.3</v>
      </c>
      <c r="M11" s="14">
        <v>7</v>
      </c>
      <c r="N11" s="15">
        <v>5.8</v>
      </c>
      <c r="P11" s="7"/>
    </row>
    <row r="12" spans="1:16" x14ac:dyDescent="0.2">
      <c r="B12" s="6">
        <v>2001</v>
      </c>
      <c r="C12" s="14">
        <v>3.2</v>
      </c>
      <c r="D12" s="14">
        <v>4.4000000000000004</v>
      </c>
      <c r="E12" s="14">
        <v>5.2</v>
      </c>
      <c r="F12" s="14">
        <v>7.7</v>
      </c>
      <c r="G12" s="14">
        <v>12.6</v>
      </c>
      <c r="H12" s="14">
        <v>14.3</v>
      </c>
      <c r="I12" s="14">
        <v>17.2</v>
      </c>
      <c r="J12" s="14">
        <v>16.8</v>
      </c>
      <c r="K12" s="14">
        <v>13.4</v>
      </c>
      <c r="L12" s="14">
        <v>13.3</v>
      </c>
      <c r="M12" s="14">
        <v>7.5</v>
      </c>
      <c r="N12" s="15">
        <v>3.6</v>
      </c>
      <c r="P12" s="7"/>
    </row>
    <row r="13" spans="1:16" x14ac:dyDescent="0.2">
      <c r="B13" s="6">
        <v>2002</v>
      </c>
      <c r="C13" s="14">
        <v>5.5</v>
      </c>
      <c r="D13" s="14">
        <v>7</v>
      </c>
      <c r="E13" s="14">
        <v>7.6</v>
      </c>
      <c r="F13" s="14">
        <v>9.3000000000000007</v>
      </c>
      <c r="G13" s="14">
        <v>11.8</v>
      </c>
      <c r="H13" s="14">
        <v>14.4</v>
      </c>
      <c r="I13" s="14">
        <v>16</v>
      </c>
      <c r="J13" s="14">
        <v>17</v>
      </c>
      <c r="K13" s="14">
        <v>14.4</v>
      </c>
      <c r="L13" s="14">
        <v>10.1</v>
      </c>
      <c r="M13" s="14">
        <v>8.5</v>
      </c>
      <c r="N13" s="15">
        <v>5.7</v>
      </c>
      <c r="P13" s="7"/>
    </row>
    <row r="14" spans="1:16" ht="13.5" thickBot="1" x14ac:dyDescent="0.25">
      <c r="B14" s="8">
        <v>2003</v>
      </c>
      <c r="C14" s="16">
        <v>4.5</v>
      </c>
      <c r="D14" s="16">
        <v>3.9</v>
      </c>
      <c r="E14" s="16">
        <v>7.5</v>
      </c>
      <c r="F14" s="16">
        <v>9.6</v>
      </c>
      <c r="G14" s="16">
        <v>12.1</v>
      </c>
      <c r="H14" s="16">
        <v>16.100000000000001</v>
      </c>
      <c r="I14" s="16">
        <v>17.600000000000001</v>
      </c>
      <c r="J14" s="16">
        <v>18.3</v>
      </c>
      <c r="K14" s="16">
        <v>14.3</v>
      </c>
      <c r="L14" s="16">
        <v>9.1999999999999993</v>
      </c>
      <c r="M14" s="16">
        <v>8.1</v>
      </c>
      <c r="N14" s="17">
        <v>4.8</v>
      </c>
      <c r="P14" s="9"/>
    </row>
    <row r="15" spans="1:16" ht="13.5" thickBot="1" x14ac:dyDescent="0.25"/>
    <row r="16" spans="1:16" ht="13.5" thickBot="1" x14ac:dyDescent="0.25">
      <c r="A16" s="26" t="s">
        <v>15</v>
      </c>
      <c r="B16" s="27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</sheetData>
  <mergeCells count="1">
    <mergeCell ref="A16:B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0709-82E6-4C2B-B13D-242333935D6F}">
  <dimension ref="A3:B12"/>
  <sheetViews>
    <sheetView showGridLines="0" topLeftCell="A2" workbookViewId="0">
      <selection activeCell="B28" sqref="B28"/>
    </sheetView>
  </sheetViews>
  <sheetFormatPr defaultRowHeight="12.75" x14ac:dyDescent="0.2"/>
  <cols>
    <col min="1" max="1" width="13.85546875" bestFit="1" customWidth="1"/>
    <col min="2" max="2" width="36.140625" bestFit="1" customWidth="1"/>
    <col min="3" max="8" width="17" bestFit="1" customWidth="1"/>
    <col min="9" max="9" width="11.7109375" bestFit="1" customWidth="1"/>
  </cols>
  <sheetData>
    <row r="3" spans="1:2" x14ac:dyDescent="0.2">
      <c r="A3" s="36" t="s">
        <v>62</v>
      </c>
      <c r="B3" s="37" t="s">
        <v>64</v>
      </c>
    </row>
    <row r="4" spans="1:2" x14ac:dyDescent="0.2">
      <c r="A4" s="38" t="s">
        <v>24</v>
      </c>
      <c r="B4" s="39">
        <v>6643.4490000000005</v>
      </c>
    </row>
    <row r="5" spans="1:2" x14ac:dyDescent="0.2">
      <c r="A5" s="38" t="s">
        <v>20</v>
      </c>
      <c r="B5" s="39">
        <v>6256.1880000000001</v>
      </c>
    </row>
    <row r="6" spans="1:2" x14ac:dyDescent="0.2">
      <c r="A6" s="38" t="s">
        <v>23</v>
      </c>
      <c r="B6" s="39">
        <v>4500.0810000000001</v>
      </c>
    </row>
    <row r="7" spans="1:2" x14ac:dyDescent="0.2">
      <c r="A7" s="38" t="s">
        <v>22</v>
      </c>
      <c r="B7" s="39">
        <v>3871.5390000000002</v>
      </c>
    </row>
    <row r="8" spans="1:2" x14ac:dyDescent="0.2">
      <c r="A8" s="38" t="s">
        <v>19</v>
      </c>
      <c r="B8" s="39">
        <v>2853.9630000000002</v>
      </c>
    </row>
    <row r="9" spans="1:2" x14ac:dyDescent="0.2">
      <c r="A9" s="38" t="s">
        <v>25</v>
      </c>
      <c r="B9" s="39">
        <v>2250.3869999999997</v>
      </c>
    </row>
    <row r="10" spans="1:2" x14ac:dyDescent="0.2">
      <c r="A10" s="38" t="s">
        <v>21</v>
      </c>
      <c r="B10" s="39">
        <v>1107.3780000000002</v>
      </c>
    </row>
    <row r="11" spans="1:2" x14ac:dyDescent="0.2">
      <c r="A11" s="38" t="s">
        <v>18</v>
      </c>
      <c r="B11" s="39">
        <v>1080.18</v>
      </c>
    </row>
    <row r="12" spans="1:2" x14ac:dyDescent="0.2">
      <c r="A12" s="38" t="s">
        <v>63</v>
      </c>
      <c r="B12" s="39">
        <v>28563.165000000001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7"/>
  <sheetViews>
    <sheetView showGridLines="0" tabSelected="1" zoomScale="130" zoomScaleNormal="130" workbookViewId="0">
      <selection activeCell="B4" sqref="B4"/>
    </sheetView>
  </sheetViews>
  <sheetFormatPr defaultRowHeight="12.75" x14ac:dyDescent="0.2"/>
  <cols>
    <col min="1" max="1" width="8.140625" customWidth="1"/>
    <col min="2" max="2" width="15.5703125" customWidth="1"/>
    <col min="3" max="3" width="15.5703125" hidden="1" customWidth="1"/>
    <col min="4" max="4" width="10.28515625" customWidth="1"/>
    <col min="5" max="6" width="10.42578125" customWidth="1"/>
    <col min="7" max="7" width="14.7109375" customWidth="1"/>
    <col min="8" max="8" width="13.5703125" customWidth="1"/>
    <col min="9" max="9" width="13.28515625" bestFit="1" customWidth="1"/>
    <col min="11" max="11" width="24.5703125" bestFit="1" customWidth="1"/>
    <col min="12" max="12" width="15.5703125" customWidth="1"/>
  </cols>
  <sheetData>
    <row r="1" spans="2:11" ht="25.5" x14ac:dyDescent="0.2">
      <c r="B1" s="23" t="s">
        <v>59</v>
      </c>
      <c r="H1" s="24" t="s">
        <v>60</v>
      </c>
      <c r="I1" s="25">
        <f>SUM(G4:G17)</f>
        <v>28563.165000000005</v>
      </c>
    </row>
    <row r="3" spans="2:11" ht="25.5" x14ac:dyDescent="0.2">
      <c r="B3" s="35" t="s">
        <v>55</v>
      </c>
      <c r="C3" s="35" t="s">
        <v>26</v>
      </c>
      <c r="D3" s="35" t="s">
        <v>16</v>
      </c>
      <c r="E3" s="35" t="s">
        <v>56</v>
      </c>
      <c r="F3" s="35" t="s">
        <v>61</v>
      </c>
      <c r="G3" s="35" t="s">
        <v>58</v>
      </c>
      <c r="H3" s="35" t="s">
        <v>17</v>
      </c>
      <c r="I3" s="35" t="s">
        <v>57</v>
      </c>
    </row>
    <row r="4" spans="2:11" x14ac:dyDescent="0.2">
      <c r="B4" s="31" t="s">
        <v>18</v>
      </c>
      <c r="C4" s="31" t="s">
        <v>28</v>
      </c>
      <c r="D4" s="21" t="s">
        <v>41</v>
      </c>
      <c r="E4" s="22">
        <v>1200.2</v>
      </c>
      <c r="F4" s="30">
        <f>10%*E4</f>
        <v>120.02000000000001</v>
      </c>
      <c r="G4" s="22">
        <f>E4-F4</f>
        <v>1080.18</v>
      </c>
      <c r="H4" s="10">
        <f ca="1">TODAY()+28</f>
        <v>44459</v>
      </c>
      <c r="I4" s="32">
        <f ca="1">H4-TODAY()</f>
        <v>28</v>
      </c>
      <c r="J4" s="29"/>
    </row>
    <row r="5" spans="2:11" x14ac:dyDescent="0.2">
      <c r="B5" s="31" t="s">
        <v>22</v>
      </c>
      <c r="C5" s="31" t="s">
        <v>27</v>
      </c>
      <c r="D5" s="21" t="s">
        <v>42</v>
      </c>
      <c r="E5" s="22">
        <v>2300.7800000000002</v>
      </c>
      <c r="F5" s="30">
        <f t="shared" ref="F5:F17" si="0">10%*E5</f>
        <v>230.07800000000003</v>
      </c>
      <c r="G5" s="22">
        <f>E5-F5</f>
        <v>2070.7020000000002</v>
      </c>
      <c r="H5" s="10">
        <f ca="1">TODAY()+50</f>
        <v>44481</v>
      </c>
      <c r="I5" s="32">
        <f t="shared" ref="I5:I17" ca="1" si="1">H5-TODAY()</f>
        <v>50</v>
      </c>
      <c r="K5" s="28"/>
    </row>
    <row r="6" spans="2:11" x14ac:dyDescent="0.2">
      <c r="B6" s="31" t="s">
        <v>20</v>
      </c>
      <c r="C6" s="31" t="s">
        <v>29</v>
      </c>
      <c r="D6" s="21" t="s">
        <v>43</v>
      </c>
      <c r="E6" s="22">
        <v>3450.65</v>
      </c>
      <c r="F6" s="30">
        <f t="shared" si="0"/>
        <v>345.06500000000005</v>
      </c>
      <c r="G6" s="22">
        <f>E6-F6</f>
        <v>3105.585</v>
      </c>
      <c r="H6" s="10">
        <f ca="1">TODAY()+3</f>
        <v>44434</v>
      </c>
      <c r="I6" s="32">
        <f t="shared" ca="1" si="1"/>
        <v>3</v>
      </c>
    </row>
    <row r="7" spans="2:11" x14ac:dyDescent="0.2">
      <c r="B7" s="31" t="s">
        <v>20</v>
      </c>
      <c r="C7" s="31" t="s">
        <v>30</v>
      </c>
      <c r="D7" s="21" t="s">
        <v>44</v>
      </c>
      <c r="E7" s="22">
        <v>1000.52</v>
      </c>
      <c r="F7" s="30">
        <f t="shared" si="0"/>
        <v>100.05200000000001</v>
      </c>
      <c r="G7" s="22">
        <f>E7-F7</f>
        <v>900.46799999999996</v>
      </c>
      <c r="H7" s="10">
        <f ca="1">TODAY()+22</f>
        <v>44453</v>
      </c>
      <c r="I7" s="32">
        <f t="shared" ca="1" si="1"/>
        <v>22</v>
      </c>
    </row>
    <row r="8" spans="2:11" x14ac:dyDescent="0.2">
      <c r="B8" s="31" t="s">
        <v>24</v>
      </c>
      <c r="C8" s="31" t="s">
        <v>31</v>
      </c>
      <c r="D8" s="21" t="s">
        <v>45</v>
      </c>
      <c r="E8" s="22">
        <v>850.95</v>
      </c>
      <c r="F8" s="30">
        <f t="shared" si="0"/>
        <v>85.095000000000013</v>
      </c>
      <c r="G8" s="22">
        <f>E8-F8</f>
        <v>765.85500000000002</v>
      </c>
      <c r="H8" s="10">
        <f ca="1">TODAY()+21</f>
        <v>44452</v>
      </c>
      <c r="I8" s="32">
        <f t="shared" ca="1" si="1"/>
        <v>21</v>
      </c>
    </row>
    <row r="9" spans="2:11" x14ac:dyDescent="0.2">
      <c r="B9" s="31" t="s">
        <v>19</v>
      </c>
      <c r="C9" s="31" t="s">
        <v>32</v>
      </c>
      <c r="D9" s="21" t="s">
        <v>46</v>
      </c>
      <c r="E9" s="22">
        <v>1670.67</v>
      </c>
      <c r="F9" s="30">
        <f t="shared" si="0"/>
        <v>167.06700000000001</v>
      </c>
      <c r="G9" s="22">
        <f>E9-F9</f>
        <v>1503.6030000000001</v>
      </c>
      <c r="H9" s="10">
        <f ca="1">TODAY()+15</f>
        <v>44446</v>
      </c>
      <c r="I9" s="32">
        <f t="shared" ca="1" si="1"/>
        <v>15</v>
      </c>
    </row>
    <row r="10" spans="2:11" x14ac:dyDescent="0.2">
      <c r="B10" s="31" t="s">
        <v>24</v>
      </c>
      <c r="C10" s="33" t="s">
        <v>33</v>
      </c>
      <c r="D10" s="21" t="s">
        <v>47</v>
      </c>
      <c r="E10" s="22">
        <v>2230.1</v>
      </c>
      <c r="F10" s="30">
        <f t="shared" si="0"/>
        <v>223.01</v>
      </c>
      <c r="G10" s="22">
        <f>E10-F10</f>
        <v>2007.09</v>
      </c>
      <c r="H10" s="10">
        <f ca="1">TODAY()+12</f>
        <v>44443</v>
      </c>
      <c r="I10" s="32">
        <f t="shared" ca="1" si="1"/>
        <v>12</v>
      </c>
    </row>
    <row r="11" spans="2:11" x14ac:dyDescent="0.2">
      <c r="B11" s="31" t="s">
        <v>19</v>
      </c>
      <c r="C11" s="31" t="s">
        <v>34</v>
      </c>
      <c r="D11" s="21" t="s">
        <v>48</v>
      </c>
      <c r="E11" s="22">
        <v>1500.4</v>
      </c>
      <c r="F11" s="30">
        <f t="shared" si="0"/>
        <v>150.04000000000002</v>
      </c>
      <c r="G11" s="22">
        <f>E11-F11</f>
        <v>1350.3600000000001</v>
      </c>
      <c r="H11" s="10">
        <f ca="1">TODAY()+5</f>
        <v>44436</v>
      </c>
      <c r="I11" s="32">
        <f t="shared" ca="1" si="1"/>
        <v>5</v>
      </c>
    </row>
    <row r="12" spans="2:11" x14ac:dyDescent="0.2">
      <c r="B12" s="31" t="s">
        <v>20</v>
      </c>
      <c r="C12" s="31" t="s">
        <v>35</v>
      </c>
      <c r="D12" s="21" t="s">
        <v>49</v>
      </c>
      <c r="E12" s="22">
        <v>2500.15</v>
      </c>
      <c r="F12" s="30">
        <f t="shared" si="0"/>
        <v>250.01500000000001</v>
      </c>
      <c r="G12" s="22">
        <f>E12-F12</f>
        <v>2250.1350000000002</v>
      </c>
      <c r="H12" s="10">
        <f ca="1">TODAY()+40</f>
        <v>44471</v>
      </c>
      <c r="I12" s="32">
        <f t="shared" ca="1" si="1"/>
        <v>40</v>
      </c>
    </row>
    <row r="13" spans="2:11" x14ac:dyDescent="0.2">
      <c r="B13" s="31" t="s">
        <v>21</v>
      </c>
      <c r="C13" s="34" t="s">
        <v>36</v>
      </c>
      <c r="D13" s="21" t="s">
        <v>50</v>
      </c>
      <c r="E13" s="22">
        <v>1230.42</v>
      </c>
      <c r="F13" s="30">
        <f t="shared" si="0"/>
        <v>123.04200000000002</v>
      </c>
      <c r="G13" s="22">
        <f>E13-F13</f>
        <v>1107.3780000000002</v>
      </c>
      <c r="H13" s="10">
        <f ca="1">TODAY()+12</f>
        <v>44443</v>
      </c>
      <c r="I13" s="32">
        <f t="shared" ca="1" si="1"/>
        <v>12</v>
      </c>
    </row>
    <row r="14" spans="2:11" x14ac:dyDescent="0.2">
      <c r="B14" s="31" t="s">
        <v>22</v>
      </c>
      <c r="C14" s="31" t="s">
        <v>37</v>
      </c>
      <c r="D14" s="21" t="s">
        <v>51</v>
      </c>
      <c r="E14" s="22">
        <v>2000.93</v>
      </c>
      <c r="F14" s="30">
        <f t="shared" si="0"/>
        <v>200.09300000000002</v>
      </c>
      <c r="G14" s="22">
        <f>E14-F14</f>
        <v>1800.837</v>
      </c>
      <c r="H14" s="10">
        <f ca="1">TODAY()+14</f>
        <v>44445</v>
      </c>
      <c r="I14" s="32">
        <f t="shared" ca="1" si="1"/>
        <v>14</v>
      </c>
    </row>
    <row r="15" spans="2:11" x14ac:dyDescent="0.2">
      <c r="B15" s="31" t="s">
        <v>23</v>
      </c>
      <c r="C15" s="31" t="s">
        <v>38</v>
      </c>
      <c r="D15" s="21" t="s">
        <v>52</v>
      </c>
      <c r="E15" s="22">
        <v>5000.09</v>
      </c>
      <c r="F15" s="30">
        <f t="shared" si="0"/>
        <v>500.00900000000001</v>
      </c>
      <c r="G15" s="22">
        <f>E15-F15</f>
        <v>4500.0810000000001</v>
      </c>
      <c r="H15" s="10">
        <f ca="1">TODAY()+2</f>
        <v>44433</v>
      </c>
      <c r="I15" s="32">
        <f t="shared" ca="1" si="1"/>
        <v>2</v>
      </c>
    </row>
    <row r="16" spans="2:11" x14ac:dyDescent="0.2">
      <c r="B16" s="31" t="s">
        <v>24</v>
      </c>
      <c r="C16" s="31" t="s">
        <v>39</v>
      </c>
      <c r="D16" s="21" t="s">
        <v>53</v>
      </c>
      <c r="E16" s="22">
        <v>4300.5600000000004</v>
      </c>
      <c r="F16" s="30">
        <f t="shared" si="0"/>
        <v>430.05600000000004</v>
      </c>
      <c r="G16" s="22">
        <f>E16-F16</f>
        <v>3870.5040000000004</v>
      </c>
      <c r="H16" s="10">
        <f ca="1">TODAY()+6</f>
        <v>44437</v>
      </c>
      <c r="I16" s="32">
        <f t="shared" ca="1" si="1"/>
        <v>6</v>
      </c>
    </row>
    <row r="17" spans="2:9" x14ac:dyDescent="0.2">
      <c r="B17" s="31" t="s">
        <v>25</v>
      </c>
      <c r="C17" s="31" t="s">
        <v>40</v>
      </c>
      <c r="D17" s="21" t="s">
        <v>54</v>
      </c>
      <c r="E17" s="22">
        <v>2500.4299999999998</v>
      </c>
      <c r="F17" s="30">
        <f t="shared" si="0"/>
        <v>250.04300000000001</v>
      </c>
      <c r="G17" s="22">
        <f>E17-F17</f>
        <v>2250.3869999999997</v>
      </c>
      <c r="H17" s="10">
        <f ca="1">TODAY()+48</f>
        <v>44479</v>
      </c>
      <c r="I17" s="32">
        <f t="shared" ca="1" si="1"/>
        <v>48</v>
      </c>
    </row>
  </sheetData>
  <autoFilter ref="B4:B17" xr:uid="{00000000-0001-0000-0100-000000000000}"/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Sheet1</vt:lpstr>
      <vt:lpstr>Formulas Exercise 1</vt:lpstr>
    </vt:vector>
  </TitlesOfParts>
  <Company>European Electronique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Gopi</dc:creator>
  <cp:lastModifiedBy>Customer</cp:lastModifiedBy>
  <dcterms:created xsi:type="dcterms:W3CDTF">2004-05-04T09:22:36Z</dcterms:created>
  <dcterms:modified xsi:type="dcterms:W3CDTF">2021-08-23T14:36:32Z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ef321ec9-b62c-4979-8f71-79f62c227a47</vt:lpwstr>
  </property>
</Properties>
</file>